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drawings/drawing6.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https://nusu.sharepoint.com/sites/ISMHDBEIP/Shared Documents/"/>
    </mc:Choice>
  </mc:AlternateContent>
  <xr:revisionPtr revIDLastSave="0" documentId="8_{5D72F102-BDA3-4B0C-BD9C-197783CA2AF7}" xr6:coauthVersionLast="47" xr6:coauthVersionMax="47" xr10:uidLastSave="{00000000-0000-0000-0000-000000000000}"/>
  <bookViews>
    <workbookView xWindow="-110" yWindow="-110" windowWidth="19420" windowHeight="10420" activeTab="6" xr2:uid="{00000000-000D-0000-FFFF-FFFF00000000}"/>
  </bookViews>
  <sheets>
    <sheet name="Form Responses 1 (Old)" sheetId="17" state="hidden" r:id="rId1"/>
    <sheet name="Survey Results (2)" sheetId="22" state="hidden" r:id="rId2"/>
    <sheet name="Survey results original" sheetId="26" state="hidden" r:id="rId3"/>
    <sheet name="Survey Results" sheetId="18" r:id="rId4"/>
    <sheet name="generated" sheetId="25" state="hidden" r:id="rId5"/>
    <sheet name="survey options" sheetId="24" r:id="rId6"/>
    <sheet name="Survey Results Vis" sheetId="23" r:id="rId7"/>
    <sheet name="analysis 1 (actual)" sheetId="19" r:id="rId8"/>
    <sheet name="Analysis within, outside neigh" sheetId="27" r:id="rId9"/>
    <sheet name="analysis 1" sheetId="4" r:id="rId10"/>
    <sheet name="analysis 2" sheetId="8" r:id="rId11"/>
    <sheet name="analysis 3 4" sheetId="6" r:id="rId12"/>
    <sheet name="how often interact" sheetId="16" r:id="rId13"/>
  </sheets>
  <definedNames>
    <definedName name="_xlnm._FilterDatabase" localSheetId="3" hidden="1">'Survey Results'!$A$1:$BO$98</definedName>
    <definedName name="_xlnm._FilterDatabase" localSheetId="1" hidden="1">'Survey Results (2)'!$A$2:$BD$99</definedName>
    <definedName name="_xlnm._FilterDatabase" localSheetId="2" hidden="1">'Survey results original'!$A$1:$BI$98</definedName>
  </definedNames>
  <calcPr calcId="191028"/>
  <pivotCaches>
    <pivotCache cacheId="75" r:id="rId14"/>
    <pivotCache cacheId="76" r:id="rId15"/>
    <pivotCache cacheId="77" r:id="rId16"/>
    <pivotCache cacheId="78" r:id="rId17"/>
    <pivotCache cacheId="79" r:id="rId18"/>
    <pivotCache cacheId="80" r:id="rId19"/>
    <pivotCache cacheId="81" r:id="rId20"/>
    <pivotCache cacheId="82" r:id="rId21"/>
    <pivotCache cacheId="83" r:id="rId22"/>
    <pivotCache cacheId="84" r:id="rId23"/>
    <pivotCache cacheId="85" r:id="rId24"/>
    <pivotCache cacheId="86" r:id="rId25"/>
    <pivotCache cacheId="87" r:id="rId26"/>
    <pivotCache cacheId="88" r:id="rId27"/>
    <pivotCache cacheId="89" r:id="rId2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8" l="1"/>
  <c r="Q4" i="18"/>
  <c r="Q5" i="18"/>
  <c r="Q6" i="18"/>
  <c r="Q7" i="18"/>
  <c r="Q8" i="18"/>
  <c r="Q9" i="18"/>
  <c r="Q10" i="18"/>
  <c r="Q11" i="18"/>
  <c r="Q12" i="18"/>
  <c r="Q13" i="18"/>
  <c r="Q14" i="18"/>
  <c r="Q15" i="18"/>
  <c r="Q16" i="18"/>
  <c r="Q17" i="18"/>
  <c r="Q18" i="18"/>
  <c r="Q19" i="18"/>
  <c r="Q20" i="18"/>
  <c r="Q21" i="18"/>
  <c r="Q22" i="18"/>
  <c r="Q23" i="18"/>
  <c r="Q24"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50" i="18"/>
  <c r="Q51" i="18"/>
  <c r="Q52" i="18"/>
  <c r="Q53" i="18"/>
  <c r="Q54" i="18"/>
  <c r="Q55" i="18"/>
  <c r="Q56" i="18"/>
  <c r="Q57" i="18"/>
  <c r="Q58" i="18"/>
  <c r="Q59" i="18"/>
  <c r="Q60" i="18"/>
  <c r="Q61" i="18"/>
  <c r="Q62" i="18"/>
  <c r="Q63" i="18"/>
  <c r="Q64" i="18"/>
  <c r="Q65" i="18"/>
  <c r="Q66" i="18"/>
  <c r="Q67" i="18"/>
  <c r="Q68" i="18"/>
  <c r="Q69" i="18"/>
  <c r="Q70" i="18"/>
  <c r="Q71" i="18"/>
  <c r="Q72" i="18"/>
  <c r="Q73" i="18"/>
  <c r="Q74" i="18"/>
  <c r="Q75" i="18"/>
  <c r="Q76" i="18"/>
  <c r="Q77" i="18"/>
  <c r="Q78" i="18"/>
  <c r="Q79" i="18"/>
  <c r="Q80" i="18"/>
  <c r="Q81" i="18"/>
  <c r="Q82" i="18"/>
  <c r="Q83" i="18"/>
  <c r="Q84" i="18"/>
  <c r="Q85" i="18"/>
  <c r="Q86" i="18"/>
  <c r="Q87" i="18"/>
  <c r="Q88" i="18"/>
  <c r="Q89" i="18"/>
  <c r="Q90" i="18"/>
  <c r="Q91" i="18"/>
  <c r="Q92" i="18"/>
  <c r="Q93" i="18"/>
  <c r="Q94" i="18"/>
  <c r="Q95" i="18"/>
  <c r="Q96" i="18"/>
  <c r="Q97" i="18"/>
  <c r="Q98" i="18"/>
  <c r="Q99" i="18"/>
  <c r="Q2" i="18"/>
  <c r="AX5" i="18"/>
  <c r="AX3" i="18"/>
  <c r="AX4" i="18"/>
  <c r="AX6" i="18"/>
  <c r="AX7" i="18"/>
  <c r="AX8" i="18"/>
  <c r="AX9" i="18"/>
  <c r="AX10" i="18"/>
  <c r="AX11" i="18"/>
  <c r="AX12" i="18"/>
  <c r="AX13" i="18"/>
  <c r="AX14" i="18"/>
  <c r="AX15" i="18"/>
  <c r="AX16" i="18"/>
  <c r="AX17" i="18"/>
  <c r="AX18" i="18"/>
  <c r="AX19" i="18"/>
  <c r="AX20" i="18"/>
  <c r="AX21" i="18"/>
  <c r="AX22" i="18"/>
  <c r="AX23" i="18"/>
  <c r="AX24" i="18"/>
  <c r="AX25" i="18"/>
  <c r="AX26" i="18"/>
  <c r="AX27" i="18"/>
  <c r="AX28" i="18"/>
  <c r="AX29" i="18"/>
  <c r="AX30" i="18"/>
  <c r="AX31" i="18"/>
  <c r="AX32" i="18"/>
  <c r="AX33" i="18"/>
  <c r="AX34" i="18"/>
  <c r="AX35" i="18"/>
  <c r="AX36" i="18"/>
  <c r="AX37" i="18"/>
  <c r="AX38" i="18"/>
  <c r="AX39" i="18"/>
  <c r="AX40" i="18"/>
  <c r="AX41" i="18"/>
  <c r="AX42" i="18"/>
  <c r="AX43" i="18"/>
  <c r="AX44" i="18"/>
  <c r="AX45" i="18"/>
  <c r="AX46" i="18"/>
  <c r="AX47" i="18"/>
  <c r="AX48" i="18"/>
  <c r="AX49" i="18"/>
  <c r="AX50" i="18"/>
  <c r="AX51" i="18"/>
  <c r="AX52" i="18"/>
  <c r="AX53" i="18"/>
  <c r="AX54" i="18"/>
  <c r="AX55" i="18"/>
  <c r="AX56" i="18"/>
  <c r="AX57" i="18"/>
  <c r="AX58" i="18"/>
  <c r="AX59" i="18"/>
  <c r="AX60" i="18"/>
  <c r="AX61" i="18"/>
  <c r="AX62" i="18"/>
  <c r="AX63" i="18"/>
  <c r="AX64" i="18"/>
  <c r="AX65" i="18"/>
  <c r="AX66" i="18"/>
  <c r="AX67" i="18"/>
  <c r="AX68" i="18"/>
  <c r="AX69" i="18"/>
  <c r="AX70" i="18"/>
  <c r="AX71" i="18"/>
  <c r="AX72" i="18"/>
  <c r="AX73" i="18"/>
  <c r="AX74" i="18"/>
  <c r="AX75" i="18"/>
  <c r="AX76" i="18"/>
  <c r="AX77" i="18"/>
  <c r="AX78" i="18"/>
  <c r="AX79" i="18"/>
  <c r="AX80" i="18"/>
  <c r="AX81" i="18"/>
  <c r="AX82" i="18"/>
  <c r="AX83" i="18"/>
  <c r="AX84" i="18"/>
  <c r="AX85" i="18"/>
  <c r="AX86" i="18"/>
  <c r="AX87" i="18"/>
  <c r="AX88" i="18"/>
  <c r="AX89" i="18"/>
  <c r="AX90" i="18"/>
  <c r="AX91" i="18"/>
  <c r="AX92" i="18"/>
  <c r="AX93" i="18"/>
  <c r="AX94" i="18"/>
  <c r="AX95" i="18"/>
  <c r="AX96" i="18"/>
  <c r="AX97" i="18"/>
  <c r="AX98" i="18"/>
  <c r="AX99" i="18"/>
  <c r="AX2" i="18"/>
  <c r="BM3" i="18"/>
  <c r="BM4" i="18"/>
  <c r="BM5" i="18"/>
  <c r="BM6" i="18"/>
  <c r="BM7" i="18"/>
  <c r="BM8" i="18"/>
  <c r="BM9" i="18"/>
  <c r="BM10" i="18"/>
  <c r="BM11" i="18"/>
  <c r="BM12" i="18"/>
  <c r="BM13" i="18"/>
  <c r="BM14" i="18"/>
  <c r="BM15" i="18"/>
  <c r="BM16" i="18"/>
  <c r="BM17" i="18"/>
  <c r="BM18" i="18"/>
  <c r="BM19" i="18"/>
  <c r="BM20" i="18"/>
  <c r="BM21" i="18"/>
  <c r="BM22" i="18"/>
  <c r="BM23" i="18"/>
  <c r="BM24" i="18"/>
  <c r="BM25" i="18"/>
  <c r="BM26" i="18"/>
  <c r="BM27" i="18"/>
  <c r="BM28" i="18"/>
  <c r="BM29" i="18"/>
  <c r="BM30" i="18"/>
  <c r="BM31" i="18"/>
  <c r="BM32" i="18"/>
  <c r="BM33" i="18"/>
  <c r="BM34" i="18"/>
  <c r="BM35" i="18"/>
  <c r="BM36" i="18"/>
  <c r="BM37" i="18"/>
  <c r="BM38" i="18"/>
  <c r="BM39" i="18"/>
  <c r="BM40" i="18"/>
  <c r="BM41" i="18"/>
  <c r="BM42" i="18"/>
  <c r="BM43" i="18"/>
  <c r="BM44" i="18"/>
  <c r="BM45" i="18"/>
  <c r="BM46" i="18"/>
  <c r="BM47" i="18"/>
  <c r="BM48" i="18"/>
  <c r="BM49" i="18"/>
  <c r="BM50" i="18"/>
  <c r="BM51" i="18"/>
  <c r="BM52" i="18"/>
  <c r="BM53" i="18"/>
  <c r="BM54" i="18"/>
  <c r="BM55" i="18"/>
  <c r="BM56" i="18"/>
  <c r="BM57" i="18"/>
  <c r="BM58" i="18"/>
  <c r="BM59" i="18"/>
  <c r="BM60" i="18"/>
  <c r="BM61" i="18"/>
  <c r="BM62" i="18"/>
  <c r="BM63" i="18"/>
  <c r="BM64" i="18"/>
  <c r="BM65" i="18"/>
  <c r="BM66" i="18"/>
  <c r="BM67" i="18"/>
  <c r="BM68" i="18"/>
  <c r="BM69" i="18"/>
  <c r="BM70" i="18"/>
  <c r="BM71" i="18"/>
  <c r="BM72" i="18"/>
  <c r="BM73" i="18"/>
  <c r="BM74" i="18"/>
  <c r="BM75" i="18"/>
  <c r="BM76" i="18"/>
  <c r="BM77" i="18"/>
  <c r="BM78" i="18"/>
  <c r="BM79" i="18"/>
  <c r="BM80" i="18"/>
  <c r="BM81" i="18"/>
  <c r="BM82" i="18"/>
  <c r="BM83" i="18"/>
  <c r="BM84" i="18"/>
  <c r="BM85" i="18"/>
  <c r="BM86" i="18"/>
  <c r="BM87" i="18"/>
  <c r="BM88" i="18"/>
  <c r="BM89" i="18"/>
  <c r="BM90" i="18"/>
  <c r="BM91" i="18"/>
  <c r="BM92" i="18"/>
  <c r="BM93" i="18"/>
  <c r="BM94" i="18"/>
  <c r="BM95" i="18"/>
  <c r="BM96" i="18"/>
  <c r="BM97" i="18"/>
  <c r="BM98" i="18"/>
  <c r="BM99" i="18"/>
  <c r="BM2" i="18"/>
  <c r="BE99" i="18"/>
  <c r="BE98" i="18"/>
  <c r="BE97" i="18"/>
  <c r="BE96" i="18"/>
  <c r="BE95" i="18"/>
  <c r="BE94" i="18"/>
  <c r="BE93" i="18"/>
  <c r="BE92" i="18"/>
  <c r="BE91" i="18"/>
  <c r="BE90" i="18"/>
  <c r="BE89" i="18"/>
  <c r="BE88" i="18"/>
  <c r="BE87" i="18"/>
  <c r="BE86" i="18"/>
  <c r="BE85" i="18"/>
  <c r="BE84" i="18"/>
  <c r="BE83" i="18"/>
  <c r="BE82" i="18"/>
  <c r="BE81" i="18"/>
  <c r="BE80" i="18"/>
  <c r="BE79" i="18"/>
  <c r="BE78" i="18"/>
  <c r="BE77" i="18"/>
  <c r="BE76" i="18"/>
  <c r="BE75" i="18"/>
  <c r="BE74" i="18"/>
  <c r="BE73" i="18"/>
  <c r="BE72" i="18"/>
  <c r="BE71" i="18"/>
  <c r="BE70" i="18"/>
  <c r="BE69" i="18"/>
  <c r="BE68" i="18"/>
  <c r="BE67" i="18"/>
  <c r="BE66" i="18"/>
  <c r="BE65" i="18"/>
  <c r="BE64" i="18"/>
  <c r="BE63" i="18"/>
  <c r="BE62" i="18"/>
  <c r="BE61" i="18"/>
  <c r="BE60" i="18"/>
  <c r="BE59" i="18"/>
  <c r="BE58" i="18"/>
  <c r="BE57" i="18"/>
  <c r="BE56" i="18"/>
  <c r="BE55" i="18"/>
  <c r="BE54" i="18"/>
  <c r="BE53" i="18"/>
  <c r="BE52" i="18"/>
  <c r="BE51" i="18"/>
  <c r="BE50" i="18"/>
  <c r="BE49" i="18"/>
  <c r="BE48" i="18"/>
  <c r="BE47" i="18"/>
  <c r="BE46" i="18"/>
  <c r="BE45" i="18"/>
  <c r="BE44" i="18"/>
  <c r="BE43" i="18"/>
  <c r="BE42" i="18"/>
  <c r="BE41" i="18"/>
  <c r="BE40" i="18"/>
  <c r="BE39" i="18"/>
  <c r="BE38" i="18"/>
  <c r="BE37" i="18"/>
  <c r="BE36" i="18"/>
  <c r="BE35" i="18"/>
  <c r="BE34" i="18"/>
  <c r="BE33" i="18"/>
  <c r="BE32" i="18"/>
  <c r="BE31" i="18"/>
  <c r="BE30" i="18"/>
  <c r="BE29" i="18"/>
  <c r="BE28" i="18"/>
  <c r="BE27" i="18"/>
  <c r="BE26" i="18"/>
  <c r="BE25" i="18"/>
  <c r="BE24" i="18"/>
  <c r="BE23" i="18"/>
  <c r="BE22" i="18"/>
  <c r="BE21" i="18"/>
  <c r="BE20" i="18"/>
  <c r="BE19" i="18"/>
  <c r="BE18" i="18"/>
  <c r="BE17" i="18"/>
  <c r="BE16" i="18"/>
  <c r="BE15" i="18"/>
  <c r="BE14" i="18"/>
  <c r="BE13" i="18"/>
  <c r="BE12" i="18"/>
  <c r="BE11" i="18"/>
  <c r="BE10" i="18"/>
  <c r="BE9" i="18"/>
  <c r="BE8" i="18"/>
  <c r="BE7" i="18"/>
  <c r="BE6" i="18"/>
  <c r="BE5" i="18"/>
  <c r="BE4" i="18"/>
  <c r="BE3" i="18"/>
  <c r="BE2" i="18"/>
  <c r="BC99" i="18"/>
  <c r="BC98" i="18"/>
  <c r="BC97" i="18"/>
  <c r="BC96" i="18"/>
  <c r="BC95" i="18"/>
  <c r="BC94" i="18"/>
  <c r="BC93" i="18"/>
  <c r="BC92" i="18"/>
  <c r="BC91" i="18"/>
  <c r="BC90" i="18"/>
  <c r="BC89" i="18"/>
  <c r="BC88" i="18"/>
  <c r="BC87" i="18"/>
  <c r="BC86" i="18"/>
  <c r="BC85" i="18"/>
  <c r="BC84" i="18"/>
  <c r="BC83" i="18"/>
  <c r="BC82" i="18"/>
  <c r="BC81" i="18"/>
  <c r="BC80" i="18"/>
  <c r="BC79" i="18"/>
  <c r="BC78" i="18"/>
  <c r="BC77" i="18"/>
  <c r="BC76" i="18"/>
  <c r="BC75" i="18"/>
  <c r="BC74" i="18"/>
  <c r="BC73" i="18"/>
  <c r="BC72" i="18"/>
  <c r="BC71" i="18"/>
  <c r="BC70" i="18"/>
  <c r="BC69" i="18"/>
  <c r="BC68" i="18"/>
  <c r="BC67" i="18"/>
  <c r="BC66" i="18"/>
  <c r="BC65" i="18"/>
  <c r="BC64" i="18"/>
  <c r="BC63" i="18"/>
  <c r="BC62" i="18"/>
  <c r="BC61" i="18"/>
  <c r="BC60" i="18"/>
  <c r="BC59" i="18"/>
  <c r="BC58" i="18"/>
  <c r="BC57" i="18"/>
  <c r="BC56" i="18"/>
  <c r="BC55" i="18"/>
  <c r="BC54" i="18"/>
  <c r="BC53" i="18"/>
  <c r="BC52" i="18"/>
  <c r="BC51" i="18"/>
  <c r="BC50" i="18"/>
  <c r="BC49" i="18"/>
  <c r="BC48" i="18"/>
  <c r="BC47" i="18"/>
  <c r="BC46" i="18"/>
  <c r="BC45" i="18"/>
  <c r="BC44" i="18"/>
  <c r="BC43" i="18"/>
  <c r="BC42" i="18"/>
  <c r="BC41" i="18"/>
  <c r="BC40" i="18"/>
  <c r="BC39" i="18"/>
  <c r="BC38" i="18"/>
  <c r="BC37" i="18"/>
  <c r="BC36" i="18"/>
  <c r="BC35" i="18"/>
  <c r="BC34" i="18"/>
  <c r="BC33" i="18"/>
  <c r="BC32" i="18"/>
  <c r="BC31" i="18"/>
  <c r="BC30" i="18"/>
  <c r="BC29" i="18"/>
  <c r="BC28" i="18"/>
  <c r="BC27" i="18"/>
  <c r="BC26" i="18"/>
  <c r="BC25" i="18"/>
  <c r="BC24" i="18"/>
  <c r="BC23" i="18"/>
  <c r="BC22" i="18"/>
  <c r="BC21" i="18"/>
  <c r="BC20" i="18"/>
  <c r="BC19" i="18"/>
  <c r="BC18" i="18"/>
  <c r="BC17" i="18"/>
  <c r="BC16" i="18"/>
  <c r="BC15" i="18"/>
  <c r="BC14" i="18"/>
  <c r="BC13" i="18"/>
  <c r="BC12" i="18"/>
  <c r="BC11" i="18"/>
  <c r="BC10" i="18"/>
  <c r="BC9" i="18"/>
  <c r="BC8" i="18"/>
  <c r="BC7" i="18"/>
  <c r="BC6" i="18"/>
  <c r="BC5" i="18"/>
  <c r="BC4" i="18"/>
  <c r="BC3" i="18"/>
  <c r="BC2" i="18"/>
  <c r="BA99" i="18"/>
  <c r="BA98" i="18"/>
  <c r="BA97" i="18"/>
  <c r="BA96" i="18"/>
  <c r="BA95" i="18"/>
  <c r="BA94" i="18"/>
  <c r="BA93" i="18"/>
  <c r="BA92" i="18"/>
  <c r="BA91" i="18"/>
  <c r="BA90" i="18"/>
  <c r="BA89" i="18"/>
  <c r="BA88" i="18"/>
  <c r="BA87" i="18"/>
  <c r="BA86" i="18"/>
  <c r="BA85" i="18"/>
  <c r="BA84" i="18"/>
  <c r="BA83" i="18"/>
  <c r="BA82" i="18"/>
  <c r="BA81" i="18"/>
  <c r="BA80" i="18"/>
  <c r="BA79" i="18"/>
  <c r="BA78" i="18"/>
  <c r="BA77" i="18"/>
  <c r="BA76" i="18"/>
  <c r="BA75" i="18"/>
  <c r="BA74" i="18"/>
  <c r="BA73" i="18"/>
  <c r="BA72" i="18"/>
  <c r="BA71" i="18"/>
  <c r="BA70" i="18"/>
  <c r="BA69" i="18"/>
  <c r="BA68" i="18"/>
  <c r="BA67" i="18"/>
  <c r="BA66" i="18"/>
  <c r="BA65" i="18"/>
  <c r="BA64" i="18"/>
  <c r="BA63" i="18"/>
  <c r="BA62" i="18"/>
  <c r="BA61" i="18"/>
  <c r="BA60" i="18"/>
  <c r="BA59" i="18"/>
  <c r="BA58" i="18"/>
  <c r="BA57" i="18"/>
  <c r="BA56" i="18"/>
  <c r="BA55" i="18"/>
  <c r="BA54" i="18"/>
  <c r="BA53" i="18"/>
  <c r="BA52" i="18"/>
  <c r="BA51" i="18"/>
  <c r="BA50" i="18"/>
  <c r="BA49" i="18"/>
  <c r="BA48" i="18"/>
  <c r="BA47" i="18"/>
  <c r="BA46" i="18"/>
  <c r="BA45" i="18"/>
  <c r="BA44" i="18"/>
  <c r="BA43" i="18"/>
  <c r="BA42" i="18"/>
  <c r="BA41" i="18"/>
  <c r="BA40" i="18"/>
  <c r="BA39" i="18"/>
  <c r="BA38" i="18"/>
  <c r="BA37" i="18"/>
  <c r="BA36" i="18"/>
  <c r="BA35" i="18"/>
  <c r="BA34" i="18"/>
  <c r="BA33"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AK99" i="18"/>
  <c r="AK98" i="18"/>
  <c r="AK97" i="18"/>
  <c r="AK96" i="18"/>
  <c r="AK95" i="18"/>
  <c r="AK94" i="18"/>
  <c r="AK93" i="18"/>
  <c r="AK92" i="18"/>
  <c r="AK91" i="18"/>
  <c r="AK90" i="18"/>
  <c r="AK89" i="18"/>
  <c r="AK88" i="18"/>
  <c r="AK87" i="18"/>
  <c r="AK86" i="18"/>
  <c r="AK85" i="18"/>
  <c r="AK84" i="18"/>
  <c r="AK83" i="18"/>
  <c r="AK82" i="18"/>
  <c r="AK81" i="18"/>
  <c r="AK80" i="18"/>
  <c r="AK79" i="18"/>
  <c r="AK78" i="18"/>
  <c r="AK77" i="18"/>
  <c r="AK76" i="18"/>
  <c r="AK75" i="18"/>
  <c r="AK74" i="18"/>
  <c r="AK73" i="18"/>
  <c r="AK72" i="18"/>
  <c r="AK71" i="18"/>
  <c r="AK70" i="18"/>
  <c r="AK69" i="18"/>
  <c r="AK68" i="18"/>
  <c r="AK67" i="18"/>
  <c r="AK66" i="18"/>
  <c r="AK65" i="18"/>
  <c r="AK64" i="18"/>
  <c r="AK63" i="18"/>
  <c r="AK62" i="18"/>
  <c r="AK61" i="18"/>
  <c r="AK60" i="18"/>
  <c r="AK59" i="18"/>
  <c r="AK58" i="18"/>
  <c r="AK57" i="18"/>
  <c r="AK56" i="18"/>
  <c r="AK55" i="18"/>
  <c r="AK54" i="18"/>
  <c r="AK53" i="18"/>
  <c r="AK52" i="18"/>
  <c r="AK51" i="18"/>
  <c r="AK50" i="18"/>
  <c r="AK49" i="18"/>
  <c r="AK48" i="18"/>
  <c r="AK47" i="18"/>
  <c r="AK46" i="18"/>
  <c r="AK45" i="18"/>
  <c r="AK44" i="18"/>
  <c r="AK43" i="18"/>
  <c r="AK42" i="18"/>
  <c r="AK41" i="18"/>
  <c r="AK40" i="18"/>
  <c r="AK39" i="18"/>
  <c r="AK38" i="18"/>
  <c r="AK37" i="18"/>
  <c r="AK36" i="18"/>
  <c r="AK35" i="18"/>
  <c r="AK34" i="18"/>
  <c r="AK33" i="18"/>
  <c r="AK32" i="18"/>
  <c r="AK31" i="18"/>
  <c r="AK30" i="18"/>
  <c r="AK29" i="18"/>
  <c r="AK28" i="18"/>
  <c r="AK27" i="18"/>
  <c r="AK26" i="18"/>
  <c r="AK25" i="18"/>
  <c r="AK24" i="18"/>
  <c r="AK23" i="18"/>
  <c r="AK22" i="18"/>
  <c r="AK21" i="18"/>
  <c r="AK20" i="18"/>
  <c r="AK19" i="18"/>
  <c r="AK18" i="18"/>
  <c r="AK17" i="18"/>
  <c r="AK16" i="18"/>
  <c r="AK15" i="18"/>
  <c r="AK14" i="18"/>
  <c r="AK13" i="18"/>
  <c r="AK12" i="18"/>
  <c r="AK11" i="18"/>
  <c r="AK10" i="18"/>
  <c r="AK9" i="18"/>
  <c r="AK8" i="18"/>
  <c r="AK7" i="18"/>
  <c r="AK6" i="18"/>
  <c r="AK5" i="18"/>
  <c r="AK4" i="18"/>
  <c r="AK3" i="18"/>
  <c r="AK2" i="18"/>
  <c r="AI99" i="18"/>
  <c r="AI98" i="18"/>
  <c r="AI97" i="18"/>
  <c r="AI96" i="18"/>
  <c r="AI95" i="18"/>
  <c r="AI94" i="18"/>
  <c r="AI93" i="18"/>
  <c r="AI92" i="18"/>
  <c r="AI91" i="18"/>
  <c r="AI90" i="18"/>
  <c r="AI89" i="18"/>
  <c r="AI88" i="18"/>
  <c r="AI87" i="18"/>
  <c r="AI86" i="18"/>
  <c r="AI85" i="18"/>
  <c r="AI84" i="18"/>
  <c r="AI83" i="18"/>
  <c r="AI82" i="18"/>
  <c r="AI81" i="18"/>
  <c r="AI80" i="18"/>
  <c r="AI79" i="18"/>
  <c r="AI78" i="18"/>
  <c r="AI77" i="18"/>
  <c r="AI76" i="18"/>
  <c r="AI75" i="18"/>
  <c r="AI74" i="18"/>
  <c r="AI73" i="18"/>
  <c r="AI72" i="18"/>
  <c r="AI71" i="18"/>
  <c r="AI70" i="18"/>
  <c r="AI69" i="18"/>
  <c r="AI68" i="18"/>
  <c r="AI67" i="18"/>
  <c r="AI66" i="18"/>
  <c r="AI65" i="18"/>
  <c r="AI64" i="18"/>
  <c r="AI63" i="18"/>
  <c r="AI62" i="18"/>
  <c r="AI61" i="18"/>
  <c r="AI60" i="18"/>
  <c r="AI59" i="18"/>
  <c r="AI58" i="18"/>
  <c r="AI57" i="18"/>
  <c r="AI56" i="18"/>
  <c r="AI55" i="18"/>
  <c r="AI54" i="18"/>
  <c r="AI53" i="18"/>
  <c r="AI52" i="18"/>
  <c r="AI51" i="18"/>
  <c r="AI50" i="18"/>
  <c r="AI49" i="18"/>
  <c r="AI48" i="18"/>
  <c r="AI47" i="18"/>
  <c r="AI46" i="18"/>
  <c r="AI45" i="18"/>
  <c r="AI44" i="18"/>
  <c r="AI43" i="18"/>
  <c r="AI42" i="18"/>
  <c r="AI41" i="18"/>
  <c r="AI40" i="18"/>
  <c r="AI39" i="18"/>
  <c r="AI38" i="18"/>
  <c r="AI37" i="18"/>
  <c r="AI36" i="18"/>
  <c r="AI35" i="18"/>
  <c r="AI34" i="18"/>
  <c r="AI33" i="18"/>
  <c r="AI32" i="18"/>
  <c r="AI31" i="18"/>
  <c r="AI30" i="18"/>
  <c r="AI29" i="18"/>
  <c r="AI28" i="18"/>
  <c r="AI27" i="18"/>
  <c r="AI26" i="18"/>
  <c r="AI25" i="18"/>
  <c r="AI24" i="18"/>
  <c r="AI23" i="18"/>
  <c r="AI22" i="18"/>
  <c r="AI21" i="18"/>
  <c r="AI20" i="18"/>
  <c r="AI19" i="18"/>
  <c r="AI18" i="18"/>
  <c r="AI17" i="18"/>
  <c r="AI16" i="18"/>
  <c r="AI15" i="18"/>
  <c r="AI14" i="18"/>
  <c r="AI13" i="18"/>
  <c r="AI12" i="18"/>
  <c r="AI11" i="18"/>
  <c r="AI10" i="18"/>
  <c r="AI9" i="18"/>
  <c r="AI8" i="18"/>
  <c r="AI7" i="18"/>
  <c r="AI6" i="18"/>
  <c r="AI5" i="18"/>
  <c r="AI4" i="18"/>
  <c r="AI3" i="18"/>
  <c r="AI2" i="18"/>
  <c r="AG3" i="18"/>
  <c r="AG4" i="18"/>
  <c r="AG5" i="18"/>
  <c r="AG6" i="18"/>
  <c r="AG7" i="18"/>
  <c r="AG8" i="18"/>
  <c r="AG9" i="18"/>
  <c r="AG10" i="18"/>
  <c r="AG11" i="18"/>
  <c r="AG12" i="18"/>
  <c r="AG13" i="18"/>
  <c r="AG14" i="18"/>
  <c r="AG15" i="18"/>
  <c r="AG16" i="18"/>
  <c r="AG17" i="18"/>
  <c r="AG18" i="18"/>
  <c r="AG19" i="18"/>
  <c r="AG20" i="18"/>
  <c r="AG21" i="18"/>
  <c r="AG22" i="18"/>
  <c r="AG23" i="18"/>
  <c r="AG24" i="18"/>
  <c r="AG25" i="18"/>
  <c r="AG26" i="18"/>
  <c r="AG27" i="18"/>
  <c r="AG28" i="18"/>
  <c r="AG29" i="18"/>
  <c r="AG30" i="18"/>
  <c r="AG31" i="18"/>
  <c r="AG32" i="18"/>
  <c r="AG33" i="18"/>
  <c r="AG34" i="18"/>
  <c r="AG35" i="18"/>
  <c r="AG36" i="18"/>
  <c r="AG37" i="18"/>
  <c r="AG38" i="18"/>
  <c r="AG39" i="18"/>
  <c r="AG40" i="18"/>
  <c r="AG41" i="18"/>
  <c r="AG42" i="18"/>
  <c r="AG43" i="18"/>
  <c r="AG44" i="18"/>
  <c r="AG45" i="18"/>
  <c r="AG46" i="18"/>
  <c r="AG47" i="18"/>
  <c r="AG48" i="18"/>
  <c r="AG49" i="18"/>
  <c r="AG50" i="18"/>
  <c r="AG51" i="18"/>
  <c r="AG52" i="18"/>
  <c r="AG53" i="18"/>
  <c r="AG54" i="18"/>
  <c r="AG55" i="18"/>
  <c r="AG56" i="18"/>
  <c r="AG57" i="18"/>
  <c r="AG58" i="18"/>
  <c r="AG59" i="18"/>
  <c r="AG60" i="18"/>
  <c r="AG61" i="18"/>
  <c r="AG62" i="18"/>
  <c r="AG63" i="18"/>
  <c r="AG64" i="18"/>
  <c r="AG65" i="18"/>
  <c r="AG66" i="18"/>
  <c r="AG67" i="18"/>
  <c r="AG68" i="18"/>
  <c r="AG69" i="18"/>
  <c r="AG70" i="18"/>
  <c r="AG71" i="18"/>
  <c r="AG72" i="18"/>
  <c r="AG73" i="18"/>
  <c r="AG74" i="18"/>
  <c r="AG75" i="18"/>
  <c r="AG76" i="18"/>
  <c r="AG77" i="18"/>
  <c r="AG78" i="18"/>
  <c r="AG79" i="18"/>
  <c r="AG80" i="18"/>
  <c r="AG81" i="18"/>
  <c r="AG82" i="18"/>
  <c r="AG83" i="18"/>
  <c r="AG84" i="18"/>
  <c r="AG85" i="18"/>
  <c r="AG86" i="18"/>
  <c r="AG87" i="18"/>
  <c r="AG88" i="18"/>
  <c r="AG89" i="18"/>
  <c r="AG90" i="18"/>
  <c r="AG91" i="18"/>
  <c r="AG92" i="18"/>
  <c r="AG93" i="18"/>
  <c r="AG94" i="18"/>
  <c r="AG95" i="18"/>
  <c r="AG96" i="18"/>
  <c r="AG97" i="18"/>
  <c r="AG98" i="18"/>
  <c r="AG99" i="18"/>
  <c r="AG2" i="18"/>
  <c r="AS99" i="18"/>
  <c r="AS98" i="18"/>
  <c r="AS97" i="18"/>
  <c r="AS96" i="18"/>
  <c r="AS95" i="18"/>
  <c r="AS94" i="18"/>
  <c r="AS93" i="18"/>
  <c r="AS92" i="18"/>
  <c r="AS91" i="18"/>
  <c r="AS90" i="18"/>
  <c r="AS89" i="18"/>
  <c r="AS88" i="18"/>
  <c r="AS87" i="18"/>
  <c r="AS86" i="18"/>
  <c r="AS85" i="18"/>
  <c r="AS84" i="18"/>
  <c r="AS83" i="18"/>
  <c r="AS82" i="18"/>
  <c r="AS81" i="18"/>
  <c r="AS80" i="18"/>
  <c r="AS79" i="18"/>
  <c r="AS78" i="18"/>
  <c r="AS77" i="18"/>
  <c r="AS76" i="18"/>
  <c r="AS75" i="18"/>
  <c r="AS74" i="18"/>
  <c r="AS73" i="18"/>
  <c r="AS72" i="18"/>
  <c r="AS71" i="18"/>
  <c r="AS70" i="18"/>
  <c r="AS69" i="18"/>
  <c r="AS68" i="18"/>
  <c r="AS67" i="18"/>
  <c r="AS66" i="18"/>
  <c r="AS65" i="18"/>
  <c r="AS64" i="18"/>
  <c r="AS63" i="18"/>
  <c r="AS62" i="18"/>
  <c r="AS61" i="18"/>
  <c r="AS60" i="18"/>
  <c r="AS59" i="18"/>
  <c r="AS58" i="18"/>
  <c r="AS57" i="18"/>
  <c r="AS56" i="18"/>
  <c r="AS55" i="18"/>
  <c r="AS54" i="18"/>
  <c r="AS53" i="18"/>
  <c r="AS52" i="18"/>
  <c r="AS51" i="18"/>
  <c r="AS50" i="18"/>
  <c r="AS49" i="18"/>
  <c r="AS48" i="18"/>
  <c r="AS47" i="18"/>
  <c r="AS46" i="18"/>
  <c r="AS45" i="18"/>
  <c r="AS44" i="18"/>
  <c r="AS43" i="18"/>
  <c r="AS42" i="18"/>
  <c r="AS41" i="18"/>
  <c r="AS40" i="18"/>
  <c r="AS39" i="18"/>
  <c r="AS38" i="18"/>
  <c r="AS37" i="18"/>
  <c r="AS36" i="18"/>
  <c r="AS35" i="18"/>
  <c r="AS34" i="18"/>
  <c r="AS33" i="18"/>
  <c r="AS32" i="18"/>
  <c r="AS31" i="18"/>
  <c r="AS30" i="18"/>
  <c r="AS29" i="18"/>
  <c r="AS28" i="18"/>
  <c r="AS27" i="18"/>
  <c r="AS26" i="18"/>
  <c r="AS25" i="18"/>
  <c r="AS24" i="18"/>
  <c r="AS23" i="18"/>
  <c r="AS22" i="18"/>
  <c r="AS21" i="18"/>
  <c r="AS20" i="18"/>
  <c r="AS19" i="18"/>
  <c r="AS18" i="18"/>
  <c r="AS17" i="18"/>
  <c r="AS16" i="18"/>
  <c r="AS15" i="18"/>
  <c r="AS14" i="18"/>
  <c r="AS13" i="18"/>
  <c r="AS12" i="18"/>
  <c r="AS11" i="18"/>
  <c r="AS10" i="18"/>
  <c r="AS9" i="18"/>
  <c r="AS8" i="18"/>
  <c r="AS7" i="18"/>
  <c r="AS6" i="18"/>
  <c r="AS5" i="18"/>
  <c r="AS4" i="18"/>
  <c r="AS3" i="18"/>
  <c r="AS2" i="18"/>
  <c r="AQ99" i="18"/>
  <c r="AQ98" i="18"/>
  <c r="AQ97" i="18"/>
  <c r="AQ96" i="18"/>
  <c r="AQ95" i="18"/>
  <c r="AQ94" i="18"/>
  <c r="AQ93" i="18"/>
  <c r="AQ92" i="18"/>
  <c r="AQ91" i="18"/>
  <c r="AQ90" i="18"/>
  <c r="AQ89" i="18"/>
  <c r="AQ88" i="18"/>
  <c r="AQ87" i="18"/>
  <c r="AQ86" i="18"/>
  <c r="AQ85" i="18"/>
  <c r="AQ84" i="18"/>
  <c r="AQ83" i="18"/>
  <c r="AQ82" i="18"/>
  <c r="AQ81" i="18"/>
  <c r="AQ80" i="18"/>
  <c r="AQ79" i="18"/>
  <c r="AQ78" i="18"/>
  <c r="AQ77" i="18"/>
  <c r="AQ76" i="18"/>
  <c r="AQ75" i="18"/>
  <c r="AQ74" i="18"/>
  <c r="AQ73" i="18"/>
  <c r="AQ72" i="18"/>
  <c r="AQ71" i="18"/>
  <c r="AQ70" i="18"/>
  <c r="AQ69" i="18"/>
  <c r="AQ68" i="18"/>
  <c r="AQ67" i="18"/>
  <c r="AQ66" i="18"/>
  <c r="AQ65" i="18"/>
  <c r="AQ64" i="18"/>
  <c r="AQ63" i="18"/>
  <c r="AQ62" i="18"/>
  <c r="AQ61" i="18"/>
  <c r="AQ60" i="18"/>
  <c r="AQ59" i="18"/>
  <c r="AQ58" i="18"/>
  <c r="AQ57" i="18"/>
  <c r="AQ56" i="18"/>
  <c r="AQ55" i="18"/>
  <c r="AQ54" i="18"/>
  <c r="AQ53" i="18"/>
  <c r="AQ52" i="18"/>
  <c r="AQ51" i="18"/>
  <c r="AQ50" i="18"/>
  <c r="AQ49" i="18"/>
  <c r="AQ48" i="18"/>
  <c r="AQ47" i="18"/>
  <c r="AQ46" i="18"/>
  <c r="AQ45" i="18"/>
  <c r="AQ44" i="18"/>
  <c r="AQ43" i="18"/>
  <c r="AQ42" i="18"/>
  <c r="AQ41" i="18"/>
  <c r="AQ40" i="18"/>
  <c r="AQ39" i="18"/>
  <c r="AQ38" i="18"/>
  <c r="AQ37" i="18"/>
  <c r="AQ36" i="18"/>
  <c r="AQ35" i="18"/>
  <c r="AQ34" i="18"/>
  <c r="AQ33" i="18"/>
  <c r="AQ32" i="18"/>
  <c r="AQ31" i="18"/>
  <c r="AQ30" i="18"/>
  <c r="AQ29" i="18"/>
  <c r="AQ28" i="18"/>
  <c r="AQ27" i="18"/>
  <c r="AQ26" i="18"/>
  <c r="AQ25" i="18"/>
  <c r="AQ24" i="18"/>
  <c r="AQ23" i="18"/>
  <c r="AQ22" i="18"/>
  <c r="AQ21" i="18"/>
  <c r="AQ20" i="18"/>
  <c r="AQ19" i="18"/>
  <c r="AQ18" i="18"/>
  <c r="AQ17" i="18"/>
  <c r="AQ16" i="18"/>
  <c r="AQ15" i="18"/>
  <c r="AQ14" i="18"/>
  <c r="AQ13" i="18"/>
  <c r="AQ12" i="18"/>
  <c r="AQ11" i="18"/>
  <c r="AQ10" i="18"/>
  <c r="AQ9" i="18"/>
  <c r="AQ8" i="18"/>
  <c r="AQ7" i="18"/>
  <c r="AQ6" i="18"/>
  <c r="AQ5" i="18"/>
  <c r="AQ4" i="18"/>
  <c r="AQ3" i="18"/>
  <c r="AQ2" i="18"/>
  <c r="AO99" i="18"/>
  <c r="AO98" i="18"/>
  <c r="AO97" i="18"/>
  <c r="AO96" i="18"/>
  <c r="AO95" i="18"/>
  <c r="AO94" i="18"/>
  <c r="AO93" i="18"/>
  <c r="AO92" i="18"/>
  <c r="AO91" i="18"/>
  <c r="AO90" i="18"/>
  <c r="AO89" i="18"/>
  <c r="AO88" i="18"/>
  <c r="AO87" i="18"/>
  <c r="AO86" i="18"/>
  <c r="AO85" i="18"/>
  <c r="AO84" i="18"/>
  <c r="AO83" i="18"/>
  <c r="AO82" i="18"/>
  <c r="AO81" i="18"/>
  <c r="AO80" i="18"/>
  <c r="AO79" i="18"/>
  <c r="AO78" i="18"/>
  <c r="AO77" i="18"/>
  <c r="AO76" i="18"/>
  <c r="AO75" i="18"/>
  <c r="AO74" i="18"/>
  <c r="AO73" i="18"/>
  <c r="AO72" i="18"/>
  <c r="AO71" i="18"/>
  <c r="AO70" i="18"/>
  <c r="AO69" i="18"/>
  <c r="AO68" i="18"/>
  <c r="AO67" i="18"/>
  <c r="AO66" i="18"/>
  <c r="AO65" i="18"/>
  <c r="AO64" i="18"/>
  <c r="AO63" i="18"/>
  <c r="AO62" i="18"/>
  <c r="AO61" i="18"/>
  <c r="AO60" i="18"/>
  <c r="AO59" i="18"/>
  <c r="AO58" i="18"/>
  <c r="AO57" i="18"/>
  <c r="AO56" i="18"/>
  <c r="AO55" i="18"/>
  <c r="AO54" i="18"/>
  <c r="AO53" i="18"/>
  <c r="AO52" i="18"/>
  <c r="AO51" i="18"/>
  <c r="AO50" i="18"/>
  <c r="AO49" i="18"/>
  <c r="AO48" i="18"/>
  <c r="AO47" i="18"/>
  <c r="AO46" i="18"/>
  <c r="AO45" i="18"/>
  <c r="AO44" i="18"/>
  <c r="AO43" i="18"/>
  <c r="AO42" i="18"/>
  <c r="AO41" i="18"/>
  <c r="AO40" i="18"/>
  <c r="AO39" i="18"/>
  <c r="AO38" i="18"/>
  <c r="AO37" i="18"/>
  <c r="AO36" i="18"/>
  <c r="AO35" i="18"/>
  <c r="AO34" i="18"/>
  <c r="AO33" i="18"/>
  <c r="AO32" i="18"/>
  <c r="AO31" i="18"/>
  <c r="AO30" i="18"/>
  <c r="AO29" i="18"/>
  <c r="AO28" i="18"/>
  <c r="AO27" i="18"/>
  <c r="AO26" i="18"/>
  <c r="AO25" i="18"/>
  <c r="AO24" i="18"/>
  <c r="AO23" i="18"/>
  <c r="AO22" i="18"/>
  <c r="AO21" i="18"/>
  <c r="AO20" i="18"/>
  <c r="AO19" i="18"/>
  <c r="AO18" i="18"/>
  <c r="AO17" i="18"/>
  <c r="AO16" i="18"/>
  <c r="AO15" i="18"/>
  <c r="AO14" i="18"/>
  <c r="AO13" i="18"/>
  <c r="AO12" i="18"/>
  <c r="AO11" i="18"/>
  <c r="AO10" i="18"/>
  <c r="AO9" i="18"/>
  <c r="AO8" i="18"/>
  <c r="AO7" i="18"/>
  <c r="AO6" i="18"/>
  <c r="AO5" i="18"/>
  <c r="AO4" i="18"/>
  <c r="AO3" i="18"/>
  <c r="AO2" i="18"/>
  <c r="AM99" i="18"/>
  <c r="AM98" i="18"/>
  <c r="AM97" i="18"/>
  <c r="AM96" i="18"/>
  <c r="AM95" i="18"/>
  <c r="AM94" i="18"/>
  <c r="AM93" i="18"/>
  <c r="AM92" i="18"/>
  <c r="AM91" i="18"/>
  <c r="AM90" i="18"/>
  <c r="AM89" i="18"/>
  <c r="AM88" i="18"/>
  <c r="AM87" i="18"/>
  <c r="AM86" i="18"/>
  <c r="AM85" i="18"/>
  <c r="AM84" i="18"/>
  <c r="AM83" i="18"/>
  <c r="AM82" i="18"/>
  <c r="AM81" i="18"/>
  <c r="AM80" i="18"/>
  <c r="AM79" i="18"/>
  <c r="AM78" i="18"/>
  <c r="AM77" i="18"/>
  <c r="AM76" i="18"/>
  <c r="AM75" i="18"/>
  <c r="AM74" i="18"/>
  <c r="AM73" i="18"/>
  <c r="AM72" i="18"/>
  <c r="AM71" i="18"/>
  <c r="AM70" i="18"/>
  <c r="AM69" i="18"/>
  <c r="AM68" i="18"/>
  <c r="AM67" i="18"/>
  <c r="AM66" i="18"/>
  <c r="AM65" i="18"/>
  <c r="AM64" i="18"/>
  <c r="AM63" i="18"/>
  <c r="AM62" i="18"/>
  <c r="AM61" i="18"/>
  <c r="AM60" i="18"/>
  <c r="AM59" i="18"/>
  <c r="AM58" i="18"/>
  <c r="AM57" i="18"/>
  <c r="AM56" i="18"/>
  <c r="AM55" i="18"/>
  <c r="AM54" i="18"/>
  <c r="AM53" i="18"/>
  <c r="AM52" i="18"/>
  <c r="AM51" i="18"/>
  <c r="AM50" i="18"/>
  <c r="AM49" i="18"/>
  <c r="AM48" i="18"/>
  <c r="AM47" i="18"/>
  <c r="AM46" i="18"/>
  <c r="AM45" i="18"/>
  <c r="AM44" i="18"/>
  <c r="AM43" i="18"/>
  <c r="AM42" i="18"/>
  <c r="AM41" i="18"/>
  <c r="AM40" i="18"/>
  <c r="AM39" i="18"/>
  <c r="AM38" i="18"/>
  <c r="AM37" i="18"/>
  <c r="AM36" i="18"/>
  <c r="AM35" i="18"/>
  <c r="AM34" i="18"/>
  <c r="AM33" i="18"/>
  <c r="AM32" i="18"/>
  <c r="AM31" i="18"/>
  <c r="AM30" i="18"/>
  <c r="AM29" i="18"/>
  <c r="AM28" i="18"/>
  <c r="AM27" i="18"/>
  <c r="AM26" i="18"/>
  <c r="AM25" i="18"/>
  <c r="AM24" i="18"/>
  <c r="AM23" i="18"/>
  <c r="AM22" i="18"/>
  <c r="AM21" i="18"/>
  <c r="AM20" i="18"/>
  <c r="AM19" i="18"/>
  <c r="AM18" i="18"/>
  <c r="AM17" i="18"/>
  <c r="AM16" i="18"/>
  <c r="AM15" i="18"/>
  <c r="AM14" i="18"/>
  <c r="AM13" i="18"/>
  <c r="AM12" i="18"/>
  <c r="AM11" i="18"/>
  <c r="AM10" i="18"/>
  <c r="AM9" i="18"/>
  <c r="AM8" i="18"/>
  <c r="AM7" i="18"/>
  <c r="AM6" i="18"/>
  <c r="AM5" i="18"/>
  <c r="AM4" i="18"/>
  <c r="AM3" i="18"/>
  <c r="AM2" i="18"/>
  <c r="U2" i="18"/>
  <c r="U99" i="18"/>
  <c r="U98" i="18"/>
  <c r="U97" i="18"/>
  <c r="U96" i="18"/>
  <c r="U95" i="18"/>
  <c r="U94" i="18"/>
  <c r="U93" i="18"/>
  <c r="U92" i="18"/>
  <c r="U91" i="18"/>
  <c r="U90" i="18"/>
  <c r="U89" i="18"/>
  <c r="U88" i="18"/>
  <c r="U87" i="18"/>
  <c r="U86" i="18"/>
  <c r="U85" i="18"/>
  <c r="U84" i="18"/>
  <c r="U83" i="18"/>
  <c r="U82" i="18"/>
  <c r="U81" i="18"/>
  <c r="U80" i="18"/>
  <c r="U79" i="18"/>
  <c r="U78" i="18"/>
  <c r="U77" i="18"/>
  <c r="U76" i="18"/>
  <c r="U75" i="18"/>
  <c r="U74" i="18"/>
  <c r="U73" i="18"/>
  <c r="U72" i="18"/>
  <c r="U71" i="18"/>
  <c r="U70" i="18"/>
  <c r="U69" i="18"/>
  <c r="U68" i="18"/>
  <c r="U67" i="18"/>
  <c r="U66" i="18"/>
  <c r="U65" i="18"/>
  <c r="U64" i="18"/>
  <c r="U63" i="18"/>
  <c r="U62" i="18"/>
  <c r="U61" i="18"/>
  <c r="U60" i="18"/>
  <c r="U59" i="18"/>
  <c r="U58" i="18"/>
  <c r="U57" i="18"/>
  <c r="U56" i="18"/>
  <c r="U55" i="18"/>
  <c r="U54" i="18"/>
  <c r="U53" i="18"/>
  <c r="U52" i="18"/>
  <c r="U51" i="18"/>
  <c r="U50" i="18"/>
  <c r="U49" i="18"/>
  <c r="U48" i="18"/>
  <c r="U47" i="18"/>
  <c r="U46" i="18"/>
  <c r="U45" i="18"/>
  <c r="U44" i="18"/>
  <c r="U43" i="18"/>
  <c r="U42" i="18"/>
  <c r="U41" i="18"/>
  <c r="U40" i="18"/>
  <c r="U39" i="18"/>
  <c r="U38" i="18"/>
  <c r="U37" i="18"/>
  <c r="U36" i="18"/>
  <c r="U35" i="18"/>
  <c r="U34" i="18"/>
  <c r="U33" i="18"/>
  <c r="U32" i="18"/>
  <c r="U31" i="18"/>
  <c r="U30" i="18"/>
  <c r="U29" i="18"/>
  <c r="U28" i="18"/>
  <c r="U27" i="18"/>
  <c r="U26" i="18"/>
  <c r="U25" i="18"/>
  <c r="U24" i="18"/>
  <c r="U23" i="18"/>
  <c r="U22" i="18"/>
  <c r="U21" i="18"/>
  <c r="U20" i="18"/>
  <c r="U19" i="18"/>
  <c r="U18" i="18"/>
  <c r="U17" i="18"/>
  <c r="U16" i="18"/>
  <c r="U15" i="18"/>
  <c r="U14" i="18"/>
  <c r="U13" i="18"/>
  <c r="U12" i="18"/>
  <c r="U11" i="18"/>
  <c r="U10" i="18"/>
  <c r="U9" i="18"/>
  <c r="U8" i="18"/>
  <c r="U7" i="18"/>
  <c r="U6" i="18"/>
  <c r="U5" i="18"/>
  <c r="U4" i="18"/>
  <c r="U3" i="18"/>
  <c r="S3" i="18"/>
  <c r="S4" i="18"/>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S46" i="18"/>
  <c r="S47" i="18"/>
  <c r="S48" i="18"/>
  <c r="S49" i="18"/>
  <c r="S50" i="18"/>
  <c r="S51" i="18"/>
  <c r="S52" i="18"/>
  <c r="S53" i="18"/>
  <c r="S54" i="18"/>
  <c r="S55" i="18"/>
  <c r="S56" i="18"/>
  <c r="S57" i="18"/>
  <c r="S58" i="18"/>
  <c r="S59" i="18"/>
  <c r="S60" i="18"/>
  <c r="S61" i="18"/>
  <c r="S62" i="18"/>
  <c r="S63" i="18"/>
  <c r="S64" i="18"/>
  <c r="S65" i="18"/>
  <c r="S66" i="18"/>
  <c r="S67" i="18"/>
  <c r="S68" i="18"/>
  <c r="S69" i="18"/>
  <c r="S70" i="18"/>
  <c r="S71" i="18"/>
  <c r="S72" i="18"/>
  <c r="S73" i="18"/>
  <c r="S74" i="18"/>
  <c r="S75" i="18"/>
  <c r="S76" i="18"/>
  <c r="S77" i="18"/>
  <c r="S78" i="18"/>
  <c r="S79" i="18"/>
  <c r="S80" i="18"/>
  <c r="S81" i="18"/>
  <c r="S82" i="18"/>
  <c r="S83" i="18"/>
  <c r="S84" i="18"/>
  <c r="S85" i="18"/>
  <c r="S86" i="18"/>
  <c r="S87" i="18"/>
  <c r="S88" i="18"/>
  <c r="S89" i="18"/>
  <c r="S90" i="18"/>
  <c r="S91" i="18"/>
  <c r="S92" i="18"/>
  <c r="S93" i="18"/>
  <c r="S94" i="18"/>
  <c r="S95" i="18"/>
  <c r="S96" i="18"/>
  <c r="S97" i="18"/>
  <c r="S98" i="18"/>
  <c r="S99" i="18"/>
  <c r="S2" i="18"/>
  <c r="Z2" i="26"/>
  <c r="AA2" i="26"/>
  <c r="AB2" i="26"/>
  <c r="AT2" i="26"/>
  <c r="AU2" i="26"/>
  <c r="AV2" i="26"/>
  <c r="Z3" i="26"/>
  <c r="AA3" i="26"/>
  <c r="AB3" i="26"/>
  <c r="AT3" i="26"/>
  <c r="AU3" i="26"/>
  <c r="AV3" i="26"/>
  <c r="Z4" i="26"/>
  <c r="AA4" i="26"/>
  <c r="AB4" i="26"/>
  <c r="AT4" i="26"/>
  <c r="AU4" i="26"/>
  <c r="AV4" i="26"/>
  <c r="Z5" i="26"/>
  <c r="AA5" i="26"/>
  <c r="AB5" i="26"/>
  <c r="AT5" i="26"/>
  <c r="AU5" i="26"/>
  <c r="AV5" i="26"/>
  <c r="Z6" i="26"/>
  <c r="AA6" i="26"/>
  <c r="AB6" i="26"/>
  <c r="AT6" i="26"/>
  <c r="AU6" i="26"/>
  <c r="AV6" i="26"/>
  <c r="Z7" i="26"/>
  <c r="AA7" i="26"/>
  <c r="AB7" i="26"/>
  <c r="AT7" i="26"/>
  <c r="AU7" i="26"/>
  <c r="AV7" i="26"/>
  <c r="Z8" i="26"/>
  <c r="AA8" i="26"/>
  <c r="AB8" i="26"/>
  <c r="AT8" i="26"/>
  <c r="AU8" i="26"/>
  <c r="AV8" i="26"/>
  <c r="Z9" i="26"/>
  <c r="AA9" i="26"/>
  <c r="AB9" i="26"/>
  <c r="AT9" i="26"/>
  <c r="AU9" i="26"/>
  <c r="AV9" i="26"/>
  <c r="Z10" i="26"/>
  <c r="AA10" i="26"/>
  <c r="AB10" i="26"/>
  <c r="AT10" i="26"/>
  <c r="AU10" i="26"/>
  <c r="AV10" i="26"/>
  <c r="Z11" i="26"/>
  <c r="AA11" i="26"/>
  <c r="AB11" i="26"/>
  <c r="AT11" i="26"/>
  <c r="AU11" i="26"/>
  <c r="AV11" i="26"/>
  <c r="Z12" i="26"/>
  <c r="AA12" i="26"/>
  <c r="AB12" i="26"/>
  <c r="AT12" i="26"/>
  <c r="AU12" i="26"/>
  <c r="AV12" i="26"/>
  <c r="Z13" i="26"/>
  <c r="AA13" i="26"/>
  <c r="AB13" i="26"/>
  <c r="AT13" i="26"/>
  <c r="AU13" i="26"/>
  <c r="AV13" i="26"/>
  <c r="Z14" i="26"/>
  <c r="AA14" i="26"/>
  <c r="AB14" i="26"/>
  <c r="AT14" i="26"/>
  <c r="AU14" i="26"/>
  <c r="AV14" i="26"/>
  <c r="Z15" i="26"/>
  <c r="AA15" i="26"/>
  <c r="AB15" i="26"/>
  <c r="AT15" i="26"/>
  <c r="AU15" i="26"/>
  <c r="AV15" i="26"/>
  <c r="Z16" i="26"/>
  <c r="AA16" i="26"/>
  <c r="AB16" i="26"/>
  <c r="AT16" i="26"/>
  <c r="AU16" i="26"/>
  <c r="AV16" i="26"/>
  <c r="Z17" i="26"/>
  <c r="AA17" i="26"/>
  <c r="AB17" i="26"/>
  <c r="AT17" i="26"/>
  <c r="AU17" i="26"/>
  <c r="AV17" i="26"/>
  <c r="Z18" i="26"/>
  <c r="AA18" i="26"/>
  <c r="AB18" i="26"/>
  <c r="AT18" i="26"/>
  <c r="AU18" i="26"/>
  <c r="AV18" i="26"/>
  <c r="Z19" i="26"/>
  <c r="AA19" i="26"/>
  <c r="AB19" i="26"/>
  <c r="AT19" i="26"/>
  <c r="AU19" i="26"/>
  <c r="AV19" i="26"/>
  <c r="Z20" i="26"/>
  <c r="AA20" i="26"/>
  <c r="AB20" i="26"/>
  <c r="AT20" i="26"/>
  <c r="AU20" i="26"/>
  <c r="AV20" i="26"/>
  <c r="Z21" i="26"/>
  <c r="AA21" i="26"/>
  <c r="AB21" i="26"/>
  <c r="AT21" i="26"/>
  <c r="AU21" i="26"/>
  <c r="AV21" i="26"/>
  <c r="Z22" i="26"/>
  <c r="AA22" i="26"/>
  <c r="AB22" i="26"/>
  <c r="AT22" i="26"/>
  <c r="AU22" i="26"/>
  <c r="AV22" i="26"/>
  <c r="Z23" i="26"/>
  <c r="AA23" i="26"/>
  <c r="AB23" i="26"/>
  <c r="AT23" i="26"/>
  <c r="AU23" i="26"/>
  <c r="AV23" i="26"/>
  <c r="Z24" i="26"/>
  <c r="AA24" i="26"/>
  <c r="AB24" i="26"/>
  <c r="AT24" i="26"/>
  <c r="AU24" i="26"/>
  <c r="AV24" i="26"/>
  <c r="Z25" i="26"/>
  <c r="AA25" i="26"/>
  <c r="AB25" i="26"/>
  <c r="AT25" i="26"/>
  <c r="AU25" i="26"/>
  <c r="AV25" i="26"/>
  <c r="Z26" i="26"/>
  <c r="AA26" i="26"/>
  <c r="AB26" i="26"/>
  <c r="AT26" i="26"/>
  <c r="AU26" i="26"/>
  <c r="AV26" i="26"/>
  <c r="Z27" i="26"/>
  <c r="AA27" i="26"/>
  <c r="AB27" i="26"/>
  <c r="AT27" i="26"/>
  <c r="AU27" i="26"/>
  <c r="AV27" i="26"/>
  <c r="Z28" i="26"/>
  <c r="AA28" i="26"/>
  <c r="AB28" i="26"/>
  <c r="AT28" i="26"/>
  <c r="AU28" i="26"/>
  <c r="AV28" i="26"/>
  <c r="Z29" i="26"/>
  <c r="AA29" i="26"/>
  <c r="AB29" i="26"/>
  <c r="AT29" i="26"/>
  <c r="AU29" i="26"/>
  <c r="AV29" i="26"/>
  <c r="Z30" i="26"/>
  <c r="AA30" i="26"/>
  <c r="AB30" i="26"/>
  <c r="AT30" i="26"/>
  <c r="AU30" i="26"/>
  <c r="AV30" i="26"/>
  <c r="Z31" i="26"/>
  <c r="AA31" i="26"/>
  <c r="AB31" i="26"/>
  <c r="AT31" i="26"/>
  <c r="AU31" i="26"/>
  <c r="AV31" i="26"/>
  <c r="Z32" i="26"/>
  <c r="AA32" i="26"/>
  <c r="AB32" i="26"/>
  <c r="AT32" i="26"/>
  <c r="AU32" i="26"/>
  <c r="AV32" i="26"/>
  <c r="Z33" i="26"/>
  <c r="AA33" i="26"/>
  <c r="AB33" i="26"/>
  <c r="AT33" i="26"/>
  <c r="AU33" i="26"/>
  <c r="AV33" i="26"/>
  <c r="Z34" i="26"/>
  <c r="AA34" i="26"/>
  <c r="AB34" i="26"/>
  <c r="AT34" i="26"/>
  <c r="AU34" i="26"/>
  <c r="AV34" i="26"/>
  <c r="Z35" i="26"/>
  <c r="AA35" i="26"/>
  <c r="AB35" i="26"/>
  <c r="AT35" i="26"/>
  <c r="AU35" i="26"/>
  <c r="AV35" i="26"/>
  <c r="Z36" i="26"/>
  <c r="AA36" i="26"/>
  <c r="AB36" i="26"/>
  <c r="AT36" i="26"/>
  <c r="AU36" i="26"/>
  <c r="AV36" i="26"/>
  <c r="Z37" i="26"/>
  <c r="AA37" i="26"/>
  <c r="AB37" i="26"/>
  <c r="AT37" i="26"/>
  <c r="AU37" i="26"/>
  <c r="AV37" i="26"/>
  <c r="Z38" i="26"/>
  <c r="AA38" i="26"/>
  <c r="AB38" i="26"/>
  <c r="AT38" i="26"/>
  <c r="AU38" i="26"/>
  <c r="AV38" i="26"/>
  <c r="Z39" i="26"/>
  <c r="AA39" i="26"/>
  <c r="AB39" i="26"/>
  <c r="AT39" i="26"/>
  <c r="AU39" i="26"/>
  <c r="AV39" i="26"/>
  <c r="Z40" i="26"/>
  <c r="AA40" i="26"/>
  <c r="AB40" i="26"/>
  <c r="AT40" i="26"/>
  <c r="AU40" i="26"/>
  <c r="AV40" i="26"/>
  <c r="Z41" i="26"/>
  <c r="AA41" i="26"/>
  <c r="AB41" i="26"/>
  <c r="AT41" i="26"/>
  <c r="AU41" i="26"/>
  <c r="AV41" i="26"/>
  <c r="Z42" i="26"/>
  <c r="AA42" i="26"/>
  <c r="AB42" i="26"/>
  <c r="AT42" i="26"/>
  <c r="AU42" i="26"/>
  <c r="AV42" i="26"/>
  <c r="Z43" i="26"/>
  <c r="AA43" i="26"/>
  <c r="AB43" i="26"/>
  <c r="AT43" i="26"/>
  <c r="AU43" i="26"/>
  <c r="AV43" i="26"/>
  <c r="Z44" i="26"/>
  <c r="AA44" i="26"/>
  <c r="AB44" i="26"/>
  <c r="AT44" i="26"/>
  <c r="AU44" i="26"/>
  <c r="AV44" i="26"/>
  <c r="Z45" i="26"/>
  <c r="AA45" i="26"/>
  <c r="AB45" i="26"/>
  <c r="AT45" i="26"/>
  <c r="AU45" i="26"/>
  <c r="AV45" i="26"/>
  <c r="Z46" i="26"/>
  <c r="AA46" i="26"/>
  <c r="AB46" i="26"/>
  <c r="AT46" i="26"/>
  <c r="AU46" i="26"/>
  <c r="AV46" i="26"/>
  <c r="Z47" i="26"/>
  <c r="AA47" i="26"/>
  <c r="AB47" i="26"/>
  <c r="AT47" i="26"/>
  <c r="AU47" i="26"/>
  <c r="AV47" i="26"/>
  <c r="Z48" i="26"/>
  <c r="AA48" i="26"/>
  <c r="AB48" i="26"/>
  <c r="AT48" i="26"/>
  <c r="AU48" i="26"/>
  <c r="AV48" i="26"/>
  <c r="Z49" i="26"/>
  <c r="AA49" i="26"/>
  <c r="AB49" i="26"/>
  <c r="AT49" i="26"/>
  <c r="AU49" i="26"/>
  <c r="AV49" i="26"/>
  <c r="Z50" i="26"/>
  <c r="AA50" i="26"/>
  <c r="AB50" i="26"/>
  <c r="AT50" i="26"/>
  <c r="AU50" i="26"/>
  <c r="AV50" i="26"/>
  <c r="Z51" i="26"/>
  <c r="AA51" i="26"/>
  <c r="AB51" i="26"/>
  <c r="AT51" i="26"/>
  <c r="AU51" i="26"/>
  <c r="AV51" i="26"/>
  <c r="Z52" i="26"/>
  <c r="AA52" i="26"/>
  <c r="AB52" i="26"/>
  <c r="AT52" i="26"/>
  <c r="AU52" i="26"/>
  <c r="AV52" i="26"/>
  <c r="Z53" i="26"/>
  <c r="AA53" i="26"/>
  <c r="AB53" i="26"/>
  <c r="AT53" i="26"/>
  <c r="AU53" i="26"/>
  <c r="AV53" i="26"/>
  <c r="Z54" i="26"/>
  <c r="AA54" i="26"/>
  <c r="AB54" i="26"/>
  <c r="AT54" i="26"/>
  <c r="AU54" i="26"/>
  <c r="AV54" i="26"/>
  <c r="Z55" i="26"/>
  <c r="AA55" i="26"/>
  <c r="AB55" i="26"/>
  <c r="AT55" i="26"/>
  <c r="AU55" i="26"/>
  <c r="AV55" i="26"/>
  <c r="Z56" i="26"/>
  <c r="AA56" i="26"/>
  <c r="AB56" i="26"/>
  <c r="AT56" i="26"/>
  <c r="AU56" i="26"/>
  <c r="AV56" i="26"/>
  <c r="Z57" i="26"/>
  <c r="AA57" i="26"/>
  <c r="AB57" i="26"/>
  <c r="AT57" i="26"/>
  <c r="AU57" i="26"/>
  <c r="AV57" i="26"/>
  <c r="Z58" i="26"/>
  <c r="AA58" i="26"/>
  <c r="AB58" i="26"/>
  <c r="AT58" i="26"/>
  <c r="AU58" i="26"/>
  <c r="AV58" i="26"/>
  <c r="Z59" i="26"/>
  <c r="AA59" i="26"/>
  <c r="AB59" i="26"/>
  <c r="AT59" i="26"/>
  <c r="AU59" i="26"/>
  <c r="AV59" i="26"/>
  <c r="Z60" i="26"/>
  <c r="AA60" i="26"/>
  <c r="AB60" i="26"/>
  <c r="AT60" i="26"/>
  <c r="AU60" i="26"/>
  <c r="AV60" i="26"/>
  <c r="Z61" i="26"/>
  <c r="AA61" i="26"/>
  <c r="AB61" i="26"/>
  <c r="AT61" i="26"/>
  <c r="AU61" i="26"/>
  <c r="AV61" i="26"/>
  <c r="Z62" i="26"/>
  <c r="AA62" i="26"/>
  <c r="AB62" i="26"/>
  <c r="AT62" i="26"/>
  <c r="AU62" i="26"/>
  <c r="AV62" i="26"/>
  <c r="Z63" i="26"/>
  <c r="AA63" i="26"/>
  <c r="AB63" i="26"/>
  <c r="AT63" i="26"/>
  <c r="AU63" i="26"/>
  <c r="AV63" i="26"/>
  <c r="Z64" i="26"/>
  <c r="AA64" i="26"/>
  <c r="AB64" i="26"/>
  <c r="AT64" i="26"/>
  <c r="AU64" i="26"/>
  <c r="AV64" i="26"/>
  <c r="Z65" i="26"/>
  <c r="AA65" i="26"/>
  <c r="AB65" i="26"/>
  <c r="AT65" i="26"/>
  <c r="AU65" i="26"/>
  <c r="AV65" i="26"/>
  <c r="Z66" i="26"/>
  <c r="AA66" i="26"/>
  <c r="AB66" i="26"/>
  <c r="AT66" i="26"/>
  <c r="AU66" i="26"/>
  <c r="AV66" i="26"/>
  <c r="Z67" i="26"/>
  <c r="AA67" i="26"/>
  <c r="AB67" i="26"/>
  <c r="AT67" i="26"/>
  <c r="AU67" i="26"/>
  <c r="AV67" i="26"/>
  <c r="Z68" i="26"/>
  <c r="AA68" i="26"/>
  <c r="AB68" i="26"/>
  <c r="AT68" i="26"/>
  <c r="AU68" i="26"/>
  <c r="AV68" i="26"/>
  <c r="Z69" i="26"/>
  <c r="AA69" i="26"/>
  <c r="AB69" i="26"/>
  <c r="AT69" i="26"/>
  <c r="AU69" i="26"/>
  <c r="AV69" i="26"/>
  <c r="Z70" i="26"/>
  <c r="AA70" i="26"/>
  <c r="AB70" i="26"/>
  <c r="AT70" i="26"/>
  <c r="AU70" i="26"/>
  <c r="AV70" i="26"/>
  <c r="Z71" i="26"/>
  <c r="AA71" i="26"/>
  <c r="AB71" i="26"/>
  <c r="AT71" i="26"/>
  <c r="AU71" i="26"/>
  <c r="AV71" i="26"/>
  <c r="Z72" i="26"/>
  <c r="AA72" i="26"/>
  <c r="AB72" i="26"/>
  <c r="AT72" i="26"/>
  <c r="AU72" i="26"/>
  <c r="AV72" i="26"/>
  <c r="Z73" i="26"/>
  <c r="AA73" i="26"/>
  <c r="AB73" i="26"/>
  <c r="AT73" i="26"/>
  <c r="AU73" i="26"/>
  <c r="AV73" i="26"/>
  <c r="Z74" i="26"/>
  <c r="AA74" i="26"/>
  <c r="AB74" i="26"/>
  <c r="AT74" i="26"/>
  <c r="AU74" i="26"/>
  <c r="AV74" i="26"/>
  <c r="Z75" i="26"/>
  <c r="AA75" i="26"/>
  <c r="AB75" i="26"/>
  <c r="AT75" i="26"/>
  <c r="AU75" i="26"/>
  <c r="AV75" i="26"/>
  <c r="Z76" i="26"/>
  <c r="AA76" i="26"/>
  <c r="AB76" i="26"/>
  <c r="AT76" i="26"/>
  <c r="AU76" i="26"/>
  <c r="AV76" i="26"/>
  <c r="Z77" i="26"/>
  <c r="AA77" i="26"/>
  <c r="AB77" i="26"/>
  <c r="AT77" i="26"/>
  <c r="AU77" i="26"/>
  <c r="AV77" i="26"/>
  <c r="Z78" i="26"/>
  <c r="AA78" i="26"/>
  <c r="AB78" i="26"/>
  <c r="AT78" i="26"/>
  <c r="AU78" i="26"/>
  <c r="AV78" i="26"/>
  <c r="Z79" i="26"/>
  <c r="AA79" i="26"/>
  <c r="AB79" i="26"/>
  <c r="AT79" i="26"/>
  <c r="AU79" i="26"/>
  <c r="AV79" i="26"/>
  <c r="Z80" i="26"/>
  <c r="AA80" i="26"/>
  <c r="AB80" i="26"/>
  <c r="AT80" i="26"/>
  <c r="AU80" i="26"/>
  <c r="AV80" i="26"/>
  <c r="Z81" i="26"/>
  <c r="AA81" i="26"/>
  <c r="AB81" i="26"/>
  <c r="AT81" i="26"/>
  <c r="AU81" i="26"/>
  <c r="AV81" i="26"/>
  <c r="Z82" i="26"/>
  <c r="AA82" i="26"/>
  <c r="AB82" i="26"/>
  <c r="AT82" i="26"/>
  <c r="AU82" i="26"/>
  <c r="AV82" i="26"/>
  <c r="Z83" i="26"/>
  <c r="AA83" i="26"/>
  <c r="AB83" i="26"/>
  <c r="AT83" i="26"/>
  <c r="AU83" i="26"/>
  <c r="AV83" i="26"/>
  <c r="Z84" i="26"/>
  <c r="AA84" i="26"/>
  <c r="AB84" i="26"/>
  <c r="AT84" i="26"/>
  <c r="AU84" i="26"/>
  <c r="AV84" i="26"/>
  <c r="Z85" i="26"/>
  <c r="AA85" i="26"/>
  <c r="AB85" i="26"/>
  <c r="AT85" i="26"/>
  <c r="AU85" i="26"/>
  <c r="AV85" i="26"/>
  <c r="Z86" i="26"/>
  <c r="AA86" i="26"/>
  <c r="AB86" i="26"/>
  <c r="AT86" i="26"/>
  <c r="AU86" i="26"/>
  <c r="AV86" i="26"/>
  <c r="Z87" i="26"/>
  <c r="AA87" i="26"/>
  <c r="AB87" i="26"/>
  <c r="AT87" i="26"/>
  <c r="AU87" i="26"/>
  <c r="AV87" i="26"/>
  <c r="Z88" i="26"/>
  <c r="AA88" i="26"/>
  <c r="AB88" i="26"/>
  <c r="AT88" i="26"/>
  <c r="AU88" i="26"/>
  <c r="AV88" i="26"/>
  <c r="Z89" i="26"/>
  <c r="AA89" i="26"/>
  <c r="AB89" i="26"/>
  <c r="AT89" i="26"/>
  <c r="AU89" i="26"/>
  <c r="AV89" i="26"/>
  <c r="Z90" i="26"/>
  <c r="AA90" i="26"/>
  <c r="AB90" i="26"/>
  <c r="AT90" i="26"/>
  <c r="AU90" i="26"/>
  <c r="AV90" i="26"/>
  <c r="Z91" i="26"/>
  <c r="AA91" i="26"/>
  <c r="AB91" i="26"/>
  <c r="AT91" i="26"/>
  <c r="AU91" i="26"/>
  <c r="AV91" i="26"/>
  <c r="Z92" i="26"/>
  <c r="AA92" i="26"/>
  <c r="AB92" i="26"/>
  <c r="AT92" i="26"/>
  <c r="AU92" i="26"/>
  <c r="AV92" i="26"/>
  <c r="Z93" i="26"/>
  <c r="AA93" i="26"/>
  <c r="AB93" i="26"/>
  <c r="AT93" i="26"/>
  <c r="AU93" i="26"/>
  <c r="AV93" i="26"/>
  <c r="Z94" i="26"/>
  <c r="AA94" i="26"/>
  <c r="AB94" i="26"/>
  <c r="AT94" i="26"/>
  <c r="AU94" i="26"/>
  <c r="AV94" i="26"/>
  <c r="Z95" i="26"/>
  <c r="AA95" i="26"/>
  <c r="AB95" i="26"/>
  <c r="AT95" i="26"/>
  <c r="AU95" i="26"/>
  <c r="AV95" i="26"/>
  <c r="Z96" i="26"/>
  <c r="AA96" i="26"/>
  <c r="AB96" i="26"/>
  <c r="AT96" i="26"/>
  <c r="AU96" i="26"/>
  <c r="AV96" i="26"/>
  <c r="Z97" i="26"/>
  <c r="AA97" i="26"/>
  <c r="AB97" i="26"/>
  <c r="AT97" i="26"/>
  <c r="AU97" i="26"/>
  <c r="AV97" i="26"/>
  <c r="AY100" i="24"/>
  <c r="AT100" i="24"/>
  <c r="AY99" i="24"/>
  <c r="AT99" i="24"/>
  <c r="AY98" i="24"/>
  <c r="AT98" i="24"/>
  <c r="AY97" i="24"/>
  <c r="AT97" i="24"/>
  <c r="AY96" i="24"/>
  <c r="AT96" i="24"/>
  <c r="AY95" i="24"/>
  <c r="AT95" i="24"/>
  <c r="AY94" i="24"/>
  <c r="AT94" i="24"/>
  <c r="AY93" i="24"/>
  <c r="AT93" i="24"/>
  <c r="AY92" i="24"/>
  <c r="AT92" i="24"/>
  <c r="AY91" i="24"/>
  <c r="AT91" i="24"/>
  <c r="AY90" i="24"/>
  <c r="AT90" i="24"/>
  <c r="AY89" i="24"/>
  <c r="AT89" i="24"/>
  <c r="AY88" i="24"/>
  <c r="AT88" i="24"/>
  <c r="AY87" i="24"/>
  <c r="AT87" i="24"/>
  <c r="AY86" i="24"/>
  <c r="AT86" i="24"/>
  <c r="AY85" i="24"/>
  <c r="AT85" i="24"/>
  <c r="AY84" i="24"/>
  <c r="AT84" i="24"/>
  <c r="AY83" i="24"/>
  <c r="AT83" i="24"/>
  <c r="AY82" i="24"/>
  <c r="AT82" i="24"/>
  <c r="AY81" i="24"/>
  <c r="AT81" i="24"/>
  <c r="AY80" i="24"/>
  <c r="AT80" i="24"/>
  <c r="AY79" i="24"/>
  <c r="AT79" i="24"/>
  <c r="AY78" i="24"/>
  <c r="AT78" i="24"/>
  <c r="AY77" i="24"/>
  <c r="AT77" i="24"/>
  <c r="AY76" i="24"/>
  <c r="AT76" i="24"/>
  <c r="AY75" i="24"/>
  <c r="AT75" i="24"/>
  <c r="AY74" i="24"/>
  <c r="AT74" i="24"/>
  <c r="AY73" i="24"/>
  <c r="AT73" i="24"/>
  <c r="AY72" i="24"/>
  <c r="AT72" i="24"/>
  <c r="AY71" i="24"/>
  <c r="AT71" i="24"/>
  <c r="AY70" i="24"/>
  <c r="AT70" i="24"/>
  <c r="AY69" i="24"/>
  <c r="AT69" i="24"/>
  <c r="AY68" i="24"/>
  <c r="AT68" i="24"/>
  <c r="AY67" i="24"/>
  <c r="AT67" i="24"/>
  <c r="AY66" i="24"/>
  <c r="AT66" i="24"/>
  <c r="AY65" i="24"/>
  <c r="AT65" i="24"/>
  <c r="AY64" i="24"/>
  <c r="AT64" i="24"/>
  <c r="AY63" i="24"/>
  <c r="AT63" i="24"/>
  <c r="AY62" i="24"/>
  <c r="AT62" i="24"/>
  <c r="AY61" i="24"/>
  <c r="AT61" i="24"/>
  <c r="AY60" i="24"/>
  <c r="AT60" i="24"/>
  <c r="AY59" i="24"/>
  <c r="AT59" i="24"/>
  <c r="AY58" i="24"/>
  <c r="AT58" i="24"/>
  <c r="AY57" i="24"/>
  <c r="AT57" i="24"/>
  <c r="AY56" i="24"/>
  <c r="AT56" i="24"/>
  <c r="AY55" i="24"/>
  <c r="AT55" i="24"/>
  <c r="AY54" i="24"/>
  <c r="AT54" i="24"/>
  <c r="AY53" i="24"/>
  <c r="AT53" i="24"/>
  <c r="AY52" i="24"/>
  <c r="AT52" i="24"/>
  <c r="AY51" i="24"/>
  <c r="AT51" i="24"/>
  <c r="AY50" i="24"/>
  <c r="AT50" i="24"/>
  <c r="AY49" i="24"/>
  <c r="AT49" i="24"/>
  <c r="AY48" i="24"/>
  <c r="AT48" i="24"/>
  <c r="AY47" i="24"/>
  <c r="AT47" i="24"/>
  <c r="AY46" i="24"/>
  <c r="AT46" i="24"/>
  <c r="AY45" i="24"/>
  <c r="AT45" i="24"/>
  <c r="AY44" i="24"/>
  <c r="AT44" i="24"/>
  <c r="AY43" i="24"/>
  <c r="AT43" i="24"/>
  <c r="AY42" i="24"/>
  <c r="AT42" i="24"/>
  <c r="AY41" i="24"/>
  <c r="AT41" i="24"/>
  <c r="AY40" i="24"/>
  <c r="AT40" i="24"/>
  <c r="AY39" i="24"/>
  <c r="AT39" i="24"/>
  <c r="AY38" i="24"/>
  <c r="AT38" i="24"/>
  <c r="AY37" i="24"/>
  <c r="AT37" i="24"/>
  <c r="AY36" i="24"/>
  <c r="AT36" i="24"/>
  <c r="AY35" i="24"/>
  <c r="AT35" i="24"/>
  <c r="AY34" i="24"/>
  <c r="AT34" i="24"/>
  <c r="AY33" i="24"/>
  <c r="AT33" i="24"/>
  <c r="AY32" i="24"/>
  <c r="AT32" i="24"/>
  <c r="AY31" i="24"/>
  <c r="AT31" i="24"/>
  <c r="AY30" i="24"/>
  <c r="AT30" i="24"/>
  <c r="AY29" i="24"/>
  <c r="AT29" i="24"/>
  <c r="AY28" i="24"/>
  <c r="AT28" i="24"/>
  <c r="AY27" i="24"/>
  <c r="AT27" i="24"/>
  <c r="AY26" i="24"/>
  <c r="AT26" i="24"/>
  <c r="AY25" i="24"/>
  <c r="AT25" i="24"/>
  <c r="AY24" i="24"/>
  <c r="AT24" i="24"/>
  <c r="AY23" i="24"/>
  <c r="AT23" i="24"/>
  <c r="AY22" i="24"/>
  <c r="AT22" i="24"/>
  <c r="AY21" i="24"/>
  <c r="AT21" i="24"/>
  <c r="AY20" i="24"/>
  <c r="AT20" i="24"/>
  <c r="AY19" i="24"/>
  <c r="AT19" i="24"/>
  <c r="AY18" i="24"/>
  <c r="AT18" i="24"/>
  <c r="AY17" i="24"/>
  <c r="AT17" i="24"/>
  <c r="AY16" i="24"/>
  <c r="AT16" i="24"/>
  <c r="AY15" i="24"/>
  <c r="AT15" i="24"/>
  <c r="AY14" i="24"/>
  <c r="AT14" i="24"/>
  <c r="AY13" i="24"/>
  <c r="AT13" i="24"/>
  <c r="AY12" i="24"/>
  <c r="AT12" i="24"/>
  <c r="AY11" i="24"/>
  <c r="AT11" i="24"/>
  <c r="AY10" i="24"/>
  <c r="AT10" i="24"/>
  <c r="AY9" i="24"/>
  <c r="AT9" i="24"/>
  <c r="AY8" i="24"/>
  <c r="AT8" i="24"/>
  <c r="AY7" i="24"/>
  <c r="AT7" i="24"/>
  <c r="AY6" i="24"/>
  <c r="AT6" i="24"/>
  <c r="AY5" i="24"/>
  <c r="AT5" i="24"/>
  <c r="AY4" i="24"/>
  <c r="AT4" i="24"/>
  <c r="AY3" i="24"/>
  <c r="AT3" i="24"/>
  <c r="AY2" i="24"/>
  <c r="AT2" i="24"/>
  <c r="AJ2" i="24"/>
  <c r="AZ113" i="17"/>
  <c r="AY113" i="17"/>
  <c r="AX113" i="17"/>
  <c r="AZ112" i="17"/>
  <c r="AY112" i="17"/>
  <c r="AX112" i="17"/>
  <c r="AZ111" i="17"/>
  <c r="AY111" i="17"/>
  <c r="AX111" i="17"/>
  <c r="AZ110" i="17"/>
  <c r="AY110" i="17"/>
  <c r="AX110" i="17"/>
  <c r="AZ109" i="17"/>
  <c r="AY109" i="17"/>
  <c r="AX109" i="17"/>
  <c r="AZ108" i="17"/>
  <c r="AY108" i="17"/>
  <c r="AX108" i="17"/>
  <c r="AZ107" i="17"/>
  <c r="AY107" i="17"/>
  <c r="AX107" i="17"/>
  <c r="AZ106" i="17"/>
  <c r="AY106" i="17"/>
  <c r="AX106" i="17"/>
  <c r="AZ105" i="17"/>
  <c r="AY105" i="17"/>
  <c r="AX105" i="17"/>
  <c r="BB101" i="17" a="1"/>
  <c r="BB101" i="17" s="1"/>
  <c r="BA101" i="17" a="1"/>
  <c r="BA101" i="17" s="1"/>
  <c r="AZ101" i="17" a="1"/>
  <c r="AZ101" i="17" s="1"/>
  <c r="AY101" i="17" a="1"/>
  <c r="AY101" i="17" s="1"/>
  <c r="AX101" i="17" a="1"/>
  <c r="AX101" i="17" s="1"/>
  <c r="AW101" i="17" a="1"/>
  <c r="AW101" i="17" s="1"/>
  <c r="AV101" i="17" a="1"/>
  <c r="AV101" i="17" s="1"/>
  <c r="AU101" i="17" a="1"/>
  <c r="AU101" i="17" s="1"/>
  <c r="AT101" i="17" a="1"/>
  <c r="AT101" i="17" s="1"/>
  <c r="AS101" i="17" a="1"/>
  <c r="AS101" i="17" s="1"/>
  <c r="AR101" i="17" a="1"/>
  <c r="AR101" i="17" s="1"/>
  <c r="AM101" i="17" a="1"/>
  <c r="AM101" i="17" s="1"/>
  <c r="AO101" i="17" s="1"/>
  <c r="AL101" i="17" a="1"/>
  <c r="AL101" i="17" s="1"/>
  <c r="AN101" i="17" s="1"/>
  <c r="AK101" i="17" a="1"/>
  <c r="AK101" i="17" s="1"/>
  <c r="AJ101" i="17" a="1"/>
  <c r="AJ101" i="17" s="1"/>
  <c r="AI101" i="17" a="1"/>
  <c r="AI101" i="17" s="1"/>
  <c r="AH101" i="17" a="1"/>
  <c r="AH101" i="17" s="1"/>
  <c r="AG101" i="17" a="1"/>
  <c r="AG101" i="17" s="1"/>
  <c r="AF101" i="17" a="1"/>
  <c r="AF101" i="17" s="1"/>
  <c r="AE101" i="17" a="1"/>
  <c r="AE101" i="17" s="1"/>
  <c r="AD101" i="17" a="1"/>
  <c r="AD101" i="17" s="1"/>
  <c r="AC101" i="17" a="1"/>
  <c r="AC101" i="17" s="1"/>
  <c r="AB101" i="17" a="1"/>
  <c r="AB101" i="17" s="1"/>
  <c r="AA101" i="17" a="1"/>
  <c r="AA101" i="17" s="1"/>
  <c r="Z101" i="17" a="1"/>
  <c r="Z101" i="17" s="1"/>
  <c r="Y101" i="17" a="1"/>
  <c r="Y101" i="17" s="1"/>
  <c r="X101" i="17" a="1"/>
  <c r="X101" i="17" s="1"/>
  <c r="W101" i="17" a="1"/>
  <c r="W101" i="17" s="1"/>
  <c r="V101" i="17" a="1"/>
  <c r="V101" i="17" s="1"/>
  <c r="U101" i="17" a="1"/>
  <c r="U101" i="17" s="1"/>
  <c r="P101" i="17" a="1"/>
  <c r="P101" i="17" s="1"/>
  <c r="R101" i="17" s="1"/>
  <c r="O101" i="17" a="1"/>
  <c r="O101" i="17" s="1"/>
  <c r="Q101" i="17" s="1"/>
  <c r="N101" i="17" a="1"/>
  <c r="N101" i="17" s="1"/>
  <c r="F101" i="17" a="1"/>
  <c r="F101" i="17" s="1"/>
  <c r="E101" i="17" a="1"/>
  <c r="E101" i="17" s="1"/>
  <c r="D101" i="17" a="1"/>
  <c r="D101" i="17" s="1"/>
  <c r="C101" i="17" a="1"/>
  <c r="C101" i="17" s="1"/>
  <c r="B101" i="17" a="1"/>
  <c r="B101" i="17" s="1"/>
  <c r="BB100" i="17" a="1"/>
  <c r="BB100" i="17" s="1"/>
  <c r="BA100" i="17" a="1"/>
  <c r="BA100" i="17" s="1"/>
  <c r="AZ100" i="17" a="1"/>
  <c r="AZ100" i="17" s="1"/>
  <c r="AY100" i="17" a="1"/>
  <c r="AY100" i="17" s="1"/>
  <c r="AX100" i="17" a="1"/>
  <c r="AX100" i="17" s="1"/>
  <c r="AW100" i="17" a="1"/>
  <c r="AW100" i="17" s="1"/>
  <c r="AV100" i="17" a="1"/>
  <c r="AV100" i="17" s="1"/>
  <c r="AU100" i="17" a="1"/>
  <c r="AU100" i="17" s="1"/>
  <c r="AT100" i="17" a="1"/>
  <c r="AT100" i="17" s="1"/>
  <c r="AS100" i="17" a="1"/>
  <c r="AS100" i="17" s="1"/>
  <c r="AR100" i="17" a="1"/>
  <c r="AR100" i="17" s="1"/>
  <c r="AM100" i="17" a="1"/>
  <c r="AM100" i="17" s="1"/>
  <c r="AO100" i="17" s="1"/>
  <c r="AL100" i="17" a="1"/>
  <c r="AL100" i="17" s="1"/>
  <c r="AN100" i="17" s="1"/>
  <c r="AK100" i="17" a="1"/>
  <c r="AK100" i="17" s="1"/>
  <c r="AJ100" i="17" a="1"/>
  <c r="AJ100" i="17" s="1"/>
  <c r="AI100" i="17" a="1"/>
  <c r="AI100" i="17" s="1"/>
  <c r="AH100" i="17" a="1"/>
  <c r="AH100" i="17" s="1"/>
  <c r="AG100" i="17" a="1"/>
  <c r="AG100" i="17" s="1"/>
  <c r="AF100" i="17" a="1"/>
  <c r="AF100" i="17" s="1"/>
  <c r="AE100" i="17" a="1"/>
  <c r="AE100" i="17" s="1"/>
  <c r="AD100" i="17" a="1"/>
  <c r="AD100" i="17" s="1"/>
  <c r="AC100" i="17" a="1"/>
  <c r="AC100" i="17" s="1"/>
  <c r="AB100" i="17" a="1"/>
  <c r="AB100" i="17" s="1"/>
  <c r="AA100" i="17" a="1"/>
  <c r="AA100" i="17" s="1"/>
  <c r="Z100" i="17" a="1"/>
  <c r="Z100" i="17" s="1"/>
  <c r="Y100" i="17" a="1"/>
  <c r="Y100" i="17" s="1"/>
  <c r="X100" i="17" a="1"/>
  <c r="X100" i="17" s="1"/>
  <c r="W100" i="17" a="1"/>
  <c r="W100" i="17" s="1"/>
  <c r="V100" i="17" a="1"/>
  <c r="V100" i="17" s="1"/>
  <c r="U100" i="17" a="1"/>
  <c r="U100" i="17" s="1"/>
  <c r="P100" i="17" a="1"/>
  <c r="P100" i="17" s="1"/>
  <c r="R100" i="17" s="1"/>
  <c r="O100" i="17" a="1"/>
  <c r="O100" i="17" s="1"/>
  <c r="Q100" i="17" s="1"/>
  <c r="N100" i="17" a="1"/>
  <c r="N100" i="17" s="1"/>
  <c r="F100" i="17" a="1"/>
  <c r="F100" i="17" s="1"/>
  <c r="G100" i="17" s="1" a="1"/>
  <c r="G100" i="17" s="1"/>
  <c r="E100" i="17" a="1"/>
  <c r="E100" i="17" s="1"/>
  <c r="D100" i="17" a="1"/>
  <c r="D100" i="17" s="1"/>
  <c r="C100" i="17" a="1"/>
  <c r="C100" i="17" s="1"/>
  <c r="B100" i="17" a="1"/>
  <c r="B100" i="17" s="1"/>
  <c r="BB99" i="17" a="1"/>
  <c r="BB99" i="17" s="1"/>
  <c r="BA99" i="17" a="1"/>
  <c r="BA99" i="17" s="1"/>
  <c r="AZ99" i="17" a="1"/>
  <c r="AZ99" i="17" s="1"/>
  <c r="AY99" i="17" a="1"/>
  <c r="AY99" i="17" s="1"/>
  <c r="AX99" i="17" a="1"/>
  <c r="AX99" i="17" s="1"/>
  <c r="AW99" i="17" a="1"/>
  <c r="AW99" i="17" s="1"/>
  <c r="AV99" i="17" a="1"/>
  <c r="AV99" i="17" s="1"/>
  <c r="BE99" i="17" s="1" a="1"/>
  <c r="BE99" i="17" s="1"/>
  <c r="AU99" i="17" a="1"/>
  <c r="AU99" i="17" s="1"/>
  <c r="AT99" i="17" a="1"/>
  <c r="AT99" i="17" s="1"/>
  <c r="AS99" i="17" a="1"/>
  <c r="AS99" i="17" s="1"/>
  <c r="AR99" i="17" a="1"/>
  <c r="AR99" i="17" s="1"/>
  <c r="AM99" i="17" a="1"/>
  <c r="AM99" i="17" s="1"/>
  <c r="AO99" i="17" s="1"/>
  <c r="AL99" i="17" a="1"/>
  <c r="AL99" i="17" s="1"/>
  <c r="AN99" i="17" s="1"/>
  <c r="AK99" i="17" a="1"/>
  <c r="AK99" i="17" s="1"/>
  <c r="AJ99" i="17" a="1"/>
  <c r="AJ99" i="17" s="1"/>
  <c r="AI99" i="17" a="1"/>
  <c r="AI99" i="17" s="1"/>
  <c r="AH99" i="17" a="1"/>
  <c r="AH99" i="17" s="1"/>
  <c r="AG99" i="17" a="1"/>
  <c r="AG99" i="17" s="1"/>
  <c r="AF99" i="17" a="1"/>
  <c r="AF99" i="17" s="1"/>
  <c r="AE99" i="17" a="1"/>
  <c r="AE99" i="17" s="1"/>
  <c r="AD99" i="17" a="1"/>
  <c r="AD99" i="17" s="1"/>
  <c r="AC99" i="17" a="1"/>
  <c r="AC99" i="17" s="1"/>
  <c r="AB99" i="17" a="1"/>
  <c r="AB99" i="17" s="1"/>
  <c r="AA99" i="17" a="1"/>
  <c r="AA99" i="17" s="1"/>
  <c r="Z99" i="17" a="1"/>
  <c r="Z99" i="17" s="1"/>
  <c r="Y99" i="17" a="1"/>
  <c r="Y99" i="17" s="1"/>
  <c r="X99" i="17" a="1"/>
  <c r="X99" i="17" s="1"/>
  <c r="W99" i="17" a="1"/>
  <c r="W99" i="17" s="1"/>
  <c r="V99" i="17" a="1"/>
  <c r="V99" i="17" s="1"/>
  <c r="U99" i="17" a="1"/>
  <c r="U99" i="17" s="1"/>
  <c r="P99" i="17" a="1"/>
  <c r="P99" i="17" s="1"/>
  <c r="R99" i="17" s="1"/>
  <c r="O99" i="17" a="1"/>
  <c r="O99" i="17" s="1"/>
  <c r="Q99" i="17" s="1"/>
  <c r="N99" i="17" a="1"/>
  <c r="N99" i="17" s="1"/>
  <c r="F99" i="17" a="1"/>
  <c r="F99" i="17" s="1"/>
  <c r="L99" i="17" s="1" a="1"/>
  <c r="L99" i="17" s="1"/>
  <c r="E99" i="17" a="1"/>
  <c r="E99" i="17" s="1"/>
  <c r="D99" i="17" a="1"/>
  <c r="D99" i="17" s="1"/>
  <c r="C99" i="17" a="1"/>
  <c r="C99" i="17" s="1"/>
  <c r="B99" i="17" a="1"/>
  <c r="B99" i="17" s="1"/>
  <c r="BB98" i="17" a="1"/>
  <c r="BB98" i="17" s="1"/>
  <c r="BA98" i="17" a="1"/>
  <c r="BA98" i="17" s="1"/>
  <c r="AZ98" i="17" a="1"/>
  <c r="AZ98" i="17" s="1"/>
  <c r="AY98" i="17" a="1"/>
  <c r="AY98" i="17" s="1"/>
  <c r="AX98" i="17" a="1"/>
  <c r="AX98" i="17" s="1"/>
  <c r="AW98" i="17" a="1"/>
  <c r="AW98" i="17" s="1"/>
  <c r="AV98" i="17" a="1"/>
  <c r="AV98" i="17" s="1"/>
  <c r="AU98" i="17" a="1"/>
  <c r="AU98" i="17" s="1"/>
  <c r="AT98" i="17" a="1"/>
  <c r="AT98" i="17" s="1"/>
  <c r="AS98" i="17" a="1"/>
  <c r="AS98" i="17" s="1"/>
  <c r="AR98" i="17" a="1"/>
  <c r="AR98" i="17" s="1"/>
  <c r="AM98" i="17" a="1"/>
  <c r="AM98" i="17" s="1"/>
  <c r="AO98" i="17" s="1"/>
  <c r="AL98" i="17" a="1"/>
  <c r="AL98" i="17" s="1"/>
  <c r="AN98" i="17" s="1"/>
  <c r="AK98" i="17" a="1"/>
  <c r="AK98" i="17" s="1"/>
  <c r="AJ98" i="17" a="1"/>
  <c r="AJ98" i="17" s="1"/>
  <c r="AI98" i="17" a="1"/>
  <c r="AI98" i="17" s="1"/>
  <c r="AH98" i="17" a="1"/>
  <c r="AH98" i="17" s="1"/>
  <c r="AG98" i="17" a="1"/>
  <c r="AG98" i="17" s="1"/>
  <c r="AF98" i="17" a="1"/>
  <c r="AF98" i="17" s="1"/>
  <c r="AE98" i="17" a="1"/>
  <c r="AE98" i="17" s="1"/>
  <c r="AD98" i="17" a="1"/>
  <c r="AD98" i="17" s="1"/>
  <c r="AC98" i="17" a="1"/>
  <c r="AC98" i="17" s="1"/>
  <c r="AB98" i="17" a="1"/>
  <c r="AB98" i="17" s="1"/>
  <c r="AA98" i="17" a="1"/>
  <c r="AA98" i="17" s="1"/>
  <c r="Z98" i="17" a="1"/>
  <c r="Z98" i="17" s="1"/>
  <c r="Y98" i="17" a="1"/>
  <c r="Y98" i="17" s="1"/>
  <c r="X98" i="17" a="1"/>
  <c r="X98" i="17" s="1"/>
  <c r="W98" i="17" a="1"/>
  <c r="W98" i="17" s="1"/>
  <c r="V98" i="17" a="1"/>
  <c r="V98" i="17" s="1"/>
  <c r="U98" i="17" a="1"/>
  <c r="U98" i="17" s="1"/>
  <c r="P98" i="17" a="1"/>
  <c r="P98" i="17" s="1"/>
  <c r="R98" i="17" s="1"/>
  <c r="O98" i="17" a="1"/>
  <c r="O98" i="17" s="1"/>
  <c r="Q98" i="17" s="1"/>
  <c r="N98" i="17" a="1"/>
  <c r="N98" i="17" s="1"/>
  <c r="F98" i="17" a="1"/>
  <c r="F98" i="17" s="1"/>
  <c r="I98" i="17" s="1" a="1"/>
  <c r="I98" i="17" s="1"/>
  <c r="E98" i="17" a="1"/>
  <c r="E98" i="17" s="1"/>
  <c r="D98" i="17" a="1"/>
  <c r="D98" i="17" s="1"/>
  <c r="C98" i="17" a="1"/>
  <c r="C98" i="17" s="1"/>
  <c r="B98" i="17" a="1"/>
  <c r="B98" i="17" s="1"/>
  <c r="BB97" i="17" a="1"/>
  <c r="BB97" i="17" s="1"/>
  <c r="BA97" i="17" a="1"/>
  <c r="BA97" i="17" s="1"/>
  <c r="AZ97" i="17" a="1"/>
  <c r="AZ97" i="17" s="1"/>
  <c r="AY97" i="17" a="1"/>
  <c r="AY97" i="17" s="1"/>
  <c r="AX97" i="17" a="1"/>
  <c r="AX97" i="17" s="1"/>
  <c r="AW97" i="17" a="1"/>
  <c r="AW97" i="17" s="1"/>
  <c r="AV97" i="17" a="1"/>
  <c r="AV97" i="17" s="1"/>
  <c r="BG97" i="17" s="1" a="1"/>
  <c r="BG97" i="17" s="1"/>
  <c r="AU97" i="17" a="1"/>
  <c r="AU97" i="17" s="1"/>
  <c r="AT97" i="17" a="1"/>
  <c r="AT97" i="17" s="1"/>
  <c r="AS97" i="17" a="1"/>
  <c r="AS97" i="17" s="1"/>
  <c r="AR97" i="17" a="1"/>
  <c r="AR97" i="17" s="1"/>
  <c r="AM97" i="17" a="1"/>
  <c r="AM97" i="17" s="1"/>
  <c r="AO97" i="17" s="1"/>
  <c r="AL97" i="17" a="1"/>
  <c r="AL97" i="17" s="1"/>
  <c r="AN97" i="17" s="1"/>
  <c r="AK97" i="17" a="1"/>
  <c r="AK97" i="17" s="1"/>
  <c r="AJ97" i="17" a="1"/>
  <c r="AJ97" i="17" s="1"/>
  <c r="AI97" i="17" a="1"/>
  <c r="AI97" i="17" s="1"/>
  <c r="AH97" i="17" a="1"/>
  <c r="AH97" i="17" s="1"/>
  <c r="AG97" i="17" a="1"/>
  <c r="AG97" i="17" s="1"/>
  <c r="AF97" i="17" a="1"/>
  <c r="AF97" i="17" s="1"/>
  <c r="AE97" i="17" a="1"/>
  <c r="AE97" i="17" s="1"/>
  <c r="AD97" i="17" a="1"/>
  <c r="AD97" i="17" s="1"/>
  <c r="AC97" i="17" a="1"/>
  <c r="AC97" i="17" s="1"/>
  <c r="AB97" i="17" a="1"/>
  <c r="AB97" i="17" s="1"/>
  <c r="AA97" i="17" a="1"/>
  <c r="AA97" i="17" s="1"/>
  <c r="Z97" i="17" a="1"/>
  <c r="Z97" i="17" s="1"/>
  <c r="Y97" i="17" a="1"/>
  <c r="Y97" i="17" s="1"/>
  <c r="X97" i="17" a="1"/>
  <c r="X97" i="17" s="1"/>
  <c r="W97" i="17" a="1"/>
  <c r="W97" i="17" s="1"/>
  <c r="V97" i="17" a="1"/>
  <c r="V97" i="17" s="1"/>
  <c r="U97" i="17" a="1"/>
  <c r="U97" i="17" s="1"/>
  <c r="P97" i="17" a="1"/>
  <c r="P97" i="17" s="1"/>
  <c r="R97" i="17" s="1"/>
  <c r="O97" i="17" a="1"/>
  <c r="O97" i="17" s="1"/>
  <c r="Q97" i="17" s="1"/>
  <c r="N97" i="17" a="1"/>
  <c r="N97" i="17" s="1"/>
  <c r="F97" i="17" a="1"/>
  <c r="F97" i="17" s="1"/>
  <c r="E97" i="17" a="1"/>
  <c r="E97" i="17" s="1"/>
  <c r="D97" i="17" a="1"/>
  <c r="D97" i="17" s="1"/>
  <c r="C97" i="17" a="1"/>
  <c r="C97" i="17" s="1"/>
  <c r="B97" i="17" a="1"/>
  <c r="B97" i="17" s="1"/>
  <c r="BB96" i="17" a="1"/>
  <c r="BB96" i="17" s="1"/>
  <c r="BA96" i="17" a="1"/>
  <c r="BA96" i="17" s="1"/>
  <c r="AZ96" i="17" a="1"/>
  <c r="AZ96" i="17" s="1"/>
  <c r="AY96" i="17" a="1"/>
  <c r="AY96" i="17" s="1"/>
  <c r="AX96" i="17" a="1"/>
  <c r="AX96" i="17" s="1"/>
  <c r="AW96" i="17" a="1"/>
  <c r="AW96" i="17" s="1"/>
  <c r="AV96" i="17" a="1"/>
  <c r="AV96" i="17" s="1"/>
  <c r="AU96" i="17" a="1"/>
  <c r="AU96" i="17" s="1"/>
  <c r="AT96" i="17" a="1"/>
  <c r="AT96" i="17" s="1"/>
  <c r="AS96" i="17" a="1"/>
  <c r="AS96" i="17" s="1"/>
  <c r="AR96" i="17" a="1"/>
  <c r="AR96" i="17" s="1"/>
  <c r="AM96" i="17" a="1"/>
  <c r="AM96" i="17" s="1"/>
  <c r="AO96" i="17" s="1"/>
  <c r="AL96" i="17" a="1"/>
  <c r="AL96" i="17" s="1"/>
  <c r="AN96" i="17" s="1"/>
  <c r="AK96" i="17" a="1"/>
  <c r="AK96" i="17" s="1"/>
  <c r="AJ96" i="17" a="1"/>
  <c r="AJ96" i="17" s="1"/>
  <c r="AI96" i="17" a="1"/>
  <c r="AI96" i="17" s="1"/>
  <c r="AH96" i="17" a="1"/>
  <c r="AH96" i="17" s="1"/>
  <c r="AG96" i="17" a="1"/>
  <c r="AG96" i="17" s="1"/>
  <c r="AF96" i="17" a="1"/>
  <c r="AF96" i="17" s="1"/>
  <c r="AE96" i="17" a="1"/>
  <c r="AE96" i="17" s="1"/>
  <c r="AD96" i="17" a="1"/>
  <c r="AD96" i="17" s="1"/>
  <c r="AC96" i="17" a="1"/>
  <c r="AC96" i="17" s="1"/>
  <c r="AB96" i="17" a="1"/>
  <c r="AB96" i="17" s="1"/>
  <c r="AA96" i="17" a="1"/>
  <c r="AA96" i="17" s="1"/>
  <c r="Z96" i="17" a="1"/>
  <c r="Z96" i="17" s="1"/>
  <c r="Y96" i="17" a="1"/>
  <c r="Y96" i="17" s="1"/>
  <c r="X96" i="17" a="1"/>
  <c r="X96" i="17" s="1"/>
  <c r="W96" i="17" a="1"/>
  <c r="W96" i="17" s="1"/>
  <c r="V96" i="17" a="1"/>
  <c r="V96" i="17" s="1"/>
  <c r="U96" i="17" a="1"/>
  <c r="U96" i="17" s="1"/>
  <c r="P96" i="17" a="1"/>
  <c r="P96" i="17" s="1"/>
  <c r="R96" i="17" s="1"/>
  <c r="O96" i="17" a="1"/>
  <c r="O96" i="17" s="1"/>
  <c r="Q96" i="17" s="1"/>
  <c r="N96" i="17" a="1"/>
  <c r="N96" i="17" s="1"/>
  <c r="F96" i="17" a="1"/>
  <c r="F96" i="17" s="1"/>
  <c r="E96" i="17" a="1"/>
  <c r="E96" i="17" s="1"/>
  <c r="D96" i="17" a="1"/>
  <c r="D96" i="17" s="1"/>
  <c r="C96" i="17" a="1"/>
  <c r="C96" i="17" s="1"/>
  <c r="B96" i="17" a="1"/>
  <c r="B96" i="17" s="1"/>
  <c r="BB95" i="17" a="1"/>
  <c r="BB95" i="17" s="1"/>
  <c r="BA95" i="17" a="1"/>
  <c r="BA95" i="17" s="1"/>
  <c r="AZ95" i="17" a="1"/>
  <c r="AZ95" i="17" s="1"/>
  <c r="AY95" i="17" a="1"/>
  <c r="AY95" i="17" s="1"/>
  <c r="AX95" i="17" a="1"/>
  <c r="AX95" i="17" s="1"/>
  <c r="AW95" i="17" a="1"/>
  <c r="AW95" i="17" s="1"/>
  <c r="AV95" i="17" a="1"/>
  <c r="AV95" i="17" s="1"/>
  <c r="AU95" i="17" a="1"/>
  <c r="AU95" i="17" s="1"/>
  <c r="AT95" i="17" a="1"/>
  <c r="AT95" i="17" s="1"/>
  <c r="AS95" i="17" a="1"/>
  <c r="AS95" i="17" s="1"/>
  <c r="AR95" i="17" a="1"/>
  <c r="AR95" i="17" s="1"/>
  <c r="AM95" i="17" a="1"/>
  <c r="AM95" i="17" s="1"/>
  <c r="AO95" i="17" s="1"/>
  <c r="AL95" i="17" a="1"/>
  <c r="AL95" i="17" s="1"/>
  <c r="AN95" i="17" s="1"/>
  <c r="AK95" i="17" a="1"/>
  <c r="AK95" i="17" s="1"/>
  <c r="AJ95" i="17" a="1"/>
  <c r="AJ95" i="17" s="1"/>
  <c r="AI95" i="17" a="1"/>
  <c r="AI95" i="17" s="1"/>
  <c r="AH95" i="17" a="1"/>
  <c r="AH95" i="17" s="1"/>
  <c r="AG95" i="17" a="1"/>
  <c r="AG95" i="17" s="1"/>
  <c r="AF95" i="17" a="1"/>
  <c r="AF95" i="17" s="1"/>
  <c r="AE95" i="17" a="1"/>
  <c r="AE95" i="17" s="1"/>
  <c r="AD95" i="17" a="1"/>
  <c r="AD95" i="17" s="1"/>
  <c r="AC95" i="17" a="1"/>
  <c r="AC95" i="17" s="1"/>
  <c r="AB95" i="17" a="1"/>
  <c r="AB95" i="17" s="1"/>
  <c r="AA95" i="17" a="1"/>
  <c r="AA95" i="17" s="1"/>
  <c r="Z95" i="17" a="1"/>
  <c r="Z95" i="17" s="1"/>
  <c r="Y95" i="17" a="1"/>
  <c r="Y95" i="17" s="1"/>
  <c r="X95" i="17" a="1"/>
  <c r="X95" i="17" s="1"/>
  <c r="W95" i="17" a="1"/>
  <c r="W95" i="17" s="1"/>
  <c r="V95" i="17" a="1"/>
  <c r="V95" i="17" s="1"/>
  <c r="U95" i="17" a="1"/>
  <c r="U95" i="17" s="1"/>
  <c r="P95" i="17" a="1"/>
  <c r="P95" i="17" s="1"/>
  <c r="R95" i="17" s="1"/>
  <c r="O95" i="17" a="1"/>
  <c r="O95" i="17" s="1"/>
  <c r="Q95" i="17" s="1"/>
  <c r="N95" i="17" a="1"/>
  <c r="N95" i="17" s="1"/>
  <c r="F95" i="17" a="1"/>
  <c r="F95" i="17" s="1"/>
  <c r="E95" i="17" a="1"/>
  <c r="E95" i="17" s="1"/>
  <c r="D95" i="17" a="1"/>
  <c r="D95" i="17" s="1"/>
  <c r="C95" i="17" a="1"/>
  <c r="C95" i="17" s="1"/>
  <c r="B95" i="17" a="1"/>
  <c r="B95" i="17" s="1"/>
  <c r="BB94" i="17" a="1"/>
  <c r="BB94" i="17" s="1"/>
  <c r="BA94" i="17" a="1"/>
  <c r="BA94" i="17" s="1"/>
  <c r="AZ94" i="17" a="1"/>
  <c r="AZ94" i="17" s="1"/>
  <c r="AY94" i="17" a="1"/>
  <c r="AY94" i="17" s="1"/>
  <c r="AX94" i="17" a="1"/>
  <c r="AX94" i="17" s="1"/>
  <c r="AW94" i="17" a="1"/>
  <c r="AW94" i="17" s="1"/>
  <c r="AV94" i="17" a="1"/>
  <c r="AV94" i="17" s="1"/>
  <c r="AU94" i="17" a="1"/>
  <c r="AU94" i="17" s="1"/>
  <c r="AT94" i="17" a="1"/>
  <c r="AT94" i="17" s="1"/>
  <c r="AS94" i="17" a="1"/>
  <c r="AS94" i="17" s="1"/>
  <c r="AR94" i="17" a="1"/>
  <c r="AR94" i="17" s="1"/>
  <c r="AM94" i="17" a="1"/>
  <c r="AM94" i="17" s="1"/>
  <c r="AO94" i="17" s="1"/>
  <c r="AL94" i="17" a="1"/>
  <c r="AL94" i="17" s="1"/>
  <c r="AN94" i="17" s="1"/>
  <c r="AK94" i="17" a="1"/>
  <c r="AK94" i="17" s="1"/>
  <c r="AJ94" i="17" a="1"/>
  <c r="AJ94" i="17" s="1"/>
  <c r="AI94" i="17" a="1"/>
  <c r="AI94" i="17" s="1"/>
  <c r="AH94" i="17" a="1"/>
  <c r="AH94" i="17" s="1"/>
  <c r="AG94" i="17" a="1"/>
  <c r="AG94" i="17" s="1"/>
  <c r="AF94" i="17" a="1"/>
  <c r="AF94" i="17" s="1"/>
  <c r="AE94" i="17" a="1"/>
  <c r="AE94" i="17" s="1"/>
  <c r="AD94" i="17" a="1"/>
  <c r="AD94" i="17" s="1"/>
  <c r="AC94" i="17" a="1"/>
  <c r="AC94" i="17" s="1"/>
  <c r="AB94" i="17" a="1"/>
  <c r="AB94" i="17" s="1"/>
  <c r="AA94" i="17" a="1"/>
  <c r="AA94" i="17" s="1"/>
  <c r="Z94" i="17" a="1"/>
  <c r="Z94" i="17" s="1"/>
  <c r="Y94" i="17" a="1"/>
  <c r="Y94" i="17" s="1"/>
  <c r="X94" i="17" a="1"/>
  <c r="X94" i="17" s="1"/>
  <c r="W94" i="17" a="1"/>
  <c r="W94" i="17" s="1"/>
  <c r="V94" i="17" a="1"/>
  <c r="V94" i="17" s="1"/>
  <c r="U94" i="17" a="1"/>
  <c r="U94" i="17" s="1"/>
  <c r="P94" i="17" a="1"/>
  <c r="P94" i="17" s="1"/>
  <c r="R94" i="17" s="1"/>
  <c r="O94" i="17" a="1"/>
  <c r="O94" i="17" s="1"/>
  <c r="Q94" i="17" s="1"/>
  <c r="N94" i="17" a="1"/>
  <c r="N94" i="17" s="1"/>
  <c r="F94" i="17" a="1"/>
  <c r="F94" i="17" s="1"/>
  <c r="E94" i="17" a="1"/>
  <c r="E94" i="17" s="1"/>
  <c r="D94" i="17" a="1"/>
  <c r="D94" i="17" s="1"/>
  <c r="C94" i="17" a="1"/>
  <c r="C94" i="17" s="1"/>
  <c r="B94" i="17" a="1"/>
  <c r="B94" i="17" s="1"/>
  <c r="BB93" i="17" a="1"/>
  <c r="BB93" i="17" s="1"/>
  <c r="BA93" i="17" a="1"/>
  <c r="BA93" i="17" s="1"/>
  <c r="AZ93" i="17" a="1"/>
  <c r="AZ93" i="17" s="1"/>
  <c r="AY93" i="17" a="1"/>
  <c r="AY93" i="17" s="1"/>
  <c r="AX93" i="17" a="1"/>
  <c r="AX93" i="17" s="1"/>
  <c r="AW93" i="17" a="1"/>
  <c r="AW93" i="17" s="1"/>
  <c r="AV93" i="17" a="1"/>
  <c r="AV93" i="17" s="1"/>
  <c r="BE93" i="17" s="1" a="1"/>
  <c r="BE93" i="17" s="1"/>
  <c r="AU93" i="17" a="1"/>
  <c r="AU93" i="17" s="1"/>
  <c r="AT93" i="17" a="1"/>
  <c r="AT93" i="17" s="1"/>
  <c r="AS93" i="17" a="1"/>
  <c r="AS93" i="17" s="1"/>
  <c r="AR93" i="17" a="1"/>
  <c r="AR93" i="17" s="1"/>
  <c r="AM93" i="17" a="1"/>
  <c r="AM93" i="17" s="1"/>
  <c r="AO93" i="17" s="1"/>
  <c r="AL93" i="17" a="1"/>
  <c r="AL93" i="17" s="1"/>
  <c r="AN93" i="17" s="1"/>
  <c r="AK93" i="17" a="1"/>
  <c r="AK93" i="17" s="1"/>
  <c r="AJ93" i="17" a="1"/>
  <c r="AJ93" i="17" s="1"/>
  <c r="AI93" i="17" a="1"/>
  <c r="AI93" i="17" s="1"/>
  <c r="AH93" i="17" a="1"/>
  <c r="AH93" i="17" s="1"/>
  <c r="AG93" i="17" a="1"/>
  <c r="AG93" i="17" s="1"/>
  <c r="AF93" i="17" a="1"/>
  <c r="AF93" i="17" s="1"/>
  <c r="AE93" i="17" a="1"/>
  <c r="AE93" i="17" s="1"/>
  <c r="AD93" i="17" a="1"/>
  <c r="AD93" i="17" s="1"/>
  <c r="AC93" i="17" a="1"/>
  <c r="AC93" i="17" s="1"/>
  <c r="AB93" i="17" a="1"/>
  <c r="AB93" i="17" s="1"/>
  <c r="AA93" i="17" a="1"/>
  <c r="AA93" i="17" s="1"/>
  <c r="Z93" i="17" a="1"/>
  <c r="Z93" i="17" s="1"/>
  <c r="Y93" i="17" a="1"/>
  <c r="Y93" i="17" s="1"/>
  <c r="X93" i="17" a="1"/>
  <c r="X93" i="17" s="1"/>
  <c r="W93" i="17" a="1"/>
  <c r="W93" i="17" s="1"/>
  <c r="V93" i="17" a="1"/>
  <c r="V93" i="17" s="1"/>
  <c r="U93" i="17" a="1"/>
  <c r="U93" i="17" s="1"/>
  <c r="P93" i="17" a="1"/>
  <c r="P93" i="17" s="1"/>
  <c r="R93" i="17" s="1"/>
  <c r="O93" i="17" a="1"/>
  <c r="O93" i="17" s="1"/>
  <c r="Q93" i="17" s="1"/>
  <c r="N93" i="17" a="1"/>
  <c r="N93" i="17" s="1"/>
  <c r="F93" i="17" a="1"/>
  <c r="F93" i="17" s="1"/>
  <c r="L93" i="17" s="1" a="1"/>
  <c r="L93" i="17" s="1"/>
  <c r="E93" i="17" a="1"/>
  <c r="E93" i="17" s="1"/>
  <c r="D93" i="17" a="1"/>
  <c r="D93" i="17" s="1"/>
  <c r="C93" i="17" a="1"/>
  <c r="C93" i="17" s="1"/>
  <c r="B93" i="17" a="1"/>
  <c r="B93" i="17" s="1"/>
  <c r="BB92" i="17" a="1"/>
  <c r="BB92" i="17" s="1"/>
  <c r="BA92" i="17" a="1"/>
  <c r="BA92" i="17" s="1"/>
  <c r="AZ92" i="17" a="1"/>
  <c r="AZ92" i="17" s="1"/>
  <c r="AY92" i="17" a="1"/>
  <c r="AY92" i="17" s="1"/>
  <c r="AX92" i="17" a="1"/>
  <c r="AX92" i="17" s="1"/>
  <c r="AW92" i="17" a="1"/>
  <c r="AW92" i="17" s="1"/>
  <c r="AV92" i="17" a="1"/>
  <c r="AV92" i="17" s="1"/>
  <c r="BC92" i="17" s="1" a="1"/>
  <c r="BC92" i="17" s="1"/>
  <c r="AU92" i="17" a="1"/>
  <c r="AU92" i="17" s="1"/>
  <c r="AT92" i="17" a="1"/>
  <c r="AT92" i="17" s="1"/>
  <c r="AS92" i="17" a="1"/>
  <c r="AS92" i="17" s="1"/>
  <c r="AR92" i="17" a="1"/>
  <c r="AR92" i="17" s="1"/>
  <c r="AM92" i="17" a="1"/>
  <c r="AM92" i="17" s="1"/>
  <c r="AO92" i="17" s="1"/>
  <c r="AL92" i="17" a="1"/>
  <c r="AL92" i="17" s="1"/>
  <c r="AN92" i="17" s="1"/>
  <c r="AK92" i="17" a="1"/>
  <c r="AK92" i="17" s="1"/>
  <c r="AJ92" i="17" a="1"/>
  <c r="AJ92" i="17" s="1"/>
  <c r="AI92" i="17" a="1"/>
  <c r="AI92" i="17" s="1"/>
  <c r="AH92" i="17" a="1"/>
  <c r="AH92" i="17" s="1"/>
  <c r="AG92" i="17" a="1"/>
  <c r="AG92" i="17" s="1"/>
  <c r="AF92" i="17" a="1"/>
  <c r="AF92" i="17" s="1"/>
  <c r="AE92" i="17" a="1"/>
  <c r="AE92" i="17" s="1"/>
  <c r="AD92" i="17" a="1"/>
  <c r="AD92" i="17" s="1"/>
  <c r="AC92" i="17" a="1"/>
  <c r="AC92" i="17" s="1"/>
  <c r="AB92" i="17" a="1"/>
  <c r="AB92" i="17" s="1"/>
  <c r="AA92" i="17" a="1"/>
  <c r="AA92" i="17" s="1"/>
  <c r="Z92" i="17" a="1"/>
  <c r="Z92" i="17" s="1"/>
  <c r="Y92" i="17" a="1"/>
  <c r="Y92" i="17" s="1"/>
  <c r="X92" i="17" a="1"/>
  <c r="X92" i="17" s="1"/>
  <c r="W92" i="17" a="1"/>
  <c r="W92" i="17" s="1"/>
  <c r="V92" i="17" a="1"/>
  <c r="V92" i="17" s="1"/>
  <c r="U92" i="17" a="1"/>
  <c r="U92" i="17" s="1"/>
  <c r="P92" i="17" a="1"/>
  <c r="P92" i="17" s="1"/>
  <c r="R92" i="17" s="1"/>
  <c r="O92" i="17" a="1"/>
  <c r="O92" i="17" s="1"/>
  <c r="Q92" i="17" s="1"/>
  <c r="N92" i="17" a="1"/>
  <c r="N92" i="17" s="1"/>
  <c r="F92" i="17" a="1"/>
  <c r="F92" i="17" s="1"/>
  <c r="E92" i="17" a="1"/>
  <c r="E92" i="17" s="1"/>
  <c r="D92" i="17" a="1"/>
  <c r="D92" i="17" s="1"/>
  <c r="C92" i="17" a="1"/>
  <c r="C92" i="17" s="1"/>
  <c r="B92" i="17" a="1"/>
  <c r="B92" i="17" s="1"/>
  <c r="BB91" i="17" a="1"/>
  <c r="BB91" i="17" s="1"/>
  <c r="BA91" i="17" a="1"/>
  <c r="BA91" i="17" s="1"/>
  <c r="AZ91" i="17" a="1"/>
  <c r="AZ91" i="17" s="1"/>
  <c r="AY91" i="17" a="1"/>
  <c r="AY91" i="17" s="1"/>
  <c r="AX91" i="17" a="1"/>
  <c r="AX91" i="17" s="1"/>
  <c r="AW91" i="17" a="1"/>
  <c r="AW91" i="17" s="1"/>
  <c r="AV91" i="17" a="1"/>
  <c r="AV91" i="17" s="1"/>
  <c r="BE91" i="17" s="1" a="1"/>
  <c r="BE91" i="17" s="1"/>
  <c r="AU91" i="17" a="1"/>
  <c r="AU91" i="17" s="1"/>
  <c r="AT91" i="17" a="1"/>
  <c r="AT91" i="17" s="1"/>
  <c r="AS91" i="17" a="1"/>
  <c r="AS91" i="17" s="1"/>
  <c r="AR91" i="17" a="1"/>
  <c r="AR91" i="17" s="1"/>
  <c r="AM91" i="17" a="1"/>
  <c r="AM91" i="17" s="1"/>
  <c r="AO91" i="17" s="1"/>
  <c r="AL91" i="17" a="1"/>
  <c r="AL91" i="17" s="1"/>
  <c r="AN91" i="17" s="1"/>
  <c r="AK91" i="17" a="1"/>
  <c r="AK91" i="17" s="1"/>
  <c r="AJ91" i="17" a="1"/>
  <c r="AJ91" i="17" s="1"/>
  <c r="AI91" i="17" a="1"/>
  <c r="AI91" i="17" s="1"/>
  <c r="AH91" i="17" a="1"/>
  <c r="AH91" i="17" s="1"/>
  <c r="AG91" i="17" a="1"/>
  <c r="AG91" i="17" s="1"/>
  <c r="AF91" i="17" a="1"/>
  <c r="AF91" i="17" s="1"/>
  <c r="AE91" i="17" a="1"/>
  <c r="AE91" i="17" s="1"/>
  <c r="AD91" i="17" a="1"/>
  <c r="AD91" i="17" s="1"/>
  <c r="AC91" i="17" a="1"/>
  <c r="AC91" i="17" s="1"/>
  <c r="AB91" i="17" a="1"/>
  <c r="AB91" i="17" s="1"/>
  <c r="AA91" i="17" a="1"/>
  <c r="AA91" i="17" s="1"/>
  <c r="Z91" i="17" a="1"/>
  <c r="Z91" i="17" s="1"/>
  <c r="Y91" i="17" a="1"/>
  <c r="Y91" i="17" s="1"/>
  <c r="X91" i="17" a="1"/>
  <c r="X91" i="17" s="1"/>
  <c r="W91" i="17" a="1"/>
  <c r="W91" i="17" s="1"/>
  <c r="V91" i="17" a="1"/>
  <c r="V91" i="17" s="1"/>
  <c r="U91" i="17" a="1"/>
  <c r="U91" i="17" s="1"/>
  <c r="P91" i="17" a="1"/>
  <c r="P91" i="17" s="1"/>
  <c r="R91" i="17" s="1"/>
  <c r="O91" i="17" a="1"/>
  <c r="O91" i="17" s="1"/>
  <c r="Q91" i="17" s="1"/>
  <c r="N91" i="17" a="1"/>
  <c r="N91" i="17" s="1"/>
  <c r="F91" i="17" a="1"/>
  <c r="F91" i="17" s="1"/>
  <c r="G91" i="17" s="1" a="1"/>
  <c r="G91" i="17" s="1"/>
  <c r="E91" i="17" a="1"/>
  <c r="E91" i="17" s="1"/>
  <c r="D91" i="17" a="1"/>
  <c r="D91" i="17" s="1"/>
  <c r="C91" i="17" a="1"/>
  <c r="C91" i="17" s="1"/>
  <c r="B91" i="17" a="1"/>
  <c r="B91" i="17" s="1"/>
  <c r="BB90" i="17" a="1"/>
  <c r="BB90" i="17" s="1"/>
  <c r="BA90" i="17" a="1"/>
  <c r="BA90" i="17" s="1"/>
  <c r="AZ90" i="17" a="1"/>
  <c r="AZ90" i="17" s="1"/>
  <c r="AY90" i="17" a="1"/>
  <c r="AY90" i="17" s="1"/>
  <c r="AX90" i="17" a="1"/>
  <c r="AX90" i="17" s="1"/>
  <c r="AW90" i="17" a="1"/>
  <c r="AW90" i="17" s="1"/>
  <c r="AV90" i="17" a="1"/>
  <c r="AV90" i="17" s="1"/>
  <c r="BE90" i="17" s="1" a="1"/>
  <c r="BE90" i="17" s="1"/>
  <c r="AU90" i="17" a="1"/>
  <c r="AU90" i="17" s="1"/>
  <c r="AT90" i="17" a="1"/>
  <c r="AT90" i="17" s="1"/>
  <c r="AS90" i="17" a="1"/>
  <c r="AS90" i="17" s="1"/>
  <c r="AR90" i="17" a="1"/>
  <c r="AR90" i="17" s="1"/>
  <c r="AM90" i="17" a="1"/>
  <c r="AM90" i="17" s="1"/>
  <c r="AO90" i="17" s="1"/>
  <c r="AL90" i="17" a="1"/>
  <c r="AL90" i="17" s="1"/>
  <c r="AN90" i="17" s="1"/>
  <c r="AK90" i="17" a="1"/>
  <c r="AK90" i="17" s="1"/>
  <c r="AJ90" i="17" a="1"/>
  <c r="AJ90" i="17" s="1"/>
  <c r="AI90" i="17" a="1"/>
  <c r="AI90" i="17" s="1"/>
  <c r="AH90" i="17" a="1"/>
  <c r="AH90" i="17" s="1"/>
  <c r="AG90" i="17" a="1"/>
  <c r="AG90" i="17" s="1"/>
  <c r="AF90" i="17" a="1"/>
  <c r="AF90" i="17" s="1"/>
  <c r="AE90" i="17" a="1"/>
  <c r="AE90" i="17" s="1"/>
  <c r="AD90" i="17" a="1"/>
  <c r="AD90" i="17" s="1"/>
  <c r="AC90" i="17" a="1"/>
  <c r="AC90" i="17" s="1"/>
  <c r="AB90" i="17" a="1"/>
  <c r="AB90" i="17" s="1"/>
  <c r="AA90" i="17" a="1"/>
  <c r="AA90" i="17" s="1"/>
  <c r="Z90" i="17" a="1"/>
  <c r="Z90" i="17" s="1"/>
  <c r="Y90" i="17" a="1"/>
  <c r="Y90" i="17" s="1"/>
  <c r="X90" i="17" a="1"/>
  <c r="X90" i="17" s="1"/>
  <c r="W90" i="17" a="1"/>
  <c r="W90" i="17" s="1"/>
  <c r="V90" i="17" a="1"/>
  <c r="V90" i="17" s="1"/>
  <c r="U90" i="17" a="1"/>
  <c r="U90" i="17" s="1"/>
  <c r="P90" i="17" a="1"/>
  <c r="P90" i="17" s="1"/>
  <c r="R90" i="17" s="1"/>
  <c r="O90" i="17" a="1"/>
  <c r="O90" i="17" s="1"/>
  <c r="Q90" i="17" s="1"/>
  <c r="N90" i="17" a="1"/>
  <c r="N90" i="17" s="1"/>
  <c r="F90" i="17" a="1"/>
  <c r="F90" i="17" s="1"/>
  <c r="E90" i="17" a="1"/>
  <c r="E90" i="17" s="1"/>
  <c r="D90" i="17" a="1"/>
  <c r="D90" i="17" s="1"/>
  <c r="C90" i="17" a="1"/>
  <c r="C90" i="17" s="1"/>
  <c r="B90" i="17" a="1"/>
  <c r="B90" i="17" s="1"/>
  <c r="BB89" i="17" a="1"/>
  <c r="BB89" i="17" s="1"/>
  <c r="BA89" i="17" a="1"/>
  <c r="BA89" i="17" s="1"/>
  <c r="AZ89" i="17" a="1"/>
  <c r="AZ89" i="17" s="1"/>
  <c r="AY89" i="17" a="1"/>
  <c r="AY89" i="17" s="1"/>
  <c r="AX89" i="17" a="1"/>
  <c r="AX89" i="17" s="1"/>
  <c r="AW89" i="17" a="1"/>
  <c r="AW89" i="17" s="1"/>
  <c r="AV89" i="17" a="1"/>
  <c r="AV89" i="17" s="1"/>
  <c r="AU89" i="17" a="1"/>
  <c r="AU89" i="17" s="1"/>
  <c r="AT89" i="17" a="1"/>
  <c r="AT89" i="17" s="1"/>
  <c r="AS89" i="17" a="1"/>
  <c r="AS89" i="17" s="1"/>
  <c r="AR89" i="17" a="1"/>
  <c r="AR89" i="17" s="1"/>
  <c r="AM89" i="17" a="1"/>
  <c r="AM89" i="17" s="1"/>
  <c r="AO89" i="17" s="1"/>
  <c r="AL89" i="17" a="1"/>
  <c r="AL89" i="17" s="1"/>
  <c r="AN89" i="17" s="1"/>
  <c r="AK89" i="17" a="1"/>
  <c r="AK89" i="17" s="1"/>
  <c r="AJ89" i="17" a="1"/>
  <c r="AJ89" i="17" s="1"/>
  <c r="AI89" i="17" a="1"/>
  <c r="AI89" i="17" s="1"/>
  <c r="AH89" i="17" a="1"/>
  <c r="AH89" i="17" s="1"/>
  <c r="AG89" i="17" a="1"/>
  <c r="AG89" i="17" s="1"/>
  <c r="AF89" i="17" a="1"/>
  <c r="AF89" i="17" s="1"/>
  <c r="AE89" i="17" a="1"/>
  <c r="AE89" i="17" s="1"/>
  <c r="AD89" i="17" a="1"/>
  <c r="AD89" i="17" s="1"/>
  <c r="AC89" i="17" a="1"/>
  <c r="AC89" i="17" s="1"/>
  <c r="AB89" i="17" a="1"/>
  <c r="AB89" i="17" s="1"/>
  <c r="AA89" i="17" a="1"/>
  <c r="AA89" i="17" s="1"/>
  <c r="Z89" i="17" a="1"/>
  <c r="Z89" i="17" s="1"/>
  <c r="Y89" i="17" a="1"/>
  <c r="Y89" i="17" s="1"/>
  <c r="X89" i="17" a="1"/>
  <c r="X89" i="17" s="1"/>
  <c r="W89" i="17" a="1"/>
  <c r="W89" i="17" s="1"/>
  <c r="V89" i="17" a="1"/>
  <c r="V89" i="17" s="1"/>
  <c r="U89" i="17" a="1"/>
  <c r="U89" i="17" s="1"/>
  <c r="P89" i="17" a="1"/>
  <c r="P89" i="17" s="1"/>
  <c r="R89" i="17" s="1"/>
  <c r="O89" i="17" a="1"/>
  <c r="O89" i="17" s="1"/>
  <c r="Q89" i="17" s="1"/>
  <c r="N89" i="17" a="1"/>
  <c r="N89" i="17" s="1"/>
  <c r="F89" i="17" a="1"/>
  <c r="F89" i="17" s="1"/>
  <c r="E89" i="17" a="1"/>
  <c r="E89" i="17" s="1"/>
  <c r="D89" i="17" a="1"/>
  <c r="D89" i="17" s="1"/>
  <c r="C89" i="17" a="1"/>
  <c r="C89" i="17" s="1"/>
  <c r="B89" i="17" a="1"/>
  <c r="B89" i="17" s="1"/>
  <c r="BB88" i="17" a="1"/>
  <c r="BB88" i="17" s="1"/>
  <c r="BA88" i="17" a="1"/>
  <c r="BA88" i="17" s="1"/>
  <c r="AZ88" i="17" a="1"/>
  <c r="AZ88" i="17" s="1"/>
  <c r="AY88" i="17" a="1"/>
  <c r="AY88" i="17" s="1"/>
  <c r="AX88" i="17" a="1"/>
  <c r="AX88" i="17" s="1"/>
  <c r="AW88" i="17" a="1"/>
  <c r="AW88" i="17" s="1"/>
  <c r="AV88" i="17" a="1"/>
  <c r="AV88" i="17" s="1"/>
  <c r="BC88" i="17" s="1" a="1"/>
  <c r="BC88" i="17" s="1"/>
  <c r="AU88" i="17" a="1"/>
  <c r="AU88" i="17" s="1"/>
  <c r="AT88" i="17" a="1"/>
  <c r="AT88" i="17" s="1"/>
  <c r="AS88" i="17" a="1"/>
  <c r="AS88" i="17" s="1"/>
  <c r="AR88" i="17" a="1"/>
  <c r="AR88" i="17" s="1"/>
  <c r="AM88" i="17" a="1"/>
  <c r="AM88" i="17" s="1"/>
  <c r="AO88" i="17" s="1"/>
  <c r="AL88" i="17" a="1"/>
  <c r="AL88" i="17" s="1"/>
  <c r="AN88" i="17" s="1"/>
  <c r="AK88" i="17" a="1"/>
  <c r="AK88" i="17" s="1"/>
  <c r="AJ88" i="17" a="1"/>
  <c r="AJ88" i="17" s="1"/>
  <c r="AI88" i="17" a="1"/>
  <c r="AI88" i="17" s="1"/>
  <c r="AH88" i="17" a="1"/>
  <c r="AH88" i="17" s="1"/>
  <c r="AG88" i="17" a="1"/>
  <c r="AG88" i="17" s="1"/>
  <c r="AF88" i="17" a="1"/>
  <c r="AF88" i="17" s="1"/>
  <c r="AE88" i="17" a="1"/>
  <c r="AE88" i="17" s="1"/>
  <c r="AD88" i="17" a="1"/>
  <c r="AD88" i="17" s="1"/>
  <c r="AC88" i="17" a="1"/>
  <c r="AC88" i="17" s="1"/>
  <c r="AB88" i="17" a="1"/>
  <c r="AB88" i="17" s="1"/>
  <c r="AA88" i="17" a="1"/>
  <c r="AA88" i="17" s="1"/>
  <c r="Z88" i="17" a="1"/>
  <c r="Z88" i="17" s="1"/>
  <c r="Y88" i="17" a="1"/>
  <c r="Y88" i="17" s="1"/>
  <c r="X88" i="17" a="1"/>
  <c r="X88" i="17" s="1"/>
  <c r="W88" i="17" a="1"/>
  <c r="W88" i="17" s="1"/>
  <c r="V88" i="17" a="1"/>
  <c r="V88" i="17" s="1"/>
  <c r="U88" i="17" a="1"/>
  <c r="U88" i="17" s="1"/>
  <c r="P88" i="17" a="1"/>
  <c r="P88" i="17" s="1"/>
  <c r="R88" i="17" s="1"/>
  <c r="O88" i="17" a="1"/>
  <c r="O88" i="17" s="1"/>
  <c r="Q88" i="17" s="1"/>
  <c r="N88" i="17" a="1"/>
  <c r="N88" i="17" s="1"/>
  <c r="F88" i="17" a="1"/>
  <c r="F88" i="17" s="1"/>
  <c r="E88" i="17" a="1"/>
  <c r="E88" i="17" s="1"/>
  <c r="D88" i="17" a="1"/>
  <c r="D88" i="17" s="1"/>
  <c r="C88" i="17" a="1"/>
  <c r="C88" i="17" s="1"/>
  <c r="B88" i="17" a="1"/>
  <c r="B88" i="17" s="1"/>
  <c r="BB87" i="17" a="1"/>
  <c r="BB87" i="17" s="1"/>
  <c r="BA87" i="17" a="1"/>
  <c r="BA87" i="17" s="1"/>
  <c r="AZ87" i="17" a="1"/>
  <c r="AZ87" i="17" s="1"/>
  <c r="AY87" i="17" a="1"/>
  <c r="AY87" i="17" s="1"/>
  <c r="AX87" i="17" a="1"/>
  <c r="AX87" i="17" s="1"/>
  <c r="AW87" i="17" a="1"/>
  <c r="AW87" i="17" s="1"/>
  <c r="AV87" i="17" a="1"/>
  <c r="AV87" i="17" s="1"/>
  <c r="BF87" i="17" s="1" a="1"/>
  <c r="BF87" i="17" s="1"/>
  <c r="AU87" i="17" a="1"/>
  <c r="AU87" i="17" s="1"/>
  <c r="AT87" i="17" a="1"/>
  <c r="AT87" i="17" s="1"/>
  <c r="AS87" i="17" a="1"/>
  <c r="AS87" i="17" s="1"/>
  <c r="AR87" i="17" a="1"/>
  <c r="AR87" i="17" s="1"/>
  <c r="AM87" i="17" a="1"/>
  <c r="AM87" i="17" s="1"/>
  <c r="AO87" i="17" s="1"/>
  <c r="AL87" i="17" a="1"/>
  <c r="AL87" i="17" s="1"/>
  <c r="AN87" i="17" s="1"/>
  <c r="AK87" i="17" a="1"/>
  <c r="AK87" i="17" s="1"/>
  <c r="AJ87" i="17" a="1"/>
  <c r="AJ87" i="17" s="1"/>
  <c r="AI87" i="17" a="1"/>
  <c r="AI87" i="17" s="1"/>
  <c r="AH87" i="17" a="1"/>
  <c r="AH87" i="17" s="1"/>
  <c r="AG87" i="17" a="1"/>
  <c r="AG87" i="17" s="1"/>
  <c r="AF87" i="17" a="1"/>
  <c r="AF87" i="17" s="1"/>
  <c r="AE87" i="17" a="1"/>
  <c r="AE87" i="17" s="1"/>
  <c r="AD87" i="17" a="1"/>
  <c r="AD87" i="17" s="1"/>
  <c r="AC87" i="17" a="1"/>
  <c r="AC87" i="17" s="1"/>
  <c r="AB87" i="17" a="1"/>
  <c r="AB87" i="17" s="1"/>
  <c r="AA87" i="17" a="1"/>
  <c r="AA87" i="17" s="1"/>
  <c r="Z87" i="17" a="1"/>
  <c r="Z87" i="17" s="1"/>
  <c r="Y87" i="17" a="1"/>
  <c r="Y87" i="17" s="1"/>
  <c r="X87" i="17" a="1"/>
  <c r="X87" i="17" s="1"/>
  <c r="W87" i="17" a="1"/>
  <c r="W87" i="17" s="1"/>
  <c r="V87" i="17" a="1"/>
  <c r="V87" i="17" s="1"/>
  <c r="U87" i="17" a="1"/>
  <c r="U87" i="17" s="1"/>
  <c r="P87" i="17" a="1"/>
  <c r="P87" i="17" s="1"/>
  <c r="R87" i="17" s="1"/>
  <c r="O87" i="17" a="1"/>
  <c r="O87" i="17" s="1"/>
  <c r="Q87" i="17" s="1"/>
  <c r="N87" i="17" a="1"/>
  <c r="N87" i="17" s="1"/>
  <c r="F87" i="17" a="1"/>
  <c r="F87" i="17" s="1"/>
  <c r="E87" i="17" a="1"/>
  <c r="E87" i="17" s="1"/>
  <c r="D87" i="17" a="1"/>
  <c r="D87" i="17" s="1"/>
  <c r="C87" i="17" a="1"/>
  <c r="C87" i="17" s="1"/>
  <c r="B87" i="17" a="1"/>
  <c r="B87" i="17" s="1"/>
  <c r="BB86" i="17" a="1"/>
  <c r="BB86" i="17" s="1"/>
  <c r="BA86" i="17" a="1"/>
  <c r="BA86" i="17" s="1"/>
  <c r="AZ86" i="17" a="1"/>
  <c r="AZ86" i="17" s="1"/>
  <c r="AY86" i="17" a="1"/>
  <c r="AY86" i="17" s="1"/>
  <c r="AX86" i="17" a="1"/>
  <c r="AX86" i="17" s="1"/>
  <c r="AW86" i="17" a="1"/>
  <c r="AW86" i="17" s="1"/>
  <c r="AV86" i="17" a="1"/>
  <c r="AV86" i="17" s="1"/>
  <c r="BE86" i="17" s="1" a="1"/>
  <c r="BE86" i="17" s="1"/>
  <c r="AU86" i="17" a="1"/>
  <c r="AU86" i="17" s="1"/>
  <c r="AT86" i="17" a="1"/>
  <c r="AT86" i="17" s="1"/>
  <c r="AS86" i="17" a="1"/>
  <c r="AS86" i="17" s="1"/>
  <c r="AR86" i="17" a="1"/>
  <c r="AR86" i="17" s="1"/>
  <c r="AM86" i="17" a="1"/>
  <c r="AM86" i="17" s="1"/>
  <c r="AO86" i="17" s="1"/>
  <c r="AL86" i="17" a="1"/>
  <c r="AL86" i="17" s="1"/>
  <c r="AN86" i="17" s="1"/>
  <c r="AK86" i="17" a="1"/>
  <c r="AK86" i="17" s="1"/>
  <c r="AJ86" i="17" a="1"/>
  <c r="AJ86" i="17" s="1"/>
  <c r="AI86" i="17" a="1"/>
  <c r="AI86" i="17" s="1"/>
  <c r="AH86" i="17" a="1"/>
  <c r="AH86" i="17" s="1"/>
  <c r="AG86" i="17" a="1"/>
  <c r="AG86" i="17" s="1"/>
  <c r="AF86" i="17" a="1"/>
  <c r="AF86" i="17" s="1"/>
  <c r="AE86" i="17" a="1"/>
  <c r="AE86" i="17" s="1"/>
  <c r="AD86" i="17" a="1"/>
  <c r="AD86" i="17" s="1"/>
  <c r="AC86" i="17" a="1"/>
  <c r="AC86" i="17" s="1"/>
  <c r="AB86" i="17" a="1"/>
  <c r="AB86" i="17" s="1"/>
  <c r="AA86" i="17" a="1"/>
  <c r="AA86" i="17" s="1"/>
  <c r="Z86" i="17" a="1"/>
  <c r="Z86" i="17" s="1"/>
  <c r="Y86" i="17" a="1"/>
  <c r="Y86" i="17" s="1"/>
  <c r="X86" i="17" a="1"/>
  <c r="X86" i="17" s="1"/>
  <c r="W86" i="17" a="1"/>
  <c r="W86" i="17" s="1"/>
  <c r="V86" i="17" a="1"/>
  <c r="V86" i="17" s="1"/>
  <c r="U86" i="17" a="1"/>
  <c r="U86" i="17" s="1"/>
  <c r="P86" i="17" a="1"/>
  <c r="P86" i="17" s="1"/>
  <c r="R86" i="17" s="1"/>
  <c r="O86" i="17" a="1"/>
  <c r="O86" i="17" s="1"/>
  <c r="Q86" i="17" s="1"/>
  <c r="N86" i="17" a="1"/>
  <c r="N86" i="17" s="1"/>
  <c r="F86" i="17" a="1"/>
  <c r="F86" i="17" s="1"/>
  <c r="J86" i="17" s="1" a="1"/>
  <c r="J86" i="17" s="1"/>
  <c r="E86" i="17" a="1"/>
  <c r="E86" i="17" s="1"/>
  <c r="D86" i="17" a="1"/>
  <c r="D86" i="17" s="1"/>
  <c r="C86" i="17" a="1"/>
  <c r="C86" i="17" s="1"/>
  <c r="B86" i="17" a="1"/>
  <c r="B86" i="17" s="1"/>
  <c r="BB85" i="17" a="1"/>
  <c r="BB85" i="17" s="1"/>
  <c r="BA85" i="17" a="1"/>
  <c r="BA85" i="17" s="1"/>
  <c r="AZ85" i="17" a="1"/>
  <c r="AZ85" i="17" s="1"/>
  <c r="AY85" i="17" a="1"/>
  <c r="AY85" i="17" s="1"/>
  <c r="AX85" i="17" a="1"/>
  <c r="AX85" i="17" s="1"/>
  <c r="AW85" i="17" a="1"/>
  <c r="AW85" i="17" s="1"/>
  <c r="AV85" i="17" a="1"/>
  <c r="AV85" i="17" s="1"/>
  <c r="BF85" i="17" s="1" a="1"/>
  <c r="BF85" i="17" s="1"/>
  <c r="AU85" i="17" a="1"/>
  <c r="AU85" i="17" s="1"/>
  <c r="AT85" i="17" a="1"/>
  <c r="AT85" i="17" s="1"/>
  <c r="AS85" i="17" a="1"/>
  <c r="AS85" i="17" s="1"/>
  <c r="AR85" i="17" a="1"/>
  <c r="AR85" i="17" s="1"/>
  <c r="AM85" i="17" a="1"/>
  <c r="AM85" i="17" s="1"/>
  <c r="AO85" i="17" s="1"/>
  <c r="AL85" i="17" a="1"/>
  <c r="AL85" i="17" s="1"/>
  <c r="AN85" i="17" s="1"/>
  <c r="AK85" i="17" a="1"/>
  <c r="AK85" i="17" s="1"/>
  <c r="AJ85" i="17" a="1"/>
  <c r="AJ85" i="17" s="1"/>
  <c r="AI85" i="17" a="1"/>
  <c r="AI85" i="17" s="1"/>
  <c r="AH85" i="17" a="1"/>
  <c r="AH85" i="17" s="1"/>
  <c r="AG85" i="17" a="1"/>
  <c r="AG85" i="17" s="1"/>
  <c r="AF85" i="17" a="1"/>
  <c r="AF85" i="17" s="1"/>
  <c r="AE85" i="17" a="1"/>
  <c r="AE85" i="17" s="1"/>
  <c r="AD85" i="17" a="1"/>
  <c r="AD85" i="17" s="1"/>
  <c r="AC85" i="17" a="1"/>
  <c r="AC85" i="17" s="1"/>
  <c r="AB85" i="17" a="1"/>
  <c r="AB85" i="17" s="1"/>
  <c r="AA85" i="17" a="1"/>
  <c r="AA85" i="17" s="1"/>
  <c r="Z85" i="17" a="1"/>
  <c r="Z85" i="17" s="1"/>
  <c r="Y85" i="17" a="1"/>
  <c r="Y85" i="17" s="1"/>
  <c r="X85" i="17" a="1"/>
  <c r="X85" i="17" s="1"/>
  <c r="W85" i="17" a="1"/>
  <c r="W85" i="17" s="1"/>
  <c r="V85" i="17" a="1"/>
  <c r="V85" i="17" s="1"/>
  <c r="U85" i="17" a="1"/>
  <c r="U85" i="17" s="1"/>
  <c r="P85" i="17" a="1"/>
  <c r="P85" i="17" s="1"/>
  <c r="R85" i="17" s="1"/>
  <c r="O85" i="17" a="1"/>
  <c r="O85" i="17" s="1"/>
  <c r="Q85" i="17" s="1"/>
  <c r="N85" i="17" a="1"/>
  <c r="N85" i="17" s="1"/>
  <c r="F85" i="17" a="1"/>
  <c r="F85" i="17" s="1"/>
  <c r="E85" i="17" a="1"/>
  <c r="E85" i="17" s="1"/>
  <c r="D85" i="17" a="1"/>
  <c r="D85" i="17" s="1"/>
  <c r="C85" i="17" a="1"/>
  <c r="C85" i="17" s="1"/>
  <c r="B85" i="17" a="1"/>
  <c r="B85" i="17" s="1"/>
  <c r="BB84" i="17" a="1"/>
  <c r="BB84" i="17" s="1"/>
  <c r="BA84" i="17" a="1"/>
  <c r="BA84" i="17" s="1"/>
  <c r="AZ84" i="17" a="1"/>
  <c r="AZ84" i="17" s="1"/>
  <c r="AY84" i="17" a="1"/>
  <c r="AY84" i="17" s="1"/>
  <c r="AX84" i="17" a="1"/>
  <c r="AX84" i="17" s="1"/>
  <c r="AW84" i="17" a="1"/>
  <c r="AW84" i="17" s="1"/>
  <c r="AV84" i="17" a="1"/>
  <c r="AV84" i="17" s="1"/>
  <c r="AU84" i="17" a="1"/>
  <c r="AU84" i="17" s="1"/>
  <c r="AT84" i="17" a="1"/>
  <c r="AT84" i="17" s="1"/>
  <c r="AS84" i="17" a="1"/>
  <c r="AS84" i="17" s="1"/>
  <c r="AR84" i="17" a="1"/>
  <c r="AR84" i="17" s="1"/>
  <c r="AM84" i="17" a="1"/>
  <c r="AM84" i="17" s="1"/>
  <c r="AO84" i="17" s="1"/>
  <c r="AL84" i="17" a="1"/>
  <c r="AL84" i="17" s="1"/>
  <c r="AN84" i="17" s="1"/>
  <c r="AK84" i="17" a="1"/>
  <c r="AK84" i="17" s="1"/>
  <c r="AJ84" i="17" a="1"/>
  <c r="AJ84" i="17" s="1"/>
  <c r="AI84" i="17" a="1"/>
  <c r="AI84" i="17" s="1"/>
  <c r="AH84" i="17" a="1"/>
  <c r="AH84" i="17" s="1"/>
  <c r="AG84" i="17" a="1"/>
  <c r="AG84" i="17" s="1"/>
  <c r="AF84" i="17" a="1"/>
  <c r="AF84" i="17" s="1"/>
  <c r="AE84" i="17" a="1"/>
  <c r="AE84" i="17" s="1"/>
  <c r="AD84" i="17" a="1"/>
  <c r="AD84" i="17" s="1"/>
  <c r="AC84" i="17" a="1"/>
  <c r="AC84" i="17" s="1"/>
  <c r="AB84" i="17" a="1"/>
  <c r="AB84" i="17" s="1"/>
  <c r="AA84" i="17" a="1"/>
  <c r="AA84" i="17" s="1"/>
  <c r="Z84" i="17" a="1"/>
  <c r="Z84" i="17" s="1"/>
  <c r="Y84" i="17" a="1"/>
  <c r="Y84" i="17" s="1"/>
  <c r="X84" i="17" a="1"/>
  <c r="X84" i="17" s="1"/>
  <c r="W84" i="17" a="1"/>
  <c r="W84" i="17" s="1"/>
  <c r="V84" i="17" a="1"/>
  <c r="V84" i="17" s="1"/>
  <c r="U84" i="17" a="1"/>
  <c r="U84" i="17" s="1"/>
  <c r="P84" i="17" a="1"/>
  <c r="P84" i="17" s="1"/>
  <c r="R84" i="17" s="1"/>
  <c r="O84" i="17" a="1"/>
  <c r="O84" i="17" s="1"/>
  <c r="Q84" i="17" s="1"/>
  <c r="N84" i="17" a="1"/>
  <c r="N84" i="17" s="1"/>
  <c r="F84" i="17" a="1"/>
  <c r="F84" i="17" s="1"/>
  <c r="H84" i="17" s="1" a="1"/>
  <c r="H84" i="17" s="1"/>
  <c r="E84" i="17" a="1"/>
  <c r="E84" i="17" s="1"/>
  <c r="D84" i="17" a="1"/>
  <c r="D84" i="17" s="1"/>
  <c r="C84" i="17" a="1"/>
  <c r="C84" i="17" s="1"/>
  <c r="B84" i="17" a="1"/>
  <c r="B84" i="17" s="1"/>
  <c r="BB83" i="17" a="1"/>
  <c r="BB83" i="17" s="1"/>
  <c r="BA83" i="17" a="1"/>
  <c r="BA83" i="17" s="1"/>
  <c r="AZ83" i="17" a="1"/>
  <c r="AZ83" i="17" s="1"/>
  <c r="AY83" i="17" a="1"/>
  <c r="AY83" i="17" s="1"/>
  <c r="AX83" i="17" a="1"/>
  <c r="AX83" i="17" s="1"/>
  <c r="AW83" i="17" a="1"/>
  <c r="AW83" i="17" s="1"/>
  <c r="AV83" i="17" a="1"/>
  <c r="AV83" i="17" s="1"/>
  <c r="BF83" i="17" s="1" a="1"/>
  <c r="BF83" i="17" s="1"/>
  <c r="AU83" i="17" a="1"/>
  <c r="AU83" i="17" s="1"/>
  <c r="AT83" i="17" a="1"/>
  <c r="AT83" i="17" s="1"/>
  <c r="AS83" i="17" a="1"/>
  <c r="AS83" i="17" s="1"/>
  <c r="AR83" i="17" a="1"/>
  <c r="AR83" i="17" s="1"/>
  <c r="AM83" i="17" a="1"/>
  <c r="AM83" i="17" s="1"/>
  <c r="AO83" i="17" s="1"/>
  <c r="AL83" i="17" a="1"/>
  <c r="AL83" i="17" s="1"/>
  <c r="AN83" i="17" s="1"/>
  <c r="AK83" i="17" a="1"/>
  <c r="AK83" i="17" s="1"/>
  <c r="AJ83" i="17" a="1"/>
  <c r="AJ83" i="17" s="1"/>
  <c r="AI83" i="17" a="1"/>
  <c r="AI83" i="17" s="1"/>
  <c r="AH83" i="17" a="1"/>
  <c r="AH83" i="17" s="1"/>
  <c r="AG83" i="17" a="1"/>
  <c r="AG83" i="17" s="1"/>
  <c r="AF83" i="17" a="1"/>
  <c r="AF83" i="17" s="1"/>
  <c r="AE83" i="17" a="1"/>
  <c r="AE83" i="17" s="1"/>
  <c r="AD83" i="17" a="1"/>
  <c r="AD83" i="17" s="1"/>
  <c r="AC83" i="17" a="1"/>
  <c r="AC83" i="17" s="1"/>
  <c r="AB83" i="17" a="1"/>
  <c r="AB83" i="17" s="1"/>
  <c r="AA83" i="17" a="1"/>
  <c r="AA83" i="17" s="1"/>
  <c r="Z83" i="17" a="1"/>
  <c r="Z83" i="17" s="1"/>
  <c r="Y83" i="17" a="1"/>
  <c r="Y83" i="17" s="1"/>
  <c r="X83" i="17" a="1"/>
  <c r="X83" i="17" s="1"/>
  <c r="W83" i="17" a="1"/>
  <c r="W83" i="17" s="1"/>
  <c r="V83" i="17" a="1"/>
  <c r="V83" i="17" s="1"/>
  <c r="U83" i="17" a="1"/>
  <c r="U83" i="17" s="1"/>
  <c r="P83" i="17" a="1"/>
  <c r="P83" i="17" s="1"/>
  <c r="R83" i="17" s="1"/>
  <c r="O83" i="17" a="1"/>
  <c r="O83" i="17" s="1"/>
  <c r="Q83" i="17" s="1"/>
  <c r="N83" i="17" a="1"/>
  <c r="N83" i="17" s="1"/>
  <c r="F83" i="17" a="1"/>
  <c r="F83" i="17" s="1"/>
  <c r="L83" i="17" s="1" a="1"/>
  <c r="L83" i="17" s="1"/>
  <c r="E83" i="17" a="1"/>
  <c r="E83" i="17" s="1"/>
  <c r="D83" i="17" a="1"/>
  <c r="D83" i="17" s="1"/>
  <c r="C83" i="17" a="1"/>
  <c r="C83" i="17" s="1"/>
  <c r="B83" i="17" a="1"/>
  <c r="B83" i="17" s="1"/>
  <c r="BB82" i="17" a="1"/>
  <c r="BB82" i="17" s="1"/>
  <c r="BA82" i="17" a="1"/>
  <c r="BA82" i="17" s="1"/>
  <c r="AZ82" i="17" a="1"/>
  <c r="AZ82" i="17" s="1"/>
  <c r="AY82" i="17" a="1"/>
  <c r="AY82" i="17" s="1"/>
  <c r="AX82" i="17" a="1"/>
  <c r="AX82" i="17" s="1"/>
  <c r="AW82" i="17" a="1"/>
  <c r="AW82" i="17" s="1"/>
  <c r="AV82" i="17" a="1"/>
  <c r="AV82" i="17" s="1"/>
  <c r="AU82" i="17" a="1"/>
  <c r="AU82" i="17" s="1"/>
  <c r="AT82" i="17" a="1"/>
  <c r="AT82" i="17" s="1"/>
  <c r="AS82" i="17" a="1"/>
  <c r="AS82" i="17" s="1"/>
  <c r="AR82" i="17" a="1"/>
  <c r="AR82" i="17" s="1"/>
  <c r="AM82" i="17" a="1"/>
  <c r="AM82" i="17" s="1"/>
  <c r="AO82" i="17" s="1"/>
  <c r="AL82" i="17" a="1"/>
  <c r="AL82" i="17" s="1"/>
  <c r="AN82" i="17" s="1"/>
  <c r="AK82" i="17" a="1"/>
  <c r="AK82" i="17" s="1"/>
  <c r="AJ82" i="17" a="1"/>
  <c r="AJ82" i="17" s="1"/>
  <c r="AI82" i="17" a="1"/>
  <c r="AI82" i="17" s="1"/>
  <c r="AH82" i="17" a="1"/>
  <c r="AH82" i="17" s="1"/>
  <c r="AG82" i="17" a="1"/>
  <c r="AG82" i="17" s="1"/>
  <c r="AF82" i="17" a="1"/>
  <c r="AF82" i="17" s="1"/>
  <c r="AE82" i="17" a="1"/>
  <c r="AE82" i="17" s="1"/>
  <c r="AD82" i="17" a="1"/>
  <c r="AD82" i="17" s="1"/>
  <c r="AC82" i="17" a="1"/>
  <c r="AC82" i="17" s="1"/>
  <c r="AB82" i="17" a="1"/>
  <c r="AB82" i="17" s="1"/>
  <c r="AA82" i="17" a="1"/>
  <c r="AA82" i="17" s="1"/>
  <c r="Z82" i="17" a="1"/>
  <c r="Z82" i="17" s="1"/>
  <c r="Y82" i="17" a="1"/>
  <c r="Y82" i="17" s="1"/>
  <c r="X82" i="17" a="1"/>
  <c r="X82" i="17" s="1"/>
  <c r="W82" i="17" a="1"/>
  <c r="W82" i="17" s="1"/>
  <c r="V82" i="17" a="1"/>
  <c r="V82" i="17" s="1"/>
  <c r="U82" i="17" a="1"/>
  <c r="U82" i="17" s="1"/>
  <c r="P82" i="17" a="1"/>
  <c r="P82" i="17" s="1"/>
  <c r="R82" i="17" s="1"/>
  <c r="O82" i="17" a="1"/>
  <c r="O82" i="17" s="1"/>
  <c r="Q82" i="17" s="1"/>
  <c r="N82" i="17" a="1"/>
  <c r="N82" i="17" s="1"/>
  <c r="F82" i="17" a="1"/>
  <c r="F82" i="17" s="1"/>
  <c r="E82" i="17" a="1"/>
  <c r="E82" i="17" s="1"/>
  <c r="D82" i="17" a="1"/>
  <c r="D82" i="17" s="1"/>
  <c r="C82" i="17" a="1"/>
  <c r="C82" i="17" s="1"/>
  <c r="B82" i="17" a="1"/>
  <c r="B82" i="17" s="1"/>
  <c r="BB81" i="17" a="1"/>
  <c r="BB81" i="17" s="1"/>
  <c r="BA81" i="17" a="1"/>
  <c r="BA81" i="17" s="1"/>
  <c r="AZ81" i="17" a="1"/>
  <c r="AZ81" i="17" s="1"/>
  <c r="AY81" i="17" a="1"/>
  <c r="AY81" i="17" s="1"/>
  <c r="AX81" i="17" a="1"/>
  <c r="AX81" i="17" s="1"/>
  <c r="AW81" i="17" a="1"/>
  <c r="AW81" i="17" s="1"/>
  <c r="AV81" i="17" a="1"/>
  <c r="AV81" i="17" s="1"/>
  <c r="AU81" i="17" a="1"/>
  <c r="AU81" i="17" s="1"/>
  <c r="AT81" i="17" a="1"/>
  <c r="AT81" i="17" s="1"/>
  <c r="AS81" i="17" a="1"/>
  <c r="AS81" i="17" s="1"/>
  <c r="AR81" i="17" a="1"/>
  <c r="AR81" i="17" s="1"/>
  <c r="AM81" i="17" a="1"/>
  <c r="AM81" i="17" s="1"/>
  <c r="AO81" i="17" s="1"/>
  <c r="AL81" i="17" a="1"/>
  <c r="AL81" i="17" s="1"/>
  <c r="AN81" i="17" s="1"/>
  <c r="AK81" i="17" a="1"/>
  <c r="AK81" i="17" s="1"/>
  <c r="AJ81" i="17" a="1"/>
  <c r="AJ81" i="17" s="1"/>
  <c r="AI81" i="17" a="1"/>
  <c r="AI81" i="17" s="1"/>
  <c r="AH81" i="17" a="1"/>
  <c r="AH81" i="17" s="1"/>
  <c r="AG81" i="17" a="1"/>
  <c r="AG81" i="17" s="1"/>
  <c r="AF81" i="17" a="1"/>
  <c r="AF81" i="17" s="1"/>
  <c r="AE81" i="17" a="1"/>
  <c r="AE81" i="17" s="1"/>
  <c r="AD81" i="17" a="1"/>
  <c r="AD81" i="17" s="1"/>
  <c r="AC81" i="17" a="1"/>
  <c r="AC81" i="17" s="1"/>
  <c r="AB81" i="17" a="1"/>
  <c r="AB81" i="17" s="1"/>
  <c r="AA81" i="17" a="1"/>
  <c r="AA81" i="17" s="1"/>
  <c r="Z81" i="17" a="1"/>
  <c r="Z81" i="17" s="1"/>
  <c r="Y81" i="17" a="1"/>
  <c r="Y81" i="17" s="1"/>
  <c r="X81" i="17" a="1"/>
  <c r="X81" i="17" s="1"/>
  <c r="W81" i="17" a="1"/>
  <c r="W81" i="17" s="1"/>
  <c r="V81" i="17" a="1"/>
  <c r="V81" i="17" s="1"/>
  <c r="U81" i="17" a="1"/>
  <c r="U81" i="17" s="1"/>
  <c r="P81" i="17" a="1"/>
  <c r="P81" i="17" s="1"/>
  <c r="R81" i="17" s="1"/>
  <c r="O81" i="17" a="1"/>
  <c r="O81" i="17" s="1"/>
  <c r="Q81" i="17" s="1"/>
  <c r="N81" i="17" a="1"/>
  <c r="N81" i="17" s="1"/>
  <c r="F81" i="17" a="1"/>
  <c r="F81" i="17" s="1"/>
  <c r="E81" i="17" a="1"/>
  <c r="E81" i="17" s="1"/>
  <c r="D81" i="17" a="1"/>
  <c r="D81" i="17" s="1"/>
  <c r="C81" i="17" a="1"/>
  <c r="C81" i="17" s="1"/>
  <c r="B81" i="17" a="1"/>
  <c r="B81" i="17" s="1"/>
  <c r="BB80" i="17" a="1"/>
  <c r="BB80" i="17" s="1"/>
  <c r="BA80" i="17" a="1"/>
  <c r="BA80" i="17" s="1"/>
  <c r="AZ80" i="17" a="1"/>
  <c r="AZ80" i="17" s="1"/>
  <c r="AY80" i="17" a="1"/>
  <c r="AY80" i="17" s="1"/>
  <c r="AX80" i="17" a="1"/>
  <c r="AX80" i="17" s="1"/>
  <c r="AW80" i="17" a="1"/>
  <c r="AW80" i="17" s="1"/>
  <c r="AV80" i="17" a="1"/>
  <c r="AV80" i="17" s="1"/>
  <c r="BE80" i="17" s="1" a="1"/>
  <c r="BE80" i="17" s="1"/>
  <c r="AU80" i="17" a="1"/>
  <c r="AU80" i="17" s="1"/>
  <c r="AT80" i="17" a="1"/>
  <c r="AT80" i="17" s="1"/>
  <c r="AS80" i="17" a="1"/>
  <c r="AS80" i="17" s="1"/>
  <c r="AR80" i="17" a="1"/>
  <c r="AR80" i="17" s="1"/>
  <c r="AM80" i="17" a="1"/>
  <c r="AM80" i="17" s="1"/>
  <c r="AO80" i="17" s="1"/>
  <c r="AL80" i="17" a="1"/>
  <c r="AL80" i="17" s="1"/>
  <c r="AN80" i="17" s="1"/>
  <c r="AK80" i="17" a="1"/>
  <c r="AK80" i="17" s="1"/>
  <c r="AJ80" i="17" a="1"/>
  <c r="AJ80" i="17" s="1"/>
  <c r="AI80" i="17" a="1"/>
  <c r="AI80" i="17" s="1"/>
  <c r="AH80" i="17" a="1"/>
  <c r="AH80" i="17" s="1"/>
  <c r="AG80" i="17" a="1"/>
  <c r="AG80" i="17" s="1"/>
  <c r="AF80" i="17" a="1"/>
  <c r="AF80" i="17" s="1"/>
  <c r="AE80" i="17" a="1"/>
  <c r="AE80" i="17" s="1"/>
  <c r="AD80" i="17" a="1"/>
  <c r="AD80" i="17" s="1"/>
  <c r="AC80" i="17" a="1"/>
  <c r="AC80" i="17" s="1"/>
  <c r="AB80" i="17" a="1"/>
  <c r="AB80" i="17" s="1"/>
  <c r="AA80" i="17" a="1"/>
  <c r="AA80" i="17" s="1"/>
  <c r="Z80" i="17" a="1"/>
  <c r="Z80" i="17" s="1"/>
  <c r="Y80" i="17" a="1"/>
  <c r="Y80" i="17" s="1"/>
  <c r="X80" i="17" a="1"/>
  <c r="X80" i="17" s="1"/>
  <c r="W80" i="17" a="1"/>
  <c r="W80" i="17" s="1"/>
  <c r="V80" i="17" a="1"/>
  <c r="V80" i="17" s="1"/>
  <c r="U80" i="17" a="1"/>
  <c r="U80" i="17" s="1"/>
  <c r="P80" i="17" a="1"/>
  <c r="P80" i="17" s="1"/>
  <c r="R80" i="17" s="1"/>
  <c r="O80" i="17" a="1"/>
  <c r="O80" i="17" s="1"/>
  <c r="Q80" i="17" s="1"/>
  <c r="N80" i="17" a="1"/>
  <c r="N80" i="17" s="1"/>
  <c r="F80" i="17" a="1"/>
  <c r="F80" i="17" s="1"/>
  <c r="E80" i="17" a="1"/>
  <c r="E80" i="17" s="1"/>
  <c r="D80" i="17" a="1"/>
  <c r="D80" i="17" s="1"/>
  <c r="C80" i="17" a="1"/>
  <c r="C80" i="17" s="1"/>
  <c r="B80" i="17" a="1"/>
  <c r="B80" i="17" s="1"/>
  <c r="BB79" i="17" a="1"/>
  <c r="BB79" i="17" s="1"/>
  <c r="BA79" i="17" a="1"/>
  <c r="BA79" i="17" s="1"/>
  <c r="AZ79" i="17" a="1"/>
  <c r="AZ79" i="17" s="1"/>
  <c r="AY79" i="17" a="1"/>
  <c r="AY79" i="17" s="1"/>
  <c r="AX79" i="17" a="1"/>
  <c r="AX79" i="17" s="1"/>
  <c r="AW79" i="17" a="1"/>
  <c r="AW79" i="17" s="1"/>
  <c r="AV79" i="17" a="1"/>
  <c r="AV79" i="17" s="1"/>
  <c r="AU79" i="17" a="1"/>
  <c r="AU79" i="17" s="1"/>
  <c r="AT79" i="17" a="1"/>
  <c r="AT79" i="17" s="1"/>
  <c r="AS79" i="17" a="1"/>
  <c r="AS79" i="17" s="1"/>
  <c r="AR79" i="17" a="1"/>
  <c r="AR79" i="17" s="1"/>
  <c r="AM79" i="17" a="1"/>
  <c r="AM79" i="17" s="1"/>
  <c r="AO79" i="17" s="1"/>
  <c r="AL79" i="17" a="1"/>
  <c r="AL79" i="17" s="1"/>
  <c r="AN79" i="17" s="1"/>
  <c r="AK79" i="17" a="1"/>
  <c r="AK79" i="17" s="1"/>
  <c r="AJ79" i="17" a="1"/>
  <c r="AJ79" i="17" s="1"/>
  <c r="AI79" i="17" a="1"/>
  <c r="AI79" i="17" s="1"/>
  <c r="AH79" i="17" a="1"/>
  <c r="AH79" i="17" s="1"/>
  <c r="AG79" i="17" a="1"/>
  <c r="AG79" i="17" s="1"/>
  <c r="AF79" i="17" a="1"/>
  <c r="AF79" i="17" s="1"/>
  <c r="AE79" i="17" a="1"/>
  <c r="AE79" i="17" s="1"/>
  <c r="AD79" i="17" a="1"/>
  <c r="AD79" i="17" s="1"/>
  <c r="AC79" i="17" a="1"/>
  <c r="AC79" i="17" s="1"/>
  <c r="AB79" i="17" a="1"/>
  <c r="AB79" i="17" s="1"/>
  <c r="AA79" i="17" a="1"/>
  <c r="AA79" i="17" s="1"/>
  <c r="Z79" i="17" a="1"/>
  <c r="Z79" i="17" s="1"/>
  <c r="Y79" i="17" a="1"/>
  <c r="Y79" i="17" s="1"/>
  <c r="X79" i="17" a="1"/>
  <c r="X79" i="17" s="1"/>
  <c r="W79" i="17" a="1"/>
  <c r="W79" i="17" s="1"/>
  <c r="V79" i="17" a="1"/>
  <c r="V79" i="17" s="1"/>
  <c r="U79" i="17" a="1"/>
  <c r="U79" i="17" s="1"/>
  <c r="P79" i="17" a="1"/>
  <c r="P79" i="17" s="1"/>
  <c r="R79" i="17" s="1"/>
  <c r="O79" i="17" a="1"/>
  <c r="O79" i="17" s="1"/>
  <c r="Q79" i="17" s="1"/>
  <c r="N79" i="17" a="1"/>
  <c r="N79" i="17" s="1"/>
  <c r="F79" i="17" a="1"/>
  <c r="F79" i="17" s="1"/>
  <c r="M79" i="17" s="1" a="1"/>
  <c r="M79" i="17" s="1"/>
  <c r="E79" i="17" a="1"/>
  <c r="E79" i="17" s="1"/>
  <c r="D79" i="17" a="1"/>
  <c r="D79" i="17" s="1"/>
  <c r="C79" i="17" a="1"/>
  <c r="C79" i="17" s="1"/>
  <c r="B79" i="17" a="1"/>
  <c r="B79" i="17" s="1"/>
  <c r="BB78" i="17" a="1"/>
  <c r="BB78" i="17" s="1"/>
  <c r="BA78" i="17" a="1"/>
  <c r="BA78" i="17" s="1"/>
  <c r="AZ78" i="17" a="1"/>
  <c r="AZ78" i="17" s="1"/>
  <c r="AY78" i="17" a="1"/>
  <c r="AY78" i="17" s="1"/>
  <c r="AX78" i="17" a="1"/>
  <c r="AX78" i="17" s="1"/>
  <c r="AW78" i="17" a="1"/>
  <c r="AW78" i="17" s="1"/>
  <c r="AV78" i="17" a="1"/>
  <c r="AV78" i="17" s="1"/>
  <c r="BG78" i="17" s="1" a="1"/>
  <c r="BG78" i="17" s="1"/>
  <c r="AU78" i="17" a="1"/>
  <c r="AU78" i="17" s="1"/>
  <c r="AT78" i="17" a="1"/>
  <c r="AT78" i="17" s="1"/>
  <c r="AS78" i="17" a="1"/>
  <c r="AS78" i="17" s="1"/>
  <c r="AR78" i="17" a="1"/>
  <c r="AR78" i="17" s="1"/>
  <c r="AM78" i="17" a="1"/>
  <c r="AM78" i="17" s="1"/>
  <c r="AO78" i="17" s="1"/>
  <c r="AL78" i="17" a="1"/>
  <c r="AL78" i="17" s="1"/>
  <c r="AN78" i="17" s="1"/>
  <c r="AK78" i="17" a="1"/>
  <c r="AK78" i="17" s="1"/>
  <c r="AJ78" i="17" a="1"/>
  <c r="AJ78" i="17" s="1"/>
  <c r="AI78" i="17" a="1"/>
  <c r="AI78" i="17" s="1"/>
  <c r="AH78" i="17" a="1"/>
  <c r="AH78" i="17" s="1"/>
  <c r="AG78" i="17" a="1"/>
  <c r="AG78" i="17" s="1"/>
  <c r="AF78" i="17" a="1"/>
  <c r="AF78" i="17" s="1"/>
  <c r="AE78" i="17" a="1"/>
  <c r="AE78" i="17" s="1"/>
  <c r="AD78" i="17" a="1"/>
  <c r="AD78" i="17" s="1"/>
  <c r="AC78" i="17" a="1"/>
  <c r="AC78" i="17" s="1"/>
  <c r="AB78" i="17" a="1"/>
  <c r="AB78" i="17" s="1"/>
  <c r="AA78" i="17" a="1"/>
  <c r="AA78" i="17" s="1"/>
  <c r="Z78" i="17" a="1"/>
  <c r="Z78" i="17" s="1"/>
  <c r="Y78" i="17" a="1"/>
  <c r="Y78" i="17" s="1"/>
  <c r="X78" i="17" a="1"/>
  <c r="X78" i="17" s="1"/>
  <c r="W78" i="17" a="1"/>
  <c r="W78" i="17" s="1"/>
  <c r="V78" i="17" a="1"/>
  <c r="V78" i="17" s="1"/>
  <c r="U78" i="17" a="1"/>
  <c r="U78" i="17" s="1"/>
  <c r="P78" i="17" a="1"/>
  <c r="P78" i="17" s="1"/>
  <c r="R78" i="17" s="1"/>
  <c r="O78" i="17" a="1"/>
  <c r="O78" i="17" s="1"/>
  <c r="Q78" i="17" s="1"/>
  <c r="N78" i="17" a="1"/>
  <c r="N78" i="17" s="1"/>
  <c r="F78" i="17" a="1"/>
  <c r="F78" i="17" s="1"/>
  <c r="E78" i="17" a="1"/>
  <c r="E78" i="17" s="1"/>
  <c r="D78" i="17" a="1"/>
  <c r="D78" i="17" s="1"/>
  <c r="C78" i="17" a="1"/>
  <c r="C78" i="17" s="1"/>
  <c r="B78" i="17" a="1"/>
  <c r="B78" i="17" s="1"/>
  <c r="BB77" i="17" a="1"/>
  <c r="BB77" i="17" s="1"/>
  <c r="BA77" i="17" a="1"/>
  <c r="BA77" i="17" s="1"/>
  <c r="AZ77" i="17" a="1"/>
  <c r="AZ77" i="17" s="1"/>
  <c r="AY77" i="17" a="1"/>
  <c r="AY77" i="17" s="1"/>
  <c r="AX77" i="17" a="1"/>
  <c r="AX77" i="17" s="1"/>
  <c r="AW77" i="17" a="1"/>
  <c r="AW77" i="17" s="1"/>
  <c r="AV77" i="17" a="1"/>
  <c r="AV77" i="17" s="1"/>
  <c r="AU77" i="17" a="1"/>
  <c r="AU77" i="17" s="1"/>
  <c r="AT77" i="17" a="1"/>
  <c r="AT77" i="17" s="1"/>
  <c r="AS77" i="17" a="1"/>
  <c r="AS77" i="17" s="1"/>
  <c r="AR77" i="17" a="1"/>
  <c r="AR77" i="17" s="1"/>
  <c r="AM77" i="17" a="1"/>
  <c r="AM77" i="17" s="1"/>
  <c r="AO77" i="17" s="1"/>
  <c r="AL77" i="17" a="1"/>
  <c r="AL77" i="17" s="1"/>
  <c r="AN77" i="17" s="1"/>
  <c r="AK77" i="17" a="1"/>
  <c r="AK77" i="17" s="1"/>
  <c r="AJ77" i="17" a="1"/>
  <c r="AJ77" i="17" s="1"/>
  <c r="AI77" i="17" a="1"/>
  <c r="AI77" i="17" s="1"/>
  <c r="AH77" i="17" a="1"/>
  <c r="AH77" i="17" s="1"/>
  <c r="AG77" i="17" a="1"/>
  <c r="AG77" i="17" s="1"/>
  <c r="AF77" i="17" a="1"/>
  <c r="AF77" i="17" s="1"/>
  <c r="AE77" i="17" a="1"/>
  <c r="AE77" i="17" s="1"/>
  <c r="AD77" i="17" a="1"/>
  <c r="AD77" i="17" s="1"/>
  <c r="AC77" i="17" a="1"/>
  <c r="AC77" i="17" s="1"/>
  <c r="AB77" i="17" a="1"/>
  <c r="AB77" i="17" s="1"/>
  <c r="AA77" i="17" a="1"/>
  <c r="AA77" i="17" s="1"/>
  <c r="Z77" i="17" a="1"/>
  <c r="Z77" i="17" s="1"/>
  <c r="Y77" i="17" a="1"/>
  <c r="Y77" i="17" s="1"/>
  <c r="X77" i="17" a="1"/>
  <c r="X77" i="17" s="1"/>
  <c r="W77" i="17" a="1"/>
  <c r="W77" i="17" s="1"/>
  <c r="V77" i="17" a="1"/>
  <c r="V77" i="17" s="1"/>
  <c r="U77" i="17" a="1"/>
  <c r="U77" i="17" s="1"/>
  <c r="P77" i="17" a="1"/>
  <c r="P77" i="17" s="1"/>
  <c r="R77" i="17" s="1"/>
  <c r="O77" i="17" a="1"/>
  <c r="O77" i="17" s="1"/>
  <c r="Q77" i="17" s="1"/>
  <c r="N77" i="17" a="1"/>
  <c r="N77" i="17" s="1"/>
  <c r="F77" i="17" a="1"/>
  <c r="F77" i="17" s="1"/>
  <c r="K77" i="17" s="1" a="1"/>
  <c r="K77" i="17" s="1"/>
  <c r="E77" i="17" a="1"/>
  <c r="E77" i="17" s="1"/>
  <c r="D77" i="17" a="1"/>
  <c r="D77" i="17" s="1"/>
  <c r="C77" i="17" a="1"/>
  <c r="C77" i="17" s="1"/>
  <c r="B77" i="17" a="1"/>
  <c r="B77" i="17" s="1"/>
  <c r="BB76" i="17" a="1"/>
  <c r="BB76" i="17" s="1"/>
  <c r="BA76" i="17" a="1"/>
  <c r="BA76" i="17" s="1"/>
  <c r="AZ76" i="17" a="1"/>
  <c r="AZ76" i="17" s="1"/>
  <c r="AY76" i="17" a="1"/>
  <c r="AY76" i="17" s="1"/>
  <c r="AX76" i="17" a="1"/>
  <c r="AX76" i="17" s="1"/>
  <c r="AW76" i="17" a="1"/>
  <c r="AW76" i="17" s="1"/>
  <c r="AV76" i="17" a="1"/>
  <c r="AV76" i="17" s="1"/>
  <c r="BE76" i="17" s="1" a="1"/>
  <c r="BE76" i="17" s="1"/>
  <c r="AU76" i="17" a="1"/>
  <c r="AU76" i="17" s="1"/>
  <c r="AT76" i="17" a="1"/>
  <c r="AT76" i="17" s="1"/>
  <c r="AS76" i="17" a="1"/>
  <c r="AS76" i="17" s="1"/>
  <c r="AR76" i="17" a="1"/>
  <c r="AR76" i="17" s="1"/>
  <c r="AM76" i="17" a="1"/>
  <c r="AM76" i="17" s="1"/>
  <c r="AO76" i="17" s="1"/>
  <c r="AL76" i="17" a="1"/>
  <c r="AL76" i="17" s="1"/>
  <c r="AN76" i="17" s="1"/>
  <c r="AK76" i="17" a="1"/>
  <c r="AK76" i="17" s="1"/>
  <c r="AJ76" i="17" a="1"/>
  <c r="AJ76" i="17" s="1"/>
  <c r="AI76" i="17" a="1"/>
  <c r="AI76" i="17" s="1"/>
  <c r="AH76" i="17" a="1"/>
  <c r="AH76" i="17" s="1"/>
  <c r="AG76" i="17" a="1"/>
  <c r="AG76" i="17" s="1"/>
  <c r="AF76" i="17" a="1"/>
  <c r="AF76" i="17" s="1"/>
  <c r="AE76" i="17" a="1"/>
  <c r="AE76" i="17" s="1"/>
  <c r="AD76" i="17" a="1"/>
  <c r="AD76" i="17" s="1"/>
  <c r="AC76" i="17" a="1"/>
  <c r="AC76" i="17" s="1"/>
  <c r="AB76" i="17" a="1"/>
  <c r="AB76" i="17" s="1"/>
  <c r="AA76" i="17" a="1"/>
  <c r="AA76" i="17" s="1"/>
  <c r="Z76" i="17" a="1"/>
  <c r="Z76" i="17" s="1"/>
  <c r="Y76" i="17" a="1"/>
  <c r="Y76" i="17" s="1"/>
  <c r="X76" i="17" a="1"/>
  <c r="X76" i="17" s="1"/>
  <c r="W76" i="17" a="1"/>
  <c r="W76" i="17" s="1"/>
  <c r="V76" i="17" a="1"/>
  <c r="V76" i="17" s="1"/>
  <c r="U76" i="17" a="1"/>
  <c r="U76" i="17" s="1"/>
  <c r="P76" i="17" a="1"/>
  <c r="P76" i="17" s="1"/>
  <c r="R76" i="17" s="1"/>
  <c r="O76" i="17" a="1"/>
  <c r="O76" i="17" s="1"/>
  <c r="Q76" i="17" s="1"/>
  <c r="N76" i="17" a="1"/>
  <c r="N76" i="17" s="1"/>
  <c r="F76" i="17" a="1"/>
  <c r="F76" i="17" s="1"/>
  <c r="E76" i="17" a="1"/>
  <c r="E76" i="17" s="1"/>
  <c r="D76" i="17" a="1"/>
  <c r="D76" i="17" s="1"/>
  <c r="C76" i="17" a="1"/>
  <c r="C76" i="17" s="1"/>
  <c r="B76" i="17" a="1"/>
  <c r="B76" i="17" s="1"/>
  <c r="BB75" i="17" a="1"/>
  <c r="BB75" i="17" s="1"/>
  <c r="BA75" i="17" a="1"/>
  <c r="BA75" i="17" s="1"/>
  <c r="AZ75" i="17" a="1"/>
  <c r="AZ75" i="17" s="1"/>
  <c r="AY75" i="17" a="1"/>
  <c r="AY75" i="17" s="1"/>
  <c r="AX75" i="17" a="1"/>
  <c r="AX75" i="17" s="1"/>
  <c r="AW75" i="17" a="1"/>
  <c r="AW75" i="17" s="1"/>
  <c r="AV75" i="17" a="1"/>
  <c r="AV75" i="17" s="1"/>
  <c r="BD75" i="17" s="1" a="1"/>
  <c r="BD75" i="17" s="1"/>
  <c r="AU75" i="17" a="1"/>
  <c r="AU75" i="17" s="1"/>
  <c r="AT75" i="17" a="1"/>
  <c r="AT75" i="17" s="1"/>
  <c r="AS75" i="17" a="1"/>
  <c r="AS75" i="17" s="1"/>
  <c r="AR75" i="17" a="1"/>
  <c r="AR75" i="17" s="1"/>
  <c r="AM75" i="17" a="1"/>
  <c r="AM75" i="17" s="1"/>
  <c r="AO75" i="17" s="1"/>
  <c r="AL75" i="17" a="1"/>
  <c r="AL75" i="17" s="1"/>
  <c r="AN75" i="17" s="1"/>
  <c r="AK75" i="17" a="1"/>
  <c r="AK75" i="17" s="1"/>
  <c r="AJ75" i="17" a="1"/>
  <c r="AJ75" i="17" s="1"/>
  <c r="AI75" i="17" a="1"/>
  <c r="AI75" i="17" s="1"/>
  <c r="AH75" i="17" a="1"/>
  <c r="AH75" i="17" s="1"/>
  <c r="AG75" i="17" a="1"/>
  <c r="AG75" i="17" s="1"/>
  <c r="AF75" i="17" a="1"/>
  <c r="AF75" i="17" s="1"/>
  <c r="AE75" i="17" a="1"/>
  <c r="AE75" i="17" s="1"/>
  <c r="AD75" i="17" a="1"/>
  <c r="AD75" i="17" s="1"/>
  <c r="AC75" i="17" a="1"/>
  <c r="AC75" i="17" s="1"/>
  <c r="AB75" i="17" a="1"/>
  <c r="AB75" i="17" s="1"/>
  <c r="AA75" i="17" a="1"/>
  <c r="AA75" i="17" s="1"/>
  <c r="Z75" i="17" a="1"/>
  <c r="Z75" i="17" s="1"/>
  <c r="Y75" i="17" a="1"/>
  <c r="Y75" i="17" s="1"/>
  <c r="X75" i="17" a="1"/>
  <c r="X75" i="17" s="1"/>
  <c r="W75" i="17" a="1"/>
  <c r="W75" i="17" s="1"/>
  <c r="V75" i="17" a="1"/>
  <c r="V75" i="17" s="1"/>
  <c r="U75" i="17" a="1"/>
  <c r="U75" i="17" s="1"/>
  <c r="P75" i="17" a="1"/>
  <c r="P75" i="17" s="1"/>
  <c r="R75" i="17" s="1"/>
  <c r="O75" i="17" a="1"/>
  <c r="O75" i="17" s="1"/>
  <c r="Q75" i="17" s="1"/>
  <c r="N75" i="17" a="1"/>
  <c r="N75" i="17" s="1"/>
  <c r="F75" i="17" a="1"/>
  <c r="F75" i="17" s="1"/>
  <c r="K75" i="17" s="1" a="1"/>
  <c r="K75" i="17" s="1"/>
  <c r="E75" i="17" a="1"/>
  <c r="E75" i="17" s="1"/>
  <c r="D75" i="17" a="1"/>
  <c r="D75" i="17" s="1"/>
  <c r="C75" i="17" a="1"/>
  <c r="C75" i="17" s="1"/>
  <c r="B75" i="17" a="1"/>
  <c r="B75" i="17" s="1"/>
  <c r="BB74" i="17" a="1"/>
  <c r="BB74" i="17" s="1"/>
  <c r="BA74" i="17" a="1"/>
  <c r="BA74" i="17" s="1"/>
  <c r="AZ74" i="17" a="1"/>
  <c r="AZ74" i="17" s="1"/>
  <c r="AY74" i="17" a="1"/>
  <c r="AY74" i="17" s="1"/>
  <c r="AX74" i="17" a="1"/>
  <c r="AX74" i="17" s="1"/>
  <c r="AW74" i="17" a="1"/>
  <c r="AW74" i="17" s="1"/>
  <c r="AV74" i="17" a="1"/>
  <c r="AV74" i="17" s="1"/>
  <c r="BD74" i="17" s="1" a="1"/>
  <c r="BD74" i="17" s="1"/>
  <c r="AU74" i="17" a="1"/>
  <c r="AU74" i="17" s="1"/>
  <c r="AT74" i="17" a="1"/>
  <c r="AT74" i="17" s="1"/>
  <c r="AS74" i="17" a="1"/>
  <c r="AS74" i="17" s="1"/>
  <c r="AR74" i="17" a="1"/>
  <c r="AR74" i="17" s="1"/>
  <c r="AM74" i="17" a="1"/>
  <c r="AM74" i="17" s="1"/>
  <c r="AO74" i="17" s="1"/>
  <c r="AL74" i="17" a="1"/>
  <c r="AL74" i="17" s="1"/>
  <c r="AN74" i="17" s="1"/>
  <c r="AK74" i="17" a="1"/>
  <c r="AK74" i="17" s="1"/>
  <c r="AJ74" i="17" a="1"/>
  <c r="AJ74" i="17" s="1"/>
  <c r="AI74" i="17" a="1"/>
  <c r="AI74" i="17" s="1"/>
  <c r="AH74" i="17" a="1"/>
  <c r="AH74" i="17" s="1"/>
  <c r="AG74" i="17" a="1"/>
  <c r="AG74" i="17" s="1"/>
  <c r="AF74" i="17" a="1"/>
  <c r="AF74" i="17" s="1"/>
  <c r="AE74" i="17" a="1"/>
  <c r="AE74" i="17" s="1"/>
  <c r="AD74" i="17" a="1"/>
  <c r="AD74" i="17" s="1"/>
  <c r="AC74" i="17" a="1"/>
  <c r="AC74" i="17" s="1"/>
  <c r="AB74" i="17" a="1"/>
  <c r="AB74" i="17" s="1"/>
  <c r="AA74" i="17" a="1"/>
  <c r="AA74" i="17" s="1"/>
  <c r="Z74" i="17" a="1"/>
  <c r="Z74" i="17" s="1"/>
  <c r="Y74" i="17" a="1"/>
  <c r="Y74" i="17" s="1"/>
  <c r="X74" i="17" a="1"/>
  <c r="X74" i="17" s="1"/>
  <c r="W74" i="17" a="1"/>
  <c r="W74" i="17" s="1"/>
  <c r="V74" i="17" a="1"/>
  <c r="V74" i="17" s="1"/>
  <c r="U74" i="17" a="1"/>
  <c r="U74" i="17" s="1"/>
  <c r="P74" i="17" a="1"/>
  <c r="P74" i="17" s="1"/>
  <c r="R74" i="17" s="1"/>
  <c r="O74" i="17" a="1"/>
  <c r="O74" i="17" s="1"/>
  <c r="Q74" i="17" s="1"/>
  <c r="N74" i="17" a="1"/>
  <c r="N74" i="17" s="1"/>
  <c r="F74" i="17" a="1"/>
  <c r="F74" i="17" s="1"/>
  <c r="E74" i="17" a="1"/>
  <c r="E74" i="17" s="1"/>
  <c r="D74" i="17" a="1"/>
  <c r="D74" i="17" s="1"/>
  <c r="C74" i="17" a="1"/>
  <c r="C74" i="17" s="1"/>
  <c r="B74" i="17" a="1"/>
  <c r="B74" i="17" s="1"/>
  <c r="BB73" i="17" a="1"/>
  <c r="BB73" i="17" s="1"/>
  <c r="BA73" i="17" a="1"/>
  <c r="BA73" i="17" s="1"/>
  <c r="AZ73" i="17" a="1"/>
  <c r="AZ73" i="17" s="1"/>
  <c r="AY73" i="17" a="1"/>
  <c r="AY73" i="17" s="1"/>
  <c r="AX73" i="17" a="1"/>
  <c r="AX73" i="17" s="1"/>
  <c r="AW73" i="17" a="1"/>
  <c r="AW73" i="17" s="1"/>
  <c r="AV73" i="17" a="1"/>
  <c r="AV73" i="17" s="1"/>
  <c r="BC73" i="17" s="1" a="1"/>
  <c r="BC73" i="17" s="1"/>
  <c r="AU73" i="17" a="1"/>
  <c r="AU73" i="17" s="1"/>
  <c r="AT73" i="17" a="1"/>
  <c r="AT73" i="17" s="1"/>
  <c r="AS73" i="17" a="1"/>
  <c r="AS73" i="17" s="1"/>
  <c r="AR73" i="17" a="1"/>
  <c r="AR73" i="17" s="1"/>
  <c r="AM73" i="17" a="1"/>
  <c r="AM73" i="17" s="1"/>
  <c r="AO73" i="17" s="1"/>
  <c r="AL73" i="17" a="1"/>
  <c r="AL73" i="17" s="1"/>
  <c r="AN73" i="17" s="1"/>
  <c r="AK73" i="17" a="1"/>
  <c r="AK73" i="17" s="1"/>
  <c r="AJ73" i="17" a="1"/>
  <c r="AJ73" i="17" s="1"/>
  <c r="AI73" i="17" a="1"/>
  <c r="AI73" i="17" s="1"/>
  <c r="AH73" i="17" a="1"/>
  <c r="AH73" i="17" s="1"/>
  <c r="AG73" i="17" a="1"/>
  <c r="AG73" i="17" s="1"/>
  <c r="AF73" i="17" a="1"/>
  <c r="AF73" i="17" s="1"/>
  <c r="AE73" i="17" a="1"/>
  <c r="AE73" i="17" s="1"/>
  <c r="AD73" i="17" a="1"/>
  <c r="AD73" i="17" s="1"/>
  <c r="AC73" i="17" a="1"/>
  <c r="AC73" i="17" s="1"/>
  <c r="AB73" i="17" a="1"/>
  <c r="AB73" i="17" s="1"/>
  <c r="AA73" i="17" a="1"/>
  <c r="AA73" i="17" s="1"/>
  <c r="Z73" i="17" a="1"/>
  <c r="Z73" i="17" s="1"/>
  <c r="Y73" i="17" a="1"/>
  <c r="Y73" i="17" s="1"/>
  <c r="X73" i="17" a="1"/>
  <c r="X73" i="17" s="1"/>
  <c r="W73" i="17" a="1"/>
  <c r="W73" i="17" s="1"/>
  <c r="V73" i="17" a="1"/>
  <c r="V73" i="17" s="1"/>
  <c r="U73" i="17" a="1"/>
  <c r="U73" i="17" s="1"/>
  <c r="P73" i="17" a="1"/>
  <c r="P73" i="17" s="1"/>
  <c r="R73" i="17" s="1"/>
  <c r="O73" i="17" a="1"/>
  <c r="O73" i="17" s="1"/>
  <c r="Q73" i="17" s="1"/>
  <c r="N73" i="17" a="1"/>
  <c r="N73" i="17" s="1"/>
  <c r="F73" i="17" a="1"/>
  <c r="F73" i="17" s="1"/>
  <c r="J73" i="17" s="1" a="1"/>
  <c r="J73" i="17" s="1"/>
  <c r="E73" i="17" a="1"/>
  <c r="E73" i="17" s="1"/>
  <c r="D73" i="17" a="1"/>
  <c r="D73" i="17" s="1"/>
  <c r="C73" i="17" a="1"/>
  <c r="C73" i="17" s="1"/>
  <c r="B73" i="17" a="1"/>
  <c r="B73" i="17" s="1"/>
  <c r="BB72" i="17" a="1"/>
  <c r="BB72" i="17" s="1"/>
  <c r="BA72" i="17" a="1"/>
  <c r="BA72" i="17" s="1"/>
  <c r="AZ72" i="17" a="1"/>
  <c r="AZ72" i="17" s="1"/>
  <c r="AY72" i="17" a="1"/>
  <c r="AY72" i="17" s="1"/>
  <c r="AX72" i="17" a="1"/>
  <c r="AX72" i="17" s="1"/>
  <c r="AW72" i="17" a="1"/>
  <c r="AW72" i="17" s="1"/>
  <c r="AV72" i="17" a="1"/>
  <c r="AV72" i="17" s="1"/>
  <c r="AU72" i="17" a="1"/>
  <c r="AU72" i="17" s="1"/>
  <c r="AT72" i="17" a="1"/>
  <c r="AT72" i="17" s="1"/>
  <c r="AS72" i="17" a="1"/>
  <c r="AS72" i="17" s="1"/>
  <c r="AR72" i="17" a="1"/>
  <c r="AR72" i="17" s="1"/>
  <c r="AM72" i="17" a="1"/>
  <c r="AM72" i="17" s="1"/>
  <c r="AO72" i="17" s="1"/>
  <c r="AL72" i="17" a="1"/>
  <c r="AL72" i="17" s="1"/>
  <c r="AN72" i="17" s="1"/>
  <c r="AK72" i="17" a="1"/>
  <c r="AK72" i="17" s="1"/>
  <c r="AJ72" i="17" a="1"/>
  <c r="AJ72" i="17" s="1"/>
  <c r="AI72" i="17" a="1"/>
  <c r="AI72" i="17" s="1"/>
  <c r="AH72" i="17" a="1"/>
  <c r="AH72" i="17" s="1"/>
  <c r="AG72" i="17" a="1"/>
  <c r="AG72" i="17" s="1"/>
  <c r="AF72" i="17" a="1"/>
  <c r="AF72" i="17" s="1"/>
  <c r="AE72" i="17" a="1"/>
  <c r="AE72" i="17" s="1"/>
  <c r="AD72" i="17" a="1"/>
  <c r="AD72" i="17" s="1"/>
  <c r="AC72" i="17" a="1"/>
  <c r="AC72" i="17" s="1"/>
  <c r="AB72" i="17" a="1"/>
  <c r="AB72" i="17" s="1"/>
  <c r="AA72" i="17" a="1"/>
  <c r="AA72" i="17" s="1"/>
  <c r="Z72" i="17" a="1"/>
  <c r="Z72" i="17" s="1"/>
  <c r="Y72" i="17" a="1"/>
  <c r="Y72" i="17" s="1"/>
  <c r="X72" i="17" a="1"/>
  <c r="X72" i="17" s="1"/>
  <c r="W72" i="17" a="1"/>
  <c r="W72" i="17" s="1"/>
  <c r="V72" i="17" a="1"/>
  <c r="V72" i="17" s="1"/>
  <c r="U72" i="17" a="1"/>
  <c r="U72" i="17" s="1"/>
  <c r="P72" i="17" a="1"/>
  <c r="P72" i="17" s="1"/>
  <c r="R72" i="17" s="1"/>
  <c r="O72" i="17" a="1"/>
  <c r="O72" i="17" s="1"/>
  <c r="Q72" i="17" s="1"/>
  <c r="N72" i="17" a="1"/>
  <c r="N72" i="17" s="1"/>
  <c r="F72" i="17" a="1"/>
  <c r="F72" i="17" s="1"/>
  <c r="E72" i="17" a="1"/>
  <c r="E72" i="17" s="1"/>
  <c r="D72" i="17" a="1"/>
  <c r="D72" i="17" s="1"/>
  <c r="C72" i="17" a="1"/>
  <c r="C72" i="17" s="1"/>
  <c r="B72" i="17" a="1"/>
  <c r="B72" i="17" s="1"/>
  <c r="BB71" i="17" a="1"/>
  <c r="BB71" i="17" s="1"/>
  <c r="BA71" i="17" a="1"/>
  <c r="BA71" i="17" s="1"/>
  <c r="AZ71" i="17" a="1"/>
  <c r="AZ71" i="17" s="1"/>
  <c r="AY71" i="17" a="1"/>
  <c r="AY71" i="17" s="1"/>
  <c r="AX71" i="17" a="1"/>
  <c r="AX71" i="17" s="1"/>
  <c r="AW71" i="17" a="1"/>
  <c r="AW71" i="17" s="1"/>
  <c r="AV71" i="17" a="1"/>
  <c r="AV71" i="17" s="1"/>
  <c r="AU71" i="17" a="1"/>
  <c r="AU71" i="17" s="1"/>
  <c r="AT71" i="17" a="1"/>
  <c r="AT71" i="17" s="1"/>
  <c r="AS71" i="17" a="1"/>
  <c r="AS71" i="17" s="1"/>
  <c r="AR71" i="17" a="1"/>
  <c r="AR71" i="17" s="1"/>
  <c r="AM71" i="17" a="1"/>
  <c r="AM71" i="17" s="1"/>
  <c r="AO71" i="17" s="1"/>
  <c r="AL71" i="17" a="1"/>
  <c r="AL71" i="17" s="1"/>
  <c r="AN71" i="17" s="1"/>
  <c r="AK71" i="17" a="1"/>
  <c r="AK71" i="17" s="1"/>
  <c r="AJ71" i="17" a="1"/>
  <c r="AJ71" i="17" s="1"/>
  <c r="AI71" i="17" a="1"/>
  <c r="AI71" i="17" s="1"/>
  <c r="AH71" i="17" a="1"/>
  <c r="AH71" i="17" s="1"/>
  <c r="AG71" i="17" a="1"/>
  <c r="AG71" i="17" s="1"/>
  <c r="AF71" i="17" a="1"/>
  <c r="AF71" i="17" s="1"/>
  <c r="AE71" i="17" a="1"/>
  <c r="AE71" i="17" s="1"/>
  <c r="AD71" i="17" a="1"/>
  <c r="AD71" i="17" s="1"/>
  <c r="AC71" i="17" a="1"/>
  <c r="AC71" i="17" s="1"/>
  <c r="AB71" i="17" a="1"/>
  <c r="AB71" i="17" s="1"/>
  <c r="AA71" i="17" a="1"/>
  <c r="AA71" i="17" s="1"/>
  <c r="Z71" i="17" a="1"/>
  <c r="Z71" i="17" s="1"/>
  <c r="Y71" i="17" a="1"/>
  <c r="Y71" i="17" s="1"/>
  <c r="X71" i="17" a="1"/>
  <c r="X71" i="17" s="1"/>
  <c r="W71" i="17" a="1"/>
  <c r="W71" i="17" s="1"/>
  <c r="V71" i="17" a="1"/>
  <c r="V71" i="17" s="1"/>
  <c r="U71" i="17" a="1"/>
  <c r="U71" i="17" s="1"/>
  <c r="P71" i="17" a="1"/>
  <c r="P71" i="17" s="1"/>
  <c r="R71" i="17" s="1"/>
  <c r="O71" i="17" a="1"/>
  <c r="O71" i="17" s="1"/>
  <c r="Q71" i="17" s="1"/>
  <c r="N71" i="17" a="1"/>
  <c r="N71" i="17" s="1"/>
  <c r="F71" i="17" a="1"/>
  <c r="F71" i="17" s="1"/>
  <c r="E71" i="17" a="1"/>
  <c r="E71" i="17" s="1"/>
  <c r="D71" i="17" a="1"/>
  <c r="D71" i="17" s="1"/>
  <c r="C71" i="17" a="1"/>
  <c r="C71" i="17" s="1"/>
  <c r="B71" i="17" a="1"/>
  <c r="B71" i="17" s="1"/>
  <c r="BB70" i="17" a="1"/>
  <c r="BB70" i="17" s="1"/>
  <c r="BA70" i="17" a="1"/>
  <c r="BA70" i="17" s="1"/>
  <c r="AZ70" i="17" a="1"/>
  <c r="AZ70" i="17" s="1"/>
  <c r="AY70" i="17" a="1"/>
  <c r="AY70" i="17" s="1"/>
  <c r="AX70" i="17" a="1"/>
  <c r="AX70" i="17" s="1"/>
  <c r="AW70" i="17" a="1"/>
  <c r="AW70" i="17" s="1"/>
  <c r="AV70" i="17" a="1"/>
  <c r="AV70" i="17" s="1"/>
  <c r="AU70" i="17" a="1"/>
  <c r="AU70" i="17" s="1"/>
  <c r="AT70" i="17" a="1"/>
  <c r="AT70" i="17" s="1"/>
  <c r="AS70" i="17" a="1"/>
  <c r="AS70" i="17" s="1"/>
  <c r="AR70" i="17" a="1"/>
  <c r="AR70" i="17" s="1"/>
  <c r="AM70" i="17" a="1"/>
  <c r="AM70" i="17" s="1"/>
  <c r="AO70" i="17" s="1"/>
  <c r="AL70" i="17" a="1"/>
  <c r="AL70" i="17" s="1"/>
  <c r="AN70" i="17" s="1"/>
  <c r="AK70" i="17" a="1"/>
  <c r="AK70" i="17" s="1"/>
  <c r="AJ70" i="17" a="1"/>
  <c r="AJ70" i="17" s="1"/>
  <c r="AI70" i="17" a="1"/>
  <c r="AI70" i="17" s="1"/>
  <c r="AH70" i="17" a="1"/>
  <c r="AH70" i="17" s="1"/>
  <c r="AG70" i="17" a="1"/>
  <c r="AG70" i="17" s="1"/>
  <c r="AF70" i="17" a="1"/>
  <c r="AF70" i="17" s="1"/>
  <c r="AE70" i="17" a="1"/>
  <c r="AE70" i="17" s="1"/>
  <c r="AD70" i="17" a="1"/>
  <c r="AD70" i="17" s="1"/>
  <c r="AC70" i="17" a="1"/>
  <c r="AC70" i="17" s="1"/>
  <c r="AB70" i="17" a="1"/>
  <c r="AB70" i="17" s="1"/>
  <c r="AA70" i="17" a="1"/>
  <c r="AA70" i="17" s="1"/>
  <c r="Z70" i="17" a="1"/>
  <c r="Z70" i="17" s="1"/>
  <c r="Y70" i="17" a="1"/>
  <c r="Y70" i="17" s="1"/>
  <c r="X70" i="17" a="1"/>
  <c r="X70" i="17" s="1"/>
  <c r="W70" i="17" a="1"/>
  <c r="W70" i="17" s="1"/>
  <c r="V70" i="17" a="1"/>
  <c r="V70" i="17" s="1"/>
  <c r="U70" i="17" a="1"/>
  <c r="U70" i="17" s="1"/>
  <c r="P70" i="17" a="1"/>
  <c r="P70" i="17" s="1"/>
  <c r="R70" i="17" s="1"/>
  <c r="O70" i="17" a="1"/>
  <c r="O70" i="17" s="1"/>
  <c r="Q70" i="17" s="1"/>
  <c r="N70" i="17" a="1"/>
  <c r="N70" i="17" s="1"/>
  <c r="F70" i="17" a="1"/>
  <c r="F70" i="17" s="1"/>
  <c r="E70" i="17" a="1"/>
  <c r="E70" i="17" s="1"/>
  <c r="D70" i="17" a="1"/>
  <c r="D70" i="17" s="1"/>
  <c r="C70" i="17" a="1"/>
  <c r="C70" i="17" s="1"/>
  <c r="B70" i="17" a="1"/>
  <c r="B70" i="17" s="1"/>
  <c r="BB69" i="17" a="1"/>
  <c r="BB69" i="17" s="1"/>
  <c r="BA69" i="17" a="1"/>
  <c r="BA69" i="17" s="1"/>
  <c r="AZ69" i="17" a="1"/>
  <c r="AZ69" i="17" s="1"/>
  <c r="AY69" i="17" a="1"/>
  <c r="AY69" i="17" s="1"/>
  <c r="AX69" i="17" a="1"/>
  <c r="AX69" i="17" s="1"/>
  <c r="AW69" i="17" a="1"/>
  <c r="AW69" i="17" s="1"/>
  <c r="AV69" i="17" a="1"/>
  <c r="AV69" i="17" s="1"/>
  <c r="BC69" i="17" s="1" a="1"/>
  <c r="BC69" i="17" s="1"/>
  <c r="AU69" i="17" a="1"/>
  <c r="AU69" i="17" s="1"/>
  <c r="AT69" i="17" a="1"/>
  <c r="AT69" i="17" s="1"/>
  <c r="AS69" i="17" a="1"/>
  <c r="AS69" i="17" s="1"/>
  <c r="AR69" i="17" a="1"/>
  <c r="AR69" i="17" s="1"/>
  <c r="AM69" i="17" a="1"/>
  <c r="AM69" i="17" s="1"/>
  <c r="AO69" i="17" s="1"/>
  <c r="AL69" i="17" a="1"/>
  <c r="AL69" i="17" s="1"/>
  <c r="AN69" i="17" s="1"/>
  <c r="AK69" i="17" a="1"/>
  <c r="AK69" i="17" s="1"/>
  <c r="AJ69" i="17" a="1"/>
  <c r="AJ69" i="17" s="1"/>
  <c r="AI69" i="17" a="1"/>
  <c r="AI69" i="17" s="1"/>
  <c r="AH69" i="17" a="1"/>
  <c r="AH69" i="17" s="1"/>
  <c r="AG69" i="17" a="1"/>
  <c r="AG69" i="17" s="1"/>
  <c r="AF69" i="17" a="1"/>
  <c r="AF69" i="17" s="1"/>
  <c r="AE69" i="17" a="1"/>
  <c r="AE69" i="17" s="1"/>
  <c r="AD69" i="17" a="1"/>
  <c r="AD69" i="17" s="1"/>
  <c r="AC69" i="17" a="1"/>
  <c r="AC69" i="17" s="1"/>
  <c r="AB69" i="17" a="1"/>
  <c r="AB69" i="17" s="1"/>
  <c r="AA69" i="17" a="1"/>
  <c r="AA69" i="17" s="1"/>
  <c r="Z69" i="17" a="1"/>
  <c r="Z69" i="17" s="1"/>
  <c r="Y69" i="17" a="1"/>
  <c r="Y69" i="17" s="1"/>
  <c r="X69" i="17" a="1"/>
  <c r="X69" i="17" s="1"/>
  <c r="W69" i="17" a="1"/>
  <c r="W69" i="17" s="1"/>
  <c r="V69" i="17" a="1"/>
  <c r="V69" i="17" s="1"/>
  <c r="U69" i="17" a="1"/>
  <c r="U69" i="17" s="1"/>
  <c r="P69" i="17" a="1"/>
  <c r="P69" i="17" s="1"/>
  <c r="R69" i="17" s="1"/>
  <c r="O69" i="17" a="1"/>
  <c r="O69" i="17" s="1"/>
  <c r="Q69" i="17" s="1"/>
  <c r="N69" i="17" a="1"/>
  <c r="N69" i="17" s="1"/>
  <c r="F69" i="17" a="1"/>
  <c r="F69" i="17" s="1"/>
  <c r="E69" i="17" a="1"/>
  <c r="E69" i="17" s="1"/>
  <c r="D69" i="17" a="1"/>
  <c r="D69" i="17" s="1"/>
  <c r="C69" i="17" a="1"/>
  <c r="C69" i="17" s="1"/>
  <c r="B69" i="17" a="1"/>
  <c r="B69" i="17" s="1"/>
  <c r="BB68" i="17" a="1"/>
  <c r="BB68" i="17" s="1"/>
  <c r="BA68" i="17" a="1"/>
  <c r="BA68" i="17" s="1"/>
  <c r="AZ68" i="17" a="1"/>
  <c r="AZ68" i="17" s="1"/>
  <c r="AY68" i="17" a="1"/>
  <c r="AY68" i="17" s="1"/>
  <c r="AX68" i="17" a="1"/>
  <c r="AX68" i="17" s="1"/>
  <c r="AW68" i="17" a="1"/>
  <c r="AW68" i="17" s="1"/>
  <c r="AV68" i="17" a="1"/>
  <c r="AV68" i="17" s="1"/>
  <c r="BD68" i="17" s="1" a="1"/>
  <c r="BD68" i="17" s="1"/>
  <c r="AU68" i="17" a="1"/>
  <c r="AU68" i="17" s="1"/>
  <c r="AT68" i="17" a="1"/>
  <c r="AT68" i="17" s="1"/>
  <c r="AS68" i="17" a="1"/>
  <c r="AS68" i="17" s="1"/>
  <c r="AR68" i="17" a="1"/>
  <c r="AR68" i="17" s="1"/>
  <c r="AM68" i="17" a="1"/>
  <c r="AM68" i="17" s="1"/>
  <c r="AO68" i="17" s="1"/>
  <c r="AL68" i="17" a="1"/>
  <c r="AL68" i="17" s="1"/>
  <c r="AN68" i="17" s="1"/>
  <c r="AK68" i="17" a="1"/>
  <c r="AK68" i="17" s="1"/>
  <c r="AJ68" i="17" a="1"/>
  <c r="AJ68" i="17" s="1"/>
  <c r="AI68" i="17" a="1"/>
  <c r="AI68" i="17" s="1"/>
  <c r="AH68" i="17" a="1"/>
  <c r="AH68" i="17" s="1"/>
  <c r="AG68" i="17" a="1"/>
  <c r="AG68" i="17" s="1"/>
  <c r="AF68" i="17" a="1"/>
  <c r="AF68" i="17" s="1"/>
  <c r="AE68" i="17" a="1"/>
  <c r="AE68" i="17" s="1"/>
  <c r="AD68" i="17" a="1"/>
  <c r="AD68" i="17" s="1"/>
  <c r="AC68" i="17" a="1"/>
  <c r="AC68" i="17" s="1"/>
  <c r="AB68" i="17" a="1"/>
  <c r="AB68" i="17" s="1"/>
  <c r="AA68" i="17" a="1"/>
  <c r="AA68" i="17" s="1"/>
  <c r="Z68" i="17" a="1"/>
  <c r="Z68" i="17" s="1"/>
  <c r="Y68" i="17" a="1"/>
  <c r="Y68" i="17" s="1"/>
  <c r="X68" i="17" a="1"/>
  <c r="X68" i="17" s="1"/>
  <c r="W68" i="17" a="1"/>
  <c r="W68" i="17" s="1"/>
  <c r="V68" i="17" a="1"/>
  <c r="V68" i="17" s="1"/>
  <c r="U68" i="17" a="1"/>
  <c r="U68" i="17" s="1"/>
  <c r="P68" i="17" a="1"/>
  <c r="P68" i="17" s="1"/>
  <c r="R68" i="17" s="1"/>
  <c r="O68" i="17" a="1"/>
  <c r="O68" i="17" s="1"/>
  <c r="Q68" i="17" s="1"/>
  <c r="N68" i="17" a="1"/>
  <c r="N68" i="17" s="1"/>
  <c r="F68" i="17" a="1"/>
  <c r="F68" i="17" s="1"/>
  <c r="E68" i="17" a="1"/>
  <c r="E68" i="17" s="1"/>
  <c r="D68" i="17" a="1"/>
  <c r="D68" i="17" s="1"/>
  <c r="C68" i="17" a="1"/>
  <c r="C68" i="17" s="1"/>
  <c r="B68" i="17" a="1"/>
  <c r="B68" i="17" s="1"/>
  <c r="BB67" i="17" a="1"/>
  <c r="BB67" i="17" s="1"/>
  <c r="BA67" i="17" a="1"/>
  <c r="BA67" i="17" s="1"/>
  <c r="AZ67" i="17" a="1"/>
  <c r="AZ67" i="17" s="1"/>
  <c r="AY67" i="17" a="1"/>
  <c r="AY67" i="17" s="1"/>
  <c r="AX67" i="17" a="1"/>
  <c r="AX67" i="17" s="1"/>
  <c r="AW67" i="17" a="1"/>
  <c r="AW67" i="17" s="1"/>
  <c r="AV67" i="17" a="1"/>
  <c r="AV67" i="17" s="1"/>
  <c r="BD67" i="17" s="1" a="1"/>
  <c r="BD67" i="17" s="1"/>
  <c r="AU67" i="17" a="1"/>
  <c r="AU67" i="17" s="1"/>
  <c r="AT67" i="17" a="1"/>
  <c r="AT67" i="17" s="1"/>
  <c r="AS67" i="17" a="1"/>
  <c r="AS67" i="17" s="1"/>
  <c r="AR67" i="17" a="1"/>
  <c r="AR67" i="17" s="1"/>
  <c r="AM67" i="17" a="1"/>
  <c r="AM67" i="17" s="1"/>
  <c r="AO67" i="17" s="1"/>
  <c r="AL67" i="17" a="1"/>
  <c r="AL67" i="17" s="1"/>
  <c r="AN67" i="17" s="1"/>
  <c r="AK67" i="17" a="1"/>
  <c r="AK67" i="17" s="1"/>
  <c r="AJ67" i="17" a="1"/>
  <c r="AJ67" i="17" s="1"/>
  <c r="AI67" i="17" a="1"/>
  <c r="AI67" i="17" s="1"/>
  <c r="AH67" i="17" a="1"/>
  <c r="AH67" i="17" s="1"/>
  <c r="AG67" i="17" a="1"/>
  <c r="AG67" i="17" s="1"/>
  <c r="AF67" i="17" a="1"/>
  <c r="AF67" i="17" s="1"/>
  <c r="AE67" i="17" a="1"/>
  <c r="AE67" i="17" s="1"/>
  <c r="AD67" i="17" a="1"/>
  <c r="AD67" i="17" s="1"/>
  <c r="AC67" i="17" a="1"/>
  <c r="AC67" i="17" s="1"/>
  <c r="AB67" i="17" a="1"/>
  <c r="AB67" i="17" s="1"/>
  <c r="AA67" i="17" a="1"/>
  <c r="AA67" i="17" s="1"/>
  <c r="Z67" i="17" a="1"/>
  <c r="Z67" i="17" s="1"/>
  <c r="Y67" i="17" a="1"/>
  <c r="Y67" i="17" s="1"/>
  <c r="X67" i="17" a="1"/>
  <c r="X67" i="17" s="1"/>
  <c r="W67" i="17" a="1"/>
  <c r="W67" i="17" s="1"/>
  <c r="V67" i="17" a="1"/>
  <c r="V67" i="17" s="1"/>
  <c r="U67" i="17" a="1"/>
  <c r="U67" i="17" s="1"/>
  <c r="P67" i="17" a="1"/>
  <c r="P67" i="17" s="1"/>
  <c r="R67" i="17" s="1"/>
  <c r="O67" i="17" a="1"/>
  <c r="O67" i="17" s="1"/>
  <c r="Q67" i="17" s="1"/>
  <c r="N67" i="17" a="1"/>
  <c r="N67" i="17" s="1"/>
  <c r="F67" i="17" a="1"/>
  <c r="F67" i="17" s="1"/>
  <c r="K67" i="17" s="1" a="1"/>
  <c r="K67" i="17" s="1"/>
  <c r="E67" i="17" a="1"/>
  <c r="E67" i="17" s="1"/>
  <c r="D67" i="17" a="1"/>
  <c r="D67" i="17" s="1"/>
  <c r="C67" i="17" a="1"/>
  <c r="C67" i="17" s="1"/>
  <c r="B67" i="17" a="1"/>
  <c r="B67" i="17" s="1"/>
  <c r="BB66" i="17" a="1"/>
  <c r="BB66" i="17" s="1"/>
  <c r="BA66" i="17" a="1"/>
  <c r="BA66" i="17" s="1"/>
  <c r="AZ66" i="17" a="1"/>
  <c r="AZ66" i="17" s="1"/>
  <c r="AY66" i="17" a="1"/>
  <c r="AY66" i="17" s="1"/>
  <c r="AX66" i="17" a="1"/>
  <c r="AX66" i="17" s="1"/>
  <c r="AW66" i="17" a="1"/>
  <c r="AW66" i="17" s="1"/>
  <c r="AV66" i="17" a="1"/>
  <c r="AV66" i="17" s="1"/>
  <c r="AU66" i="17" a="1"/>
  <c r="AU66" i="17" s="1"/>
  <c r="AT66" i="17" a="1"/>
  <c r="AT66" i="17" s="1"/>
  <c r="AS66" i="17" a="1"/>
  <c r="AS66" i="17" s="1"/>
  <c r="AR66" i="17" a="1"/>
  <c r="AR66" i="17" s="1"/>
  <c r="AM66" i="17" a="1"/>
  <c r="AM66" i="17" s="1"/>
  <c r="AO66" i="17" s="1"/>
  <c r="AL66" i="17" a="1"/>
  <c r="AL66" i="17" s="1"/>
  <c r="AN66" i="17" s="1"/>
  <c r="AK66" i="17" a="1"/>
  <c r="AK66" i="17" s="1"/>
  <c r="AJ66" i="17" a="1"/>
  <c r="AJ66" i="17" s="1"/>
  <c r="AI66" i="17" a="1"/>
  <c r="AI66" i="17" s="1"/>
  <c r="AH66" i="17" a="1"/>
  <c r="AH66" i="17" s="1"/>
  <c r="AG66" i="17" a="1"/>
  <c r="AG66" i="17" s="1"/>
  <c r="AF66" i="17" a="1"/>
  <c r="AF66" i="17" s="1"/>
  <c r="AE66" i="17" a="1"/>
  <c r="AE66" i="17" s="1"/>
  <c r="AD66" i="17" a="1"/>
  <c r="AD66" i="17" s="1"/>
  <c r="AC66" i="17" a="1"/>
  <c r="AC66" i="17" s="1"/>
  <c r="AB66" i="17" a="1"/>
  <c r="AB66" i="17" s="1"/>
  <c r="AA66" i="17" a="1"/>
  <c r="AA66" i="17" s="1"/>
  <c r="Z66" i="17" a="1"/>
  <c r="Z66" i="17" s="1"/>
  <c r="Y66" i="17" a="1"/>
  <c r="Y66" i="17" s="1"/>
  <c r="X66" i="17" a="1"/>
  <c r="X66" i="17" s="1"/>
  <c r="W66" i="17" a="1"/>
  <c r="W66" i="17" s="1"/>
  <c r="V66" i="17" a="1"/>
  <c r="V66" i="17" s="1"/>
  <c r="U66" i="17" a="1"/>
  <c r="U66" i="17" s="1"/>
  <c r="P66" i="17" a="1"/>
  <c r="P66" i="17" s="1"/>
  <c r="R66" i="17" s="1"/>
  <c r="O66" i="17" a="1"/>
  <c r="O66" i="17" s="1"/>
  <c r="Q66" i="17" s="1"/>
  <c r="N66" i="17" a="1"/>
  <c r="N66" i="17" s="1"/>
  <c r="F66" i="17" a="1"/>
  <c r="F66" i="17" s="1"/>
  <c r="E66" i="17" a="1"/>
  <c r="E66" i="17" s="1"/>
  <c r="D66" i="17" a="1"/>
  <c r="D66" i="17" s="1"/>
  <c r="C66" i="17" a="1"/>
  <c r="C66" i="17" s="1"/>
  <c r="B66" i="17" a="1"/>
  <c r="B66" i="17" s="1"/>
  <c r="BB65" i="17" a="1"/>
  <c r="BB65" i="17" s="1"/>
  <c r="BA65" i="17" a="1"/>
  <c r="BA65" i="17" s="1"/>
  <c r="AZ65" i="17" a="1"/>
  <c r="AZ65" i="17" s="1"/>
  <c r="AY65" i="17" a="1"/>
  <c r="AY65" i="17" s="1"/>
  <c r="AX65" i="17" a="1"/>
  <c r="AX65" i="17" s="1"/>
  <c r="AW65" i="17" a="1"/>
  <c r="AW65" i="17" s="1"/>
  <c r="AV65" i="17" a="1"/>
  <c r="AV65" i="17" s="1"/>
  <c r="BC65" i="17" s="1" a="1"/>
  <c r="BC65" i="17" s="1"/>
  <c r="AU65" i="17" a="1"/>
  <c r="AU65" i="17" s="1"/>
  <c r="AT65" i="17" a="1"/>
  <c r="AT65" i="17" s="1"/>
  <c r="AS65" i="17" a="1"/>
  <c r="AS65" i="17" s="1"/>
  <c r="AR65" i="17" a="1"/>
  <c r="AR65" i="17" s="1"/>
  <c r="AM65" i="17" a="1"/>
  <c r="AM65" i="17" s="1"/>
  <c r="AO65" i="17" s="1"/>
  <c r="AL65" i="17" a="1"/>
  <c r="AL65" i="17" s="1"/>
  <c r="AN65" i="17" s="1"/>
  <c r="AK65" i="17" a="1"/>
  <c r="AK65" i="17" s="1"/>
  <c r="AJ65" i="17" a="1"/>
  <c r="AJ65" i="17" s="1"/>
  <c r="AI65" i="17" a="1"/>
  <c r="AI65" i="17" s="1"/>
  <c r="AH65" i="17" a="1"/>
  <c r="AH65" i="17" s="1"/>
  <c r="AG65" i="17" a="1"/>
  <c r="AG65" i="17" s="1"/>
  <c r="AF65" i="17" a="1"/>
  <c r="AF65" i="17" s="1"/>
  <c r="AE65" i="17" a="1"/>
  <c r="AE65" i="17" s="1"/>
  <c r="AD65" i="17" a="1"/>
  <c r="AD65" i="17" s="1"/>
  <c r="AC65" i="17" a="1"/>
  <c r="AC65" i="17" s="1"/>
  <c r="AB65" i="17" a="1"/>
  <c r="AB65" i="17" s="1"/>
  <c r="AA65" i="17" a="1"/>
  <c r="AA65" i="17" s="1"/>
  <c r="Z65" i="17" a="1"/>
  <c r="Z65" i="17" s="1"/>
  <c r="Y65" i="17" a="1"/>
  <c r="Y65" i="17" s="1"/>
  <c r="X65" i="17" a="1"/>
  <c r="X65" i="17" s="1"/>
  <c r="W65" i="17" a="1"/>
  <c r="W65" i="17" s="1"/>
  <c r="V65" i="17" a="1"/>
  <c r="V65" i="17" s="1"/>
  <c r="U65" i="17" a="1"/>
  <c r="U65" i="17" s="1"/>
  <c r="P65" i="17" a="1"/>
  <c r="P65" i="17" s="1"/>
  <c r="R65" i="17" s="1"/>
  <c r="O65" i="17" a="1"/>
  <c r="O65" i="17" s="1"/>
  <c r="Q65" i="17" s="1"/>
  <c r="N65" i="17" a="1"/>
  <c r="N65" i="17" s="1"/>
  <c r="F65" i="17" a="1"/>
  <c r="F65" i="17" s="1"/>
  <c r="E65" i="17" a="1"/>
  <c r="E65" i="17" s="1"/>
  <c r="D65" i="17" a="1"/>
  <c r="D65" i="17" s="1"/>
  <c r="C65" i="17" a="1"/>
  <c r="C65" i="17" s="1"/>
  <c r="B65" i="17" a="1"/>
  <c r="B65" i="17" s="1"/>
  <c r="BB64" i="17" a="1"/>
  <c r="BB64" i="17" s="1"/>
  <c r="BA64" i="17" a="1"/>
  <c r="BA64" i="17" s="1"/>
  <c r="AZ64" i="17" a="1"/>
  <c r="AZ64" i="17" s="1"/>
  <c r="AY64" i="17" a="1"/>
  <c r="AY64" i="17" s="1"/>
  <c r="AX64" i="17" a="1"/>
  <c r="AX64" i="17" s="1"/>
  <c r="AW64" i="17" a="1"/>
  <c r="AW64" i="17" s="1"/>
  <c r="AV64" i="17" a="1"/>
  <c r="AV64" i="17" s="1"/>
  <c r="AU64" i="17" a="1"/>
  <c r="AU64" i="17" s="1"/>
  <c r="AT64" i="17" a="1"/>
  <c r="AT64" i="17" s="1"/>
  <c r="AS64" i="17" a="1"/>
  <c r="AS64" i="17" s="1"/>
  <c r="AR64" i="17" a="1"/>
  <c r="AR64" i="17" s="1"/>
  <c r="AM64" i="17" a="1"/>
  <c r="AM64" i="17" s="1"/>
  <c r="AO64" i="17" s="1"/>
  <c r="AL64" i="17" a="1"/>
  <c r="AL64" i="17" s="1"/>
  <c r="AN64" i="17" s="1"/>
  <c r="AK64" i="17" a="1"/>
  <c r="AK64" i="17" s="1"/>
  <c r="AJ64" i="17" a="1"/>
  <c r="AJ64" i="17" s="1"/>
  <c r="AI64" i="17" a="1"/>
  <c r="AI64" i="17" s="1"/>
  <c r="AH64" i="17" a="1"/>
  <c r="AH64" i="17" s="1"/>
  <c r="AG64" i="17" a="1"/>
  <c r="AG64" i="17" s="1"/>
  <c r="AF64" i="17" a="1"/>
  <c r="AF64" i="17" s="1"/>
  <c r="AE64" i="17" a="1"/>
  <c r="AE64" i="17" s="1"/>
  <c r="AD64" i="17" a="1"/>
  <c r="AD64" i="17" s="1"/>
  <c r="AC64" i="17" a="1"/>
  <c r="AC64" i="17" s="1"/>
  <c r="AB64" i="17" a="1"/>
  <c r="AB64" i="17" s="1"/>
  <c r="AA64" i="17" a="1"/>
  <c r="AA64" i="17" s="1"/>
  <c r="Z64" i="17" a="1"/>
  <c r="Z64" i="17" s="1"/>
  <c r="Y64" i="17" a="1"/>
  <c r="Y64" i="17" s="1"/>
  <c r="X64" i="17" a="1"/>
  <c r="X64" i="17" s="1"/>
  <c r="W64" i="17" a="1"/>
  <c r="W64" i="17" s="1"/>
  <c r="V64" i="17" a="1"/>
  <c r="V64" i="17" s="1"/>
  <c r="U64" i="17" a="1"/>
  <c r="U64" i="17" s="1"/>
  <c r="P64" i="17" a="1"/>
  <c r="P64" i="17" s="1"/>
  <c r="R64" i="17" s="1"/>
  <c r="O64" i="17" a="1"/>
  <c r="O64" i="17" s="1"/>
  <c r="Q64" i="17" s="1"/>
  <c r="N64" i="17" a="1"/>
  <c r="N64" i="17" s="1"/>
  <c r="F64" i="17" a="1"/>
  <c r="F64" i="17" s="1"/>
  <c r="J64" i="17" s="1" a="1"/>
  <c r="J64" i="17" s="1"/>
  <c r="E64" i="17" a="1"/>
  <c r="E64" i="17" s="1"/>
  <c r="D64" i="17" a="1"/>
  <c r="D64" i="17" s="1"/>
  <c r="C64" i="17" a="1"/>
  <c r="C64" i="17" s="1"/>
  <c r="B64" i="17" a="1"/>
  <c r="B64" i="17" s="1"/>
  <c r="BB63" i="17" a="1"/>
  <c r="BB63" i="17" s="1"/>
  <c r="BA63" i="17" a="1"/>
  <c r="BA63" i="17" s="1"/>
  <c r="AZ63" i="17" a="1"/>
  <c r="AZ63" i="17" s="1"/>
  <c r="AY63" i="17" a="1"/>
  <c r="AY63" i="17" s="1"/>
  <c r="AX63" i="17" a="1"/>
  <c r="AX63" i="17" s="1"/>
  <c r="AW63" i="17" a="1"/>
  <c r="AW63" i="17" s="1"/>
  <c r="AV63" i="17" a="1"/>
  <c r="AV63" i="17" s="1"/>
  <c r="BE63" i="17" s="1" a="1"/>
  <c r="BE63" i="17" s="1"/>
  <c r="AU63" i="17" a="1"/>
  <c r="AU63" i="17" s="1"/>
  <c r="AT63" i="17" a="1"/>
  <c r="AT63" i="17" s="1"/>
  <c r="AS63" i="17" a="1"/>
  <c r="AS63" i="17" s="1"/>
  <c r="AR63" i="17" a="1"/>
  <c r="AR63" i="17" s="1"/>
  <c r="AM63" i="17" a="1"/>
  <c r="AM63" i="17" s="1"/>
  <c r="AO63" i="17" s="1"/>
  <c r="AL63" i="17" a="1"/>
  <c r="AL63" i="17" s="1"/>
  <c r="AN63" i="17" s="1"/>
  <c r="AK63" i="17" a="1"/>
  <c r="AK63" i="17" s="1"/>
  <c r="AJ63" i="17" a="1"/>
  <c r="AJ63" i="17" s="1"/>
  <c r="AI63" i="17" a="1"/>
  <c r="AI63" i="17" s="1"/>
  <c r="AH63" i="17" a="1"/>
  <c r="AH63" i="17" s="1"/>
  <c r="AG63" i="17" a="1"/>
  <c r="AG63" i="17" s="1"/>
  <c r="AF63" i="17" a="1"/>
  <c r="AF63" i="17" s="1"/>
  <c r="AE63" i="17" a="1"/>
  <c r="AE63" i="17" s="1"/>
  <c r="AD63" i="17" a="1"/>
  <c r="AD63" i="17" s="1"/>
  <c r="AC63" i="17" a="1"/>
  <c r="AC63" i="17" s="1"/>
  <c r="AB63" i="17" a="1"/>
  <c r="AB63" i="17" s="1"/>
  <c r="AA63" i="17" a="1"/>
  <c r="AA63" i="17" s="1"/>
  <c r="Z63" i="17" a="1"/>
  <c r="Z63" i="17" s="1"/>
  <c r="Y63" i="17" a="1"/>
  <c r="Y63" i="17" s="1"/>
  <c r="X63" i="17" a="1"/>
  <c r="X63" i="17" s="1"/>
  <c r="W63" i="17" a="1"/>
  <c r="W63" i="17" s="1"/>
  <c r="V63" i="17" a="1"/>
  <c r="V63" i="17" s="1"/>
  <c r="U63" i="17" a="1"/>
  <c r="U63" i="17" s="1"/>
  <c r="P63" i="17" a="1"/>
  <c r="P63" i="17" s="1"/>
  <c r="R63" i="17" s="1"/>
  <c r="O63" i="17" a="1"/>
  <c r="O63" i="17" s="1"/>
  <c r="Q63" i="17" s="1"/>
  <c r="N63" i="17" a="1"/>
  <c r="N63" i="17" s="1"/>
  <c r="F63" i="17" a="1"/>
  <c r="F63" i="17" s="1"/>
  <c r="E63" i="17" a="1"/>
  <c r="E63" i="17" s="1"/>
  <c r="D63" i="17" a="1"/>
  <c r="D63" i="17" s="1"/>
  <c r="C63" i="17" a="1"/>
  <c r="C63" i="17" s="1"/>
  <c r="B63" i="17" a="1"/>
  <c r="B63" i="17" s="1"/>
  <c r="BB62" i="17" a="1"/>
  <c r="BB62" i="17" s="1"/>
  <c r="BA62" i="17" a="1"/>
  <c r="BA62" i="17" s="1"/>
  <c r="AZ62" i="17" a="1"/>
  <c r="AZ62" i="17" s="1"/>
  <c r="AY62" i="17" a="1"/>
  <c r="AY62" i="17" s="1"/>
  <c r="AX62" i="17" a="1"/>
  <c r="AX62" i="17" s="1"/>
  <c r="AW62" i="17" a="1"/>
  <c r="AW62" i="17" s="1"/>
  <c r="AV62" i="17" a="1"/>
  <c r="AV62" i="17" s="1"/>
  <c r="BF62" i="17" s="1" a="1"/>
  <c r="BF62" i="17" s="1"/>
  <c r="AU62" i="17" a="1"/>
  <c r="AU62" i="17" s="1"/>
  <c r="AT62" i="17" a="1"/>
  <c r="AT62" i="17" s="1"/>
  <c r="AS62" i="17" a="1"/>
  <c r="AS62" i="17" s="1"/>
  <c r="AR62" i="17" a="1"/>
  <c r="AR62" i="17" s="1"/>
  <c r="AM62" i="17" a="1"/>
  <c r="AM62" i="17" s="1"/>
  <c r="AO62" i="17" s="1"/>
  <c r="AL62" i="17" a="1"/>
  <c r="AL62" i="17" s="1"/>
  <c r="AN62" i="17" s="1"/>
  <c r="AK62" i="17" a="1"/>
  <c r="AK62" i="17" s="1"/>
  <c r="AJ62" i="17" a="1"/>
  <c r="AJ62" i="17" s="1"/>
  <c r="AI62" i="17" a="1"/>
  <c r="AI62" i="17" s="1"/>
  <c r="AH62" i="17" a="1"/>
  <c r="AH62" i="17" s="1"/>
  <c r="AG62" i="17" a="1"/>
  <c r="AG62" i="17" s="1"/>
  <c r="AF62" i="17" a="1"/>
  <c r="AF62" i="17" s="1"/>
  <c r="AE62" i="17" a="1"/>
  <c r="AE62" i="17" s="1"/>
  <c r="AD62" i="17" a="1"/>
  <c r="AD62" i="17" s="1"/>
  <c r="AC62" i="17" a="1"/>
  <c r="AC62" i="17" s="1"/>
  <c r="AB62" i="17" a="1"/>
  <c r="AB62" i="17" s="1"/>
  <c r="AA62" i="17" a="1"/>
  <c r="AA62" i="17" s="1"/>
  <c r="Z62" i="17" a="1"/>
  <c r="Z62" i="17" s="1"/>
  <c r="Y62" i="17" a="1"/>
  <c r="Y62" i="17" s="1"/>
  <c r="X62" i="17" a="1"/>
  <c r="X62" i="17" s="1"/>
  <c r="W62" i="17" a="1"/>
  <c r="W62" i="17" s="1"/>
  <c r="V62" i="17" a="1"/>
  <c r="V62" i="17" s="1"/>
  <c r="U62" i="17" a="1"/>
  <c r="U62" i="17" s="1"/>
  <c r="P62" i="17" a="1"/>
  <c r="P62" i="17" s="1"/>
  <c r="R62" i="17" s="1"/>
  <c r="O62" i="17" a="1"/>
  <c r="O62" i="17" s="1"/>
  <c r="Q62" i="17" s="1"/>
  <c r="N62" i="17" a="1"/>
  <c r="N62" i="17" s="1"/>
  <c r="F62" i="17" a="1"/>
  <c r="F62" i="17" s="1"/>
  <c r="H62" i="17" s="1" a="1"/>
  <c r="H62" i="17" s="1"/>
  <c r="E62" i="17" a="1"/>
  <c r="E62" i="17" s="1"/>
  <c r="D62" i="17" a="1"/>
  <c r="D62" i="17" s="1"/>
  <c r="C62" i="17" a="1"/>
  <c r="C62" i="17" s="1"/>
  <c r="B62" i="17" a="1"/>
  <c r="B62" i="17" s="1"/>
  <c r="BB61" i="17" a="1"/>
  <c r="BB61" i="17" s="1"/>
  <c r="BA61" i="17" a="1"/>
  <c r="BA61" i="17" s="1"/>
  <c r="AZ61" i="17" a="1"/>
  <c r="AZ61" i="17" s="1"/>
  <c r="AY61" i="17" a="1"/>
  <c r="AY61" i="17" s="1"/>
  <c r="AX61" i="17" a="1"/>
  <c r="AX61" i="17" s="1"/>
  <c r="AW61" i="17" a="1"/>
  <c r="AW61" i="17" s="1"/>
  <c r="AV61" i="17" a="1"/>
  <c r="AV61" i="17" s="1"/>
  <c r="AU61" i="17" a="1"/>
  <c r="AU61" i="17" s="1"/>
  <c r="AT61" i="17" a="1"/>
  <c r="AT61" i="17" s="1"/>
  <c r="AS61" i="17" a="1"/>
  <c r="AS61" i="17" s="1"/>
  <c r="AR61" i="17" a="1"/>
  <c r="AR61" i="17" s="1"/>
  <c r="AM61" i="17" a="1"/>
  <c r="AM61" i="17" s="1"/>
  <c r="AO61" i="17" s="1"/>
  <c r="AL61" i="17" a="1"/>
  <c r="AL61" i="17" s="1"/>
  <c r="AN61" i="17" s="1"/>
  <c r="AK61" i="17" a="1"/>
  <c r="AK61" i="17" s="1"/>
  <c r="AJ61" i="17" a="1"/>
  <c r="AJ61" i="17" s="1"/>
  <c r="AI61" i="17" a="1"/>
  <c r="AI61" i="17" s="1"/>
  <c r="AH61" i="17" a="1"/>
  <c r="AH61" i="17" s="1"/>
  <c r="AG61" i="17" a="1"/>
  <c r="AG61" i="17" s="1"/>
  <c r="AF61" i="17" a="1"/>
  <c r="AF61" i="17" s="1"/>
  <c r="AE61" i="17" a="1"/>
  <c r="AE61" i="17" s="1"/>
  <c r="AD61" i="17" a="1"/>
  <c r="AD61" i="17" s="1"/>
  <c r="AC61" i="17" a="1"/>
  <c r="AC61" i="17" s="1"/>
  <c r="AB61" i="17" a="1"/>
  <c r="AB61" i="17" s="1"/>
  <c r="AA61" i="17" a="1"/>
  <c r="AA61" i="17" s="1"/>
  <c r="Z61" i="17" a="1"/>
  <c r="Z61" i="17" s="1"/>
  <c r="Y61" i="17" a="1"/>
  <c r="Y61" i="17" s="1"/>
  <c r="X61" i="17" a="1"/>
  <c r="X61" i="17" s="1"/>
  <c r="W61" i="17" a="1"/>
  <c r="W61" i="17" s="1"/>
  <c r="V61" i="17" a="1"/>
  <c r="V61" i="17" s="1"/>
  <c r="U61" i="17" a="1"/>
  <c r="U61" i="17" s="1"/>
  <c r="P61" i="17" a="1"/>
  <c r="P61" i="17" s="1"/>
  <c r="R61" i="17" s="1"/>
  <c r="O61" i="17" a="1"/>
  <c r="O61" i="17" s="1"/>
  <c r="Q61" i="17" s="1"/>
  <c r="N61" i="17" a="1"/>
  <c r="N61" i="17" s="1"/>
  <c r="F61" i="17" a="1"/>
  <c r="F61" i="17" s="1"/>
  <c r="E61" i="17" a="1"/>
  <c r="E61" i="17" s="1"/>
  <c r="D61" i="17" a="1"/>
  <c r="D61" i="17" s="1"/>
  <c r="C61" i="17" a="1"/>
  <c r="C61" i="17" s="1"/>
  <c r="B61" i="17" a="1"/>
  <c r="B61" i="17" s="1"/>
  <c r="BB60" i="17" a="1"/>
  <c r="BB60" i="17" s="1"/>
  <c r="BA60" i="17" a="1"/>
  <c r="BA60" i="17" s="1"/>
  <c r="AZ60" i="17" a="1"/>
  <c r="AZ60" i="17" s="1"/>
  <c r="AY60" i="17" a="1"/>
  <c r="AY60" i="17" s="1"/>
  <c r="AX60" i="17" a="1"/>
  <c r="AX60" i="17" s="1"/>
  <c r="AW60" i="17" a="1"/>
  <c r="AW60" i="17" s="1"/>
  <c r="AV60" i="17" a="1"/>
  <c r="AV60" i="17" s="1"/>
  <c r="AU60" i="17" a="1"/>
  <c r="AU60" i="17" s="1"/>
  <c r="AT60" i="17" a="1"/>
  <c r="AT60" i="17" s="1"/>
  <c r="AS60" i="17" a="1"/>
  <c r="AS60" i="17" s="1"/>
  <c r="AR60" i="17" a="1"/>
  <c r="AR60" i="17" s="1"/>
  <c r="AM60" i="17" a="1"/>
  <c r="AM60" i="17" s="1"/>
  <c r="AO60" i="17" s="1"/>
  <c r="AL60" i="17" a="1"/>
  <c r="AL60" i="17" s="1"/>
  <c r="AN60" i="17" s="1"/>
  <c r="AK60" i="17" a="1"/>
  <c r="AK60" i="17" s="1"/>
  <c r="AJ60" i="17" a="1"/>
  <c r="AJ60" i="17" s="1"/>
  <c r="AI60" i="17" a="1"/>
  <c r="AI60" i="17" s="1"/>
  <c r="AH60" i="17" a="1"/>
  <c r="AH60" i="17" s="1"/>
  <c r="AG60" i="17" a="1"/>
  <c r="AG60" i="17" s="1"/>
  <c r="AF60" i="17" a="1"/>
  <c r="AF60" i="17" s="1"/>
  <c r="AE60" i="17" a="1"/>
  <c r="AE60" i="17" s="1"/>
  <c r="AD60" i="17" a="1"/>
  <c r="AD60" i="17" s="1"/>
  <c r="AC60" i="17" a="1"/>
  <c r="AC60" i="17" s="1"/>
  <c r="AB60" i="17" a="1"/>
  <c r="AB60" i="17" s="1"/>
  <c r="AA60" i="17" a="1"/>
  <c r="AA60" i="17" s="1"/>
  <c r="Z60" i="17" a="1"/>
  <c r="Z60" i="17" s="1"/>
  <c r="Y60" i="17" a="1"/>
  <c r="Y60" i="17" s="1"/>
  <c r="X60" i="17" a="1"/>
  <c r="X60" i="17" s="1"/>
  <c r="W60" i="17" a="1"/>
  <c r="W60" i="17" s="1"/>
  <c r="V60" i="17" a="1"/>
  <c r="V60" i="17" s="1"/>
  <c r="U60" i="17" a="1"/>
  <c r="U60" i="17" s="1"/>
  <c r="P60" i="17" a="1"/>
  <c r="P60" i="17" s="1"/>
  <c r="R60" i="17" s="1"/>
  <c r="O60" i="17" a="1"/>
  <c r="O60" i="17" s="1"/>
  <c r="Q60" i="17" s="1"/>
  <c r="N60" i="17" a="1"/>
  <c r="N60" i="17" s="1"/>
  <c r="F60" i="17" a="1"/>
  <c r="F60" i="17" s="1"/>
  <c r="E60" i="17" a="1"/>
  <c r="E60" i="17" s="1"/>
  <c r="D60" i="17" a="1"/>
  <c r="D60" i="17" s="1"/>
  <c r="C60" i="17" a="1"/>
  <c r="C60" i="17" s="1"/>
  <c r="B60" i="17" a="1"/>
  <c r="B60" i="17" s="1"/>
  <c r="BB59" i="17" a="1"/>
  <c r="BB59" i="17" s="1"/>
  <c r="BA59" i="17" a="1"/>
  <c r="BA59" i="17" s="1"/>
  <c r="AZ59" i="17" a="1"/>
  <c r="AZ59" i="17" s="1"/>
  <c r="AY59" i="17" a="1"/>
  <c r="AY59" i="17" s="1"/>
  <c r="AX59" i="17" a="1"/>
  <c r="AX59" i="17" s="1"/>
  <c r="AW59" i="17" a="1"/>
  <c r="AW59" i="17" s="1"/>
  <c r="AV59" i="17" a="1"/>
  <c r="AV59" i="17" s="1"/>
  <c r="AU59" i="17" a="1"/>
  <c r="AU59" i="17" s="1"/>
  <c r="AT59" i="17" a="1"/>
  <c r="AT59" i="17" s="1"/>
  <c r="AS59" i="17" a="1"/>
  <c r="AS59" i="17" s="1"/>
  <c r="AR59" i="17" a="1"/>
  <c r="AR59" i="17" s="1"/>
  <c r="AM59" i="17" a="1"/>
  <c r="AM59" i="17" s="1"/>
  <c r="AO59" i="17" s="1"/>
  <c r="AL59" i="17" a="1"/>
  <c r="AL59" i="17" s="1"/>
  <c r="AN59" i="17" s="1"/>
  <c r="AK59" i="17" a="1"/>
  <c r="AK59" i="17" s="1"/>
  <c r="AJ59" i="17" a="1"/>
  <c r="AJ59" i="17" s="1"/>
  <c r="AI59" i="17" a="1"/>
  <c r="AI59" i="17" s="1"/>
  <c r="AH59" i="17" a="1"/>
  <c r="AH59" i="17" s="1"/>
  <c r="AG59" i="17" a="1"/>
  <c r="AG59" i="17" s="1"/>
  <c r="AF59" i="17" a="1"/>
  <c r="AF59" i="17" s="1"/>
  <c r="AE59" i="17" a="1"/>
  <c r="AE59" i="17" s="1"/>
  <c r="AD59" i="17" a="1"/>
  <c r="AD59" i="17" s="1"/>
  <c r="AC59" i="17" a="1"/>
  <c r="AC59" i="17" s="1"/>
  <c r="AB59" i="17" a="1"/>
  <c r="AB59" i="17" s="1"/>
  <c r="AA59" i="17" a="1"/>
  <c r="AA59" i="17" s="1"/>
  <c r="Z59" i="17" a="1"/>
  <c r="Z59" i="17" s="1"/>
  <c r="Y59" i="17" a="1"/>
  <c r="Y59" i="17" s="1"/>
  <c r="X59" i="17" a="1"/>
  <c r="X59" i="17" s="1"/>
  <c r="W59" i="17" a="1"/>
  <c r="W59" i="17" s="1"/>
  <c r="V59" i="17" a="1"/>
  <c r="V59" i="17" s="1"/>
  <c r="U59" i="17" a="1"/>
  <c r="U59" i="17" s="1"/>
  <c r="P59" i="17" a="1"/>
  <c r="P59" i="17" s="1"/>
  <c r="R59" i="17" s="1"/>
  <c r="O59" i="17" a="1"/>
  <c r="O59" i="17" s="1"/>
  <c r="Q59" i="17" s="1"/>
  <c r="N59" i="17" a="1"/>
  <c r="N59" i="17" s="1"/>
  <c r="F59" i="17" a="1"/>
  <c r="F59" i="17" s="1"/>
  <c r="G59" i="17" s="1" a="1"/>
  <c r="G59" i="17" s="1"/>
  <c r="E59" i="17" a="1"/>
  <c r="E59" i="17" s="1"/>
  <c r="D59" i="17" a="1"/>
  <c r="D59" i="17" s="1"/>
  <c r="C59" i="17" a="1"/>
  <c r="C59" i="17" s="1"/>
  <c r="B59" i="17" a="1"/>
  <c r="B59" i="17" s="1"/>
  <c r="BB58" i="17" a="1"/>
  <c r="BB58" i="17" s="1"/>
  <c r="BA58" i="17" a="1"/>
  <c r="BA58" i="17" s="1"/>
  <c r="AZ58" i="17" a="1"/>
  <c r="AZ58" i="17" s="1"/>
  <c r="AY58" i="17" a="1"/>
  <c r="AY58" i="17" s="1"/>
  <c r="AX58" i="17" a="1"/>
  <c r="AX58" i="17" s="1"/>
  <c r="AW58" i="17" a="1"/>
  <c r="AW58" i="17" s="1"/>
  <c r="AV58" i="17" a="1"/>
  <c r="AV58" i="17" s="1"/>
  <c r="AU58" i="17" a="1"/>
  <c r="AU58" i="17" s="1"/>
  <c r="AT58" i="17" a="1"/>
  <c r="AT58" i="17" s="1"/>
  <c r="AS58" i="17" a="1"/>
  <c r="AS58" i="17" s="1"/>
  <c r="AR58" i="17" a="1"/>
  <c r="AR58" i="17" s="1"/>
  <c r="AM58" i="17" a="1"/>
  <c r="AM58" i="17" s="1"/>
  <c r="AO58" i="17" s="1"/>
  <c r="AL58" i="17" a="1"/>
  <c r="AL58" i="17" s="1"/>
  <c r="AN58" i="17" s="1"/>
  <c r="AK58" i="17" a="1"/>
  <c r="AK58" i="17" s="1"/>
  <c r="AJ58" i="17" a="1"/>
  <c r="AJ58" i="17" s="1"/>
  <c r="AI58" i="17" a="1"/>
  <c r="AI58" i="17" s="1"/>
  <c r="AH58" i="17" a="1"/>
  <c r="AH58" i="17" s="1"/>
  <c r="AG58" i="17" a="1"/>
  <c r="AG58" i="17" s="1"/>
  <c r="AF58" i="17" a="1"/>
  <c r="AF58" i="17" s="1"/>
  <c r="AE58" i="17" a="1"/>
  <c r="AE58" i="17" s="1"/>
  <c r="AD58" i="17" a="1"/>
  <c r="AD58" i="17" s="1"/>
  <c r="AC58" i="17" a="1"/>
  <c r="AC58" i="17" s="1"/>
  <c r="AB58" i="17" a="1"/>
  <c r="AB58" i="17" s="1"/>
  <c r="AA58" i="17" a="1"/>
  <c r="AA58" i="17" s="1"/>
  <c r="Z58" i="17" a="1"/>
  <c r="Z58" i="17" s="1"/>
  <c r="Y58" i="17" a="1"/>
  <c r="Y58" i="17" s="1"/>
  <c r="X58" i="17" a="1"/>
  <c r="X58" i="17" s="1"/>
  <c r="W58" i="17" a="1"/>
  <c r="W58" i="17" s="1"/>
  <c r="V58" i="17" a="1"/>
  <c r="V58" i="17" s="1"/>
  <c r="U58" i="17" a="1"/>
  <c r="U58" i="17" s="1"/>
  <c r="P58" i="17" a="1"/>
  <c r="P58" i="17" s="1"/>
  <c r="R58" i="17" s="1"/>
  <c r="O58" i="17" a="1"/>
  <c r="O58" i="17" s="1"/>
  <c r="Q58" i="17" s="1"/>
  <c r="N58" i="17" a="1"/>
  <c r="N58" i="17" s="1"/>
  <c r="F58" i="17" a="1"/>
  <c r="F58" i="17" s="1"/>
  <c r="L58" i="17" s="1" a="1"/>
  <c r="L58" i="17" s="1"/>
  <c r="E58" i="17" a="1"/>
  <c r="E58" i="17" s="1"/>
  <c r="D58" i="17" a="1"/>
  <c r="D58" i="17" s="1"/>
  <c r="C58" i="17" a="1"/>
  <c r="C58" i="17" s="1"/>
  <c r="B58" i="17" a="1"/>
  <c r="B58" i="17" s="1"/>
  <c r="BB57" i="17" a="1"/>
  <c r="BB57" i="17" s="1"/>
  <c r="BA57" i="17" a="1"/>
  <c r="BA57" i="17" s="1"/>
  <c r="AZ57" i="17" a="1"/>
  <c r="AZ57" i="17" s="1"/>
  <c r="AY57" i="17" a="1"/>
  <c r="AY57" i="17" s="1"/>
  <c r="AX57" i="17" a="1"/>
  <c r="AX57" i="17" s="1"/>
  <c r="AW57" i="17" a="1"/>
  <c r="AW57" i="17" s="1"/>
  <c r="AV57" i="17" a="1"/>
  <c r="AV57" i="17" s="1"/>
  <c r="AU57" i="17" a="1"/>
  <c r="AU57" i="17" s="1"/>
  <c r="AT57" i="17" a="1"/>
  <c r="AT57" i="17" s="1"/>
  <c r="AS57" i="17" a="1"/>
  <c r="AS57" i="17" s="1"/>
  <c r="AR57" i="17" a="1"/>
  <c r="AR57" i="17" s="1"/>
  <c r="AM57" i="17" a="1"/>
  <c r="AM57" i="17" s="1"/>
  <c r="AO57" i="17" s="1"/>
  <c r="AL57" i="17" a="1"/>
  <c r="AL57" i="17" s="1"/>
  <c r="AN57" i="17" s="1"/>
  <c r="AK57" i="17" a="1"/>
  <c r="AK57" i="17" s="1"/>
  <c r="AJ57" i="17" a="1"/>
  <c r="AJ57" i="17" s="1"/>
  <c r="AI57" i="17" a="1"/>
  <c r="AI57" i="17" s="1"/>
  <c r="AH57" i="17" a="1"/>
  <c r="AH57" i="17" s="1"/>
  <c r="AG57" i="17" a="1"/>
  <c r="AG57" i="17" s="1"/>
  <c r="AF57" i="17" a="1"/>
  <c r="AF57" i="17" s="1"/>
  <c r="AE57" i="17" a="1"/>
  <c r="AE57" i="17" s="1"/>
  <c r="AD57" i="17" a="1"/>
  <c r="AD57" i="17" s="1"/>
  <c r="AC57" i="17" a="1"/>
  <c r="AC57" i="17" s="1"/>
  <c r="AB57" i="17" a="1"/>
  <c r="AB57" i="17" s="1"/>
  <c r="AA57" i="17" a="1"/>
  <c r="AA57" i="17" s="1"/>
  <c r="Z57" i="17" a="1"/>
  <c r="Z57" i="17" s="1"/>
  <c r="Y57" i="17" a="1"/>
  <c r="Y57" i="17" s="1"/>
  <c r="X57" i="17" a="1"/>
  <c r="X57" i="17" s="1"/>
  <c r="W57" i="17" a="1"/>
  <c r="W57" i="17" s="1"/>
  <c r="V57" i="17" a="1"/>
  <c r="V57" i="17" s="1"/>
  <c r="U57" i="17" a="1"/>
  <c r="U57" i="17" s="1"/>
  <c r="P57" i="17" a="1"/>
  <c r="P57" i="17" s="1"/>
  <c r="R57" i="17" s="1"/>
  <c r="O57" i="17" a="1"/>
  <c r="O57" i="17" s="1"/>
  <c r="Q57" i="17" s="1"/>
  <c r="N57" i="17" a="1"/>
  <c r="N57" i="17" s="1"/>
  <c r="F57" i="17" a="1"/>
  <c r="F57" i="17" s="1"/>
  <c r="M57" i="17" s="1" a="1"/>
  <c r="M57" i="17" s="1"/>
  <c r="E57" i="17" a="1"/>
  <c r="E57" i="17" s="1"/>
  <c r="D57" i="17" a="1"/>
  <c r="D57" i="17" s="1"/>
  <c r="C57" i="17" a="1"/>
  <c r="C57" i="17" s="1"/>
  <c r="B57" i="17" a="1"/>
  <c r="B57" i="17" s="1"/>
  <c r="BB56" i="17" a="1"/>
  <c r="BB56" i="17" s="1"/>
  <c r="BA56" i="17" a="1"/>
  <c r="BA56" i="17" s="1"/>
  <c r="AZ56" i="17" a="1"/>
  <c r="AZ56" i="17" s="1"/>
  <c r="AY56" i="17" a="1"/>
  <c r="AY56" i="17" s="1"/>
  <c r="AX56" i="17" a="1"/>
  <c r="AX56" i="17" s="1"/>
  <c r="AW56" i="17" a="1"/>
  <c r="AW56" i="17" s="1"/>
  <c r="AV56" i="17" a="1"/>
  <c r="AV56" i="17" s="1"/>
  <c r="BC56" i="17" s="1" a="1"/>
  <c r="BC56" i="17" s="1"/>
  <c r="AU56" i="17" a="1"/>
  <c r="AU56" i="17" s="1"/>
  <c r="AT56" i="17" a="1"/>
  <c r="AT56" i="17" s="1"/>
  <c r="AS56" i="17" a="1"/>
  <c r="AS56" i="17" s="1"/>
  <c r="AR56" i="17" a="1"/>
  <c r="AR56" i="17" s="1"/>
  <c r="AM56" i="17" a="1"/>
  <c r="AM56" i="17" s="1"/>
  <c r="AO56" i="17" s="1"/>
  <c r="AL56" i="17" a="1"/>
  <c r="AL56" i="17" s="1"/>
  <c r="AN56" i="17" s="1"/>
  <c r="AK56" i="17" a="1"/>
  <c r="AK56" i="17" s="1"/>
  <c r="AJ56" i="17" a="1"/>
  <c r="AJ56" i="17" s="1"/>
  <c r="AI56" i="17" a="1"/>
  <c r="AI56" i="17" s="1"/>
  <c r="AH56" i="17" a="1"/>
  <c r="AH56" i="17" s="1"/>
  <c r="AG56" i="17" a="1"/>
  <c r="AG56" i="17" s="1"/>
  <c r="AF56" i="17" a="1"/>
  <c r="AF56" i="17" s="1"/>
  <c r="AE56" i="17" a="1"/>
  <c r="AE56" i="17" s="1"/>
  <c r="AD56" i="17" a="1"/>
  <c r="AD56" i="17" s="1"/>
  <c r="AC56" i="17" a="1"/>
  <c r="AC56" i="17" s="1"/>
  <c r="AB56" i="17" a="1"/>
  <c r="AB56" i="17" s="1"/>
  <c r="AA56" i="17" a="1"/>
  <c r="AA56" i="17" s="1"/>
  <c r="Z56" i="17" a="1"/>
  <c r="Z56" i="17" s="1"/>
  <c r="Y56" i="17" a="1"/>
  <c r="Y56" i="17" s="1"/>
  <c r="X56" i="17" a="1"/>
  <c r="X56" i="17" s="1"/>
  <c r="W56" i="17" a="1"/>
  <c r="W56" i="17" s="1"/>
  <c r="V56" i="17" a="1"/>
  <c r="V56" i="17" s="1"/>
  <c r="U56" i="17" a="1"/>
  <c r="U56" i="17" s="1"/>
  <c r="P56" i="17" a="1"/>
  <c r="P56" i="17" s="1"/>
  <c r="R56" i="17" s="1"/>
  <c r="O56" i="17" a="1"/>
  <c r="O56" i="17" s="1"/>
  <c r="Q56" i="17" s="1"/>
  <c r="N56" i="17" a="1"/>
  <c r="N56" i="17" s="1"/>
  <c r="F56" i="17" a="1"/>
  <c r="F56" i="17" s="1"/>
  <c r="E56" i="17" a="1"/>
  <c r="E56" i="17" s="1"/>
  <c r="D56" i="17" a="1"/>
  <c r="D56" i="17" s="1"/>
  <c r="C56" i="17" a="1"/>
  <c r="C56" i="17" s="1"/>
  <c r="B56" i="17" a="1"/>
  <c r="B56" i="17" s="1"/>
  <c r="BB55" i="17" a="1"/>
  <c r="BB55" i="17" s="1"/>
  <c r="BA55" i="17" a="1"/>
  <c r="BA55" i="17" s="1"/>
  <c r="AZ55" i="17" a="1"/>
  <c r="AZ55" i="17" s="1"/>
  <c r="AY55" i="17" a="1"/>
  <c r="AY55" i="17" s="1"/>
  <c r="AX55" i="17" a="1"/>
  <c r="AX55" i="17" s="1"/>
  <c r="AW55" i="17" a="1"/>
  <c r="AW55" i="17" s="1"/>
  <c r="AV55" i="17" a="1"/>
  <c r="AV55" i="17" s="1"/>
  <c r="BD55" i="17" s="1" a="1"/>
  <c r="BD55" i="17" s="1"/>
  <c r="AU55" i="17" a="1"/>
  <c r="AU55" i="17" s="1"/>
  <c r="AT55" i="17" a="1"/>
  <c r="AT55" i="17" s="1"/>
  <c r="AS55" i="17" a="1"/>
  <c r="AS55" i="17" s="1"/>
  <c r="AR55" i="17" a="1"/>
  <c r="AR55" i="17" s="1"/>
  <c r="AM55" i="17" a="1"/>
  <c r="AM55" i="17" s="1"/>
  <c r="AO55" i="17" s="1"/>
  <c r="AL55" i="17" a="1"/>
  <c r="AL55" i="17" s="1"/>
  <c r="AN55" i="17" s="1"/>
  <c r="AK55" i="17" a="1"/>
  <c r="AK55" i="17" s="1"/>
  <c r="AJ55" i="17" a="1"/>
  <c r="AJ55" i="17" s="1"/>
  <c r="AI55" i="17" a="1"/>
  <c r="AI55" i="17" s="1"/>
  <c r="AH55" i="17" a="1"/>
  <c r="AH55" i="17" s="1"/>
  <c r="AG55" i="17" a="1"/>
  <c r="AG55" i="17" s="1"/>
  <c r="AF55" i="17" a="1"/>
  <c r="AF55" i="17" s="1"/>
  <c r="AE55" i="17" a="1"/>
  <c r="AE55" i="17" s="1"/>
  <c r="AD55" i="17" a="1"/>
  <c r="AD55" i="17" s="1"/>
  <c r="AC55" i="17" a="1"/>
  <c r="AC55" i="17" s="1"/>
  <c r="AB55" i="17" a="1"/>
  <c r="AB55" i="17" s="1"/>
  <c r="AA55" i="17" a="1"/>
  <c r="AA55" i="17" s="1"/>
  <c r="Z55" i="17" a="1"/>
  <c r="Z55" i="17" s="1"/>
  <c r="Y55" i="17" a="1"/>
  <c r="Y55" i="17" s="1"/>
  <c r="X55" i="17" a="1"/>
  <c r="X55" i="17" s="1"/>
  <c r="W55" i="17" a="1"/>
  <c r="W55" i="17" s="1"/>
  <c r="V55" i="17" a="1"/>
  <c r="V55" i="17" s="1"/>
  <c r="U55" i="17" a="1"/>
  <c r="U55" i="17" s="1"/>
  <c r="P55" i="17" a="1"/>
  <c r="P55" i="17" s="1"/>
  <c r="R55" i="17" s="1"/>
  <c r="O55" i="17" a="1"/>
  <c r="O55" i="17" s="1"/>
  <c r="Q55" i="17" s="1"/>
  <c r="N55" i="17" a="1"/>
  <c r="N55" i="17" s="1"/>
  <c r="F55" i="17" a="1"/>
  <c r="F55" i="17" s="1"/>
  <c r="J55" i="17" s="1" a="1"/>
  <c r="J55" i="17" s="1"/>
  <c r="E55" i="17" a="1"/>
  <c r="E55" i="17" s="1"/>
  <c r="D55" i="17" a="1"/>
  <c r="D55" i="17" s="1"/>
  <c r="C55" i="17" a="1"/>
  <c r="C55" i="17" s="1"/>
  <c r="B55" i="17" a="1"/>
  <c r="B55" i="17" s="1"/>
  <c r="BB54" i="17" a="1"/>
  <c r="BB54" i="17" s="1"/>
  <c r="BA54" i="17" a="1"/>
  <c r="BA54" i="17" s="1"/>
  <c r="AZ54" i="17" a="1"/>
  <c r="AZ54" i="17" s="1"/>
  <c r="AY54" i="17" a="1"/>
  <c r="AY54" i="17" s="1"/>
  <c r="AX54" i="17" a="1"/>
  <c r="AX54" i="17" s="1"/>
  <c r="AW54" i="17" a="1"/>
  <c r="AW54" i="17" s="1"/>
  <c r="AV54" i="17" a="1"/>
  <c r="AV54" i="17" s="1"/>
  <c r="AU54" i="17" a="1"/>
  <c r="AU54" i="17" s="1"/>
  <c r="AT54" i="17" a="1"/>
  <c r="AT54" i="17" s="1"/>
  <c r="AS54" i="17" a="1"/>
  <c r="AS54" i="17" s="1"/>
  <c r="AR54" i="17" a="1"/>
  <c r="AR54" i="17" s="1"/>
  <c r="AM54" i="17" a="1"/>
  <c r="AM54" i="17" s="1"/>
  <c r="AO54" i="17" s="1"/>
  <c r="AL54" i="17" a="1"/>
  <c r="AL54" i="17" s="1"/>
  <c r="AN54" i="17" s="1"/>
  <c r="AK54" i="17" a="1"/>
  <c r="AK54" i="17" s="1"/>
  <c r="AJ54" i="17" a="1"/>
  <c r="AJ54" i="17" s="1"/>
  <c r="AI54" i="17" a="1"/>
  <c r="AI54" i="17" s="1"/>
  <c r="AH54" i="17" a="1"/>
  <c r="AH54" i="17" s="1"/>
  <c r="AG54" i="17" a="1"/>
  <c r="AG54" i="17" s="1"/>
  <c r="AF54" i="17" a="1"/>
  <c r="AF54" i="17" s="1"/>
  <c r="AE54" i="17" a="1"/>
  <c r="AE54" i="17" s="1"/>
  <c r="AD54" i="17" a="1"/>
  <c r="AD54" i="17" s="1"/>
  <c r="AC54" i="17" a="1"/>
  <c r="AC54" i="17" s="1"/>
  <c r="AB54" i="17" a="1"/>
  <c r="AB54" i="17" s="1"/>
  <c r="AA54" i="17" a="1"/>
  <c r="AA54" i="17" s="1"/>
  <c r="Z54" i="17" a="1"/>
  <c r="Z54" i="17" s="1"/>
  <c r="Y54" i="17" a="1"/>
  <c r="Y54" i="17" s="1"/>
  <c r="X54" i="17" a="1"/>
  <c r="X54" i="17" s="1"/>
  <c r="W54" i="17" a="1"/>
  <c r="W54" i="17" s="1"/>
  <c r="V54" i="17" a="1"/>
  <c r="V54" i="17" s="1"/>
  <c r="U54" i="17" a="1"/>
  <c r="U54" i="17" s="1"/>
  <c r="P54" i="17" a="1"/>
  <c r="P54" i="17" s="1"/>
  <c r="R54" i="17" s="1"/>
  <c r="O54" i="17" a="1"/>
  <c r="O54" i="17" s="1"/>
  <c r="Q54" i="17" s="1"/>
  <c r="N54" i="17" a="1"/>
  <c r="N54" i="17" s="1"/>
  <c r="F54" i="17" a="1"/>
  <c r="F54" i="17" s="1"/>
  <c r="E54" i="17" a="1"/>
  <c r="E54" i="17" s="1"/>
  <c r="D54" i="17" a="1"/>
  <c r="D54" i="17" s="1"/>
  <c r="C54" i="17" a="1"/>
  <c r="C54" i="17" s="1"/>
  <c r="B54" i="17" a="1"/>
  <c r="B54" i="17" s="1"/>
  <c r="BB53" i="17" a="1"/>
  <c r="BB53" i="17" s="1"/>
  <c r="BA53" i="17" a="1"/>
  <c r="BA53" i="17" s="1"/>
  <c r="AZ53" i="17" a="1"/>
  <c r="AZ53" i="17" s="1"/>
  <c r="AY53" i="17" a="1"/>
  <c r="AY53" i="17" s="1"/>
  <c r="AX53" i="17" a="1"/>
  <c r="AX53" i="17" s="1"/>
  <c r="AW53" i="17" a="1"/>
  <c r="AW53" i="17" s="1"/>
  <c r="AV53" i="17" a="1"/>
  <c r="AV53" i="17" s="1"/>
  <c r="BF53" i="17" s="1" a="1"/>
  <c r="BF53" i="17" s="1"/>
  <c r="AU53" i="17" a="1"/>
  <c r="AU53" i="17" s="1"/>
  <c r="AT53" i="17" a="1"/>
  <c r="AT53" i="17" s="1"/>
  <c r="AS53" i="17" a="1"/>
  <c r="AS53" i="17" s="1"/>
  <c r="AR53" i="17" a="1"/>
  <c r="AR53" i="17" s="1"/>
  <c r="AM53" i="17" a="1"/>
  <c r="AM53" i="17" s="1"/>
  <c r="AO53" i="17" s="1"/>
  <c r="AL53" i="17" a="1"/>
  <c r="AL53" i="17" s="1"/>
  <c r="AN53" i="17" s="1"/>
  <c r="AK53" i="17" a="1"/>
  <c r="AK53" i="17" s="1"/>
  <c r="AJ53" i="17" a="1"/>
  <c r="AJ53" i="17" s="1"/>
  <c r="AI53" i="17" a="1"/>
  <c r="AI53" i="17" s="1"/>
  <c r="AH53" i="17" a="1"/>
  <c r="AH53" i="17" s="1"/>
  <c r="AG53" i="17" a="1"/>
  <c r="AG53" i="17" s="1"/>
  <c r="AF53" i="17" a="1"/>
  <c r="AF53" i="17" s="1"/>
  <c r="AE53" i="17" a="1"/>
  <c r="AE53" i="17" s="1"/>
  <c r="AD53" i="17" a="1"/>
  <c r="AD53" i="17" s="1"/>
  <c r="AC53" i="17" a="1"/>
  <c r="AC53" i="17" s="1"/>
  <c r="AB53" i="17" a="1"/>
  <c r="AB53" i="17" s="1"/>
  <c r="AA53" i="17" a="1"/>
  <c r="AA53" i="17" s="1"/>
  <c r="Z53" i="17" a="1"/>
  <c r="Z53" i="17" s="1"/>
  <c r="Y53" i="17" a="1"/>
  <c r="Y53" i="17" s="1"/>
  <c r="X53" i="17" a="1"/>
  <c r="X53" i="17" s="1"/>
  <c r="W53" i="17" a="1"/>
  <c r="W53" i="17" s="1"/>
  <c r="V53" i="17" a="1"/>
  <c r="V53" i="17" s="1"/>
  <c r="U53" i="17" a="1"/>
  <c r="U53" i="17" s="1"/>
  <c r="P53" i="17" a="1"/>
  <c r="P53" i="17" s="1"/>
  <c r="R53" i="17" s="1"/>
  <c r="O53" i="17" a="1"/>
  <c r="O53" i="17" s="1"/>
  <c r="Q53" i="17" s="1"/>
  <c r="N53" i="17" a="1"/>
  <c r="N53" i="17" s="1"/>
  <c r="F53" i="17" a="1"/>
  <c r="F53" i="17" s="1"/>
  <c r="E53" i="17" a="1"/>
  <c r="E53" i="17" s="1"/>
  <c r="D53" i="17" a="1"/>
  <c r="D53" i="17" s="1"/>
  <c r="C53" i="17" a="1"/>
  <c r="C53" i="17" s="1"/>
  <c r="B53" i="17" a="1"/>
  <c r="B53" i="17" s="1"/>
  <c r="BB52" i="17" a="1"/>
  <c r="BB52" i="17" s="1"/>
  <c r="BA52" i="17" a="1"/>
  <c r="BA52" i="17" s="1"/>
  <c r="AZ52" i="17" a="1"/>
  <c r="AZ52" i="17" s="1"/>
  <c r="AY52" i="17" a="1"/>
  <c r="AY52" i="17" s="1"/>
  <c r="AX52" i="17" a="1"/>
  <c r="AX52" i="17" s="1"/>
  <c r="AW52" i="17" a="1"/>
  <c r="AW52" i="17" s="1"/>
  <c r="AV52" i="17" a="1"/>
  <c r="AV52" i="17" s="1"/>
  <c r="AU52" i="17" a="1"/>
  <c r="AU52" i="17" s="1"/>
  <c r="AT52" i="17" a="1"/>
  <c r="AT52" i="17" s="1"/>
  <c r="AS52" i="17" a="1"/>
  <c r="AS52" i="17" s="1"/>
  <c r="AR52" i="17" a="1"/>
  <c r="AR52" i="17" s="1"/>
  <c r="AM52" i="17" a="1"/>
  <c r="AM52" i="17" s="1"/>
  <c r="AO52" i="17" s="1"/>
  <c r="AL52" i="17" a="1"/>
  <c r="AL52" i="17" s="1"/>
  <c r="AN52" i="17" s="1"/>
  <c r="AK52" i="17" a="1"/>
  <c r="AK52" i="17" s="1"/>
  <c r="AJ52" i="17" a="1"/>
  <c r="AJ52" i="17" s="1"/>
  <c r="AI52" i="17" a="1"/>
  <c r="AI52" i="17" s="1"/>
  <c r="AH52" i="17" a="1"/>
  <c r="AH52" i="17" s="1"/>
  <c r="AG52" i="17" a="1"/>
  <c r="AG52" i="17" s="1"/>
  <c r="AF52" i="17" a="1"/>
  <c r="AF52" i="17" s="1"/>
  <c r="AE52" i="17" a="1"/>
  <c r="AE52" i="17" s="1"/>
  <c r="AD52" i="17" a="1"/>
  <c r="AD52" i="17" s="1"/>
  <c r="AC52" i="17" a="1"/>
  <c r="AC52" i="17" s="1"/>
  <c r="AB52" i="17" a="1"/>
  <c r="AB52" i="17" s="1"/>
  <c r="AA52" i="17" a="1"/>
  <c r="AA52" i="17" s="1"/>
  <c r="Z52" i="17" a="1"/>
  <c r="Z52" i="17" s="1"/>
  <c r="Y52" i="17" a="1"/>
  <c r="Y52" i="17" s="1"/>
  <c r="X52" i="17" a="1"/>
  <c r="X52" i="17" s="1"/>
  <c r="W52" i="17" a="1"/>
  <c r="W52" i="17" s="1"/>
  <c r="V52" i="17" a="1"/>
  <c r="V52" i="17" s="1"/>
  <c r="U52" i="17" a="1"/>
  <c r="U52" i="17" s="1"/>
  <c r="P52" i="17" a="1"/>
  <c r="P52" i="17" s="1"/>
  <c r="R52" i="17" s="1"/>
  <c r="O52" i="17" a="1"/>
  <c r="O52" i="17" s="1"/>
  <c r="Q52" i="17" s="1"/>
  <c r="N52" i="17" a="1"/>
  <c r="N52" i="17" s="1"/>
  <c r="F52" i="17" a="1"/>
  <c r="F52" i="17" s="1"/>
  <c r="E52" i="17" a="1"/>
  <c r="E52" i="17" s="1"/>
  <c r="D52" i="17" a="1"/>
  <c r="D52" i="17" s="1"/>
  <c r="C52" i="17" a="1"/>
  <c r="C52" i="17" s="1"/>
  <c r="B52" i="17" a="1"/>
  <c r="B52" i="17" s="1"/>
  <c r="BB51" i="17" a="1"/>
  <c r="BB51" i="17" s="1"/>
  <c r="BA51" i="17" a="1"/>
  <c r="BA51" i="17" s="1"/>
  <c r="AZ51" i="17" a="1"/>
  <c r="AZ51" i="17" s="1"/>
  <c r="AY51" i="17" a="1"/>
  <c r="AY51" i="17" s="1"/>
  <c r="AX51" i="17" a="1"/>
  <c r="AX51" i="17" s="1"/>
  <c r="AW51" i="17" a="1"/>
  <c r="AW51" i="17" s="1"/>
  <c r="AV51" i="17" a="1"/>
  <c r="AV51" i="17" s="1"/>
  <c r="AU51" i="17" a="1"/>
  <c r="AU51" i="17" s="1"/>
  <c r="AT51" i="17" a="1"/>
  <c r="AT51" i="17" s="1"/>
  <c r="AS51" i="17" a="1"/>
  <c r="AS51" i="17" s="1"/>
  <c r="AR51" i="17" a="1"/>
  <c r="AR51" i="17" s="1"/>
  <c r="AM51" i="17" a="1"/>
  <c r="AM51" i="17" s="1"/>
  <c r="AO51" i="17" s="1"/>
  <c r="AL51" i="17" a="1"/>
  <c r="AL51" i="17" s="1"/>
  <c r="AN51" i="17" s="1"/>
  <c r="AK51" i="17" a="1"/>
  <c r="AK51" i="17" s="1"/>
  <c r="AJ51" i="17" a="1"/>
  <c r="AJ51" i="17" s="1"/>
  <c r="AI51" i="17" a="1"/>
  <c r="AI51" i="17" s="1"/>
  <c r="AH51" i="17" a="1"/>
  <c r="AH51" i="17" s="1"/>
  <c r="AG51" i="17" a="1"/>
  <c r="AG51" i="17" s="1"/>
  <c r="AF51" i="17" a="1"/>
  <c r="AF51" i="17" s="1"/>
  <c r="AE51" i="17" a="1"/>
  <c r="AE51" i="17" s="1"/>
  <c r="AD51" i="17" a="1"/>
  <c r="AD51" i="17" s="1"/>
  <c r="AC51" i="17" a="1"/>
  <c r="AC51" i="17" s="1"/>
  <c r="AB51" i="17" a="1"/>
  <c r="AB51" i="17" s="1"/>
  <c r="AA51" i="17" a="1"/>
  <c r="AA51" i="17" s="1"/>
  <c r="Z51" i="17" a="1"/>
  <c r="Z51" i="17" s="1"/>
  <c r="Y51" i="17" a="1"/>
  <c r="Y51" i="17" s="1"/>
  <c r="X51" i="17" a="1"/>
  <c r="X51" i="17" s="1"/>
  <c r="W51" i="17" a="1"/>
  <c r="W51" i="17" s="1"/>
  <c r="V51" i="17" a="1"/>
  <c r="V51" i="17" s="1"/>
  <c r="U51" i="17" a="1"/>
  <c r="U51" i="17" s="1"/>
  <c r="P51" i="17" a="1"/>
  <c r="P51" i="17" s="1"/>
  <c r="R51" i="17" s="1"/>
  <c r="O51" i="17" a="1"/>
  <c r="O51" i="17" s="1"/>
  <c r="Q51" i="17" s="1"/>
  <c r="N51" i="17" a="1"/>
  <c r="N51" i="17" s="1"/>
  <c r="F51" i="17" a="1"/>
  <c r="F51" i="17" s="1"/>
  <c r="E51" i="17" a="1"/>
  <c r="E51" i="17" s="1"/>
  <c r="D51" i="17" a="1"/>
  <c r="D51" i="17" s="1"/>
  <c r="C51" i="17" a="1"/>
  <c r="C51" i="17" s="1"/>
  <c r="B51" i="17" a="1"/>
  <c r="B51" i="17" s="1"/>
  <c r="BB50" i="17" a="1"/>
  <c r="BB50" i="17" s="1"/>
  <c r="BA50" i="17" a="1"/>
  <c r="BA50" i="17" s="1"/>
  <c r="AZ50" i="17" a="1"/>
  <c r="AZ50" i="17" s="1"/>
  <c r="AY50" i="17" a="1"/>
  <c r="AY50" i="17" s="1"/>
  <c r="AX50" i="17" a="1"/>
  <c r="AX50" i="17" s="1"/>
  <c r="AW50" i="17" a="1"/>
  <c r="AW50" i="17" s="1"/>
  <c r="AV50" i="17" a="1"/>
  <c r="AV50" i="17" s="1"/>
  <c r="AU50" i="17" a="1"/>
  <c r="AU50" i="17" s="1"/>
  <c r="AT50" i="17" a="1"/>
  <c r="AT50" i="17" s="1"/>
  <c r="AS50" i="17" a="1"/>
  <c r="AS50" i="17" s="1"/>
  <c r="AR50" i="17" a="1"/>
  <c r="AR50" i="17" s="1"/>
  <c r="AM50" i="17" a="1"/>
  <c r="AM50" i="17" s="1"/>
  <c r="AO50" i="17" s="1"/>
  <c r="AL50" i="17" a="1"/>
  <c r="AL50" i="17" s="1"/>
  <c r="AN50" i="17" s="1"/>
  <c r="AK50" i="17" a="1"/>
  <c r="AK50" i="17" s="1"/>
  <c r="AJ50" i="17" a="1"/>
  <c r="AJ50" i="17" s="1"/>
  <c r="AI50" i="17" a="1"/>
  <c r="AI50" i="17" s="1"/>
  <c r="AH50" i="17" a="1"/>
  <c r="AH50" i="17" s="1"/>
  <c r="AG50" i="17" a="1"/>
  <c r="AG50" i="17" s="1"/>
  <c r="AF50" i="17" a="1"/>
  <c r="AF50" i="17" s="1"/>
  <c r="AE50" i="17" a="1"/>
  <c r="AE50" i="17" s="1"/>
  <c r="AD50" i="17" a="1"/>
  <c r="AD50" i="17" s="1"/>
  <c r="AC50" i="17" a="1"/>
  <c r="AC50" i="17" s="1"/>
  <c r="AB50" i="17" a="1"/>
  <c r="AB50" i="17" s="1"/>
  <c r="AA50" i="17" a="1"/>
  <c r="AA50" i="17" s="1"/>
  <c r="Z50" i="17" a="1"/>
  <c r="Z50" i="17" s="1"/>
  <c r="Y50" i="17" a="1"/>
  <c r="Y50" i="17" s="1"/>
  <c r="X50" i="17" a="1"/>
  <c r="X50" i="17" s="1"/>
  <c r="W50" i="17" a="1"/>
  <c r="W50" i="17" s="1"/>
  <c r="V50" i="17" a="1"/>
  <c r="V50" i="17" s="1"/>
  <c r="U50" i="17" a="1"/>
  <c r="U50" i="17" s="1"/>
  <c r="P50" i="17" a="1"/>
  <c r="P50" i="17" s="1"/>
  <c r="R50" i="17" s="1"/>
  <c r="O50" i="17" a="1"/>
  <c r="O50" i="17" s="1"/>
  <c r="Q50" i="17" s="1"/>
  <c r="N50" i="17" a="1"/>
  <c r="N50" i="17" s="1"/>
  <c r="F50" i="17" a="1"/>
  <c r="F50" i="17" s="1"/>
  <c r="E50" i="17" a="1"/>
  <c r="E50" i="17" s="1"/>
  <c r="D50" i="17" a="1"/>
  <c r="D50" i="17" s="1"/>
  <c r="C50" i="17" a="1"/>
  <c r="C50" i="17" s="1"/>
  <c r="B50" i="17" a="1"/>
  <c r="B50" i="17" s="1"/>
  <c r="BB49" i="17" a="1"/>
  <c r="BB49" i="17" s="1"/>
  <c r="BA49" i="17" a="1"/>
  <c r="BA49" i="17" s="1"/>
  <c r="AZ49" i="17" a="1"/>
  <c r="AZ49" i="17" s="1"/>
  <c r="AY49" i="17" a="1"/>
  <c r="AY49" i="17" s="1"/>
  <c r="AX49" i="17" a="1"/>
  <c r="AX49" i="17" s="1"/>
  <c r="AW49" i="17" a="1"/>
  <c r="AW49" i="17" s="1"/>
  <c r="AV49" i="17" a="1"/>
  <c r="AV49" i="17" s="1"/>
  <c r="BF49" i="17" s="1" a="1"/>
  <c r="BF49" i="17" s="1"/>
  <c r="AU49" i="17" a="1"/>
  <c r="AU49" i="17" s="1"/>
  <c r="AT49" i="17" a="1"/>
  <c r="AT49" i="17" s="1"/>
  <c r="AS49" i="17" a="1"/>
  <c r="AS49" i="17" s="1"/>
  <c r="AR49" i="17" a="1"/>
  <c r="AR49" i="17" s="1"/>
  <c r="AM49" i="17" a="1"/>
  <c r="AM49" i="17" s="1"/>
  <c r="AO49" i="17" s="1"/>
  <c r="AL49" i="17" a="1"/>
  <c r="AL49" i="17" s="1"/>
  <c r="AN49" i="17" s="1"/>
  <c r="AK49" i="17" a="1"/>
  <c r="AK49" i="17" s="1"/>
  <c r="AJ49" i="17" a="1"/>
  <c r="AJ49" i="17" s="1"/>
  <c r="AI49" i="17" a="1"/>
  <c r="AI49" i="17" s="1"/>
  <c r="AH49" i="17" a="1"/>
  <c r="AH49" i="17" s="1"/>
  <c r="AG49" i="17" a="1"/>
  <c r="AG49" i="17" s="1"/>
  <c r="AF49" i="17" a="1"/>
  <c r="AF49" i="17" s="1"/>
  <c r="AE49" i="17" a="1"/>
  <c r="AE49" i="17" s="1"/>
  <c r="AD49" i="17" a="1"/>
  <c r="AD49" i="17" s="1"/>
  <c r="AC49" i="17" a="1"/>
  <c r="AC49" i="17" s="1"/>
  <c r="AB49" i="17" a="1"/>
  <c r="AB49" i="17" s="1"/>
  <c r="AA49" i="17" a="1"/>
  <c r="AA49" i="17" s="1"/>
  <c r="Z49" i="17" a="1"/>
  <c r="Z49" i="17" s="1"/>
  <c r="Y49" i="17" a="1"/>
  <c r="Y49" i="17" s="1"/>
  <c r="X49" i="17" a="1"/>
  <c r="X49" i="17" s="1"/>
  <c r="W49" i="17" a="1"/>
  <c r="W49" i="17" s="1"/>
  <c r="V49" i="17" a="1"/>
  <c r="V49" i="17" s="1"/>
  <c r="U49" i="17" a="1"/>
  <c r="U49" i="17" s="1"/>
  <c r="P49" i="17" a="1"/>
  <c r="P49" i="17" s="1"/>
  <c r="R49" i="17" s="1"/>
  <c r="O49" i="17" a="1"/>
  <c r="O49" i="17" s="1"/>
  <c r="Q49" i="17" s="1"/>
  <c r="N49" i="17" a="1"/>
  <c r="N49" i="17" s="1"/>
  <c r="F49" i="17" a="1"/>
  <c r="F49" i="17" s="1"/>
  <c r="E49" i="17" a="1"/>
  <c r="E49" i="17" s="1"/>
  <c r="D49" i="17" a="1"/>
  <c r="D49" i="17" s="1"/>
  <c r="C49" i="17" a="1"/>
  <c r="C49" i="17" s="1"/>
  <c r="B49" i="17" a="1"/>
  <c r="B49" i="17" s="1"/>
  <c r="BB48" i="17" a="1"/>
  <c r="BB48" i="17" s="1"/>
  <c r="BA48" i="17" a="1"/>
  <c r="BA48" i="17" s="1"/>
  <c r="AZ48" i="17" a="1"/>
  <c r="AZ48" i="17" s="1"/>
  <c r="AY48" i="17" a="1"/>
  <c r="AY48" i="17" s="1"/>
  <c r="AX48" i="17" a="1"/>
  <c r="AX48" i="17" s="1"/>
  <c r="AW48" i="17" a="1"/>
  <c r="AW48" i="17" s="1"/>
  <c r="AV48" i="17" a="1"/>
  <c r="AV48" i="17" s="1"/>
  <c r="AU48" i="17" a="1"/>
  <c r="AU48" i="17" s="1"/>
  <c r="AT48" i="17" a="1"/>
  <c r="AT48" i="17" s="1"/>
  <c r="AS48" i="17" a="1"/>
  <c r="AS48" i="17" s="1"/>
  <c r="AR48" i="17" a="1"/>
  <c r="AR48" i="17" s="1"/>
  <c r="AM48" i="17" a="1"/>
  <c r="AM48" i="17" s="1"/>
  <c r="AO48" i="17" s="1"/>
  <c r="AL48" i="17" a="1"/>
  <c r="AL48" i="17" s="1"/>
  <c r="AN48" i="17" s="1"/>
  <c r="AK48" i="17" a="1"/>
  <c r="AK48" i="17" s="1"/>
  <c r="AJ48" i="17" a="1"/>
  <c r="AJ48" i="17" s="1"/>
  <c r="AI48" i="17" a="1"/>
  <c r="AI48" i="17" s="1"/>
  <c r="AH48" i="17" a="1"/>
  <c r="AH48" i="17" s="1"/>
  <c r="AG48" i="17" a="1"/>
  <c r="AG48" i="17" s="1"/>
  <c r="AF48" i="17" a="1"/>
  <c r="AF48" i="17" s="1"/>
  <c r="AE48" i="17" a="1"/>
  <c r="AE48" i="17" s="1"/>
  <c r="AD48" i="17" a="1"/>
  <c r="AD48" i="17" s="1"/>
  <c r="AC48" i="17" a="1"/>
  <c r="AC48" i="17" s="1"/>
  <c r="AB48" i="17" a="1"/>
  <c r="AB48" i="17" s="1"/>
  <c r="AA48" i="17" a="1"/>
  <c r="AA48" i="17" s="1"/>
  <c r="Z48" i="17" a="1"/>
  <c r="Z48" i="17" s="1"/>
  <c r="Y48" i="17" a="1"/>
  <c r="Y48" i="17" s="1"/>
  <c r="X48" i="17" a="1"/>
  <c r="X48" i="17" s="1"/>
  <c r="W48" i="17" a="1"/>
  <c r="W48" i="17" s="1"/>
  <c r="V48" i="17" a="1"/>
  <c r="V48" i="17" s="1"/>
  <c r="U48" i="17" a="1"/>
  <c r="U48" i="17" s="1"/>
  <c r="P48" i="17" a="1"/>
  <c r="P48" i="17" s="1"/>
  <c r="R48" i="17" s="1"/>
  <c r="O48" i="17" a="1"/>
  <c r="O48" i="17" s="1"/>
  <c r="Q48" i="17" s="1"/>
  <c r="N48" i="17" a="1"/>
  <c r="N48" i="17" s="1"/>
  <c r="F48" i="17" a="1"/>
  <c r="F48" i="17" s="1"/>
  <c r="E48" i="17" a="1"/>
  <c r="E48" i="17" s="1"/>
  <c r="D48" i="17" a="1"/>
  <c r="D48" i="17" s="1"/>
  <c r="C48" i="17" a="1"/>
  <c r="C48" i="17" s="1"/>
  <c r="B48" i="17" a="1"/>
  <c r="B48" i="17" s="1"/>
  <c r="BB47" i="17" a="1"/>
  <c r="BB47" i="17" s="1"/>
  <c r="BA47" i="17" a="1"/>
  <c r="BA47" i="17" s="1"/>
  <c r="AZ47" i="17" a="1"/>
  <c r="AZ47" i="17" s="1"/>
  <c r="AY47" i="17" a="1"/>
  <c r="AY47" i="17" s="1"/>
  <c r="AX47" i="17" a="1"/>
  <c r="AX47" i="17" s="1"/>
  <c r="AW47" i="17" a="1"/>
  <c r="AW47" i="17" s="1"/>
  <c r="AV47" i="17" a="1"/>
  <c r="AV47" i="17" s="1"/>
  <c r="BF47" i="17" s="1" a="1"/>
  <c r="BF47" i="17" s="1"/>
  <c r="AU47" i="17" a="1"/>
  <c r="AU47" i="17" s="1"/>
  <c r="AT47" i="17" a="1"/>
  <c r="AT47" i="17" s="1"/>
  <c r="AS47" i="17" a="1"/>
  <c r="AS47" i="17" s="1"/>
  <c r="AR47" i="17" a="1"/>
  <c r="AR47" i="17" s="1"/>
  <c r="AM47" i="17" a="1"/>
  <c r="AM47" i="17" s="1"/>
  <c r="AO47" i="17" s="1"/>
  <c r="AL47" i="17" a="1"/>
  <c r="AL47" i="17" s="1"/>
  <c r="AN47" i="17" s="1"/>
  <c r="AK47" i="17" a="1"/>
  <c r="AK47" i="17" s="1"/>
  <c r="AJ47" i="17" a="1"/>
  <c r="AJ47" i="17" s="1"/>
  <c r="AI47" i="17" a="1"/>
  <c r="AI47" i="17" s="1"/>
  <c r="AH47" i="17" a="1"/>
  <c r="AH47" i="17" s="1"/>
  <c r="AG47" i="17" a="1"/>
  <c r="AG47" i="17" s="1"/>
  <c r="AF47" i="17" a="1"/>
  <c r="AF47" i="17" s="1"/>
  <c r="AE47" i="17" a="1"/>
  <c r="AE47" i="17" s="1"/>
  <c r="AD47" i="17" a="1"/>
  <c r="AD47" i="17" s="1"/>
  <c r="AC47" i="17" a="1"/>
  <c r="AC47" i="17" s="1"/>
  <c r="AB47" i="17" a="1"/>
  <c r="AB47" i="17" s="1"/>
  <c r="AA47" i="17" a="1"/>
  <c r="AA47" i="17" s="1"/>
  <c r="Z47" i="17" a="1"/>
  <c r="Z47" i="17" s="1"/>
  <c r="Y47" i="17" a="1"/>
  <c r="Y47" i="17" s="1"/>
  <c r="X47" i="17" a="1"/>
  <c r="X47" i="17" s="1"/>
  <c r="W47" i="17" a="1"/>
  <c r="W47" i="17" s="1"/>
  <c r="V47" i="17" a="1"/>
  <c r="V47" i="17" s="1"/>
  <c r="U47" i="17" a="1"/>
  <c r="U47" i="17" s="1"/>
  <c r="P47" i="17" a="1"/>
  <c r="P47" i="17" s="1"/>
  <c r="R47" i="17" s="1"/>
  <c r="O47" i="17" a="1"/>
  <c r="O47" i="17" s="1"/>
  <c r="Q47" i="17" s="1"/>
  <c r="N47" i="17" a="1"/>
  <c r="N47" i="17" s="1"/>
  <c r="F47" i="17" a="1"/>
  <c r="F47" i="17" s="1"/>
  <c r="E47" i="17" a="1"/>
  <c r="E47" i="17" s="1"/>
  <c r="D47" i="17" a="1"/>
  <c r="D47" i="17" s="1"/>
  <c r="C47" i="17" a="1"/>
  <c r="C47" i="17" s="1"/>
  <c r="B47" i="17" a="1"/>
  <c r="B47" i="17" s="1"/>
  <c r="BB46" i="17" a="1"/>
  <c r="BB46" i="17" s="1"/>
  <c r="BA46" i="17" a="1"/>
  <c r="BA46" i="17" s="1"/>
  <c r="AZ46" i="17" a="1"/>
  <c r="AZ46" i="17" s="1"/>
  <c r="AY46" i="17" a="1"/>
  <c r="AY46" i="17" s="1"/>
  <c r="AX46" i="17" a="1"/>
  <c r="AX46" i="17" s="1"/>
  <c r="AW46" i="17" a="1"/>
  <c r="AW46" i="17" s="1"/>
  <c r="AV46" i="17" a="1"/>
  <c r="AV46" i="17" s="1"/>
  <c r="BF46" i="17" s="1" a="1"/>
  <c r="BF46" i="17" s="1"/>
  <c r="AU46" i="17" a="1"/>
  <c r="AU46" i="17" s="1"/>
  <c r="AT46" i="17" a="1"/>
  <c r="AT46" i="17" s="1"/>
  <c r="AS46" i="17" a="1"/>
  <c r="AS46" i="17" s="1"/>
  <c r="AR46" i="17" a="1"/>
  <c r="AR46" i="17" s="1"/>
  <c r="AM46" i="17" a="1"/>
  <c r="AM46" i="17" s="1"/>
  <c r="AO46" i="17" s="1"/>
  <c r="AL46" i="17" a="1"/>
  <c r="AL46" i="17" s="1"/>
  <c r="AN46" i="17" s="1"/>
  <c r="AK46" i="17" a="1"/>
  <c r="AK46" i="17" s="1"/>
  <c r="AJ46" i="17" a="1"/>
  <c r="AJ46" i="17" s="1"/>
  <c r="AI46" i="17" a="1"/>
  <c r="AI46" i="17" s="1"/>
  <c r="AH46" i="17" a="1"/>
  <c r="AH46" i="17" s="1"/>
  <c r="AG46" i="17" a="1"/>
  <c r="AG46" i="17" s="1"/>
  <c r="AF46" i="17" a="1"/>
  <c r="AF46" i="17" s="1"/>
  <c r="AE46" i="17" a="1"/>
  <c r="AE46" i="17" s="1"/>
  <c r="AD46" i="17" a="1"/>
  <c r="AD46" i="17" s="1"/>
  <c r="AC46" i="17" a="1"/>
  <c r="AC46" i="17" s="1"/>
  <c r="AB46" i="17" a="1"/>
  <c r="AB46" i="17" s="1"/>
  <c r="AA46" i="17" a="1"/>
  <c r="AA46" i="17" s="1"/>
  <c r="Z46" i="17" a="1"/>
  <c r="Z46" i="17" s="1"/>
  <c r="Y46" i="17" a="1"/>
  <c r="Y46" i="17" s="1"/>
  <c r="X46" i="17" a="1"/>
  <c r="X46" i="17" s="1"/>
  <c r="W46" i="17" a="1"/>
  <c r="W46" i="17" s="1"/>
  <c r="V46" i="17" a="1"/>
  <c r="V46" i="17" s="1"/>
  <c r="U46" i="17" a="1"/>
  <c r="U46" i="17" s="1"/>
  <c r="P46" i="17" a="1"/>
  <c r="P46" i="17" s="1"/>
  <c r="R46" i="17" s="1"/>
  <c r="O46" i="17" a="1"/>
  <c r="O46" i="17" s="1"/>
  <c r="Q46" i="17" s="1"/>
  <c r="N46" i="17" a="1"/>
  <c r="N46" i="17" s="1"/>
  <c r="F46" i="17" a="1"/>
  <c r="F46" i="17" s="1"/>
  <c r="E46" i="17" a="1"/>
  <c r="E46" i="17" s="1"/>
  <c r="D46" i="17" a="1"/>
  <c r="D46" i="17" s="1"/>
  <c r="C46" i="17" a="1"/>
  <c r="C46" i="17" s="1"/>
  <c r="B46" i="17" a="1"/>
  <c r="B46" i="17" s="1"/>
  <c r="BB45" i="17" a="1"/>
  <c r="BB45" i="17" s="1"/>
  <c r="BA45" i="17" a="1"/>
  <c r="BA45" i="17" s="1"/>
  <c r="AZ45" i="17" a="1"/>
  <c r="AZ45" i="17" s="1"/>
  <c r="AY45" i="17" a="1"/>
  <c r="AY45" i="17" s="1"/>
  <c r="AX45" i="17" a="1"/>
  <c r="AX45" i="17" s="1"/>
  <c r="AW45" i="17" a="1"/>
  <c r="AW45" i="17" s="1"/>
  <c r="AV45" i="17" a="1"/>
  <c r="AV45" i="17" s="1"/>
  <c r="AU45" i="17" a="1"/>
  <c r="AU45" i="17" s="1"/>
  <c r="AT45" i="17" a="1"/>
  <c r="AT45" i="17" s="1"/>
  <c r="AS45" i="17" a="1"/>
  <c r="AS45" i="17" s="1"/>
  <c r="AR45" i="17" a="1"/>
  <c r="AR45" i="17" s="1"/>
  <c r="AM45" i="17" a="1"/>
  <c r="AM45" i="17" s="1"/>
  <c r="AO45" i="17" s="1"/>
  <c r="AL45" i="17" a="1"/>
  <c r="AL45" i="17" s="1"/>
  <c r="AN45" i="17" s="1"/>
  <c r="AK45" i="17" a="1"/>
  <c r="AK45" i="17" s="1"/>
  <c r="AJ45" i="17" a="1"/>
  <c r="AJ45" i="17" s="1"/>
  <c r="AI45" i="17" a="1"/>
  <c r="AI45" i="17" s="1"/>
  <c r="AH45" i="17" a="1"/>
  <c r="AH45" i="17" s="1"/>
  <c r="AG45" i="17" a="1"/>
  <c r="AG45" i="17" s="1"/>
  <c r="AF45" i="17" a="1"/>
  <c r="AF45" i="17" s="1"/>
  <c r="AE45" i="17" a="1"/>
  <c r="AE45" i="17" s="1"/>
  <c r="AD45" i="17" a="1"/>
  <c r="AD45" i="17" s="1"/>
  <c r="AC45" i="17" a="1"/>
  <c r="AC45" i="17" s="1"/>
  <c r="AB45" i="17" a="1"/>
  <c r="AB45" i="17" s="1"/>
  <c r="AA45" i="17" a="1"/>
  <c r="AA45" i="17" s="1"/>
  <c r="Z45" i="17" a="1"/>
  <c r="Z45" i="17" s="1"/>
  <c r="Y45" i="17" a="1"/>
  <c r="Y45" i="17" s="1"/>
  <c r="X45" i="17" a="1"/>
  <c r="X45" i="17" s="1"/>
  <c r="W45" i="17" a="1"/>
  <c r="W45" i="17" s="1"/>
  <c r="V45" i="17" a="1"/>
  <c r="V45" i="17" s="1"/>
  <c r="U45" i="17" a="1"/>
  <c r="U45" i="17" s="1"/>
  <c r="P45" i="17" a="1"/>
  <c r="P45" i="17" s="1"/>
  <c r="R45" i="17" s="1"/>
  <c r="O45" i="17" a="1"/>
  <c r="O45" i="17" s="1"/>
  <c r="Q45" i="17" s="1"/>
  <c r="N45" i="17" a="1"/>
  <c r="N45" i="17" s="1"/>
  <c r="F45" i="17" a="1"/>
  <c r="F45" i="17" s="1"/>
  <c r="E45" i="17" a="1"/>
  <c r="E45" i="17" s="1"/>
  <c r="D45" i="17" a="1"/>
  <c r="D45" i="17" s="1"/>
  <c r="C45" i="17" a="1"/>
  <c r="C45" i="17" s="1"/>
  <c r="B45" i="17" a="1"/>
  <c r="B45" i="17" s="1"/>
  <c r="BB44" i="17" a="1"/>
  <c r="BB44" i="17" s="1"/>
  <c r="BA44" i="17" a="1"/>
  <c r="BA44" i="17" s="1"/>
  <c r="AZ44" i="17" a="1"/>
  <c r="AZ44" i="17" s="1"/>
  <c r="AY44" i="17" a="1"/>
  <c r="AY44" i="17" s="1"/>
  <c r="AX44" i="17" a="1"/>
  <c r="AX44" i="17" s="1"/>
  <c r="AW44" i="17" a="1"/>
  <c r="AW44" i="17" s="1"/>
  <c r="AV44" i="17" a="1"/>
  <c r="AV44" i="17" s="1"/>
  <c r="AU44" i="17" a="1"/>
  <c r="AU44" i="17" s="1"/>
  <c r="AT44" i="17" a="1"/>
  <c r="AT44" i="17" s="1"/>
  <c r="AS44" i="17" a="1"/>
  <c r="AS44" i="17" s="1"/>
  <c r="AR44" i="17" a="1"/>
  <c r="AR44" i="17" s="1"/>
  <c r="AM44" i="17" a="1"/>
  <c r="AM44" i="17" s="1"/>
  <c r="AO44" i="17" s="1"/>
  <c r="AL44" i="17" a="1"/>
  <c r="AL44" i="17" s="1"/>
  <c r="AN44" i="17" s="1"/>
  <c r="AK44" i="17" a="1"/>
  <c r="AK44" i="17" s="1"/>
  <c r="AJ44" i="17" a="1"/>
  <c r="AJ44" i="17" s="1"/>
  <c r="AI44" i="17" a="1"/>
  <c r="AI44" i="17" s="1"/>
  <c r="AH44" i="17" a="1"/>
  <c r="AH44" i="17" s="1"/>
  <c r="AG44" i="17" a="1"/>
  <c r="AG44" i="17" s="1"/>
  <c r="AF44" i="17" a="1"/>
  <c r="AF44" i="17" s="1"/>
  <c r="AE44" i="17" a="1"/>
  <c r="AE44" i="17" s="1"/>
  <c r="AD44" i="17" a="1"/>
  <c r="AD44" i="17" s="1"/>
  <c r="AC44" i="17" a="1"/>
  <c r="AC44" i="17" s="1"/>
  <c r="AB44" i="17" a="1"/>
  <c r="AB44" i="17" s="1"/>
  <c r="AA44" i="17" a="1"/>
  <c r="AA44" i="17" s="1"/>
  <c r="Z44" i="17" a="1"/>
  <c r="Z44" i="17" s="1"/>
  <c r="Y44" i="17" a="1"/>
  <c r="Y44" i="17" s="1"/>
  <c r="X44" i="17" a="1"/>
  <c r="X44" i="17" s="1"/>
  <c r="W44" i="17" a="1"/>
  <c r="W44" i="17" s="1"/>
  <c r="V44" i="17" a="1"/>
  <c r="V44" i="17" s="1"/>
  <c r="U44" i="17" a="1"/>
  <c r="U44" i="17" s="1"/>
  <c r="P44" i="17" a="1"/>
  <c r="P44" i="17" s="1"/>
  <c r="R44" i="17" s="1"/>
  <c r="O44" i="17" a="1"/>
  <c r="O44" i="17" s="1"/>
  <c r="Q44" i="17" s="1"/>
  <c r="N44" i="17" a="1"/>
  <c r="N44" i="17" s="1"/>
  <c r="F44" i="17" a="1"/>
  <c r="F44" i="17" s="1"/>
  <c r="K44" i="17" s="1" a="1"/>
  <c r="K44" i="17" s="1"/>
  <c r="E44" i="17" a="1"/>
  <c r="E44" i="17" s="1"/>
  <c r="D44" i="17" a="1"/>
  <c r="D44" i="17" s="1"/>
  <c r="C44" i="17" a="1"/>
  <c r="C44" i="17" s="1"/>
  <c r="B44" i="17" a="1"/>
  <c r="B44" i="17" s="1"/>
  <c r="BB43" i="17" a="1"/>
  <c r="BB43" i="17" s="1"/>
  <c r="BA43" i="17" a="1"/>
  <c r="BA43" i="17" s="1"/>
  <c r="AZ43" i="17" a="1"/>
  <c r="AZ43" i="17" s="1"/>
  <c r="AY43" i="17" a="1"/>
  <c r="AY43" i="17" s="1"/>
  <c r="AX43" i="17" a="1"/>
  <c r="AX43" i="17" s="1"/>
  <c r="AW43" i="17" a="1"/>
  <c r="AW43" i="17" s="1"/>
  <c r="AV43" i="17" a="1"/>
  <c r="AV43" i="17" s="1"/>
  <c r="BE43" i="17" s="1" a="1"/>
  <c r="BE43" i="17" s="1"/>
  <c r="AU43" i="17" a="1"/>
  <c r="AU43" i="17" s="1"/>
  <c r="AT43" i="17" a="1"/>
  <c r="AT43" i="17" s="1"/>
  <c r="AS43" i="17" a="1"/>
  <c r="AS43" i="17" s="1"/>
  <c r="AR43" i="17" a="1"/>
  <c r="AR43" i="17" s="1"/>
  <c r="AM43" i="17" a="1"/>
  <c r="AM43" i="17" s="1"/>
  <c r="AO43" i="17" s="1"/>
  <c r="AL43" i="17" a="1"/>
  <c r="AL43" i="17" s="1"/>
  <c r="AN43" i="17" s="1"/>
  <c r="AK43" i="17" a="1"/>
  <c r="AK43" i="17" s="1"/>
  <c r="AJ43" i="17" a="1"/>
  <c r="AJ43" i="17" s="1"/>
  <c r="AI43" i="17" a="1"/>
  <c r="AI43" i="17" s="1"/>
  <c r="AH43" i="17" a="1"/>
  <c r="AH43" i="17" s="1"/>
  <c r="AG43" i="17" a="1"/>
  <c r="AG43" i="17" s="1"/>
  <c r="AF43" i="17" a="1"/>
  <c r="AF43" i="17" s="1"/>
  <c r="AE43" i="17" a="1"/>
  <c r="AE43" i="17" s="1"/>
  <c r="AD43" i="17" a="1"/>
  <c r="AD43" i="17" s="1"/>
  <c r="AC43" i="17" a="1"/>
  <c r="AC43" i="17" s="1"/>
  <c r="AB43" i="17" a="1"/>
  <c r="AB43" i="17" s="1"/>
  <c r="AA43" i="17" a="1"/>
  <c r="AA43" i="17" s="1"/>
  <c r="Z43" i="17" a="1"/>
  <c r="Z43" i="17" s="1"/>
  <c r="Y43" i="17" a="1"/>
  <c r="Y43" i="17" s="1"/>
  <c r="X43" i="17" a="1"/>
  <c r="X43" i="17" s="1"/>
  <c r="W43" i="17" a="1"/>
  <c r="W43" i="17" s="1"/>
  <c r="V43" i="17" a="1"/>
  <c r="V43" i="17" s="1"/>
  <c r="U43" i="17" a="1"/>
  <c r="U43" i="17" s="1"/>
  <c r="P43" i="17" a="1"/>
  <c r="P43" i="17" s="1"/>
  <c r="R43" i="17" s="1"/>
  <c r="O43" i="17" a="1"/>
  <c r="O43" i="17" s="1"/>
  <c r="Q43" i="17" s="1"/>
  <c r="N43" i="17" a="1"/>
  <c r="N43" i="17" s="1"/>
  <c r="F43" i="17" a="1"/>
  <c r="F43" i="17" s="1"/>
  <c r="E43" i="17" a="1"/>
  <c r="E43" i="17" s="1"/>
  <c r="D43" i="17" a="1"/>
  <c r="D43" i="17" s="1"/>
  <c r="C43" i="17" a="1"/>
  <c r="C43" i="17" s="1"/>
  <c r="B43" i="17" a="1"/>
  <c r="B43" i="17" s="1"/>
  <c r="BB42" i="17" a="1"/>
  <c r="BB42" i="17" s="1"/>
  <c r="BA42" i="17" a="1"/>
  <c r="BA42" i="17" s="1"/>
  <c r="AZ42" i="17" a="1"/>
  <c r="AZ42" i="17" s="1"/>
  <c r="AY42" i="17" a="1"/>
  <c r="AY42" i="17" s="1"/>
  <c r="AX42" i="17" a="1"/>
  <c r="AX42" i="17" s="1"/>
  <c r="AW42" i="17" a="1"/>
  <c r="AW42" i="17" s="1"/>
  <c r="AV42" i="17" a="1"/>
  <c r="AV42" i="17" s="1"/>
  <c r="BF42" i="17" s="1" a="1"/>
  <c r="BF42" i="17" s="1"/>
  <c r="AU42" i="17" a="1"/>
  <c r="AU42" i="17" s="1"/>
  <c r="AT42" i="17" a="1"/>
  <c r="AT42" i="17" s="1"/>
  <c r="AS42" i="17" a="1"/>
  <c r="AS42" i="17" s="1"/>
  <c r="AR42" i="17" a="1"/>
  <c r="AR42" i="17" s="1"/>
  <c r="AM42" i="17" a="1"/>
  <c r="AM42" i="17" s="1"/>
  <c r="AO42" i="17" s="1"/>
  <c r="AL42" i="17" a="1"/>
  <c r="AL42" i="17" s="1"/>
  <c r="AN42" i="17" s="1"/>
  <c r="AK42" i="17" a="1"/>
  <c r="AK42" i="17" s="1"/>
  <c r="AJ42" i="17" a="1"/>
  <c r="AJ42" i="17" s="1"/>
  <c r="AI42" i="17" a="1"/>
  <c r="AI42" i="17" s="1"/>
  <c r="AH42" i="17" a="1"/>
  <c r="AH42" i="17" s="1"/>
  <c r="AG42" i="17" a="1"/>
  <c r="AG42" i="17" s="1"/>
  <c r="AF42" i="17" a="1"/>
  <c r="AF42" i="17" s="1"/>
  <c r="AE42" i="17" a="1"/>
  <c r="AE42" i="17" s="1"/>
  <c r="AD42" i="17" a="1"/>
  <c r="AD42" i="17" s="1"/>
  <c r="AC42" i="17" a="1"/>
  <c r="AC42" i="17" s="1"/>
  <c r="AB42" i="17" a="1"/>
  <c r="AB42" i="17" s="1"/>
  <c r="AA42" i="17" a="1"/>
  <c r="AA42" i="17" s="1"/>
  <c r="Z42" i="17" a="1"/>
  <c r="Z42" i="17" s="1"/>
  <c r="Y42" i="17" a="1"/>
  <c r="Y42" i="17" s="1"/>
  <c r="X42" i="17" a="1"/>
  <c r="X42" i="17" s="1"/>
  <c r="W42" i="17" a="1"/>
  <c r="W42" i="17" s="1"/>
  <c r="V42" i="17" a="1"/>
  <c r="V42" i="17" s="1"/>
  <c r="U42" i="17" a="1"/>
  <c r="U42" i="17" s="1"/>
  <c r="P42" i="17" a="1"/>
  <c r="P42" i="17" s="1"/>
  <c r="R42" i="17" s="1"/>
  <c r="O42" i="17" a="1"/>
  <c r="O42" i="17" s="1"/>
  <c r="Q42" i="17" s="1"/>
  <c r="N42" i="17" a="1"/>
  <c r="N42" i="17" s="1"/>
  <c r="F42" i="17" a="1"/>
  <c r="F42" i="17" s="1"/>
  <c r="E42" i="17" a="1"/>
  <c r="E42" i="17" s="1"/>
  <c r="D42" i="17" a="1"/>
  <c r="D42" i="17" s="1"/>
  <c r="C42" i="17" a="1"/>
  <c r="C42" i="17" s="1"/>
  <c r="B42" i="17" a="1"/>
  <c r="B42" i="17" s="1"/>
  <c r="BB41" i="17" a="1"/>
  <c r="BB41" i="17" s="1"/>
  <c r="BA41" i="17" a="1"/>
  <c r="BA41" i="17" s="1"/>
  <c r="AZ41" i="17" a="1"/>
  <c r="AZ41" i="17" s="1"/>
  <c r="AY41" i="17" a="1"/>
  <c r="AY41" i="17" s="1"/>
  <c r="AX41" i="17" a="1"/>
  <c r="AX41" i="17" s="1"/>
  <c r="AW41" i="17" a="1"/>
  <c r="AW41" i="17" s="1"/>
  <c r="AV41" i="17" a="1"/>
  <c r="AV41" i="17" s="1"/>
  <c r="AU41" i="17" a="1"/>
  <c r="AU41" i="17" s="1"/>
  <c r="AT41" i="17" a="1"/>
  <c r="AT41" i="17" s="1"/>
  <c r="AS41" i="17" a="1"/>
  <c r="AS41" i="17" s="1"/>
  <c r="AR41" i="17" a="1"/>
  <c r="AR41" i="17" s="1"/>
  <c r="AM41" i="17" a="1"/>
  <c r="AM41" i="17" s="1"/>
  <c r="AO41" i="17" s="1"/>
  <c r="AL41" i="17" a="1"/>
  <c r="AL41" i="17" s="1"/>
  <c r="AN41" i="17" s="1"/>
  <c r="AK41" i="17" a="1"/>
  <c r="AK41" i="17" s="1"/>
  <c r="AJ41" i="17" a="1"/>
  <c r="AJ41" i="17" s="1"/>
  <c r="AI41" i="17" a="1"/>
  <c r="AI41" i="17" s="1"/>
  <c r="AH41" i="17" a="1"/>
  <c r="AH41" i="17" s="1"/>
  <c r="AG41" i="17" a="1"/>
  <c r="AG41" i="17" s="1"/>
  <c r="AF41" i="17" a="1"/>
  <c r="AF41" i="17" s="1"/>
  <c r="AE41" i="17" a="1"/>
  <c r="AE41" i="17" s="1"/>
  <c r="AD41" i="17" a="1"/>
  <c r="AD41" i="17" s="1"/>
  <c r="AC41" i="17" a="1"/>
  <c r="AC41" i="17" s="1"/>
  <c r="AB41" i="17" a="1"/>
  <c r="AB41" i="17" s="1"/>
  <c r="AA41" i="17" a="1"/>
  <c r="AA41" i="17" s="1"/>
  <c r="Z41" i="17" a="1"/>
  <c r="Z41" i="17" s="1"/>
  <c r="Y41" i="17" a="1"/>
  <c r="Y41" i="17" s="1"/>
  <c r="X41" i="17" a="1"/>
  <c r="X41" i="17" s="1"/>
  <c r="W41" i="17" a="1"/>
  <c r="W41" i="17" s="1"/>
  <c r="V41" i="17" a="1"/>
  <c r="V41" i="17" s="1"/>
  <c r="U41" i="17" a="1"/>
  <c r="U41" i="17" s="1"/>
  <c r="P41" i="17" a="1"/>
  <c r="P41" i="17" s="1"/>
  <c r="R41" i="17" s="1"/>
  <c r="O41" i="17" a="1"/>
  <c r="O41" i="17" s="1"/>
  <c r="Q41" i="17" s="1"/>
  <c r="N41" i="17" a="1"/>
  <c r="N41" i="17" s="1"/>
  <c r="F41" i="17" a="1"/>
  <c r="F41" i="17" s="1"/>
  <c r="J41" i="17" s="1" a="1"/>
  <c r="J41" i="17" s="1"/>
  <c r="E41" i="17" a="1"/>
  <c r="E41" i="17" s="1"/>
  <c r="D41" i="17" a="1"/>
  <c r="D41" i="17" s="1"/>
  <c r="C41" i="17" a="1"/>
  <c r="C41" i="17" s="1"/>
  <c r="B41" i="17" a="1"/>
  <c r="B41" i="17" s="1"/>
  <c r="BB40" i="17" a="1"/>
  <c r="BB40" i="17" s="1"/>
  <c r="BA40" i="17" a="1"/>
  <c r="BA40" i="17" s="1"/>
  <c r="AZ40" i="17" a="1"/>
  <c r="AZ40" i="17" s="1"/>
  <c r="AY40" i="17" a="1"/>
  <c r="AY40" i="17" s="1"/>
  <c r="AX40" i="17" a="1"/>
  <c r="AX40" i="17" s="1"/>
  <c r="AW40" i="17" a="1"/>
  <c r="AW40" i="17" s="1"/>
  <c r="AV40" i="17" a="1"/>
  <c r="AV40" i="17" s="1"/>
  <c r="BD40" i="17" s="1" a="1"/>
  <c r="BD40" i="17" s="1"/>
  <c r="AU40" i="17" a="1"/>
  <c r="AU40" i="17" s="1"/>
  <c r="AT40" i="17" a="1"/>
  <c r="AT40" i="17" s="1"/>
  <c r="AS40" i="17" a="1"/>
  <c r="AS40" i="17" s="1"/>
  <c r="AR40" i="17" a="1"/>
  <c r="AR40" i="17" s="1"/>
  <c r="AM40" i="17" a="1"/>
  <c r="AM40" i="17" s="1"/>
  <c r="AO40" i="17" s="1"/>
  <c r="AL40" i="17" a="1"/>
  <c r="AL40" i="17" s="1"/>
  <c r="AN40" i="17" s="1"/>
  <c r="AK40" i="17" a="1"/>
  <c r="AK40" i="17" s="1"/>
  <c r="AJ40" i="17" a="1"/>
  <c r="AJ40" i="17" s="1"/>
  <c r="AI40" i="17" a="1"/>
  <c r="AI40" i="17" s="1"/>
  <c r="AH40" i="17" a="1"/>
  <c r="AH40" i="17" s="1"/>
  <c r="AG40" i="17" a="1"/>
  <c r="AG40" i="17" s="1"/>
  <c r="AF40" i="17" a="1"/>
  <c r="AF40" i="17" s="1"/>
  <c r="AE40" i="17" a="1"/>
  <c r="AE40" i="17" s="1"/>
  <c r="AD40" i="17" a="1"/>
  <c r="AD40" i="17" s="1"/>
  <c r="AC40" i="17" a="1"/>
  <c r="AC40" i="17" s="1"/>
  <c r="AB40" i="17" a="1"/>
  <c r="AB40" i="17" s="1"/>
  <c r="AA40" i="17" a="1"/>
  <c r="AA40" i="17" s="1"/>
  <c r="Z40" i="17" a="1"/>
  <c r="Z40" i="17" s="1"/>
  <c r="Y40" i="17" a="1"/>
  <c r="Y40" i="17" s="1"/>
  <c r="X40" i="17" a="1"/>
  <c r="X40" i="17" s="1"/>
  <c r="W40" i="17" a="1"/>
  <c r="W40" i="17" s="1"/>
  <c r="V40" i="17" a="1"/>
  <c r="V40" i="17" s="1"/>
  <c r="U40" i="17" a="1"/>
  <c r="U40" i="17" s="1"/>
  <c r="P40" i="17" a="1"/>
  <c r="P40" i="17" s="1"/>
  <c r="R40" i="17" s="1"/>
  <c r="O40" i="17" a="1"/>
  <c r="O40" i="17" s="1"/>
  <c r="Q40" i="17" s="1"/>
  <c r="N40" i="17" a="1"/>
  <c r="N40" i="17" s="1"/>
  <c r="F40" i="17" a="1"/>
  <c r="F40" i="17" s="1"/>
  <c r="H40" i="17" s="1" a="1"/>
  <c r="H40" i="17" s="1"/>
  <c r="E40" i="17" a="1"/>
  <c r="E40" i="17" s="1"/>
  <c r="D40" i="17" a="1"/>
  <c r="D40" i="17" s="1"/>
  <c r="C40" i="17" a="1"/>
  <c r="C40" i="17" s="1"/>
  <c r="B40" i="17" a="1"/>
  <c r="B40" i="17" s="1"/>
  <c r="BB39" i="17" a="1"/>
  <c r="BB39" i="17" s="1"/>
  <c r="BA39" i="17" a="1"/>
  <c r="BA39" i="17" s="1"/>
  <c r="AZ39" i="17" a="1"/>
  <c r="AZ39" i="17" s="1"/>
  <c r="AY39" i="17" a="1"/>
  <c r="AY39" i="17" s="1"/>
  <c r="AX39" i="17" a="1"/>
  <c r="AX39" i="17" s="1"/>
  <c r="AW39" i="17" a="1"/>
  <c r="AW39" i="17" s="1"/>
  <c r="AV39" i="17" a="1"/>
  <c r="AV39" i="17" s="1"/>
  <c r="BE39" i="17" s="1" a="1"/>
  <c r="BE39" i="17" s="1"/>
  <c r="AU39" i="17" a="1"/>
  <c r="AU39" i="17" s="1"/>
  <c r="AT39" i="17" a="1"/>
  <c r="AT39" i="17" s="1"/>
  <c r="AS39" i="17" a="1"/>
  <c r="AS39" i="17" s="1"/>
  <c r="AR39" i="17" a="1"/>
  <c r="AR39" i="17" s="1"/>
  <c r="AM39" i="17" a="1"/>
  <c r="AM39" i="17" s="1"/>
  <c r="AO39" i="17" s="1"/>
  <c r="AL39" i="17" a="1"/>
  <c r="AL39" i="17" s="1"/>
  <c r="AN39" i="17" s="1"/>
  <c r="AK39" i="17" a="1"/>
  <c r="AK39" i="17" s="1"/>
  <c r="AJ39" i="17" a="1"/>
  <c r="AJ39" i="17" s="1"/>
  <c r="AI39" i="17" a="1"/>
  <c r="AI39" i="17" s="1"/>
  <c r="AH39" i="17" a="1"/>
  <c r="AH39" i="17" s="1"/>
  <c r="AG39" i="17" a="1"/>
  <c r="AG39" i="17" s="1"/>
  <c r="AF39" i="17" a="1"/>
  <c r="AF39" i="17" s="1"/>
  <c r="AE39" i="17" a="1"/>
  <c r="AE39" i="17" s="1"/>
  <c r="AD39" i="17" a="1"/>
  <c r="AD39" i="17" s="1"/>
  <c r="AC39" i="17" a="1"/>
  <c r="AC39" i="17" s="1"/>
  <c r="AB39" i="17" a="1"/>
  <c r="AB39" i="17" s="1"/>
  <c r="AA39" i="17" a="1"/>
  <c r="AA39" i="17" s="1"/>
  <c r="Z39" i="17" a="1"/>
  <c r="Z39" i="17" s="1"/>
  <c r="Y39" i="17" a="1"/>
  <c r="Y39" i="17" s="1"/>
  <c r="X39" i="17" a="1"/>
  <c r="X39" i="17" s="1"/>
  <c r="W39" i="17" a="1"/>
  <c r="W39" i="17" s="1"/>
  <c r="V39" i="17" a="1"/>
  <c r="V39" i="17" s="1"/>
  <c r="U39" i="17" a="1"/>
  <c r="U39" i="17" s="1"/>
  <c r="P39" i="17" a="1"/>
  <c r="P39" i="17" s="1"/>
  <c r="R39" i="17" s="1"/>
  <c r="O39" i="17" a="1"/>
  <c r="O39" i="17" s="1"/>
  <c r="Q39" i="17" s="1"/>
  <c r="N39" i="17" a="1"/>
  <c r="N39" i="17" s="1"/>
  <c r="F39" i="17" a="1"/>
  <c r="F39" i="17" s="1"/>
  <c r="H39" i="17" s="1" a="1"/>
  <c r="H39" i="17" s="1"/>
  <c r="E39" i="17" a="1"/>
  <c r="E39" i="17" s="1"/>
  <c r="D39" i="17" a="1"/>
  <c r="D39" i="17" s="1"/>
  <c r="C39" i="17" a="1"/>
  <c r="C39" i="17" s="1"/>
  <c r="B39" i="17" a="1"/>
  <c r="B39" i="17" s="1"/>
  <c r="BB38" i="17" a="1"/>
  <c r="BB38" i="17" s="1"/>
  <c r="BA38" i="17" a="1"/>
  <c r="BA38" i="17" s="1"/>
  <c r="AZ38" i="17" a="1"/>
  <c r="AZ38" i="17" s="1"/>
  <c r="AY38" i="17" a="1"/>
  <c r="AY38" i="17" s="1"/>
  <c r="AX38" i="17" a="1"/>
  <c r="AX38" i="17" s="1"/>
  <c r="AW38" i="17" a="1"/>
  <c r="AW38" i="17" s="1"/>
  <c r="AV38" i="17" a="1"/>
  <c r="AV38" i="17" s="1"/>
  <c r="AU38" i="17" a="1"/>
  <c r="AU38" i="17" s="1"/>
  <c r="AT38" i="17" a="1"/>
  <c r="AT38" i="17" s="1"/>
  <c r="AS38" i="17" a="1"/>
  <c r="AS38" i="17" s="1"/>
  <c r="AR38" i="17" a="1"/>
  <c r="AR38" i="17" s="1"/>
  <c r="AM38" i="17" a="1"/>
  <c r="AM38" i="17" s="1"/>
  <c r="AO38" i="17" s="1"/>
  <c r="AL38" i="17" a="1"/>
  <c r="AL38" i="17" s="1"/>
  <c r="AN38" i="17" s="1"/>
  <c r="AK38" i="17" a="1"/>
  <c r="AK38" i="17" s="1"/>
  <c r="AJ38" i="17" a="1"/>
  <c r="AJ38" i="17" s="1"/>
  <c r="AI38" i="17" a="1"/>
  <c r="AI38" i="17" s="1"/>
  <c r="AH38" i="17" a="1"/>
  <c r="AH38" i="17" s="1"/>
  <c r="AG38" i="17" a="1"/>
  <c r="AG38" i="17" s="1"/>
  <c r="AF38" i="17" a="1"/>
  <c r="AF38" i="17" s="1"/>
  <c r="AE38" i="17" a="1"/>
  <c r="AE38" i="17" s="1"/>
  <c r="AD38" i="17" a="1"/>
  <c r="AD38" i="17" s="1"/>
  <c r="AC38" i="17" a="1"/>
  <c r="AC38" i="17" s="1"/>
  <c r="AB38" i="17" a="1"/>
  <c r="AB38" i="17" s="1"/>
  <c r="AA38" i="17" a="1"/>
  <c r="AA38" i="17" s="1"/>
  <c r="Z38" i="17" a="1"/>
  <c r="Z38" i="17" s="1"/>
  <c r="Y38" i="17" a="1"/>
  <c r="Y38" i="17" s="1"/>
  <c r="X38" i="17" a="1"/>
  <c r="X38" i="17" s="1"/>
  <c r="W38" i="17" a="1"/>
  <c r="W38" i="17" s="1"/>
  <c r="V38" i="17" a="1"/>
  <c r="V38" i="17" s="1"/>
  <c r="U38" i="17" a="1"/>
  <c r="U38" i="17" s="1"/>
  <c r="P38" i="17" a="1"/>
  <c r="P38" i="17" s="1"/>
  <c r="R38" i="17" s="1"/>
  <c r="O38" i="17" a="1"/>
  <c r="O38" i="17" s="1"/>
  <c r="Q38" i="17" s="1"/>
  <c r="N38" i="17" a="1"/>
  <c r="N38" i="17" s="1"/>
  <c r="F38" i="17" a="1"/>
  <c r="F38" i="17" s="1"/>
  <c r="I38" i="17" s="1" a="1"/>
  <c r="I38" i="17" s="1"/>
  <c r="E38" i="17" a="1"/>
  <c r="E38" i="17" s="1"/>
  <c r="D38" i="17" a="1"/>
  <c r="D38" i="17" s="1"/>
  <c r="C38" i="17" a="1"/>
  <c r="C38" i="17" s="1"/>
  <c r="B38" i="17" a="1"/>
  <c r="B38" i="17" s="1"/>
  <c r="BB37" i="17" a="1"/>
  <c r="BB37" i="17" s="1"/>
  <c r="BA37" i="17" a="1"/>
  <c r="BA37" i="17" s="1"/>
  <c r="AZ37" i="17" a="1"/>
  <c r="AZ37" i="17" s="1"/>
  <c r="AY37" i="17" a="1"/>
  <c r="AY37" i="17" s="1"/>
  <c r="AX37" i="17" a="1"/>
  <c r="AX37" i="17" s="1"/>
  <c r="AW37" i="17" a="1"/>
  <c r="AW37" i="17" s="1"/>
  <c r="AV37" i="17" a="1"/>
  <c r="AV37" i="17" s="1"/>
  <c r="BD37" i="17" s="1" a="1"/>
  <c r="BD37" i="17" s="1"/>
  <c r="AU37" i="17" a="1"/>
  <c r="AU37" i="17" s="1"/>
  <c r="AT37" i="17" a="1"/>
  <c r="AT37" i="17" s="1"/>
  <c r="AS37" i="17" a="1"/>
  <c r="AS37" i="17" s="1"/>
  <c r="AR37" i="17" a="1"/>
  <c r="AR37" i="17" s="1"/>
  <c r="AM37" i="17" a="1"/>
  <c r="AM37" i="17" s="1"/>
  <c r="AO37" i="17" s="1"/>
  <c r="AL37" i="17" a="1"/>
  <c r="AL37" i="17" s="1"/>
  <c r="AN37" i="17" s="1"/>
  <c r="AK37" i="17" a="1"/>
  <c r="AK37" i="17" s="1"/>
  <c r="AJ37" i="17" a="1"/>
  <c r="AJ37" i="17" s="1"/>
  <c r="AI37" i="17" a="1"/>
  <c r="AI37" i="17" s="1"/>
  <c r="AH37" i="17" a="1"/>
  <c r="AH37" i="17" s="1"/>
  <c r="AG37" i="17" a="1"/>
  <c r="AG37" i="17" s="1"/>
  <c r="AF37" i="17" a="1"/>
  <c r="AF37" i="17" s="1"/>
  <c r="AE37" i="17" a="1"/>
  <c r="AE37" i="17" s="1"/>
  <c r="AD37" i="17" a="1"/>
  <c r="AD37" i="17" s="1"/>
  <c r="AC37" i="17" a="1"/>
  <c r="AC37" i="17" s="1"/>
  <c r="AB37" i="17" a="1"/>
  <c r="AB37" i="17" s="1"/>
  <c r="AA37" i="17" a="1"/>
  <c r="AA37" i="17" s="1"/>
  <c r="Z37" i="17" a="1"/>
  <c r="Z37" i="17" s="1"/>
  <c r="Y37" i="17" a="1"/>
  <c r="Y37" i="17" s="1"/>
  <c r="X37" i="17" a="1"/>
  <c r="X37" i="17" s="1"/>
  <c r="W37" i="17" a="1"/>
  <c r="W37" i="17" s="1"/>
  <c r="V37" i="17" a="1"/>
  <c r="V37" i="17" s="1"/>
  <c r="U37" i="17" a="1"/>
  <c r="U37" i="17" s="1"/>
  <c r="P37" i="17" a="1"/>
  <c r="P37" i="17" s="1"/>
  <c r="R37" i="17" s="1"/>
  <c r="O37" i="17" a="1"/>
  <c r="O37" i="17" s="1"/>
  <c r="Q37" i="17" s="1"/>
  <c r="N37" i="17" a="1"/>
  <c r="N37" i="17" s="1"/>
  <c r="F37" i="17" a="1"/>
  <c r="F37" i="17" s="1"/>
  <c r="K37" i="17" s="1" a="1"/>
  <c r="K37" i="17" s="1"/>
  <c r="E37" i="17" a="1"/>
  <c r="E37" i="17" s="1"/>
  <c r="D37" i="17" a="1"/>
  <c r="D37" i="17" s="1"/>
  <c r="C37" i="17" a="1"/>
  <c r="C37" i="17" s="1"/>
  <c r="B37" i="17" a="1"/>
  <c r="B37" i="17" s="1"/>
  <c r="BB36" i="17" a="1"/>
  <c r="BB36" i="17" s="1"/>
  <c r="BA36" i="17" a="1"/>
  <c r="BA36" i="17" s="1"/>
  <c r="AZ36" i="17" a="1"/>
  <c r="AZ36" i="17" s="1"/>
  <c r="AY36" i="17" a="1"/>
  <c r="AY36" i="17" s="1"/>
  <c r="AX36" i="17" a="1"/>
  <c r="AX36" i="17" s="1"/>
  <c r="AW36" i="17" a="1"/>
  <c r="AW36" i="17" s="1"/>
  <c r="AV36" i="17" a="1"/>
  <c r="AV36" i="17" s="1"/>
  <c r="BE36" i="17" s="1" a="1"/>
  <c r="BE36" i="17" s="1"/>
  <c r="AU36" i="17" a="1"/>
  <c r="AU36" i="17" s="1"/>
  <c r="AT36" i="17" a="1"/>
  <c r="AT36" i="17" s="1"/>
  <c r="AS36" i="17" a="1"/>
  <c r="AS36" i="17" s="1"/>
  <c r="AR36" i="17" a="1"/>
  <c r="AR36" i="17" s="1"/>
  <c r="AM36" i="17" a="1"/>
  <c r="AM36" i="17" s="1"/>
  <c r="AO36" i="17" s="1"/>
  <c r="AL36" i="17" a="1"/>
  <c r="AL36" i="17" s="1"/>
  <c r="AN36" i="17" s="1"/>
  <c r="AK36" i="17" a="1"/>
  <c r="AK36" i="17" s="1"/>
  <c r="AJ36" i="17" a="1"/>
  <c r="AJ36" i="17" s="1"/>
  <c r="AI36" i="17" a="1"/>
  <c r="AI36" i="17" s="1"/>
  <c r="AH36" i="17" a="1"/>
  <c r="AH36" i="17" s="1"/>
  <c r="AG36" i="17" a="1"/>
  <c r="AG36" i="17" s="1"/>
  <c r="AF36" i="17" a="1"/>
  <c r="AF36" i="17" s="1"/>
  <c r="AE36" i="17" a="1"/>
  <c r="AE36" i="17" s="1"/>
  <c r="AD36" i="17" a="1"/>
  <c r="AD36" i="17" s="1"/>
  <c r="AC36" i="17" a="1"/>
  <c r="AC36" i="17" s="1"/>
  <c r="AB36" i="17" a="1"/>
  <c r="AB36" i="17" s="1"/>
  <c r="AA36" i="17" a="1"/>
  <c r="AA36" i="17" s="1"/>
  <c r="Z36" i="17" a="1"/>
  <c r="Z36" i="17" s="1"/>
  <c r="Y36" i="17" a="1"/>
  <c r="Y36" i="17" s="1"/>
  <c r="X36" i="17" a="1"/>
  <c r="X36" i="17" s="1"/>
  <c r="W36" i="17" a="1"/>
  <c r="W36" i="17" s="1"/>
  <c r="V36" i="17" a="1"/>
  <c r="V36" i="17" s="1"/>
  <c r="U36" i="17" a="1"/>
  <c r="U36" i="17" s="1"/>
  <c r="P36" i="17" a="1"/>
  <c r="P36" i="17" s="1"/>
  <c r="R36" i="17" s="1"/>
  <c r="O36" i="17" a="1"/>
  <c r="O36" i="17" s="1"/>
  <c r="Q36" i="17" s="1"/>
  <c r="N36" i="17" a="1"/>
  <c r="N36" i="17" s="1"/>
  <c r="F36" i="17" a="1"/>
  <c r="F36" i="17" s="1"/>
  <c r="I36" i="17" s="1" a="1"/>
  <c r="I36" i="17" s="1"/>
  <c r="E36" i="17" a="1"/>
  <c r="E36" i="17" s="1"/>
  <c r="D36" i="17" a="1"/>
  <c r="D36" i="17" s="1"/>
  <c r="C36" i="17" a="1"/>
  <c r="C36" i="17" s="1"/>
  <c r="B36" i="17" a="1"/>
  <c r="B36" i="17" s="1"/>
  <c r="BB35" i="17" a="1"/>
  <c r="BB35" i="17" s="1"/>
  <c r="BA35" i="17" a="1"/>
  <c r="BA35" i="17" s="1"/>
  <c r="AZ35" i="17" a="1"/>
  <c r="AZ35" i="17" s="1"/>
  <c r="AY35" i="17" a="1"/>
  <c r="AY35" i="17" s="1"/>
  <c r="AX35" i="17" a="1"/>
  <c r="AX35" i="17" s="1"/>
  <c r="AW35" i="17" a="1"/>
  <c r="AW35" i="17" s="1"/>
  <c r="AV35" i="17" a="1"/>
  <c r="AV35" i="17" s="1"/>
  <c r="AU35" i="17" a="1"/>
  <c r="AU35" i="17" s="1"/>
  <c r="AT35" i="17" a="1"/>
  <c r="AT35" i="17" s="1"/>
  <c r="AS35" i="17" a="1"/>
  <c r="AS35" i="17" s="1"/>
  <c r="AR35" i="17" a="1"/>
  <c r="AR35" i="17" s="1"/>
  <c r="AM35" i="17" a="1"/>
  <c r="AM35" i="17" s="1"/>
  <c r="AO35" i="17" s="1"/>
  <c r="AL35" i="17" a="1"/>
  <c r="AL35" i="17" s="1"/>
  <c r="AN35" i="17" s="1"/>
  <c r="AK35" i="17" a="1"/>
  <c r="AK35" i="17" s="1"/>
  <c r="AJ35" i="17" a="1"/>
  <c r="AJ35" i="17" s="1"/>
  <c r="AI35" i="17" a="1"/>
  <c r="AI35" i="17" s="1"/>
  <c r="AH35" i="17" a="1"/>
  <c r="AH35" i="17" s="1"/>
  <c r="AG35" i="17" a="1"/>
  <c r="AG35" i="17" s="1"/>
  <c r="AF35" i="17" a="1"/>
  <c r="AF35" i="17" s="1"/>
  <c r="AE35" i="17" a="1"/>
  <c r="AE35" i="17" s="1"/>
  <c r="AD35" i="17" a="1"/>
  <c r="AD35" i="17" s="1"/>
  <c r="AC35" i="17" a="1"/>
  <c r="AC35" i="17" s="1"/>
  <c r="AB35" i="17" a="1"/>
  <c r="AB35" i="17" s="1"/>
  <c r="AA35" i="17" a="1"/>
  <c r="AA35" i="17" s="1"/>
  <c r="Z35" i="17" a="1"/>
  <c r="Z35" i="17" s="1"/>
  <c r="Y35" i="17" a="1"/>
  <c r="Y35" i="17" s="1"/>
  <c r="X35" i="17" a="1"/>
  <c r="X35" i="17" s="1"/>
  <c r="W35" i="17" a="1"/>
  <c r="W35" i="17" s="1"/>
  <c r="V35" i="17" a="1"/>
  <c r="V35" i="17" s="1"/>
  <c r="U35" i="17" a="1"/>
  <c r="U35" i="17" s="1"/>
  <c r="P35" i="17" a="1"/>
  <c r="P35" i="17" s="1"/>
  <c r="R35" i="17" s="1"/>
  <c r="O35" i="17" a="1"/>
  <c r="O35" i="17" s="1"/>
  <c r="Q35" i="17" s="1"/>
  <c r="N35" i="17" a="1"/>
  <c r="N35" i="17" s="1"/>
  <c r="F35" i="17" a="1"/>
  <c r="F35" i="17" s="1"/>
  <c r="L35" i="17" s="1" a="1"/>
  <c r="L35" i="17" s="1"/>
  <c r="E35" i="17" a="1"/>
  <c r="E35" i="17" s="1"/>
  <c r="D35" i="17" a="1"/>
  <c r="D35" i="17" s="1"/>
  <c r="C35" i="17" a="1"/>
  <c r="C35" i="17" s="1"/>
  <c r="B35" i="17" a="1"/>
  <c r="B35" i="17" s="1"/>
  <c r="BB34" i="17" a="1"/>
  <c r="BB34" i="17" s="1"/>
  <c r="BA34" i="17" a="1"/>
  <c r="BA34" i="17" s="1"/>
  <c r="AZ34" i="17" a="1"/>
  <c r="AZ34" i="17" s="1"/>
  <c r="AY34" i="17" a="1"/>
  <c r="AY34" i="17" s="1"/>
  <c r="AX34" i="17" a="1"/>
  <c r="AX34" i="17" s="1"/>
  <c r="AW34" i="17" a="1"/>
  <c r="AW34" i="17" s="1"/>
  <c r="AV34" i="17" a="1"/>
  <c r="AV34" i="17" s="1"/>
  <c r="BD34" i="17" s="1" a="1"/>
  <c r="BD34" i="17" s="1"/>
  <c r="AU34" i="17" a="1"/>
  <c r="AU34" i="17" s="1"/>
  <c r="AT34" i="17" a="1"/>
  <c r="AT34" i="17" s="1"/>
  <c r="AS34" i="17" a="1"/>
  <c r="AS34" i="17" s="1"/>
  <c r="AR34" i="17" a="1"/>
  <c r="AR34" i="17" s="1"/>
  <c r="AM34" i="17" a="1"/>
  <c r="AM34" i="17" s="1"/>
  <c r="AO34" i="17" s="1"/>
  <c r="AL34" i="17" a="1"/>
  <c r="AL34" i="17" s="1"/>
  <c r="AN34" i="17" s="1"/>
  <c r="AK34" i="17" a="1"/>
  <c r="AK34" i="17" s="1"/>
  <c r="AJ34" i="17" a="1"/>
  <c r="AJ34" i="17" s="1"/>
  <c r="AI34" i="17" a="1"/>
  <c r="AI34" i="17" s="1"/>
  <c r="AH34" i="17" a="1"/>
  <c r="AH34" i="17" s="1"/>
  <c r="AG34" i="17" a="1"/>
  <c r="AG34" i="17" s="1"/>
  <c r="AF34" i="17" a="1"/>
  <c r="AF34" i="17" s="1"/>
  <c r="AE34" i="17" a="1"/>
  <c r="AE34" i="17" s="1"/>
  <c r="AD34" i="17" a="1"/>
  <c r="AD34" i="17" s="1"/>
  <c r="AC34" i="17" a="1"/>
  <c r="AC34" i="17" s="1"/>
  <c r="AB34" i="17" a="1"/>
  <c r="AB34" i="17" s="1"/>
  <c r="AA34" i="17" a="1"/>
  <c r="AA34" i="17" s="1"/>
  <c r="Z34" i="17" a="1"/>
  <c r="Z34" i="17" s="1"/>
  <c r="Y34" i="17" a="1"/>
  <c r="Y34" i="17" s="1"/>
  <c r="X34" i="17" a="1"/>
  <c r="X34" i="17" s="1"/>
  <c r="W34" i="17" a="1"/>
  <c r="W34" i="17" s="1"/>
  <c r="V34" i="17" a="1"/>
  <c r="V34" i="17" s="1"/>
  <c r="U34" i="17" a="1"/>
  <c r="U34" i="17" s="1"/>
  <c r="P34" i="17" a="1"/>
  <c r="P34" i="17" s="1"/>
  <c r="R34" i="17" s="1"/>
  <c r="O34" i="17" a="1"/>
  <c r="O34" i="17" s="1"/>
  <c r="Q34" i="17" s="1"/>
  <c r="N34" i="17" a="1"/>
  <c r="N34" i="17" s="1"/>
  <c r="F34" i="17" a="1"/>
  <c r="F34" i="17" s="1"/>
  <c r="E34" i="17" a="1"/>
  <c r="E34" i="17" s="1"/>
  <c r="D34" i="17" a="1"/>
  <c r="D34" i="17" s="1"/>
  <c r="C34" i="17" a="1"/>
  <c r="C34" i="17" s="1"/>
  <c r="B34" i="17" a="1"/>
  <c r="B34" i="17" s="1"/>
  <c r="BB33" i="17" a="1"/>
  <c r="BB33" i="17" s="1"/>
  <c r="BA33" i="17" a="1"/>
  <c r="BA33" i="17" s="1"/>
  <c r="AZ33" i="17" a="1"/>
  <c r="AZ33" i="17" s="1"/>
  <c r="AY33" i="17" a="1"/>
  <c r="AY33" i="17" s="1"/>
  <c r="AX33" i="17" a="1"/>
  <c r="AX33" i="17" s="1"/>
  <c r="AW33" i="17" a="1"/>
  <c r="AW33" i="17" s="1"/>
  <c r="AV33" i="17" a="1"/>
  <c r="AV33" i="17" s="1"/>
  <c r="BE33" i="17" s="1" a="1"/>
  <c r="BE33" i="17" s="1"/>
  <c r="AU33" i="17" a="1"/>
  <c r="AU33" i="17" s="1"/>
  <c r="AT33" i="17" a="1"/>
  <c r="AT33" i="17" s="1"/>
  <c r="AS33" i="17" a="1"/>
  <c r="AS33" i="17" s="1"/>
  <c r="AR33" i="17" a="1"/>
  <c r="AR33" i="17" s="1"/>
  <c r="AM33" i="17" a="1"/>
  <c r="AM33" i="17" s="1"/>
  <c r="AO33" i="17" s="1"/>
  <c r="AL33" i="17" a="1"/>
  <c r="AL33" i="17" s="1"/>
  <c r="AN33" i="17" s="1"/>
  <c r="AK33" i="17" a="1"/>
  <c r="AK33" i="17" s="1"/>
  <c r="AJ33" i="17" a="1"/>
  <c r="AJ33" i="17" s="1"/>
  <c r="AI33" i="17" a="1"/>
  <c r="AI33" i="17" s="1"/>
  <c r="AH33" i="17" a="1"/>
  <c r="AH33" i="17" s="1"/>
  <c r="AG33" i="17" a="1"/>
  <c r="AG33" i="17" s="1"/>
  <c r="AF33" i="17" a="1"/>
  <c r="AF33" i="17" s="1"/>
  <c r="AE33" i="17" a="1"/>
  <c r="AE33" i="17" s="1"/>
  <c r="AD33" i="17" a="1"/>
  <c r="AD33" i="17" s="1"/>
  <c r="AC33" i="17" a="1"/>
  <c r="AC33" i="17" s="1"/>
  <c r="AB33" i="17" a="1"/>
  <c r="AB33" i="17" s="1"/>
  <c r="AA33" i="17" a="1"/>
  <c r="AA33" i="17" s="1"/>
  <c r="Z33" i="17" a="1"/>
  <c r="Z33" i="17" s="1"/>
  <c r="Y33" i="17" a="1"/>
  <c r="Y33" i="17" s="1"/>
  <c r="X33" i="17" a="1"/>
  <c r="X33" i="17" s="1"/>
  <c r="W33" i="17" a="1"/>
  <c r="W33" i="17" s="1"/>
  <c r="V33" i="17" a="1"/>
  <c r="V33" i="17" s="1"/>
  <c r="U33" i="17" a="1"/>
  <c r="U33" i="17" s="1"/>
  <c r="P33" i="17" a="1"/>
  <c r="P33" i="17" s="1"/>
  <c r="R33" i="17" s="1"/>
  <c r="O33" i="17" a="1"/>
  <c r="O33" i="17" s="1"/>
  <c r="Q33" i="17" s="1"/>
  <c r="N33" i="17" a="1"/>
  <c r="N33" i="17" s="1"/>
  <c r="F33" i="17" a="1"/>
  <c r="F33" i="17" s="1"/>
  <c r="E33" i="17" a="1"/>
  <c r="E33" i="17" s="1"/>
  <c r="D33" i="17" a="1"/>
  <c r="D33" i="17" s="1"/>
  <c r="C33" i="17" a="1"/>
  <c r="C33" i="17" s="1"/>
  <c r="B33" i="17" a="1"/>
  <c r="B33" i="17" s="1"/>
  <c r="BB32" i="17" a="1"/>
  <c r="BB32" i="17" s="1"/>
  <c r="BA32" i="17" a="1"/>
  <c r="BA32" i="17" s="1"/>
  <c r="AZ32" i="17" a="1"/>
  <c r="AZ32" i="17" s="1"/>
  <c r="AY32" i="17" a="1"/>
  <c r="AY32" i="17" s="1"/>
  <c r="AX32" i="17" a="1"/>
  <c r="AX32" i="17" s="1"/>
  <c r="AW32" i="17" a="1"/>
  <c r="AW32" i="17" s="1"/>
  <c r="AV32" i="17" a="1"/>
  <c r="AV32" i="17" s="1"/>
  <c r="AU32" i="17" a="1"/>
  <c r="AU32" i="17" s="1"/>
  <c r="AT32" i="17" a="1"/>
  <c r="AT32" i="17" s="1"/>
  <c r="AS32" i="17" a="1"/>
  <c r="AS32" i="17" s="1"/>
  <c r="AR32" i="17" a="1"/>
  <c r="AR32" i="17" s="1"/>
  <c r="AM32" i="17" a="1"/>
  <c r="AM32" i="17" s="1"/>
  <c r="AO32" i="17" s="1"/>
  <c r="AL32" i="17" a="1"/>
  <c r="AL32" i="17" s="1"/>
  <c r="AN32" i="17" s="1"/>
  <c r="AK32" i="17" a="1"/>
  <c r="AK32" i="17" s="1"/>
  <c r="AJ32" i="17" a="1"/>
  <c r="AJ32" i="17" s="1"/>
  <c r="AI32" i="17" a="1"/>
  <c r="AI32" i="17" s="1"/>
  <c r="AH32" i="17" a="1"/>
  <c r="AH32" i="17" s="1"/>
  <c r="AG32" i="17" a="1"/>
  <c r="AG32" i="17" s="1"/>
  <c r="AF32" i="17" a="1"/>
  <c r="AF32" i="17" s="1"/>
  <c r="AE32" i="17" a="1"/>
  <c r="AE32" i="17" s="1"/>
  <c r="AD32" i="17" a="1"/>
  <c r="AD32" i="17" s="1"/>
  <c r="AC32" i="17" a="1"/>
  <c r="AC32" i="17" s="1"/>
  <c r="AB32" i="17" a="1"/>
  <c r="AB32" i="17" s="1"/>
  <c r="AA32" i="17" a="1"/>
  <c r="AA32" i="17" s="1"/>
  <c r="Z32" i="17" a="1"/>
  <c r="Z32" i="17" s="1"/>
  <c r="Y32" i="17" a="1"/>
  <c r="Y32" i="17" s="1"/>
  <c r="X32" i="17" a="1"/>
  <c r="X32" i="17" s="1"/>
  <c r="W32" i="17" a="1"/>
  <c r="W32" i="17" s="1"/>
  <c r="V32" i="17" a="1"/>
  <c r="V32" i="17" s="1"/>
  <c r="U32" i="17" a="1"/>
  <c r="U32" i="17" s="1"/>
  <c r="P32" i="17" a="1"/>
  <c r="P32" i="17" s="1"/>
  <c r="R32" i="17" s="1"/>
  <c r="O32" i="17" a="1"/>
  <c r="O32" i="17" s="1"/>
  <c r="Q32" i="17" s="1"/>
  <c r="N32" i="17" a="1"/>
  <c r="N32" i="17" s="1"/>
  <c r="F32" i="17" a="1"/>
  <c r="F32" i="17" s="1"/>
  <c r="E32" i="17" a="1"/>
  <c r="E32" i="17" s="1"/>
  <c r="D32" i="17" a="1"/>
  <c r="D32" i="17" s="1"/>
  <c r="C32" i="17" a="1"/>
  <c r="C32" i="17" s="1"/>
  <c r="B32" i="17" a="1"/>
  <c r="B32" i="17" s="1"/>
  <c r="BB31" i="17" a="1"/>
  <c r="BB31" i="17" s="1"/>
  <c r="BA31" i="17" a="1"/>
  <c r="BA31" i="17" s="1"/>
  <c r="AZ31" i="17" a="1"/>
  <c r="AZ31" i="17" s="1"/>
  <c r="AY31" i="17" a="1"/>
  <c r="AY31" i="17" s="1"/>
  <c r="AX31" i="17" a="1"/>
  <c r="AX31" i="17" s="1"/>
  <c r="AW31" i="17" a="1"/>
  <c r="AW31" i="17" s="1"/>
  <c r="AV31" i="17" a="1"/>
  <c r="AV31" i="17" s="1"/>
  <c r="AU31" i="17" a="1"/>
  <c r="AU31" i="17" s="1"/>
  <c r="AT31" i="17" a="1"/>
  <c r="AT31" i="17" s="1"/>
  <c r="AS31" i="17" a="1"/>
  <c r="AS31" i="17" s="1"/>
  <c r="AR31" i="17" a="1"/>
  <c r="AR31" i="17" s="1"/>
  <c r="AM31" i="17" a="1"/>
  <c r="AM31" i="17" s="1"/>
  <c r="AO31" i="17" s="1"/>
  <c r="AL31" i="17" a="1"/>
  <c r="AL31" i="17" s="1"/>
  <c r="AN31" i="17" s="1"/>
  <c r="AK31" i="17" a="1"/>
  <c r="AK31" i="17" s="1"/>
  <c r="AJ31" i="17" a="1"/>
  <c r="AJ31" i="17" s="1"/>
  <c r="AI31" i="17" a="1"/>
  <c r="AI31" i="17" s="1"/>
  <c r="AH31" i="17" a="1"/>
  <c r="AH31" i="17" s="1"/>
  <c r="AG31" i="17" a="1"/>
  <c r="AG31" i="17" s="1"/>
  <c r="AF31" i="17" a="1"/>
  <c r="AF31" i="17" s="1"/>
  <c r="AE31" i="17" a="1"/>
  <c r="AE31" i="17" s="1"/>
  <c r="AD31" i="17" a="1"/>
  <c r="AD31" i="17" s="1"/>
  <c r="AC31" i="17" a="1"/>
  <c r="AC31" i="17" s="1"/>
  <c r="AB31" i="17" a="1"/>
  <c r="AB31" i="17" s="1"/>
  <c r="AA31" i="17" a="1"/>
  <c r="AA31" i="17" s="1"/>
  <c r="Z31" i="17" a="1"/>
  <c r="Z31" i="17" s="1"/>
  <c r="Y31" i="17" a="1"/>
  <c r="Y31" i="17" s="1"/>
  <c r="X31" i="17" a="1"/>
  <c r="X31" i="17" s="1"/>
  <c r="W31" i="17" a="1"/>
  <c r="W31" i="17" s="1"/>
  <c r="V31" i="17" a="1"/>
  <c r="V31" i="17" s="1"/>
  <c r="U31" i="17" a="1"/>
  <c r="U31" i="17" s="1"/>
  <c r="P31" i="17" a="1"/>
  <c r="P31" i="17" s="1"/>
  <c r="R31" i="17" s="1"/>
  <c r="O31" i="17" a="1"/>
  <c r="O31" i="17" s="1"/>
  <c r="Q31" i="17" s="1"/>
  <c r="N31" i="17" a="1"/>
  <c r="N31" i="17" s="1"/>
  <c r="F31" i="17" a="1"/>
  <c r="F31" i="17" s="1"/>
  <c r="L31" i="17" s="1" a="1"/>
  <c r="L31" i="17" s="1"/>
  <c r="E31" i="17" a="1"/>
  <c r="E31" i="17" s="1"/>
  <c r="D31" i="17" a="1"/>
  <c r="D31" i="17" s="1"/>
  <c r="C31" i="17" a="1"/>
  <c r="C31" i="17" s="1"/>
  <c r="B31" i="17" a="1"/>
  <c r="B31" i="17" s="1"/>
  <c r="BB30" i="17" a="1"/>
  <c r="BB30" i="17" s="1"/>
  <c r="BA30" i="17" a="1"/>
  <c r="BA30" i="17" s="1"/>
  <c r="AZ30" i="17" a="1"/>
  <c r="AZ30" i="17" s="1"/>
  <c r="AY30" i="17" a="1"/>
  <c r="AY30" i="17" s="1"/>
  <c r="AX30" i="17" a="1"/>
  <c r="AX30" i="17" s="1"/>
  <c r="AW30" i="17" a="1"/>
  <c r="AW30" i="17" s="1"/>
  <c r="AV30" i="17" a="1"/>
  <c r="AV30" i="17" s="1"/>
  <c r="BC30" i="17" s="1" a="1"/>
  <c r="BC30" i="17" s="1"/>
  <c r="AU30" i="17" a="1"/>
  <c r="AU30" i="17" s="1"/>
  <c r="AT30" i="17" a="1"/>
  <c r="AT30" i="17" s="1"/>
  <c r="AS30" i="17" a="1"/>
  <c r="AS30" i="17" s="1"/>
  <c r="AR30" i="17" a="1"/>
  <c r="AR30" i="17" s="1"/>
  <c r="AM30" i="17" a="1"/>
  <c r="AM30" i="17" s="1"/>
  <c r="AO30" i="17" s="1"/>
  <c r="AL30" i="17" a="1"/>
  <c r="AL30" i="17" s="1"/>
  <c r="AN30" i="17" s="1"/>
  <c r="AK30" i="17" a="1"/>
  <c r="AK30" i="17" s="1"/>
  <c r="AJ30" i="17" a="1"/>
  <c r="AJ30" i="17" s="1"/>
  <c r="AI30" i="17" a="1"/>
  <c r="AI30" i="17" s="1"/>
  <c r="AH30" i="17" a="1"/>
  <c r="AH30" i="17" s="1"/>
  <c r="AG30" i="17" a="1"/>
  <c r="AG30" i="17" s="1"/>
  <c r="AF30" i="17" a="1"/>
  <c r="AF30" i="17" s="1"/>
  <c r="AE30" i="17" a="1"/>
  <c r="AE30" i="17" s="1"/>
  <c r="AD30" i="17" a="1"/>
  <c r="AD30" i="17" s="1"/>
  <c r="AC30" i="17" a="1"/>
  <c r="AC30" i="17" s="1"/>
  <c r="AB30" i="17" a="1"/>
  <c r="AB30" i="17" s="1"/>
  <c r="AA30" i="17" a="1"/>
  <c r="AA30" i="17" s="1"/>
  <c r="Z30" i="17" a="1"/>
  <c r="Z30" i="17" s="1"/>
  <c r="Y30" i="17" a="1"/>
  <c r="Y30" i="17" s="1"/>
  <c r="X30" i="17" a="1"/>
  <c r="X30" i="17" s="1"/>
  <c r="W30" i="17" a="1"/>
  <c r="W30" i="17" s="1"/>
  <c r="V30" i="17" a="1"/>
  <c r="V30" i="17" s="1"/>
  <c r="U30" i="17" a="1"/>
  <c r="U30" i="17" s="1"/>
  <c r="P30" i="17" a="1"/>
  <c r="P30" i="17" s="1"/>
  <c r="R30" i="17" s="1"/>
  <c r="O30" i="17" a="1"/>
  <c r="O30" i="17" s="1"/>
  <c r="Q30" i="17" s="1"/>
  <c r="N30" i="17" a="1"/>
  <c r="N30" i="17" s="1"/>
  <c r="F30" i="17" a="1"/>
  <c r="F30" i="17" s="1"/>
  <c r="L30" i="17" s="1" a="1"/>
  <c r="L30" i="17" s="1"/>
  <c r="E30" i="17" a="1"/>
  <c r="E30" i="17" s="1"/>
  <c r="D30" i="17" a="1"/>
  <c r="D30" i="17" s="1"/>
  <c r="C30" i="17" a="1"/>
  <c r="C30" i="17" s="1"/>
  <c r="B30" i="17" a="1"/>
  <c r="B30" i="17" s="1"/>
  <c r="BB29" i="17" a="1"/>
  <c r="BB29" i="17" s="1"/>
  <c r="BA29" i="17" a="1"/>
  <c r="BA29" i="17" s="1"/>
  <c r="AZ29" i="17" a="1"/>
  <c r="AZ29" i="17" s="1"/>
  <c r="AY29" i="17" a="1"/>
  <c r="AY29" i="17" s="1"/>
  <c r="AX29" i="17" a="1"/>
  <c r="AX29" i="17" s="1"/>
  <c r="AW29" i="17" a="1"/>
  <c r="AW29" i="17" s="1"/>
  <c r="AV29" i="17" a="1"/>
  <c r="AV29" i="17" s="1"/>
  <c r="BC29" i="17" s="1" a="1"/>
  <c r="BC29" i="17" s="1"/>
  <c r="AU29" i="17" a="1"/>
  <c r="AU29" i="17" s="1"/>
  <c r="AT29" i="17" a="1"/>
  <c r="AT29" i="17" s="1"/>
  <c r="AS29" i="17" a="1"/>
  <c r="AS29" i="17" s="1"/>
  <c r="AR29" i="17" a="1"/>
  <c r="AR29" i="17" s="1"/>
  <c r="AM29" i="17" a="1"/>
  <c r="AM29" i="17" s="1"/>
  <c r="AO29" i="17" s="1"/>
  <c r="AL29" i="17" a="1"/>
  <c r="AL29" i="17" s="1"/>
  <c r="AN29" i="17" s="1"/>
  <c r="AK29" i="17" a="1"/>
  <c r="AK29" i="17" s="1"/>
  <c r="AJ29" i="17" a="1"/>
  <c r="AJ29" i="17" s="1"/>
  <c r="AI29" i="17" a="1"/>
  <c r="AI29" i="17" s="1"/>
  <c r="AH29" i="17" a="1"/>
  <c r="AH29" i="17" s="1"/>
  <c r="AG29" i="17" a="1"/>
  <c r="AG29" i="17" s="1"/>
  <c r="AF29" i="17" a="1"/>
  <c r="AF29" i="17" s="1"/>
  <c r="AE29" i="17" a="1"/>
  <c r="AE29" i="17" s="1"/>
  <c r="AD29" i="17" a="1"/>
  <c r="AD29" i="17" s="1"/>
  <c r="AC29" i="17" a="1"/>
  <c r="AC29" i="17" s="1"/>
  <c r="AB29" i="17" a="1"/>
  <c r="AB29" i="17" s="1"/>
  <c r="AA29" i="17" a="1"/>
  <c r="AA29" i="17" s="1"/>
  <c r="Z29" i="17" a="1"/>
  <c r="Z29" i="17" s="1"/>
  <c r="Y29" i="17" a="1"/>
  <c r="Y29" i="17" s="1"/>
  <c r="X29" i="17" a="1"/>
  <c r="X29" i="17" s="1"/>
  <c r="W29" i="17" a="1"/>
  <c r="W29" i="17" s="1"/>
  <c r="V29" i="17" a="1"/>
  <c r="V29" i="17" s="1"/>
  <c r="U29" i="17" a="1"/>
  <c r="U29" i="17" s="1"/>
  <c r="P29" i="17" a="1"/>
  <c r="P29" i="17" s="1"/>
  <c r="R29" i="17" s="1"/>
  <c r="O29" i="17" a="1"/>
  <c r="O29" i="17" s="1"/>
  <c r="Q29" i="17" s="1"/>
  <c r="N29" i="17" a="1"/>
  <c r="N29" i="17" s="1"/>
  <c r="F29" i="17" a="1"/>
  <c r="F29" i="17" s="1"/>
  <c r="E29" i="17" a="1"/>
  <c r="E29" i="17" s="1"/>
  <c r="D29" i="17" a="1"/>
  <c r="D29" i="17" s="1"/>
  <c r="C29" i="17" a="1"/>
  <c r="C29" i="17" s="1"/>
  <c r="B29" i="17" a="1"/>
  <c r="B29" i="17" s="1"/>
  <c r="BB28" i="17" a="1"/>
  <c r="BB28" i="17" s="1"/>
  <c r="BA28" i="17" a="1"/>
  <c r="BA28" i="17" s="1"/>
  <c r="AZ28" i="17" a="1"/>
  <c r="AZ28" i="17" s="1"/>
  <c r="AY28" i="17" a="1"/>
  <c r="AY28" i="17" s="1"/>
  <c r="AX28" i="17" a="1"/>
  <c r="AX28" i="17" s="1"/>
  <c r="AW28" i="17" a="1"/>
  <c r="AW28" i="17" s="1"/>
  <c r="AV28" i="17" a="1"/>
  <c r="AV28" i="17" s="1"/>
  <c r="BF28" i="17" s="1" a="1"/>
  <c r="BF28" i="17" s="1"/>
  <c r="AU28" i="17" a="1"/>
  <c r="AU28" i="17" s="1"/>
  <c r="AT28" i="17" a="1"/>
  <c r="AT28" i="17" s="1"/>
  <c r="AS28" i="17" a="1"/>
  <c r="AS28" i="17" s="1"/>
  <c r="AR28" i="17" a="1"/>
  <c r="AR28" i="17" s="1"/>
  <c r="AM28" i="17" a="1"/>
  <c r="AM28" i="17" s="1"/>
  <c r="AO28" i="17" s="1"/>
  <c r="AL28" i="17" a="1"/>
  <c r="AL28" i="17" s="1"/>
  <c r="AN28" i="17" s="1"/>
  <c r="AK28" i="17" a="1"/>
  <c r="AK28" i="17" s="1"/>
  <c r="AJ28" i="17" a="1"/>
  <c r="AJ28" i="17" s="1"/>
  <c r="AI28" i="17" a="1"/>
  <c r="AI28" i="17" s="1"/>
  <c r="AH28" i="17" a="1"/>
  <c r="AH28" i="17" s="1"/>
  <c r="AG28" i="17" a="1"/>
  <c r="AG28" i="17" s="1"/>
  <c r="AF28" i="17" a="1"/>
  <c r="AF28" i="17" s="1"/>
  <c r="AE28" i="17" a="1"/>
  <c r="AE28" i="17" s="1"/>
  <c r="AD28" i="17" a="1"/>
  <c r="AD28" i="17" s="1"/>
  <c r="AC28" i="17" a="1"/>
  <c r="AC28" i="17" s="1"/>
  <c r="AB28" i="17" a="1"/>
  <c r="AB28" i="17" s="1"/>
  <c r="AA28" i="17" a="1"/>
  <c r="AA28" i="17" s="1"/>
  <c r="Z28" i="17" a="1"/>
  <c r="Z28" i="17" s="1"/>
  <c r="Y28" i="17" a="1"/>
  <c r="Y28" i="17" s="1"/>
  <c r="X28" i="17" a="1"/>
  <c r="X28" i="17" s="1"/>
  <c r="W28" i="17" a="1"/>
  <c r="W28" i="17" s="1"/>
  <c r="V28" i="17" a="1"/>
  <c r="V28" i="17" s="1"/>
  <c r="U28" i="17" a="1"/>
  <c r="U28" i="17" s="1"/>
  <c r="P28" i="17" a="1"/>
  <c r="P28" i="17" s="1"/>
  <c r="R28" i="17" s="1"/>
  <c r="O28" i="17" a="1"/>
  <c r="O28" i="17" s="1"/>
  <c r="Q28" i="17" s="1"/>
  <c r="N28" i="17" a="1"/>
  <c r="N28" i="17" s="1"/>
  <c r="F28" i="17" a="1"/>
  <c r="F28" i="17" s="1"/>
  <c r="E28" i="17" a="1"/>
  <c r="E28" i="17" s="1"/>
  <c r="D28" i="17" a="1"/>
  <c r="D28" i="17" s="1"/>
  <c r="C28" i="17" a="1"/>
  <c r="C28" i="17" s="1"/>
  <c r="B28" i="17" a="1"/>
  <c r="B28" i="17" s="1"/>
  <c r="BB27" i="17" a="1"/>
  <c r="BB27" i="17" s="1"/>
  <c r="BA27" i="17" a="1"/>
  <c r="BA27" i="17" s="1"/>
  <c r="AZ27" i="17" a="1"/>
  <c r="AZ27" i="17" s="1"/>
  <c r="AY27" i="17" a="1"/>
  <c r="AY27" i="17" s="1"/>
  <c r="AX27" i="17" a="1"/>
  <c r="AX27" i="17" s="1"/>
  <c r="AW27" i="17" a="1"/>
  <c r="AW27" i="17" s="1"/>
  <c r="AV27" i="17" a="1"/>
  <c r="AV27" i="17" s="1"/>
  <c r="AU27" i="17" a="1"/>
  <c r="AU27" i="17" s="1"/>
  <c r="AT27" i="17" a="1"/>
  <c r="AT27" i="17" s="1"/>
  <c r="AS27" i="17" a="1"/>
  <c r="AS27" i="17" s="1"/>
  <c r="AR27" i="17" a="1"/>
  <c r="AR27" i="17" s="1"/>
  <c r="AM27" i="17" a="1"/>
  <c r="AM27" i="17" s="1"/>
  <c r="AO27" i="17" s="1"/>
  <c r="AL27" i="17" a="1"/>
  <c r="AL27" i="17" s="1"/>
  <c r="AN27" i="17" s="1"/>
  <c r="AK27" i="17" a="1"/>
  <c r="AK27" i="17" s="1"/>
  <c r="AJ27" i="17" a="1"/>
  <c r="AJ27" i="17" s="1"/>
  <c r="AI27" i="17" a="1"/>
  <c r="AI27" i="17" s="1"/>
  <c r="AH27" i="17" a="1"/>
  <c r="AH27" i="17" s="1"/>
  <c r="AG27" i="17" a="1"/>
  <c r="AG27" i="17" s="1"/>
  <c r="AF27" i="17" a="1"/>
  <c r="AF27" i="17" s="1"/>
  <c r="AE27" i="17" a="1"/>
  <c r="AE27" i="17" s="1"/>
  <c r="AD27" i="17" a="1"/>
  <c r="AD27" i="17" s="1"/>
  <c r="AC27" i="17" a="1"/>
  <c r="AC27" i="17" s="1"/>
  <c r="AB27" i="17" a="1"/>
  <c r="AB27" i="17" s="1"/>
  <c r="AA27" i="17" a="1"/>
  <c r="AA27" i="17" s="1"/>
  <c r="Z27" i="17" a="1"/>
  <c r="Z27" i="17" s="1"/>
  <c r="Y27" i="17" a="1"/>
  <c r="Y27" i="17" s="1"/>
  <c r="X27" i="17" a="1"/>
  <c r="X27" i="17" s="1"/>
  <c r="W27" i="17" a="1"/>
  <c r="W27" i="17" s="1"/>
  <c r="V27" i="17" a="1"/>
  <c r="V27" i="17" s="1"/>
  <c r="U27" i="17" a="1"/>
  <c r="U27" i="17" s="1"/>
  <c r="P27" i="17" a="1"/>
  <c r="P27" i="17" s="1"/>
  <c r="R27" i="17" s="1"/>
  <c r="O27" i="17" a="1"/>
  <c r="O27" i="17" s="1"/>
  <c r="Q27" i="17" s="1"/>
  <c r="N27" i="17" a="1"/>
  <c r="N27" i="17" s="1"/>
  <c r="F27" i="17" a="1"/>
  <c r="F27" i="17" s="1"/>
  <c r="H27" i="17" s="1" a="1"/>
  <c r="H27" i="17" s="1"/>
  <c r="E27" i="17" a="1"/>
  <c r="E27" i="17" s="1"/>
  <c r="D27" i="17" a="1"/>
  <c r="D27" i="17" s="1"/>
  <c r="C27" i="17" a="1"/>
  <c r="C27" i="17" s="1"/>
  <c r="B27" i="17" a="1"/>
  <c r="B27" i="17" s="1"/>
  <c r="BB26" i="17" a="1"/>
  <c r="BB26" i="17" s="1"/>
  <c r="BA26" i="17" a="1"/>
  <c r="BA26" i="17" s="1"/>
  <c r="AZ26" i="17" a="1"/>
  <c r="AZ26" i="17" s="1"/>
  <c r="AY26" i="17" a="1"/>
  <c r="AY26" i="17" s="1"/>
  <c r="AX26" i="17" a="1"/>
  <c r="AX26" i="17" s="1"/>
  <c r="AW26" i="17" a="1"/>
  <c r="AW26" i="17" s="1"/>
  <c r="AV26" i="17" a="1"/>
  <c r="AV26" i="17" s="1"/>
  <c r="AU26" i="17" a="1"/>
  <c r="AU26" i="17" s="1"/>
  <c r="AT26" i="17" a="1"/>
  <c r="AT26" i="17" s="1"/>
  <c r="AS26" i="17" a="1"/>
  <c r="AS26" i="17" s="1"/>
  <c r="AR26" i="17" a="1"/>
  <c r="AR26" i="17" s="1"/>
  <c r="AM26" i="17" a="1"/>
  <c r="AM26" i="17" s="1"/>
  <c r="AO26" i="17" s="1"/>
  <c r="AL26" i="17" a="1"/>
  <c r="AL26" i="17" s="1"/>
  <c r="AN26" i="17" s="1"/>
  <c r="AK26" i="17" a="1"/>
  <c r="AK26" i="17" s="1"/>
  <c r="AJ26" i="17" a="1"/>
  <c r="AJ26" i="17" s="1"/>
  <c r="AI26" i="17" a="1"/>
  <c r="AI26" i="17" s="1"/>
  <c r="AH26" i="17" a="1"/>
  <c r="AH26" i="17" s="1"/>
  <c r="AG26" i="17" a="1"/>
  <c r="AG26" i="17" s="1"/>
  <c r="AF26" i="17" a="1"/>
  <c r="AF26" i="17" s="1"/>
  <c r="AE26" i="17" a="1"/>
  <c r="AE26" i="17" s="1"/>
  <c r="AD26" i="17" a="1"/>
  <c r="AD26" i="17" s="1"/>
  <c r="AC26" i="17" a="1"/>
  <c r="AC26" i="17" s="1"/>
  <c r="AB26" i="17" a="1"/>
  <c r="AB26" i="17" s="1"/>
  <c r="AA26" i="17" a="1"/>
  <c r="AA26" i="17" s="1"/>
  <c r="Z26" i="17" a="1"/>
  <c r="Z26" i="17" s="1"/>
  <c r="Y26" i="17" a="1"/>
  <c r="Y26" i="17" s="1"/>
  <c r="X26" i="17" a="1"/>
  <c r="X26" i="17" s="1"/>
  <c r="W26" i="17" a="1"/>
  <c r="W26" i="17" s="1"/>
  <c r="V26" i="17" a="1"/>
  <c r="V26" i="17" s="1"/>
  <c r="U26" i="17" a="1"/>
  <c r="U26" i="17" s="1"/>
  <c r="P26" i="17" a="1"/>
  <c r="P26" i="17" s="1"/>
  <c r="R26" i="17" s="1"/>
  <c r="O26" i="17" a="1"/>
  <c r="O26" i="17" s="1"/>
  <c r="Q26" i="17" s="1"/>
  <c r="N26" i="17" a="1"/>
  <c r="N26" i="17" s="1"/>
  <c r="F26" i="17" a="1"/>
  <c r="F26" i="17" s="1"/>
  <c r="L26" i="17" s="1" a="1"/>
  <c r="L26" i="17" s="1"/>
  <c r="E26" i="17" a="1"/>
  <c r="E26" i="17" s="1"/>
  <c r="D26" i="17" a="1"/>
  <c r="D26" i="17" s="1"/>
  <c r="C26" i="17" a="1"/>
  <c r="C26" i="17" s="1"/>
  <c r="B26" i="17" a="1"/>
  <c r="B26" i="17" s="1"/>
  <c r="BB25" i="17" a="1"/>
  <c r="BB25" i="17" s="1"/>
  <c r="BA25" i="17" a="1"/>
  <c r="BA25" i="17" s="1"/>
  <c r="AZ25" i="17" a="1"/>
  <c r="AZ25" i="17" s="1"/>
  <c r="AY25" i="17" a="1"/>
  <c r="AY25" i="17" s="1"/>
  <c r="AX25" i="17" a="1"/>
  <c r="AX25" i="17" s="1"/>
  <c r="AW25" i="17" a="1"/>
  <c r="AW25" i="17" s="1"/>
  <c r="AV25" i="17" a="1"/>
  <c r="AV25" i="17" s="1"/>
  <c r="BC25" i="17" s="1" a="1"/>
  <c r="BC25" i="17" s="1"/>
  <c r="AU25" i="17" a="1"/>
  <c r="AU25" i="17" s="1"/>
  <c r="AT25" i="17" a="1"/>
  <c r="AT25" i="17" s="1"/>
  <c r="AS25" i="17" a="1"/>
  <c r="AS25" i="17" s="1"/>
  <c r="AR25" i="17" a="1"/>
  <c r="AR25" i="17" s="1"/>
  <c r="AM25" i="17" a="1"/>
  <c r="AM25" i="17" s="1"/>
  <c r="AO25" i="17" s="1"/>
  <c r="AL25" i="17" a="1"/>
  <c r="AL25" i="17" s="1"/>
  <c r="AN25" i="17" s="1"/>
  <c r="AK25" i="17" a="1"/>
  <c r="AK25" i="17" s="1"/>
  <c r="AJ25" i="17" a="1"/>
  <c r="AJ25" i="17" s="1"/>
  <c r="AI25" i="17" a="1"/>
  <c r="AI25" i="17" s="1"/>
  <c r="AH25" i="17" a="1"/>
  <c r="AH25" i="17" s="1"/>
  <c r="AG25" i="17" a="1"/>
  <c r="AG25" i="17" s="1"/>
  <c r="AF25" i="17" a="1"/>
  <c r="AF25" i="17" s="1"/>
  <c r="AE25" i="17" a="1"/>
  <c r="AE25" i="17" s="1"/>
  <c r="AD25" i="17" a="1"/>
  <c r="AD25" i="17" s="1"/>
  <c r="AC25" i="17" a="1"/>
  <c r="AC25" i="17" s="1"/>
  <c r="AB25" i="17" a="1"/>
  <c r="AB25" i="17" s="1"/>
  <c r="AA25" i="17" a="1"/>
  <c r="AA25" i="17" s="1"/>
  <c r="Z25" i="17" a="1"/>
  <c r="Z25" i="17" s="1"/>
  <c r="Y25" i="17" a="1"/>
  <c r="Y25" i="17" s="1"/>
  <c r="X25" i="17" a="1"/>
  <c r="X25" i="17" s="1"/>
  <c r="W25" i="17" a="1"/>
  <c r="W25" i="17" s="1"/>
  <c r="V25" i="17" a="1"/>
  <c r="V25" i="17" s="1"/>
  <c r="U25" i="17" a="1"/>
  <c r="U25" i="17" s="1"/>
  <c r="P25" i="17" a="1"/>
  <c r="P25" i="17" s="1"/>
  <c r="R25" i="17" s="1"/>
  <c r="O25" i="17" a="1"/>
  <c r="O25" i="17" s="1"/>
  <c r="Q25" i="17" s="1"/>
  <c r="N25" i="17" a="1"/>
  <c r="N25" i="17" s="1"/>
  <c r="F25" i="17" a="1"/>
  <c r="F25" i="17" s="1"/>
  <c r="E25" i="17" a="1"/>
  <c r="E25" i="17" s="1"/>
  <c r="D25" i="17" a="1"/>
  <c r="D25" i="17" s="1"/>
  <c r="C25" i="17" a="1"/>
  <c r="C25" i="17" s="1"/>
  <c r="B25" i="17" a="1"/>
  <c r="B25" i="17" s="1"/>
  <c r="BB24" i="17" a="1"/>
  <c r="BB24" i="17" s="1"/>
  <c r="BA24" i="17" a="1"/>
  <c r="BA24" i="17" s="1"/>
  <c r="AZ24" i="17" a="1"/>
  <c r="AZ24" i="17" s="1"/>
  <c r="AY24" i="17" a="1"/>
  <c r="AY24" i="17" s="1"/>
  <c r="AX24" i="17" a="1"/>
  <c r="AX24" i="17" s="1"/>
  <c r="AW24" i="17" a="1"/>
  <c r="AW24" i="17" s="1"/>
  <c r="AV24" i="17" a="1"/>
  <c r="AV24" i="17" s="1"/>
  <c r="AU24" i="17" a="1"/>
  <c r="AU24" i="17" s="1"/>
  <c r="AT24" i="17" a="1"/>
  <c r="AT24" i="17" s="1"/>
  <c r="AS24" i="17" a="1"/>
  <c r="AS24" i="17" s="1"/>
  <c r="AR24" i="17" a="1"/>
  <c r="AR24" i="17" s="1"/>
  <c r="AM24" i="17" a="1"/>
  <c r="AM24" i="17" s="1"/>
  <c r="AO24" i="17" s="1"/>
  <c r="AL24" i="17" a="1"/>
  <c r="AL24" i="17" s="1"/>
  <c r="AN24" i="17" s="1"/>
  <c r="AK24" i="17" a="1"/>
  <c r="AK24" i="17" s="1"/>
  <c r="AJ24" i="17" a="1"/>
  <c r="AJ24" i="17" s="1"/>
  <c r="AI24" i="17" a="1"/>
  <c r="AI24" i="17" s="1"/>
  <c r="AH24" i="17" a="1"/>
  <c r="AH24" i="17" s="1"/>
  <c r="AG24" i="17" a="1"/>
  <c r="AG24" i="17" s="1"/>
  <c r="AF24" i="17" a="1"/>
  <c r="AF24" i="17" s="1"/>
  <c r="AE24" i="17" a="1"/>
  <c r="AE24" i="17" s="1"/>
  <c r="AD24" i="17" a="1"/>
  <c r="AD24" i="17" s="1"/>
  <c r="AC24" i="17" a="1"/>
  <c r="AC24" i="17" s="1"/>
  <c r="AB24" i="17" a="1"/>
  <c r="AB24" i="17" s="1"/>
  <c r="AA24" i="17" a="1"/>
  <c r="AA24" i="17" s="1"/>
  <c r="Z24" i="17" a="1"/>
  <c r="Z24" i="17" s="1"/>
  <c r="Y24" i="17" a="1"/>
  <c r="Y24" i="17" s="1"/>
  <c r="X24" i="17" a="1"/>
  <c r="X24" i="17" s="1"/>
  <c r="W24" i="17" a="1"/>
  <c r="W24" i="17" s="1"/>
  <c r="V24" i="17" a="1"/>
  <c r="V24" i="17" s="1"/>
  <c r="U24" i="17" a="1"/>
  <c r="U24" i="17" s="1"/>
  <c r="P24" i="17" a="1"/>
  <c r="P24" i="17" s="1"/>
  <c r="R24" i="17" s="1"/>
  <c r="O24" i="17" a="1"/>
  <c r="O24" i="17" s="1"/>
  <c r="Q24" i="17" s="1"/>
  <c r="N24" i="17" a="1"/>
  <c r="N24" i="17" s="1"/>
  <c r="F24" i="17" a="1"/>
  <c r="F24" i="17" s="1"/>
  <c r="J24" i="17" s="1" a="1"/>
  <c r="J24" i="17" s="1"/>
  <c r="E24" i="17" a="1"/>
  <c r="E24" i="17" s="1"/>
  <c r="D24" i="17" a="1"/>
  <c r="D24" i="17" s="1"/>
  <c r="C24" i="17" a="1"/>
  <c r="C24" i="17" s="1"/>
  <c r="B24" i="17" a="1"/>
  <c r="B24" i="17" s="1"/>
  <c r="BB23" i="17" a="1"/>
  <c r="BB23" i="17" s="1"/>
  <c r="BA23" i="17" a="1"/>
  <c r="BA23" i="17" s="1"/>
  <c r="AZ23" i="17" a="1"/>
  <c r="AZ23" i="17" s="1"/>
  <c r="AY23" i="17" a="1"/>
  <c r="AY23" i="17" s="1"/>
  <c r="AX23" i="17" a="1"/>
  <c r="AX23" i="17" s="1"/>
  <c r="AW23" i="17" a="1"/>
  <c r="AW23" i="17" s="1"/>
  <c r="AV23" i="17" a="1"/>
  <c r="AV23" i="17" s="1"/>
  <c r="BD23" i="17" s="1" a="1"/>
  <c r="BD23" i="17" s="1"/>
  <c r="AU23" i="17" a="1"/>
  <c r="AU23" i="17" s="1"/>
  <c r="AT23" i="17" a="1"/>
  <c r="AT23" i="17" s="1"/>
  <c r="AS23" i="17" a="1"/>
  <c r="AS23" i="17" s="1"/>
  <c r="AR23" i="17" a="1"/>
  <c r="AR23" i="17" s="1"/>
  <c r="AM23" i="17" a="1"/>
  <c r="AM23" i="17" s="1"/>
  <c r="AO23" i="17" s="1"/>
  <c r="AL23" i="17" a="1"/>
  <c r="AL23" i="17" s="1"/>
  <c r="AN23" i="17" s="1"/>
  <c r="AK23" i="17" a="1"/>
  <c r="AK23" i="17" s="1"/>
  <c r="AJ23" i="17" a="1"/>
  <c r="AJ23" i="17" s="1"/>
  <c r="AI23" i="17" a="1"/>
  <c r="AI23" i="17" s="1"/>
  <c r="AH23" i="17" a="1"/>
  <c r="AH23" i="17" s="1"/>
  <c r="AG23" i="17" a="1"/>
  <c r="AG23" i="17" s="1"/>
  <c r="AF23" i="17" a="1"/>
  <c r="AF23" i="17" s="1"/>
  <c r="AE23" i="17" a="1"/>
  <c r="AE23" i="17" s="1"/>
  <c r="AD23" i="17" a="1"/>
  <c r="AD23" i="17" s="1"/>
  <c r="AC23" i="17" a="1"/>
  <c r="AC23" i="17" s="1"/>
  <c r="AB23" i="17" a="1"/>
  <c r="AB23" i="17" s="1"/>
  <c r="AA23" i="17" a="1"/>
  <c r="AA23" i="17" s="1"/>
  <c r="Z23" i="17" a="1"/>
  <c r="Z23" i="17" s="1"/>
  <c r="Y23" i="17" a="1"/>
  <c r="Y23" i="17" s="1"/>
  <c r="X23" i="17" a="1"/>
  <c r="X23" i="17" s="1"/>
  <c r="W23" i="17" a="1"/>
  <c r="W23" i="17" s="1"/>
  <c r="V23" i="17" a="1"/>
  <c r="V23" i="17" s="1"/>
  <c r="U23" i="17" a="1"/>
  <c r="U23" i="17" s="1"/>
  <c r="P23" i="17" a="1"/>
  <c r="P23" i="17" s="1"/>
  <c r="R23" i="17" s="1"/>
  <c r="O23" i="17" a="1"/>
  <c r="O23" i="17" s="1"/>
  <c r="Q23" i="17" s="1"/>
  <c r="N23" i="17" a="1"/>
  <c r="N23" i="17" s="1"/>
  <c r="F23" i="17" a="1"/>
  <c r="F23" i="17" s="1"/>
  <c r="K23" i="17" s="1" a="1"/>
  <c r="K23" i="17" s="1"/>
  <c r="E23" i="17" a="1"/>
  <c r="E23" i="17" s="1"/>
  <c r="D23" i="17" a="1"/>
  <c r="D23" i="17" s="1"/>
  <c r="C23" i="17" a="1"/>
  <c r="C23" i="17" s="1"/>
  <c r="B23" i="17" a="1"/>
  <c r="B23" i="17" s="1"/>
  <c r="BB22" i="17" a="1"/>
  <c r="BB22" i="17" s="1"/>
  <c r="BA22" i="17" a="1"/>
  <c r="BA22" i="17" s="1"/>
  <c r="AZ22" i="17" a="1"/>
  <c r="AZ22" i="17" s="1"/>
  <c r="AY22" i="17" a="1"/>
  <c r="AY22" i="17" s="1"/>
  <c r="AX22" i="17" a="1"/>
  <c r="AX22" i="17" s="1"/>
  <c r="AW22" i="17" a="1"/>
  <c r="AW22" i="17" s="1"/>
  <c r="AV22" i="17" a="1"/>
  <c r="AV22" i="17" s="1"/>
  <c r="AU22" i="17" a="1"/>
  <c r="AU22" i="17" s="1"/>
  <c r="AT22" i="17" a="1"/>
  <c r="AT22" i="17" s="1"/>
  <c r="AS22" i="17" a="1"/>
  <c r="AS22" i="17" s="1"/>
  <c r="AR22" i="17" a="1"/>
  <c r="AR22" i="17" s="1"/>
  <c r="AM22" i="17" a="1"/>
  <c r="AM22" i="17" s="1"/>
  <c r="AO22" i="17" s="1"/>
  <c r="AL22" i="17" a="1"/>
  <c r="AL22" i="17" s="1"/>
  <c r="AN22" i="17" s="1"/>
  <c r="AK22" i="17" a="1"/>
  <c r="AK22" i="17" s="1"/>
  <c r="AJ22" i="17" a="1"/>
  <c r="AJ22" i="17" s="1"/>
  <c r="AI22" i="17" a="1"/>
  <c r="AI22" i="17" s="1"/>
  <c r="AH22" i="17" a="1"/>
  <c r="AH22" i="17" s="1"/>
  <c r="AG22" i="17" a="1"/>
  <c r="AG22" i="17" s="1"/>
  <c r="AF22" i="17" a="1"/>
  <c r="AF22" i="17" s="1"/>
  <c r="AE22" i="17" a="1"/>
  <c r="AE22" i="17" s="1"/>
  <c r="AD22" i="17" a="1"/>
  <c r="AD22" i="17" s="1"/>
  <c r="AC22" i="17" a="1"/>
  <c r="AC22" i="17" s="1"/>
  <c r="AB22" i="17" a="1"/>
  <c r="AB22" i="17" s="1"/>
  <c r="AA22" i="17" a="1"/>
  <c r="AA22" i="17" s="1"/>
  <c r="Z22" i="17" a="1"/>
  <c r="Z22" i="17" s="1"/>
  <c r="Y22" i="17" a="1"/>
  <c r="Y22" i="17" s="1"/>
  <c r="X22" i="17" a="1"/>
  <c r="X22" i="17" s="1"/>
  <c r="W22" i="17" a="1"/>
  <c r="W22" i="17" s="1"/>
  <c r="V22" i="17" a="1"/>
  <c r="V22" i="17" s="1"/>
  <c r="U22" i="17" a="1"/>
  <c r="U22" i="17" s="1"/>
  <c r="P22" i="17" a="1"/>
  <c r="P22" i="17" s="1"/>
  <c r="R22" i="17" s="1"/>
  <c r="O22" i="17" a="1"/>
  <c r="O22" i="17" s="1"/>
  <c r="Q22" i="17" s="1"/>
  <c r="N22" i="17" a="1"/>
  <c r="N22" i="17" s="1"/>
  <c r="F22" i="17" a="1"/>
  <c r="F22" i="17" s="1"/>
  <c r="K22" i="17" s="1" a="1"/>
  <c r="K22" i="17" s="1"/>
  <c r="E22" i="17" a="1"/>
  <c r="E22" i="17" s="1"/>
  <c r="D22" i="17" a="1"/>
  <c r="D22" i="17" s="1"/>
  <c r="C22" i="17" a="1"/>
  <c r="C22" i="17" s="1"/>
  <c r="B22" i="17" a="1"/>
  <c r="B22" i="17" s="1"/>
  <c r="BB21" i="17" a="1"/>
  <c r="BB21" i="17" s="1"/>
  <c r="BA21" i="17" a="1"/>
  <c r="BA21" i="17" s="1"/>
  <c r="AZ21" i="17" a="1"/>
  <c r="AZ21" i="17" s="1"/>
  <c r="AY21" i="17" a="1"/>
  <c r="AY21" i="17" s="1"/>
  <c r="AX21" i="17" a="1"/>
  <c r="AX21" i="17" s="1"/>
  <c r="AW21" i="17" a="1"/>
  <c r="AW21" i="17" s="1"/>
  <c r="AV21" i="17" a="1"/>
  <c r="AV21" i="17" s="1"/>
  <c r="AU21" i="17" a="1"/>
  <c r="AU21" i="17" s="1"/>
  <c r="AT21" i="17" a="1"/>
  <c r="AT21" i="17" s="1"/>
  <c r="AS21" i="17" a="1"/>
  <c r="AS21" i="17" s="1"/>
  <c r="AR21" i="17" a="1"/>
  <c r="AR21" i="17" s="1"/>
  <c r="AM21" i="17" a="1"/>
  <c r="AM21" i="17" s="1"/>
  <c r="AO21" i="17" s="1"/>
  <c r="AL21" i="17" a="1"/>
  <c r="AL21" i="17" s="1"/>
  <c r="AN21" i="17" s="1"/>
  <c r="AK21" i="17" a="1"/>
  <c r="AK21" i="17" s="1"/>
  <c r="AJ21" i="17" a="1"/>
  <c r="AJ21" i="17" s="1"/>
  <c r="AI21" i="17" a="1"/>
  <c r="AI21" i="17" s="1"/>
  <c r="AH21" i="17" a="1"/>
  <c r="AH21" i="17" s="1"/>
  <c r="AG21" i="17" a="1"/>
  <c r="AG21" i="17" s="1"/>
  <c r="AF21" i="17" a="1"/>
  <c r="AF21" i="17" s="1"/>
  <c r="AE21" i="17" a="1"/>
  <c r="AE21" i="17" s="1"/>
  <c r="AD21" i="17" a="1"/>
  <c r="AD21" i="17" s="1"/>
  <c r="AC21" i="17" a="1"/>
  <c r="AC21" i="17" s="1"/>
  <c r="AB21" i="17" a="1"/>
  <c r="AB21" i="17" s="1"/>
  <c r="AA21" i="17" a="1"/>
  <c r="AA21" i="17" s="1"/>
  <c r="Z21" i="17" a="1"/>
  <c r="Z21" i="17" s="1"/>
  <c r="Y21" i="17" a="1"/>
  <c r="Y21" i="17" s="1"/>
  <c r="X21" i="17" a="1"/>
  <c r="X21" i="17" s="1"/>
  <c r="W21" i="17" a="1"/>
  <c r="W21" i="17" s="1"/>
  <c r="V21" i="17" a="1"/>
  <c r="V21" i="17" s="1"/>
  <c r="U21" i="17" a="1"/>
  <c r="U21" i="17" s="1"/>
  <c r="P21" i="17" a="1"/>
  <c r="P21" i="17" s="1"/>
  <c r="R21" i="17" s="1"/>
  <c r="O21" i="17" a="1"/>
  <c r="O21" i="17" s="1"/>
  <c r="Q21" i="17" s="1"/>
  <c r="N21" i="17" a="1"/>
  <c r="N21" i="17" s="1"/>
  <c r="F21" i="17" a="1"/>
  <c r="F21" i="17" s="1"/>
  <c r="M21" i="17" s="1" a="1"/>
  <c r="M21" i="17" s="1"/>
  <c r="E21" i="17" a="1"/>
  <c r="E21" i="17" s="1"/>
  <c r="D21" i="17" a="1"/>
  <c r="D21" i="17" s="1"/>
  <c r="C21" i="17" a="1"/>
  <c r="C21" i="17" s="1"/>
  <c r="B21" i="17" a="1"/>
  <c r="B21" i="17" s="1"/>
  <c r="BB20" i="17" a="1"/>
  <c r="BB20" i="17" s="1"/>
  <c r="BA20" i="17" a="1"/>
  <c r="BA20" i="17" s="1"/>
  <c r="AZ20" i="17" a="1"/>
  <c r="AZ20" i="17" s="1"/>
  <c r="AY20" i="17" a="1"/>
  <c r="AY20" i="17" s="1"/>
  <c r="AX20" i="17" a="1"/>
  <c r="AX20" i="17" s="1"/>
  <c r="AW20" i="17" a="1"/>
  <c r="AW20" i="17" s="1"/>
  <c r="AV20" i="17" a="1"/>
  <c r="AV20" i="17" s="1"/>
  <c r="AU20" i="17" a="1"/>
  <c r="AU20" i="17" s="1"/>
  <c r="AT20" i="17" a="1"/>
  <c r="AT20" i="17" s="1"/>
  <c r="AS20" i="17" a="1"/>
  <c r="AS20" i="17" s="1"/>
  <c r="AR20" i="17" a="1"/>
  <c r="AR20" i="17" s="1"/>
  <c r="AM20" i="17" a="1"/>
  <c r="AM20" i="17" s="1"/>
  <c r="AO20" i="17" s="1"/>
  <c r="AL20" i="17" a="1"/>
  <c r="AL20" i="17" s="1"/>
  <c r="AN20" i="17" s="1"/>
  <c r="AK20" i="17" a="1"/>
  <c r="AK20" i="17" s="1"/>
  <c r="AJ20" i="17" a="1"/>
  <c r="AJ20" i="17" s="1"/>
  <c r="AI20" i="17" a="1"/>
  <c r="AI20" i="17" s="1"/>
  <c r="AH20" i="17" a="1"/>
  <c r="AH20" i="17" s="1"/>
  <c r="AG20" i="17" a="1"/>
  <c r="AG20" i="17" s="1"/>
  <c r="AF20" i="17" a="1"/>
  <c r="AF20" i="17" s="1"/>
  <c r="AE20" i="17" a="1"/>
  <c r="AE20" i="17" s="1"/>
  <c r="AD20" i="17" a="1"/>
  <c r="AD20" i="17" s="1"/>
  <c r="AC20" i="17" a="1"/>
  <c r="AC20" i="17" s="1"/>
  <c r="AB20" i="17" a="1"/>
  <c r="AB20" i="17" s="1"/>
  <c r="AA20" i="17" a="1"/>
  <c r="AA20" i="17" s="1"/>
  <c r="Z20" i="17" a="1"/>
  <c r="Z20" i="17" s="1"/>
  <c r="Y20" i="17" a="1"/>
  <c r="Y20" i="17" s="1"/>
  <c r="X20" i="17" a="1"/>
  <c r="X20" i="17" s="1"/>
  <c r="W20" i="17" a="1"/>
  <c r="W20" i="17" s="1"/>
  <c r="V20" i="17" a="1"/>
  <c r="V20" i="17" s="1"/>
  <c r="U20" i="17" a="1"/>
  <c r="U20" i="17" s="1"/>
  <c r="P20" i="17" a="1"/>
  <c r="P20" i="17" s="1"/>
  <c r="R20" i="17" s="1"/>
  <c r="O20" i="17" a="1"/>
  <c r="O20" i="17" s="1"/>
  <c r="Q20" i="17" s="1"/>
  <c r="N20" i="17" a="1"/>
  <c r="N20" i="17" s="1"/>
  <c r="F20" i="17" a="1"/>
  <c r="F20" i="17" s="1"/>
  <c r="E20" i="17" a="1"/>
  <c r="E20" i="17" s="1"/>
  <c r="D20" i="17" a="1"/>
  <c r="D20" i="17" s="1"/>
  <c r="C20" i="17" a="1"/>
  <c r="C20" i="17" s="1"/>
  <c r="B20" i="17" a="1"/>
  <c r="B20" i="17" s="1"/>
  <c r="BB19" i="17" a="1"/>
  <c r="BB19" i="17" s="1"/>
  <c r="BA19" i="17" a="1"/>
  <c r="BA19" i="17" s="1"/>
  <c r="AZ19" i="17" a="1"/>
  <c r="AZ19" i="17" s="1"/>
  <c r="AY19" i="17" a="1"/>
  <c r="AY19" i="17" s="1"/>
  <c r="AX19" i="17" a="1"/>
  <c r="AX19" i="17" s="1"/>
  <c r="AW19" i="17" a="1"/>
  <c r="AW19" i="17" s="1"/>
  <c r="AV19" i="17" a="1"/>
  <c r="AV19" i="17" s="1"/>
  <c r="BD19" i="17" s="1" a="1"/>
  <c r="BD19" i="17" s="1"/>
  <c r="AU19" i="17" a="1"/>
  <c r="AU19" i="17" s="1"/>
  <c r="AT19" i="17" a="1"/>
  <c r="AT19" i="17" s="1"/>
  <c r="AS19" i="17" a="1"/>
  <c r="AS19" i="17" s="1"/>
  <c r="AR19" i="17" a="1"/>
  <c r="AR19" i="17" s="1"/>
  <c r="AM19" i="17" a="1"/>
  <c r="AM19" i="17" s="1"/>
  <c r="AO19" i="17" s="1"/>
  <c r="AL19" i="17" a="1"/>
  <c r="AL19" i="17" s="1"/>
  <c r="AN19" i="17" s="1"/>
  <c r="AK19" i="17" a="1"/>
  <c r="AK19" i="17" s="1"/>
  <c r="AJ19" i="17" a="1"/>
  <c r="AJ19" i="17" s="1"/>
  <c r="AI19" i="17" a="1"/>
  <c r="AI19" i="17" s="1"/>
  <c r="AH19" i="17" a="1"/>
  <c r="AH19" i="17" s="1"/>
  <c r="AG19" i="17" a="1"/>
  <c r="AG19" i="17" s="1"/>
  <c r="AF19" i="17" a="1"/>
  <c r="AF19" i="17" s="1"/>
  <c r="AE19" i="17" a="1"/>
  <c r="AE19" i="17" s="1"/>
  <c r="AD19" i="17" a="1"/>
  <c r="AD19" i="17" s="1"/>
  <c r="AC19" i="17" a="1"/>
  <c r="AC19" i="17" s="1"/>
  <c r="AB19" i="17" a="1"/>
  <c r="AB19" i="17" s="1"/>
  <c r="AA19" i="17" a="1"/>
  <c r="AA19" i="17" s="1"/>
  <c r="Z19" i="17" a="1"/>
  <c r="Z19" i="17" s="1"/>
  <c r="Y19" i="17" a="1"/>
  <c r="Y19" i="17" s="1"/>
  <c r="X19" i="17" a="1"/>
  <c r="X19" i="17" s="1"/>
  <c r="W19" i="17" a="1"/>
  <c r="W19" i="17" s="1"/>
  <c r="V19" i="17" a="1"/>
  <c r="V19" i="17" s="1"/>
  <c r="U19" i="17" a="1"/>
  <c r="U19" i="17" s="1"/>
  <c r="P19" i="17" a="1"/>
  <c r="P19" i="17" s="1"/>
  <c r="R19" i="17" s="1"/>
  <c r="O19" i="17" a="1"/>
  <c r="O19" i="17" s="1"/>
  <c r="Q19" i="17" s="1"/>
  <c r="N19" i="17" a="1"/>
  <c r="N19" i="17" s="1"/>
  <c r="F19" i="17" a="1"/>
  <c r="F19" i="17" s="1"/>
  <c r="K19" i="17" s="1" a="1"/>
  <c r="K19" i="17" s="1"/>
  <c r="E19" i="17" a="1"/>
  <c r="E19" i="17" s="1"/>
  <c r="D19" i="17" a="1"/>
  <c r="D19" i="17" s="1"/>
  <c r="C19" i="17" a="1"/>
  <c r="C19" i="17" s="1"/>
  <c r="B19" i="17" a="1"/>
  <c r="B19" i="17" s="1"/>
  <c r="BB18" i="17" a="1"/>
  <c r="BB18" i="17" s="1"/>
  <c r="BA18" i="17" a="1"/>
  <c r="BA18" i="17" s="1"/>
  <c r="AZ18" i="17" a="1"/>
  <c r="AZ18" i="17" s="1"/>
  <c r="AY18" i="17" a="1"/>
  <c r="AY18" i="17" s="1"/>
  <c r="AX18" i="17" a="1"/>
  <c r="AX18" i="17" s="1"/>
  <c r="AW18" i="17" a="1"/>
  <c r="AW18" i="17" s="1"/>
  <c r="AV18" i="17" a="1"/>
  <c r="AV18" i="17" s="1"/>
  <c r="AU18" i="17" a="1"/>
  <c r="AU18" i="17" s="1"/>
  <c r="AT18" i="17" a="1"/>
  <c r="AT18" i="17" s="1"/>
  <c r="AS18" i="17" a="1"/>
  <c r="AS18" i="17" s="1"/>
  <c r="AR18" i="17" a="1"/>
  <c r="AR18" i="17" s="1"/>
  <c r="AM18" i="17" a="1"/>
  <c r="AM18" i="17" s="1"/>
  <c r="AO18" i="17" s="1"/>
  <c r="AL18" i="17" a="1"/>
  <c r="AL18" i="17" s="1"/>
  <c r="AN18" i="17" s="1"/>
  <c r="AK18" i="17" a="1"/>
  <c r="AK18" i="17" s="1"/>
  <c r="AJ18" i="17" a="1"/>
  <c r="AJ18" i="17" s="1"/>
  <c r="AI18" i="17" a="1"/>
  <c r="AI18" i="17" s="1"/>
  <c r="AH18" i="17" a="1"/>
  <c r="AH18" i="17" s="1"/>
  <c r="AG18" i="17" a="1"/>
  <c r="AG18" i="17" s="1"/>
  <c r="AF18" i="17" a="1"/>
  <c r="AF18" i="17" s="1"/>
  <c r="AE18" i="17" a="1"/>
  <c r="AE18" i="17" s="1"/>
  <c r="AD18" i="17" a="1"/>
  <c r="AD18" i="17" s="1"/>
  <c r="AC18" i="17" a="1"/>
  <c r="AC18" i="17" s="1"/>
  <c r="AB18" i="17" a="1"/>
  <c r="AB18" i="17" s="1"/>
  <c r="AA18" i="17" a="1"/>
  <c r="AA18" i="17" s="1"/>
  <c r="Z18" i="17" a="1"/>
  <c r="Z18" i="17" s="1"/>
  <c r="Y18" i="17" a="1"/>
  <c r="Y18" i="17" s="1"/>
  <c r="X18" i="17" a="1"/>
  <c r="X18" i="17" s="1"/>
  <c r="W18" i="17" a="1"/>
  <c r="W18" i="17" s="1"/>
  <c r="V18" i="17" a="1"/>
  <c r="V18" i="17" s="1"/>
  <c r="U18" i="17" a="1"/>
  <c r="U18" i="17" s="1"/>
  <c r="P18" i="17" a="1"/>
  <c r="P18" i="17" s="1"/>
  <c r="R18" i="17" s="1"/>
  <c r="O18" i="17" a="1"/>
  <c r="O18" i="17" s="1"/>
  <c r="Q18" i="17" s="1"/>
  <c r="N18" i="17" a="1"/>
  <c r="N18" i="17" s="1"/>
  <c r="F18" i="17" a="1"/>
  <c r="F18" i="17" s="1"/>
  <c r="M18" i="17" s="1" a="1"/>
  <c r="M18" i="17" s="1"/>
  <c r="E18" i="17" a="1"/>
  <c r="E18" i="17" s="1"/>
  <c r="D18" i="17" a="1"/>
  <c r="D18" i="17" s="1"/>
  <c r="C18" i="17" a="1"/>
  <c r="C18" i="17" s="1"/>
  <c r="B18" i="17" a="1"/>
  <c r="B18" i="17" s="1"/>
  <c r="BB17" i="17" a="1"/>
  <c r="BB17" i="17" s="1"/>
  <c r="BA17" i="17" a="1"/>
  <c r="BA17" i="17" s="1"/>
  <c r="AZ17" i="17" a="1"/>
  <c r="AZ17" i="17" s="1"/>
  <c r="AY17" i="17" a="1"/>
  <c r="AY17" i="17" s="1"/>
  <c r="AX17" i="17" a="1"/>
  <c r="AX17" i="17" s="1"/>
  <c r="AW17" i="17" a="1"/>
  <c r="AW17" i="17" s="1"/>
  <c r="AV17" i="17" a="1"/>
  <c r="AV17" i="17" s="1"/>
  <c r="BF17" i="17" s="1" a="1"/>
  <c r="BF17" i="17" s="1"/>
  <c r="AU17" i="17" a="1"/>
  <c r="AU17" i="17" s="1"/>
  <c r="AT17" i="17" a="1"/>
  <c r="AT17" i="17" s="1"/>
  <c r="AS17" i="17" a="1"/>
  <c r="AS17" i="17" s="1"/>
  <c r="AR17" i="17" a="1"/>
  <c r="AR17" i="17" s="1"/>
  <c r="AM17" i="17" a="1"/>
  <c r="AM17" i="17" s="1"/>
  <c r="AO17" i="17" s="1"/>
  <c r="AL17" i="17" a="1"/>
  <c r="AL17" i="17" s="1"/>
  <c r="AN17" i="17" s="1"/>
  <c r="AK17" i="17" a="1"/>
  <c r="AK17" i="17" s="1"/>
  <c r="AJ17" i="17" a="1"/>
  <c r="AJ17" i="17" s="1"/>
  <c r="AI17" i="17" a="1"/>
  <c r="AI17" i="17" s="1"/>
  <c r="AH17" i="17" a="1"/>
  <c r="AH17" i="17" s="1"/>
  <c r="AG17" i="17" a="1"/>
  <c r="AG17" i="17" s="1"/>
  <c r="AF17" i="17" a="1"/>
  <c r="AF17" i="17" s="1"/>
  <c r="AE17" i="17" a="1"/>
  <c r="AE17" i="17" s="1"/>
  <c r="AD17" i="17" a="1"/>
  <c r="AD17" i="17" s="1"/>
  <c r="AC17" i="17" a="1"/>
  <c r="AC17" i="17" s="1"/>
  <c r="AB17" i="17" a="1"/>
  <c r="AB17" i="17" s="1"/>
  <c r="AA17" i="17" a="1"/>
  <c r="AA17" i="17" s="1"/>
  <c r="Z17" i="17" a="1"/>
  <c r="Z17" i="17" s="1"/>
  <c r="Y17" i="17" a="1"/>
  <c r="Y17" i="17" s="1"/>
  <c r="X17" i="17" a="1"/>
  <c r="X17" i="17" s="1"/>
  <c r="W17" i="17" a="1"/>
  <c r="W17" i="17" s="1"/>
  <c r="V17" i="17" a="1"/>
  <c r="V17" i="17" s="1"/>
  <c r="U17" i="17" a="1"/>
  <c r="U17" i="17" s="1"/>
  <c r="P17" i="17" a="1"/>
  <c r="P17" i="17" s="1"/>
  <c r="R17" i="17" s="1"/>
  <c r="O17" i="17" a="1"/>
  <c r="O17" i="17" s="1"/>
  <c r="Q17" i="17" s="1"/>
  <c r="N17" i="17" a="1"/>
  <c r="N17" i="17" s="1"/>
  <c r="F17" i="17" a="1"/>
  <c r="F17" i="17" s="1"/>
  <c r="E17" i="17" a="1"/>
  <c r="E17" i="17" s="1"/>
  <c r="D17" i="17" a="1"/>
  <c r="D17" i="17" s="1"/>
  <c r="C17" i="17" a="1"/>
  <c r="C17" i="17" s="1"/>
  <c r="B17" i="17" a="1"/>
  <c r="B17" i="17" s="1"/>
  <c r="BB16" i="17" a="1"/>
  <c r="BB16" i="17" s="1"/>
  <c r="BA16" i="17" a="1"/>
  <c r="BA16" i="17" s="1"/>
  <c r="AZ16" i="17" a="1"/>
  <c r="AZ16" i="17" s="1"/>
  <c r="AY16" i="17" a="1"/>
  <c r="AY16" i="17" s="1"/>
  <c r="AX16" i="17" a="1"/>
  <c r="AX16" i="17" s="1"/>
  <c r="AW16" i="17" a="1"/>
  <c r="AW16" i="17" s="1"/>
  <c r="AV16" i="17" a="1"/>
  <c r="AV16" i="17" s="1"/>
  <c r="BG16" i="17" s="1" a="1"/>
  <c r="BG16" i="17" s="1"/>
  <c r="AU16" i="17" a="1"/>
  <c r="AU16" i="17" s="1"/>
  <c r="AT16" i="17" a="1"/>
  <c r="AT16" i="17" s="1"/>
  <c r="AS16" i="17" a="1"/>
  <c r="AS16" i="17" s="1"/>
  <c r="AR16" i="17" a="1"/>
  <c r="AR16" i="17" s="1"/>
  <c r="AM16" i="17" a="1"/>
  <c r="AM16" i="17" s="1"/>
  <c r="AO16" i="17" s="1"/>
  <c r="AL16" i="17" a="1"/>
  <c r="AL16" i="17" s="1"/>
  <c r="AN16" i="17" s="1"/>
  <c r="AK16" i="17" a="1"/>
  <c r="AK16" i="17" s="1"/>
  <c r="AJ16" i="17" a="1"/>
  <c r="AJ16" i="17" s="1"/>
  <c r="AI16" i="17" a="1"/>
  <c r="AI16" i="17" s="1"/>
  <c r="AH16" i="17" a="1"/>
  <c r="AH16" i="17" s="1"/>
  <c r="AG16" i="17" a="1"/>
  <c r="AG16" i="17" s="1"/>
  <c r="AF16" i="17" a="1"/>
  <c r="AF16" i="17" s="1"/>
  <c r="AE16" i="17" a="1"/>
  <c r="AE16" i="17" s="1"/>
  <c r="AD16" i="17" a="1"/>
  <c r="AD16" i="17" s="1"/>
  <c r="AC16" i="17" a="1"/>
  <c r="AC16" i="17" s="1"/>
  <c r="AB16" i="17" a="1"/>
  <c r="AB16" i="17" s="1"/>
  <c r="AA16" i="17" a="1"/>
  <c r="AA16" i="17" s="1"/>
  <c r="Z16" i="17" a="1"/>
  <c r="Z16" i="17" s="1"/>
  <c r="Y16" i="17" a="1"/>
  <c r="Y16" i="17" s="1"/>
  <c r="X16" i="17" a="1"/>
  <c r="X16" i="17" s="1"/>
  <c r="W16" i="17" a="1"/>
  <c r="W16" i="17" s="1"/>
  <c r="V16" i="17" a="1"/>
  <c r="V16" i="17" s="1"/>
  <c r="U16" i="17" a="1"/>
  <c r="U16" i="17" s="1"/>
  <c r="P16" i="17" a="1"/>
  <c r="P16" i="17" s="1"/>
  <c r="R16" i="17" s="1"/>
  <c r="O16" i="17" a="1"/>
  <c r="O16" i="17" s="1"/>
  <c r="Q16" i="17" s="1"/>
  <c r="N16" i="17" a="1"/>
  <c r="N16" i="17" s="1"/>
  <c r="F16" i="17" a="1"/>
  <c r="F16" i="17" s="1"/>
  <c r="E16" i="17" a="1"/>
  <c r="E16" i="17" s="1"/>
  <c r="D16" i="17" a="1"/>
  <c r="D16" i="17" s="1"/>
  <c r="C16" i="17" a="1"/>
  <c r="C16" i="17" s="1"/>
  <c r="B16" i="17" a="1"/>
  <c r="B16" i="17" s="1"/>
  <c r="BB15" i="17" a="1"/>
  <c r="BB15" i="17" s="1"/>
  <c r="BA15" i="17" a="1"/>
  <c r="BA15" i="17" s="1"/>
  <c r="AZ15" i="17" a="1"/>
  <c r="AZ15" i="17" s="1"/>
  <c r="AY15" i="17" a="1"/>
  <c r="AY15" i="17" s="1"/>
  <c r="AX15" i="17" a="1"/>
  <c r="AX15" i="17" s="1"/>
  <c r="AW15" i="17" a="1"/>
  <c r="AW15" i="17" s="1"/>
  <c r="AV15" i="17" a="1"/>
  <c r="AV15" i="17" s="1"/>
  <c r="AU15" i="17" a="1"/>
  <c r="AU15" i="17" s="1"/>
  <c r="AT15" i="17" a="1"/>
  <c r="AT15" i="17" s="1"/>
  <c r="AS15" i="17" a="1"/>
  <c r="AS15" i="17" s="1"/>
  <c r="AR15" i="17" a="1"/>
  <c r="AR15" i="17" s="1"/>
  <c r="AM15" i="17" a="1"/>
  <c r="AM15" i="17" s="1"/>
  <c r="AO15" i="17" s="1"/>
  <c r="AL15" i="17" a="1"/>
  <c r="AL15" i="17" s="1"/>
  <c r="AN15" i="17" s="1"/>
  <c r="AK15" i="17" a="1"/>
  <c r="AK15" i="17" s="1"/>
  <c r="AJ15" i="17" a="1"/>
  <c r="AJ15" i="17" s="1"/>
  <c r="AI15" i="17" a="1"/>
  <c r="AI15" i="17" s="1"/>
  <c r="AH15" i="17" a="1"/>
  <c r="AH15" i="17" s="1"/>
  <c r="AG15" i="17" a="1"/>
  <c r="AG15" i="17" s="1"/>
  <c r="AF15" i="17" a="1"/>
  <c r="AF15" i="17" s="1"/>
  <c r="AE15" i="17" a="1"/>
  <c r="AE15" i="17" s="1"/>
  <c r="AD15" i="17" a="1"/>
  <c r="AD15" i="17" s="1"/>
  <c r="AC15" i="17" a="1"/>
  <c r="AC15" i="17" s="1"/>
  <c r="AB15" i="17" a="1"/>
  <c r="AB15" i="17" s="1"/>
  <c r="AA15" i="17" a="1"/>
  <c r="AA15" i="17" s="1"/>
  <c r="Z15" i="17" a="1"/>
  <c r="Z15" i="17" s="1"/>
  <c r="Y15" i="17" a="1"/>
  <c r="Y15" i="17" s="1"/>
  <c r="X15" i="17" a="1"/>
  <c r="X15" i="17" s="1"/>
  <c r="W15" i="17" a="1"/>
  <c r="W15" i="17" s="1"/>
  <c r="V15" i="17" a="1"/>
  <c r="V15" i="17" s="1"/>
  <c r="U15" i="17" a="1"/>
  <c r="U15" i="17" s="1"/>
  <c r="P15" i="17" a="1"/>
  <c r="P15" i="17" s="1"/>
  <c r="R15" i="17" s="1"/>
  <c r="O15" i="17" a="1"/>
  <c r="O15" i="17" s="1"/>
  <c r="Q15" i="17" s="1"/>
  <c r="N15" i="17" a="1"/>
  <c r="N15" i="17" s="1"/>
  <c r="F15" i="17" a="1"/>
  <c r="F15" i="17" s="1"/>
  <c r="E15" i="17" a="1"/>
  <c r="E15" i="17" s="1"/>
  <c r="D15" i="17" a="1"/>
  <c r="D15" i="17" s="1"/>
  <c r="C15" i="17" a="1"/>
  <c r="C15" i="17" s="1"/>
  <c r="B15" i="17" a="1"/>
  <c r="B15" i="17" s="1"/>
  <c r="BB14" i="17" a="1"/>
  <c r="BB14" i="17" s="1"/>
  <c r="BA14" i="17" a="1"/>
  <c r="BA14" i="17" s="1"/>
  <c r="AZ14" i="17" a="1"/>
  <c r="AZ14" i="17" s="1"/>
  <c r="AY14" i="17" a="1"/>
  <c r="AY14" i="17" s="1"/>
  <c r="AX14" i="17" a="1"/>
  <c r="AX14" i="17" s="1"/>
  <c r="AW14" i="17" a="1"/>
  <c r="AW14" i="17" s="1"/>
  <c r="AV14" i="17" a="1"/>
  <c r="AV14" i="17" s="1"/>
  <c r="BD14" i="17" s="1" a="1"/>
  <c r="BD14" i="17" s="1"/>
  <c r="AU14" i="17" a="1"/>
  <c r="AU14" i="17" s="1"/>
  <c r="AT14" i="17" a="1"/>
  <c r="AT14" i="17" s="1"/>
  <c r="AS14" i="17" a="1"/>
  <c r="AS14" i="17" s="1"/>
  <c r="AR14" i="17" a="1"/>
  <c r="AR14" i="17" s="1"/>
  <c r="AM14" i="17" a="1"/>
  <c r="AM14" i="17" s="1"/>
  <c r="AO14" i="17" s="1"/>
  <c r="AL14" i="17" a="1"/>
  <c r="AL14" i="17" s="1"/>
  <c r="AN14" i="17" s="1"/>
  <c r="AK14" i="17" a="1"/>
  <c r="AK14" i="17" s="1"/>
  <c r="AJ14" i="17" a="1"/>
  <c r="AJ14" i="17" s="1"/>
  <c r="AI14" i="17" a="1"/>
  <c r="AI14" i="17" s="1"/>
  <c r="AH14" i="17" a="1"/>
  <c r="AH14" i="17" s="1"/>
  <c r="AG14" i="17" a="1"/>
  <c r="AG14" i="17" s="1"/>
  <c r="AF14" i="17" a="1"/>
  <c r="AF14" i="17" s="1"/>
  <c r="AE14" i="17" a="1"/>
  <c r="AE14" i="17" s="1"/>
  <c r="AD14" i="17" a="1"/>
  <c r="AD14" i="17" s="1"/>
  <c r="AC14" i="17" a="1"/>
  <c r="AC14" i="17" s="1"/>
  <c r="AB14" i="17" a="1"/>
  <c r="AB14" i="17" s="1"/>
  <c r="AA14" i="17" a="1"/>
  <c r="AA14" i="17" s="1"/>
  <c r="Z14" i="17" a="1"/>
  <c r="Z14" i="17" s="1"/>
  <c r="Y14" i="17" a="1"/>
  <c r="Y14" i="17" s="1"/>
  <c r="X14" i="17" a="1"/>
  <c r="X14" i="17" s="1"/>
  <c r="W14" i="17" a="1"/>
  <c r="W14" i="17" s="1"/>
  <c r="V14" i="17" a="1"/>
  <c r="V14" i="17" s="1"/>
  <c r="U14" i="17" a="1"/>
  <c r="U14" i="17" s="1"/>
  <c r="P14" i="17" a="1"/>
  <c r="P14" i="17" s="1"/>
  <c r="R14" i="17" s="1"/>
  <c r="O14" i="17" a="1"/>
  <c r="O14" i="17" s="1"/>
  <c r="Q14" i="17" s="1"/>
  <c r="N14" i="17" a="1"/>
  <c r="N14" i="17" s="1"/>
  <c r="F14" i="17" a="1"/>
  <c r="F14" i="17" s="1"/>
  <c r="E14" i="17" a="1"/>
  <c r="E14" i="17" s="1"/>
  <c r="D14" i="17" a="1"/>
  <c r="D14" i="17" s="1"/>
  <c r="C14" i="17" a="1"/>
  <c r="C14" i="17" s="1"/>
  <c r="B14" i="17" a="1"/>
  <c r="B14" i="17" s="1"/>
  <c r="BB13" i="17" a="1"/>
  <c r="BB13" i="17" s="1"/>
  <c r="BA13" i="17" a="1"/>
  <c r="BA13" i="17" s="1"/>
  <c r="AZ13" i="17" a="1"/>
  <c r="AZ13" i="17" s="1"/>
  <c r="AY13" i="17" a="1"/>
  <c r="AY13" i="17" s="1"/>
  <c r="AX13" i="17" a="1"/>
  <c r="AX13" i="17" s="1"/>
  <c r="AW13" i="17" a="1"/>
  <c r="AW13" i="17" s="1"/>
  <c r="AV13" i="17" a="1"/>
  <c r="AV13" i="17" s="1"/>
  <c r="BG13" i="17" s="1" a="1"/>
  <c r="BG13" i="17" s="1"/>
  <c r="AU13" i="17" a="1"/>
  <c r="AU13" i="17" s="1"/>
  <c r="AT13" i="17" a="1"/>
  <c r="AT13" i="17" s="1"/>
  <c r="AS13" i="17" a="1"/>
  <c r="AS13" i="17" s="1"/>
  <c r="AR13" i="17" a="1"/>
  <c r="AR13" i="17" s="1"/>
  <c r="AM13" i="17" a="1"/>
  <c r="AM13" i="17" s="1"/>
  <c r="AO13" i="17" s="1"/>
  <c r="AL13" i="17" a="1"/>
  <c r="AL13" i="17" s="1"/>
  <c r="AN13" i="17" s="1"/>
  <c r="AK13" i="17" a="1"/>
  <c r="AK13" i="17" s="1"/>
  <c r="AJ13" i="17" a="1"/>
  <c r="AJ13" i="17" s="1"/>
  <c r="AI13" i="17" a="1"/>
  <c r="AI13" i="17" s="1"/>
  <c r="AH13" i="17" a="1"/>
  <c r="AH13" i="17" s="1"/>
  <c r="AG13" i="17" a="1"/>
  <c r="AG13" i="17" s="1"/>
  <c r="AF13" i="17" a="1"/>
  <c r="AF13" i="17" s="1"/>
  <c r="AE13" i="17" a="1"/>
  <c r="AE13" i="17" s="1"/>
  <c r="AD13" i="17" a="1"/>
  <c r="AD13" i="17" s="1"/>
  <c r="AC13" i="17" a="1"/>
  <c r="AC13" i="17" s="1"/>
  <c r="AB13" i="17" a="1"/>
  <c r="AB13" i="17" s="1"/>
  <c r="AA13" i="17" a="1"/>
  <c r="AA13" i="17" s="1"/>
  <c r="Z13" i="17" a="1"/>
  <c r="Z13" i="17" s="1"/>
  <c r="Y13" i="17" a="1"/>
  <c r="Y13" i="17" s="1"/>
  <c r="X13" i="17" a="1"/>
  <c r="X13" i="17" s="1"/>
  <c r="W13" i="17" a="1"/>
  <c r="W13" i="17" s="1"/>
  <c r="V13" i="17" a="1"/>
  <c r="V13" i="17" s="1"/>
  <c r="U13" i="17" a="1"/>
  <c r="U13" i="17" s="1"/>
  <c r="P13" i="17" a="1"/>
  <c r="P13" i="17" s="1"/>
  <c r="R13" i="17" s="1"/>
  <c r="O13" i="17" a="1"/>
  <c r="O13" i="17" s="1"/>
  <c r="Q13" i="17" s="1"/>
  <c r="N13" i="17" a="1"/>
  <c r="N13" i="17" s="1"/>
  <c r="F13" i="17" a="1"/>
  <c r="F13" i="17" s="1"/>
  <c r="E13" i="17" a="1"/>
  <c r="E13" i="17" s="1"/>
  <c r="D13" i="17" a="1"/>
  <c r="D13" i="17" s="1"/>
  <c r="C13" i="17" a="1"/>
  <c r="C13" i="17" s="1"/>
  <c r="B13" i="17" a="1"/>
  <c r="B13" i="17" s="1"/>
  <c r="BB12" i="17" a="1"/>
  <c r="BB12" i="17" s="1"/>
  <c r="BA12" i="17" a="1"/>
  <c r="BA12" i="17" s="1"/>
  <c r="AZ12" i="17" a="1"/>
  <c r="AZ12" i="17" s="1"/>
  <c r="AY12" i="17" a="1"/>
  <c r="AY12" i="17" s="1"/>
  <c r="AX12" i="17" a="1"/>
  <c r="AX12" i="17" s="1"/>
  <c r="AW12" i="17" a="1"/>
  <c r="AW12" i="17" s="1"/>
  <c r="AV12" i="17" a="1"/>
  <c r="AV12" i="17" s="1"/>
  <c r="BD12" i="17" s="1" a="1"/>
  <c r="BD12" i="17" s="1"/>
  <c r="AU12" i="17" a="1"/>
  <c r="AU12" i="17" s="1"/>
  <c r="AT12" i="17" a="1"/>
  <c r="AT12" i="17" s="1"/>
  <c r="AS12" i="17" a="1"/>
  <c r="AS12" i="17" s="1"/>
  <c r="AR12" i="17" a="1"/>
  <c r="AR12" i="17" s="1"/>
  <c r="AM12" i="17" a="1"/>
  <c r="AM12" i="17" s="1"/>
  <c r="AO12" i="17" s="1"/>
  <c r="AL12" i="17" a="1"/>
  <c r="AL12" i="17" s="1"/>
  <c r="AN12" i="17" s="1"/>
  <c r="AK12" i="17" a="1"/>
  <c r="AK12" i="17" s="1"/>
  <c r="AJ12" i="17" a="1"/>
  <c r="AJ12" i="17" s="1"/>
  <c r="AI12" i="17" a="1"/>
  <c r="AI12" i="17" s="1"/>
  <c r="AH12" i="17" a="1"/>
  <c r="AH12" i="17" s="1"/>
  <c r="AG12" i="17" a="1"/>
  <c r="AG12" i="17" s="1"/>
  <c r="AF12" i="17" a="1"/>
  <c r="AF12" i="17" s="1"/>
  <c r="AE12" i="17" a="1"/>
  <c r="AE12" i="17" s="1"/>
  <c r="AD12" i="17" a="1"/>
  <c r="AD12" i="17" s="1"/>
  <c r="AC12" i="17" a="1"/>
  <c r="AC12" i="17" s="1"/>
  <c r="AB12" i="17" a="1"/>
  <c r="AB12" i="17" s="1"/>
  <c r="AA12" i="17" a="1"/>
  <c r="AA12" i="17" s="1"/>
  <c r="Z12" i="17" a="1"/>
  <c r="Z12" i="17" s="1"/>
  <c r="Y12" i="17" a="1"/>
  <c r="Y12" i="17" s="1"/>
  <c r="X12" i="17" a="1"/>
  <c r="X12" i="17" s="1"/>
  <c r="W12" i="17" a="1"/>
  <c r="W12" i="17" s="1"/>
  <c r="V12" i="17" a="1"/>
  <c r="V12" i="17" s="1"/>
  <c r="U12" i="17" a="1"/>
  <c r="U12" i="17" s="1"/>
  <c r="P12" i="17" a="1"/>
  <c r="P12" i="17" s="1"/>
  <c r="R12" i="17" s="1"/>
  <c r="O12" i="17" a="1"/>
  <c r="O12" i="17" s="1"/>
  <c r="Q12" i="17" s="1"/>
  <c r="N12" i="17" a="1"/>
  <c r="N12" i="17" s="1"/>
  <c r="F12" i="17" a="1"/>
  <c r="F12" i="17" s="1"/>
  <c r="E12" i="17" a="1"/>
  <c r="E12" i="17" s="1"/>
  <c r="D12" i="17" a="1"/>
  <c r="D12" i="17" s="1"/>
  <c r="C12" i="17" a="1"/>
  <c r="C12" i="17" s="1"/>
  <c r="B12" i="17" a="1"/>
  <c r="B12" i="17" s="1"/>
  <c r="BB11" i="17" a="1"/>
  <c r="BB11" i="17" s="1"/>
  <c r="BA11" i="17" a="1"/>
  <c r="BA11" i="17" s="1"/>
  <c r="AZ11" i="17" a="1"/>
  <c r="AZ11" i="17" s="1"/>
  <c r="AY11" i="17" a="1"/>
  <c r="AY11" i="17" s="1"/>
  <c r="AX11" i="17" a="1"/>
  <c r="AX11" i="17" s="1"/>
  <c r="AW11" i="17" a="1"/>
  <c r="AW11" i="17" s="1"/>
  <c r="AV11" i="17" a="1"/>
  <c r="AV11" i="17" s="1"/>
  <c r="AU11" i="17" a="1"/>
  <c r="AU11" i="17" s="1"/>
  <c r="AT11" i="17" a="1"/>
  <c r="AT11" i="17" s="1"/>
  <c r="AS11" i="17" a="1"/>
  <c r="AS11" i="17" s="1"/>
  <c r="AR11" i="17" a="1"/>
  <c r="AR11" i="17" s="1"/>
  <c r="AM11" i="17" a="1"/>
  <c r="AM11" i="17" s="1"/>
  <c r="AO11" i="17" s="1"/>
  <c r="AL11" i="17" a="1"/>
  <c r="AL11" i="17" s="1"/>
  <c r="AN11" i="17" s="1"/>
  <c r="AK11" i="17" a="1"/>
  <c r="AK11" i="17" s="1"/>
  <c r="AJ11" i="17" a="1"/>
  <c r="AJ11" i="17" s="1"/>
  <c r="AI11" i="17" a="1"/>
  <c r="AI11" i="17" s="1"/>
  <c r="AH11" i="17" a="1"/>
  <c r="AH11" i="17" s="1"/>
  <c r="AG11" i="17" a="1"/>
  <c r="AG11" i="17" s="1"/>
  <c r="AF11" i="17" a="1"/>
  <c r="AF11" i="17" s="1"/>
  <c r="AE11" i="17" a="1"/>
  <c r="AE11" i="17" s="1"/>
  <c r="AD11" i="17" a="1"/>
  <c r="AD11" i="17" s="1"/>
  <c r="AC11" i="17" a="1"/>
  <c r="AC11" i="17" s="1"/>
  <c r="AB11" i="17" a="1"/>
  <c r="AB11" i="17" s="1"/>
  <c r="AA11" i="17" a="1"/>
  <c r="AA11" i="17" s="1"/>
  <c r="Z11" i="17" a="1"/>
  <c r="Z11" i="17" s="1"/>
  <c r="Y11" i="17" a="1"/>
  <c r="Y11" i="17" s="1"/>
  <c r="X11" i="17" a="1"/>
  <c r="X11" i="17" s="1"/>
  <c r="W11" i="17" a="1"/>
  <c r="W11" i="17" s="1"/>
  <c r="V11" i="17" a="1"/>
  <c r="V11" i="17" s="1"/>
  <c r="U11" i="17" a="1"/>
  <c r="U11" i="17" s="1"/>
  <c r="P11" i="17" a="1"/>
  <c r="P11" i="17" s="1"/>
  <c r="R11" i="17" s="1"/>
  <c r="O11" i="17" a="1"/>
  <c r="O11" i="17" s="1"/>
  <c r="Q11" i="17" s="1"/>
  <c r="N11" i="17" a="1"/>
  <c r="N11" i="17" s="1"/>
  <c r="F11" i="17" a="1"/>
  <c r="F11" i="17" s="1"/>
  <c r="J11" i="17" s="1" a="1"/>
  <c r="J11" i="17" s="1"/>
  <c r="E11" i="17" a="1"/>
  <c r="E11" i="17" s="1"/>
  <c r="D11" i="17" a="1"/>
  <c r="D11" i="17" s="1"/>
  <c r="C11" i="17" a="1"/>
  <c r="C11" i="17" s="1"/>
  <c r="B11" i="17" a="1"/>
  <c r="B11" i="17" s="1"/>
  <c r="BB10" i="17" a="1"/>
  <c r="BB10" i="17" s="1"/>
  <c r="BA10" i="17" a="1"/>
  <c r="BA10" i="17" s="1"/>
  <c r="AZ10" i="17" a="1"/>
  <c r="AZ10" i="17" s="1"/>
  <c r="AY10" i="17" a="1"/>
  <c r="AY10" i="17" s="1"/>
  <c r="AX10" i="17" a="1"/>
  <c r="AX10" i="17" s="1"/>
  <c r="AW10" i="17" a="1"/>
  <c r="AW10" i="17" s="1"/>
  <c r="AV10" i="17" a="1"/>
  <c r="AV10" i="17" s="1"/>
  <c r="BF10" i="17" s="1" a="1"/>
  <c r="BF10" i="17" s="1"/>
  <c r="AU10" i="17" a="1"/>
  <c r="AU10" i="17" s="1"/>
  <c r="AT10" i="17" a="1"/>
  <c r="AT10" i="17" s="1"/>
  <c r="AS10" i="17" a="1"/>
  <c r="AS10" i="17" s="1"/>
  <c r="AR10" i="17" a="1"/>
  <c r="AR10" i="17" s="1"/>
  <c r="AM10" i="17" a="1"/>
  <c r="AM10" i="17" s="1"/>
  <c r="AO10" i="17" s="1"/>
  <c r="AL10" i="17" a="1"/>
  <c r="AL10" i="17" s="1"/>
  <c r="AN10" i="17" s="1"/>
  <c r="AK10" i="17" a="1"/>
  <c r="AK10" i="17" s="1"/>
  <c r="AJ10" i="17" a="1"/>
  <c r="AJ10" i="17" s="1"/>
  <c r="AI10" i="17" a="1"/>
  <c r="AI10" i="17" s="1"/>
  <c r="AH10" i="17" a="1"/>
  <c r="AH10" i="17" s="1"/>
  <c r="AG10" i="17" a="1"/>
  <c r="AG10" i="17" s="1"/>
  <c r="AF10" i="17" a="1"/>
  <c r="AF10" i="17" s="1"/>
  <c r="AE10" i="17" a="1"/>
  <c r="AE10" i="17" s="1"/>
  <c r="AD10" i="17" a="1"/>
  <c r="AD10" i="17" s="1"/>
  <c r="AC10" i="17" a="1"/>
  <c r="AC10" i="17" s="1"/>
  <c r="AB10" i="17" a="1"/>
  <c r="AB10" i="17" s="1"/>
  <c r="AA10" i="17" a="1"/>
  <c r="AA10" i="17" s="1"/>
  <c r="Z10" i="17" a="1"/>
  <c r="Z10" i="17" s="1"/>
  <c r="Y10" i="17" a="1"/>
  <c r="Y10" i="17" s="1"/>
  <c r="X10" i="17" a="1"/>
  <c r="X10" i="17" s="1"/>
  <c r="W10" i="17" a="1"/>
  <c r="W10" i="17" s="1"/>
  <c r="V10" i="17" a="1"/>
  <c r="V10" i="17" s="1"/>
  <c r="U10" i="17" a="1"/>
  <c r="U10" i="17" s="1"/>
  <c r="P10" i="17" a="1"/>
  <c r="P10" i="17" s="1"/>
  <c r="R10" i="17" s="1"/>
  <c r="O10" i="17" a="1"/>
  <c r="O10" i="17" s="1"/>
  <c r="Q10" i="17" s="1"/>
  <c r="N10" i="17" a="1"/>
  <c r="N10" i="17" s="1"/>
  <c r="F10" i="17" a="1"/>
  <c r="F10" i="17" s="1"/>
  <c r="M10" i="17" s="1" a="1"/>
  <c r="M10" i="17" s="1"/>
  <c r="E10" i="17" a="1"/>
  <c r="E10" i="17" s="1"/>
  <c r="D10" i="17" a="1"/>
  <c r="D10" i="17" s="1"/>
  <c r="C10" i="17" a="1"/>
  <c r="C10" i="17" s="1"/>
  <c r="B10" i="17" a="1"/>
  <c r="B10" i="17" s="1"/>
  <c r="BB9" i="17" a="1"/>
  <c r="BB9" i="17" s="1"/>
  <c r="BA9" i="17" a="1"/>
  <c r="BA9" i="17" s="1"/>
  <c r="AZ9" i="17" a="1"/>
  <c r="AZ9" i="17" s="1"/>
  <c r="AY9" i="17" a="1"/>
  <c r="AY9" i="17" s="1"/>
  <c r="AX9" i="17" a="1"/>
  <c r="AX9" i="17" s="1"/>
  <c r="AW9" i="17" a="1"/>
  <c r="AW9" i="17" s="1"/>
  <c r="AV9" i="17" a="1"/>
  <c r="AV9" i="17" s="1"/>
  <c r="BC9" i="17" s="1" a="1"/>
  <c r="BC9" i="17" s="1"/>
  <c r="AU9" i="17" a="1"/>
  <c r="AU9" i="17" s="1"/>
  <c r="AT9" i="17" a="1"/>
  <c r="AT9" i="17" s="1"/>
  <c r="AS9" i="17" a="1"/>
  <c r="AS9" i="17" s="1"/>
  <c r="AR9" i="17" a="1"/>
  <c r="AR9" i="17" s="1"/>
  <c r="AM9" i="17" a="1"/>
  <c r="AM9" i="17" s="1"/>
  <c r="AO9" i="17" s="1"/>
  <c r="AL9" i="17" a="1"/>
  <c r="AL9" i="17" s="1"/>
  <c r="AN9" i="17" s="1"/>
  <c r="AK9" i="17" a="1"/>
  <c r="AK9" i="17" s="1"/>
  <c r="AJ9" i="17" a="1"/>
  <c r="AJ9" i="17" s="1"/>
  <c r="AI9" i="17" a="1"/>
  <c r="AI9" i="17" s="1"/>
  <c r="AH9" i="17" a="1"/>
  <c r="AH9" i="17" s="1"/>
  <c r="AG9" i="17" a="1"/>
  <c r="AG9" i="17" s="1"/>
  <c r="AF9" i="17" a="1"/>
  <c r="AF9" i="17" s="1"/>
  <c r="AE9" i="17" a="1"/>
  <c r="AE9" i="17" s="1"/>
  <c r="AD9" i="17" a="1"/>
  <c r="AD9" i="17" s="1"/>
  <c r="AC9" i="17" a="1"/>
  <c r="AC9" i="17" s="1"/>
  <c r="AB9" i="17" a="1"/>
  <c r="AB9" i="17" s="1"/>
  <c r="AA9" i="17" a="1"/>
  <c r="AA9" i="17" s="1"/>
  <c r="Z9" i="17" a="1"/>
  <c r="Z9" i="17" s="1"/>
  <c r="Y9" i="17" a="1"/>
  <c r="Y9" i="17" s="1"/>
  <c r="X9" i="17" a="1"/>
  <c r="X9" i="17" s="1"/>
  <c r="W9" i="17" a="1"/>
  <c r="W9" i="17" s="1"/>
  <c r="V9" i="17" a="1"/>
  <c r="V9" i="17" s="1"/>
  <c r="U9" i="17" a="1"/>
  <c r="U9" i="17" s="1"/>
  <c r="P9" i="17" a="1"/>
  <c r="P9" i="17" s="1"/>
  <c r="R9" i="17" s="1"/>
  <c r="O9" i="17" a="1"/>
  <c r="O9" i="17" s="1"/>
  <c r="Q9" i="17" s="1"/>
  <c r="N9" i="17" a="1"/>
  <c r="N9" i="17" s="1"/>
  <c r="F9" i="17" a="1"/>
  <c r="F9" i="17" s="1"/>
  <c r="E9" i="17" a="1"/>
  <c r="E9" i="17" s="1"/>
  <c r="D9" i="17" a="1"/>
  <c r="D9" i="17" s="1"/>
  <c r="C9" i="17" a="1"/>
  <c r="C9" i="17" s="1"/>
  <c r="B9" i="17" a="1"/>
  <c r="B9" i="17" s="1"/>
  <c r="BB8" i="17" a="1"/>
  <c r="BB8" i="17" s="1"/>
  <c r="BA8" i="17" a="1"/>
  <c r="BA8" i="17" s="1"/>
  <c r="AZ8" i="17" a="1"/>
  <c r="AZ8" i="17" s="1"/>
  <c r="AY8" i="17" a="1"/>
  <c r="AY8" i="17" s="1"/>
  <c r="AX8" i="17" a="1"/>
  <c r="AX8" i="17" s="1"/>
  <c r="AW8" i="17" a="1"/>
  <c r="AW8" i="17" s="1"/>
  <c r="AV8" i="17" a="1"/>
  <c r="AV8" i="17" s="1"/>
  <c r="AU8" i="17" a="1"/>
  <c r="AU8" i="17" s="1"/>
  <c r="AT8" i="17" a="1"/>
  <c r="AT8" i="17" s="1"/>
  <c r="AS8" i="17" a="1"/>
  <c r="AS8" i="17" s="1"/>
  <c r="AR8" i="17" a="1"/>
  <c r="AR8" i="17" s="1"/>
  <c r="AM8" i="17" a="1"/>
  <c r="AM8" i="17" s="1"/>
  <c r="AO8" i="17" s="1"/>
  <c r="AL8" i="17" a="1"/>
  <c r="AL8" i="17" s="1"/>
  <c r="AN8" i="17" s="1"/>
  <c r="AK8" i="17" a="1"/>
  <c r="AK8" i="17" s="1"/>
  <c r="AJ8" i="17" a="1"/>
  <c r="AJ8" i="17" s="1"/>
  <c r="AI8" i="17" a="1"/>
  <c r="AI8" i="17" s="1"/>
  <c r="AH8" i="17" a="1"/>
  <c r="AH8" i="17" s="1"/>
  <c r="AG8" i="17" a="1"/>
  <c r="AG8" i="17" s="1"/>
  <c r="AF8" i="17" a="1"/>
  <c r="AF8" i="17" s="1"/>
  <c r="AE8" i="17" a="1"/>
  <c r="AE8" i="17" s="1"/>
  <c r="AD8" i="17" a="1"/>
  <c r="AD8" i="17" s="1"/>
  <c r="AC8" i="17" a="1"/>
  <c r="AC8" i="17" s="1"/>
  <c r="AB8" i="17" a="1"/>
  <c r="AB8" i="17" s="1"/>
  <c r="AA8" i="17" a="1"/>
  <c r="AA8" i="17" s="1"/>
  <c r="Z8" i="17" a="1"/>
  <c r="Z8" i="17" s="1"/>
  <c r="Y8" i="17" a="1"/>
  <c r="Y8" i="17" s="1"/>
  <c r="X8" i="17" a="1"/>
  <c r="X8" i="17" s="1"/>
  <c r="W8" i="17" a="1"/>
  <c r="W8" i="17" s="1"/>
  <c r="V8" i="17" a="1"/>
  <c r="V8" i="17" s="1"/>
  <c r="U8" i="17" a="1"/>
  <c r="U8" i="17" s="1"/>
  <c r="P8" i="17" a="1"/>
  <c r="P8" i="17" s="1"/>
  <c r="R8" i="17" s="1"/>
  <c r="O8" i="17" a="1"/>
  <c r="O8" i="17" s="1"/>
  <c r="Q8" i="17" s="1"/>
  <c r="N8" i="17" a="1"/>
  <c r="N8" i="17" s="1"/>
  <c r="F8" i="17" a="1"/>
  <c r="F8" i="17" s="1"/>
  <c r="E8" i="17" a="1"/>
  <c r="E8" i="17" s="1"/>
  <c r="D8" i="17" a="1"/>
  <c r="D8" i="17" s="1"/>
  <c r="C8" i="17" a="1"/>
  <c r="C8" i="17" s="1"/>
  <c r="B8" i="17" a="1"/>
  <c r="B8" i="17" s="1"/>
  <c r="BB7" i="17" a="1"/>
  <c r="BB7" i="17" s="1"/>
  <c r="BA7" i="17" a="1"/>
  <c r="BA7" i="17" s="1"/>
  <c r="AZ7" i="17" a="1"/>
  <c r="AZ7" i="17" s="1"/>
  <c r="AY7" i="17" a="1"/>
  <c r="AY7" i="17" s="1"/>
  <c r="AX7" i="17" a="1"/>
  <c r="AX7" i="17" s="1"/>
  <c r="AW7" i="17" a="1"/>
  <c r="AW7" i="17" s="1"/>
  <c r="AV7" i="17" a="1"/>
  <c r="AV7" i="17" s="1"/>
  <c r="BE7" i="17" s="1" a="1"/>
  <c r="BE7" i="17" s="1"/>
  <c r="AU7" i="17" a="1"/>
  <c r="AU7" i="17" s="1"/>
  <c r="AT7" i="17" a="1"/>
  <c r="AT7" i="17" s="1"/>
  <c r="AS7" i="17" a="1"/>
  <c r="AS7" i="17" s="1"/>
  <c r="AR7" i="17" a="1"/>
  <c r="AR7" i="17" s="1"/>
  <c r="AM7" i="17" a="1"/>
  <c r="AM7" i="17" s="1"/>
  <c r="AO7" i="17" s="1"/>
  <c r="AL7" i="17" a="1"/>
  <c r="AL7" i="17" s="1"/>
  <c r="AN7" i="17" s="1"/>
  <c r="AK7" i="17" a="1"/>
  <c r="AK7" i="17" s="1"/>
  <c r="AJ7" i="17" a="1"/>
  <c r="AJ7" i="17" s="1"/>
  <c r="AI7" i="17" a="1"/>
  <c r="AI7" i="17" s="1"/>
  <c r="AH7" i="17" a="1"/>
  <c r="AH7" i="17" s="1"/>
  <c r="AG7" i="17" a="1"/>
  <c r="AG7" i="17" s="1"/>
  <c r="AF7" i="17" a="1"/>
  <c r="AF7" i="17" s="1"/>
  <c r="AE7" i="17" a="1"/>
  <c r="AE7" i="17" s="1"/>
  <c r="AD7" i="17" a="1"/>
  <c r="AD7" i="17" s="1"/>
  <c r="AC7" i="17" a="1"/>
  <c r="AC7" i="17" s="1"/>
  <c r="AB7" i="17" a="1"/>
  <c r="AB7" i="17" s="1"/>
  <c r="AA7" i="17" a="1"/>
  <c r="AA7" i="17" s="1"/>
  <c r="Z7" i="17" a="1"/>
  <c r="Z7" i="17" s="1"/>
  <c r="Y7" i="17" a="1"/>
  <c r="Y7" i="17" s="1"/>
  <c r="X7" i="17" a="1"/>
  <c r="X7" i="17" s="1"/>
  <c r="W7" i="17" a="1"/>
  <c r="W7" i="17" s="1"/>
  <c r="V7" i="17" a="1"/>
  <c r="V7" i="17" s="1"/>
  <c r="U7" i="17" a="1"/>
  <c r="U7" i="17" s="1"/>
  <c r="P7" i="17" a="1"/>
  <c r="P7" i="17" s="1"/>
  <c r="R7" i="17" s="1"/>
  <c r="O7" i="17" a="1"/>
  <c r="O7" i="17" s="1"/>
  <c r="Q7" i="17" s="1"/>
  <c r="N7" i="17" a="1"/>
  <c r="N7" i="17" s="1"/>
  <c r="F7" i="17" a="1"/>
  <c r="F7" i="17" s="1"/>
  <c r="L7" i="17" s="1" a="1"/>
  <c r="L7" i="17" s="1"/>
  <c r="E7" i="17" a="1"/>
  <c r="E7" i="17" s="1"/>
  <c r="D7" i="17" a="1"/>
  <c r="D7" i="17" s="1"/>
  <c r="C7" i="17" a="1"/>
  <c r="C7" i="17" s="1"/>
  <c r="B7" i="17" a="1"/>
  <c r="B7" i="17" s="1"/>
  <c r="BB6" i="17" a="1"/>
  <c r="BB6" i="17" s="1"/>
  <c r="BA6" i="17" a="1"/>
  <c r="BA6" i="17" s="1"/>
  <c r="AZ6" i="17" a="1"/>
  <c r="AZ6" i="17" s="1"/>
  <c r="AY6" i="17" a="1"/>
  <c r="AY6" i="17" s="1"/>
  <c r="AX6" i="17" a="1"/>
  <c r="AX6" i="17" s="1"/>
  <c r="AW6" i="17" a="1"/>
  <c r="AW6" i="17" s="1"/>
  <c r="AV6" i="17" a="1"/>
  <c r="AV6" i="17" s="1"/>
  <c r="BF6" i="17" s="1" a="1"/>
  <c r="BF6" i="17" s="1"/>
  <c r="AU6" i="17" a="1"/>
  <c r="AU6" i="17" s="1"/>
  <c r="AT6" i="17" a="1"/>
  <c r="AT6" i="17" s="1"/>
  <c r="AS6" i="17" a="1"/>
  <c r="AS6" i="17" s="1"/>
  <c r="AR6" i="17" a="1"/>
  <c r="AR6" i="17" s="1"/>
  <c r="AM6" i="17" a="1"/>
  <c r="AM6" i="17" s="1"/>
  <c r="AO6" i="17" s="1"/>
  <c r="AL6" i="17" a="1"/>
  <c r="AL6" i="17" s="1"/>
  <c r="AN6" i="17" s="1"/>
  <c r="AK6" i="17" a="1"/>
  <c r="AK6" i="17" s="1"/>
  <c r="AJ6" i="17" a="1"/>
  <c r="AJ6" i="17" s="1"/>
  <c r="AI6" i="17" a="1"/>
  <c r="AI6" i="17" s="1"/>
  <c r="AH6" i="17" a="1"/>
  <c r="AH6" i="17" s="1"/>
  <c r="AG6" i="17" a="1"/>
  <c r="AG6" i="17" s="1"/>
  <c r="AF6" i="17" a="1"/>
  <c r="AF6" i="17" s="1"/>
  <c r="AE6" i="17" a="1"/>
  <c r="AE6" i="17" s="1"/>
  <c r="AD6" i="17" a="1"/>
  <c r="AD6" i="17" s="1"/>
  <c r="AC6" i="17" a="1"/>
  <c r="AC6" i="17" s="1"/>
  <c r="AB6" i="17" a="1"/>
  <c r="AB6" i="17" s="1"/>
  <c r="AA6" i="17" a="1"/>
  <c r="AA6" i="17" s="1"/>
  <c r="Z6" i="17" a="1"/>
  <c r="Z6" i="17" s="1"/>
  <c r="Y6" i="17" a="1"/>
  <c r="Y6" i="17" s="1"/>
  <c r="X6" i="17" a="1"/>
  <c r="X6" i="17" s="1"/>
  <c r="W6" i="17" a="1"/>
  <c r="W6" i="17" s="1"/>
  <c r="V6" i="17" a="1"/>
  <c r="V6" i="17" s="1"/>
  <c r="U6" i="17" a="1"/>
  <c r="U6" i="17" s="1"/>
  <c r="P6" i="17" a="1"/>
  <c r="P6" i="17" s="1"/>
  <c r="R6" i="17" s="1"/>
  <c r="O6" i="17" a="1"/>
  <c r="O6" i="17" s="1"/>
  <c r="Q6" i="17" s="1"/>
  <c r="N6" i="17" a="1"/>
  <c r="N6" i="17" s="1"/>
  <c r="F6" i="17" a="1"/>
  <c r="F6" i="17" s="1"/>
  <c r="E6" i="17" a="1"/>
  <c r="E6" i="17" s="1"/>
  <c r="D6" i="17" a="1"/>
  <c r="D6" i="17" s="1"/>
  <c r="C6" i="17" a="1"/>
  <c r="C6" i="17" s="1"/>
  <c r="B6" i="17" a="1"/>
  <c r="B6" i="17" s="1"/>
  <c r="BB5" i="17" a="1"/>
  <c r="BB5" i="17" s="1"/>
  <c r="BA5" i="17" a="1"/>
  <c r="BA5" i="17" s="1"/>
  <c r="AZ5" i="17" a="1"/>
  <c r="AZ5" i="17" s="1"/>
  <c r="AY5" i="17" a="1"/>
  <c r="AY5" i="17" s="1"/>
  <c r="AX5" i="17" a="1"/>
  <c r="AX5" i="17" s="1"/>
  <c r="AW5" i="17" a="1"/>
  <c r="AW5" i="17" s="1"/>
  <c r="AV5" i="17" a="1"/>
  <c r="AV5" i="17" s="1"/>
  <c r="AU5" i="17" a="1"/>
  <c r="AU5" i="17" s="1"/>
  <c r="AT5" i="17" a="1"/>
  <c r="AT5" i="17" s="1"/>
  <c r="AS5" i="17" a="1"/>
  <c r="AS5" i="17" s="1"/>
  <c r="AR5" i="17" a="1"/>
  <c r="AR5" i="17" s="1"/>
  <c r="AM5" i="17" a="1"/>
  <c r="AM5" i="17" s="1"/>
  <c r="AO5" i="17" s="1"/>
  <c r="AL5" i="17" a="1"/>
  <c r="AL5" i="17" s="1"/>
  <c r="AN5" i="17" s="1"/>
  <c r="AK5" i="17" a="1"/>
  <c r="AK5" i="17" s="1"/>
  <c r="AJ5" i="17" a="1"/>
  <c r="AJ5" i="17" s="1"/>
  <c r="AI5" i="17" a="1"/>
  <c r="AI5" i="17" s="1"/>
  <c r="AH5" i="17" a="1"/>
  <c r="AH5" i="17" s="1"/>
  <c r="AG5" i="17" a="1"/>
  <c r="AG5" i="17" s="1"/>
  <c r="AF5" i="17" a="1"/>
  <c r="AF5" i="17" s="1"/>
  <c r="AE5" i="17" a="1"/>
  <c r="AE5" i="17" s="1"/>
  <c r="AD5" i="17" a="1"/>
  <c r="AD5" i="17" s="1"/>
  <c r="AC5" i="17" a="1"/>
  <c r="AC5" i="17" s="1"/>
  <c r="AB5" i="17" a="1"/>
  <c r="AB5" i="17" s="1"/>
  <c r="AA5" i="17" a="1"/>
  <c r="AA5" i="17" s="1"/>
  <c r="Z5" i="17" a="1"/>
  <c r="Z5" i="17" s="1"/>
  <c r="Y5" i="17" a="1"/>
  <c r="Y5" i="17" s="1"/>
  <c r="X5" i="17" a="1"/>
  <c r="X5" i="17" s="1"/>
  <c r="W5" i="17" a="1"/>
  <c r="W5" i="17" s="1"/>
  <c r="V5" i="17" a="1"/>
  <c r="V5" i="17" s="1"/>
  <c r="U5" i="17" a="1"/>
  <c r="U5" i="17" s="1"/>
  <c r="P5" i="17" a="1"/>
  <c r="P5" i="17" s="1"/>
  <c r="R5" i="17" s="1"/>
  <c r="O5" i="17" a="1"/>
  <c r="O5" i="17" s="1"/>
  <c r="Q5" i="17" s="1"/>
  <c r="N5" i="17" a="1"/>
  <c r="N5" i="17" s="1"/>
  <c r="F5" i="17" a="1"/>
  <c r="F5" i="17" s="1"/>
  <c r="E5" i="17" a="1"/>
  <c r="E5" i="17" s="1"/>
  <c r="D5" i="17" a="1"/>
  <c r="D5" i="17" s="1"/>
  <c r="C5" i="17" a="1"/>
  <c r="C5" i="17" s="1"/>
  <c r="B5" i="17" a="1"/>
  <c r="B5" i="17" s="1"/>
  <c r="BB4" i="17" a="1"/>
  <c r="BB4" i="17" s="1"/>
  <c r="BA4" i="17" a="1"/>
  <c r="BA4" i="17" s="1"/>
  <c r="AZ4" i="17" a="1"/>
  <c r="AZ4" i="17" s="1"/>
  <c r="AY4" i="17" a="1"/>
  <c r="AY4" i="17" s="1"/>
  <c r="AX4" i="17" a="1"/>
  <c r="AX4" i="17" s="1"/>
  <c r="AW4" i="17" a="1"/>
  <c r="AW4" i="17" s="1"/>
  <c r="AV4" i="17" a="1"/>
  <c r="AV4" i="17" s="1"/>
  <c r="AU4" i="17" a="1"/>
  <c r="AU4" i="17" s="1"/>
  <c r="AT4" i="17" a="1"/>
  <c r="AT4" i="17" s="1"/>
  <c r="AS4" i="17" a="1"/>
  <c r="AS4" i="17" s="1"/>
  <c r="AR4" i="17" a="1"/>
  <c r="AR4" i="17" s="1"/>
  <c r="AM4" i="17" a="1"/>
  <c r="AM4" i="17" s="1"/>
  <c r="AO4" i="17" s="1"/>
  <c r="AL4" i="17" a="1"/>
  <c r="AL4" i="17" s="1"/>
  <c r="AN4" i="17" s="1"/>
  <c r="AK4" i="17" a="1"/>
  <c r="AK4" i="17" s="1"/>
  <c r="AJ4" i="17" a="1"/>
  <c r="AJ4" i="17" s="1"/>
  <c r="AI4" i="17" a="1"/>
  <c r="AI4" i="17" s="1"/>
  <c r="AH4" i="17" a="1"/>
  <c r="AH4" i="17" s="1"/>
  <c r="AG4" i="17" a="1"/>
  <c r="AG4" i="17" s="1"/>
  <c r="AF4" i="17" a="1"/>
  <c r="AF4" i="17" s="1"/>
  <c r="AE4" i="17" a="1"/>
  <c r="AE4" i="17" s="1"/>
  <c r="AD4" i="17" a="1"/>
  <c r="AD4" i="17" s="1"/>
  <c r="AC4" i="17" a="1"/>
  <c r="AC4" i="17" s="1"/>
  <c r="AB4" i="17" a="1"/>
  <c r="AB4" i="17" s="1"/>
  <c r="AA4" i="17" a="1"/>
  <c r="AA4" i="17" s="1"/>
  <c r="Z4" i="17" a="1"/>
  <c r="Z4" i="17" s="1"/>
  <c r="Y4" i="17" a="1"/>
  <c r="Y4" i="17" s="1"/>
  <c r="X4" i="17" a="1"/>
  <c r="X4" i="17" s="1"/>
  <c r="W4" i="17" a="1"/>
  <c r="W4" i="17" s="1"/>
  <c r="V4" i="17" a="1"/>
  <c r="V4" i="17" s="1"/>
  <c r="U4" i="17" a="1"/>
  <c r="U4" i="17" s="1"/>
  <c r="P4" i="17" a="1"/>
  <c r="P4" i="17" s="1"/>
  <c r="R4" i="17" s="1"/>
  <c r="O4" i="17" a="1"/>
  <c r="O4" i="17" s="1"/>
  <c r="Q4" i="17" s="1"/>
  <c r="N4" i="17" a="1"/>
  <c r="N4" i="17" s="1"/>
  <c r="F4" i="17" a="1"/>
  <c r="F4" i="17" s="1"/>
  <c r="E4" i="17" a="1"/>
  <c r="E4" i="17" s="1"/>
  <c r="D4" i="17" a="1"/>
  <c r="D4" i="17" s="1"/>
  <c r="C4" i="17" a="1"/>
  <c r="C4" i="17" s="1"/>
  <c r="B4" i="17" a="1"/>
  <c r="B4" i="17" s="1"/>
  <c r="BB3" i="17" a="1"/>
  <c r="BB3" i="17" s="1"/>
  <c r="BA3" i="17" a="1"/>
  <c r="BA3" i="17" s="1"/>
  <c r="AZ3" i="17" a="1"/>
  <c r="AZ3" i="17" s="1"/>
  <c r="AY3" i="17" a="1"/>
  <c r="AY3" i="17" s="1"/>
  <c r="AX3" i="17" a="1"/>
  <c r="AX3" i="17" s="1"/>
  <c r="AW3" i="17" a="1"/>
  <c r="AW3" i="17" s="1"/>
  <c r="AV3" i="17" a="1"/>
  <c r="AV3" i="17" s="1"/>
  <c r="AU3" i="17" a="1"/>
  <c r="AU3" i="17" s="1"/>
  <c r="AT3" i="17" a="1"/>
  <c r="AT3" i="17" s="1"/>
  <c r="AS3" i="17" a="1"/>
  <c r="AS3" i="17" s="1"/>
  <c r="AR3" i="17" a="1"/>
  <c r="AR3" i="17" s="1"/>
  <c r="AM3" i="17" a="1"/>
  <c r="AM3" i="17" s="1"/>
  <c r="AO3" i="17" s="1"/>
  <c r="AL3" i="17" a="1"/>
  <c r="AL3" i="17" s="1"/>
  <c r="AN3" i="17" s="1"/>
  <c r="AK3" i="17" a="1"/>
  <c r="AK3" i="17" s="1"/>
  <c r="AJ3" i="17" a="1"/>
  <c r="AJ3" i="17" s="1"/>
  <c r="AI3" i="17" a="1"/>
  <c r="AI3" i="17" s="1"/>
  <c r="AH3" i="17" a="1"/>
  <c r="AH3" i="17" s="1"/>
  <c r="AG3" i="17" a="1"/>
  <c r="AG3" i="17" s="1"/>
  <c r="AF3" i="17" a="1"/>
  <c r="AF3" i="17" s="1"/>
  <c r="AE3" i="17" a="1"/>
  <c r="AE3" i="17" s="1"/>
  <c r="AD3" i="17" a="1"/>
  <c r="AD3" i="17" s="1"/>
  <c r="AC3" i="17" a="1"/>
  <c r="AC3" i="17" s="1"/>
  <c r="AB3" i="17" a="1"/>
  <c r="AB3" i="17" s="1"/>
  <c r="AA3" i="17" a="1"/>
  <c r="AA3" i="17" s="1"/>
  <c r="Z3" i="17" a="1"/>
  <c r="Z3" i="17" s="1"/>
  <c r="Y3" i="17" a="1"/>
  <c r="Y3" i="17" s="1"/>
  <c r="X3" i="17" a="1"/>
  <c r="X3" i="17" s="1"/>
  <c r="W3" i="17" a="1"/>
  <c r="W3" i="17" s="1"/>
  <c r="V3" i="17" a="1"/>
  <c r="V3" i="17" s="1"/>
  <c r="U3" i="17" a="1"/>
  <c r="U3" i="17" s="1"/>
  <c r="P3" i="17" a="1"/>
  <c r="P3" i="17" s="1"/>
  <c r="R3" i="17" s="1"/>
  <c r="O3" i="17" a="1"/>
  <c r="O3" i="17" s="1"/>
  <c r="Q3" i="17" s="1"/>
  <c r="N3" i="17" a="1"/>
  <c r="N3" i="17" s="1"/>
  <c r="F3" i="17" a="1"/>
  <c r="F3" i="17" s="1"/>
  <c r="E3" i="17" a="1"/>
  <c r="E3" i="17" s="1"/>
  <c r="D3" i="17" a="1"/>
  <c r="D3" i="17" s="1"/>
  <c r="C3" i="17" a="1"/>
  <c r="C3" i="17" s="1"/>
  <c r="B3" i="17" a="1"/>
  <c r="B3" i="17" s="1"/>
  <c r="BB2" i="17" a="1"/>
  <c r="BB2" i="17" s="1"/>
  <c r="BA2" i="17" a="1"/>
  <c r="BA2" i="17" s="1"/>
  <c r="AZ2" i="17" a="1"/>
  <c r="AZ2" i="17" s="1"/>
  <c r="AY2" i="17" a="1"/>
  <c r="AY2" i="17" s="1"/>
  <c r="AX2" i="17" a="1"/>
  <c r="AX2" i="17" s="1"/>
  <c r="AW2" i="17" a="1"/>
  <c r="AW2" i="17" s="1"/>
  <c r="AV2" i="17" a="1"/>
  <c r="AV2" i="17" s="1"/>
  <c r="AU2" i="17" a="1"/>
  <c r="AU2" i="17" s="1"/>
  <c r="AT2" i="17" a="1"/>
  <c r="AT2" i="17" s="1"/>
  <c r="AS2" i="17" a="1"/>
  <c r="AS2" i="17" s="1"/>
  <c r="AR2" i="17" a="1"/>
  <c r="AR2" i="17" s="1"/>
  <c r="AM2" i="17" a="1"/>
  <c r="AM2" i="17" s="1"/>
  <c r="AO2" i="17" s="1"/>
  <c r="AL2" i="17" a="1"/>
  <c r="AL2" i="17" s="1"/>
  <c r="AN2" i="17" s="1"/>
  <c r="AK2" i="17" a="1"/>
  <c r="AK2" i="17" s="1"/>
  <c r="AJ2" i="17" a="1"/>
  <c r="AJ2" i="17" s="1"/>
  <c r="AI2" i="17" a="1"/>
  <c r="AI2" i="17" s="1"/>
  <c r="AH2" i="17" a="1"/>
  <c r="AH2" i="17" s="1"/>
  <c r="AG2" i="17" a="1"/>
  <c r="AG2" i="17" s="1"/>
  <c r="AF2" i="17" a="1"/>
  <c r="AF2" i="17" s="1"/>
  <c r="AE2" i="17" a="1"/>
  <c r="AE2" i="17" s="1"/>
  <c r="AD2" i="17" a="1"/>
  <c r="AD2" i="17" s="1"/>
  <c r="AC2" i="17" a="1"/>
  <c r="AC2" i="17" s="1"/>
  <c r="AB2" i="17" a="1"/>
  <c r="AB2" i="17" s="1"/>
  <c r="AA2" i="17" a="1"/>
  <c r="AA2" i="17" s="1"/>
  <c r="Z2" i="17" a="1"/>
  <c r="Z2" i="17" s="1"/>
  <c r="Y2" i="17" a="1"/>
  <c r="Y2" i="17" s="1"/>
  <c r="X2" i="17" a="1"/>
  <c r="X2" i="17" s="1"/>
  <c r="W2" i="17" a="1"/>
  <c r="W2" i="17" s="1"/>
  <c r="V2" i="17" a="1"/>
  <c r="V2" i="17" s="1"/>
  <c r="U2" i="17" a="1"/>
  <c r="U2" i="17" s="1"/>
  <c r="P2" i="17" a="1"/>
  <c r="P2" i="17" s="1"/>
  <c r="R2" i="17" s="1"/>
  <c r="O2" i="17" a="1"/>
  <c r="O2" i="17" s="1"/>
  <c r="Q2" i="17" s="1"/>
  <c r="N2" i="17" a="1"/>
  <c r="N2" i="17" s="1"/>
  <c r="F2" i="17" a="1"/>
  <c r="F2" i="17" s="1"/>
  <c r="E2" i="17" a="1"/>
  <c r="E2" i="17" s="1"/>
  <c r="D2" i="17" a="1"/>
  <c r="D2" i="17" s="1"/>
  <c r="C2" i="17" a="1"/>
  <c r="C2" i="17" s="1"/>
  <c r="B2" i="17" a="1"/>
  <c r="B2" i="17" s="1"/>
  <c r="C48" i="8"/>
  <c r="C47" i="8"/>
  <c r="C46" i="8"/>
  <c r="C45" i="8"/>
  <c r="B48" i="8"/>
  <c r="B47" i="8"/>
  <c r="B46" i="8"/>
  <c r="B45" i="8"/>
  <c r="AP9" i="17" l="1"/>
  <c r="S36" i="17"/>
  <c r="S82" i="17"/>
  <c r="S69" i="17"/>
  <c r="AP83" i="17"/>
  <c r="S86" i="17"/>
  <c r="G40" i="17" a="1"/>
  <c r="G40" i="17" s="1"/>
  <c r="S56" i="17"/>
  <c r="AP25" i="17"/>
  <c r="AP31" i="17"/>
  <c r="BD80" i="17" a="1"/>
  <c r="BD80" i="17" s="1"/>
  <c r="S93" i="17"/>
  <c r="AP24" i="17"/>
  <c r="AP29" i="17"/>
  <c r="BE25" i="17" a="1"/>
  <c r="BE25" i="17" s="1"/>
  <c r="AP16" i="17"/>
  <c r="AP11" i="17"/>
  <c r="AP39" i="17"/>
  <c r="S45" i="17"/>
  <c r="AP64" i="17"/>
  <c r="AP67" i="17"/>
  <c r="AP23" i="17"/>
  <c r="AP90" i="17"/>
  <c r="BF33" i="17" a="1"/>
  <c r="BF33" i="17" s="1"/>
  <c r="L40" i="17" a="1"/>
  <c r="L40" i="17" s="1"/>
  <c r="AP61" i="17"/>
  <c r="AP87" i="17"/>
  <c r="S98" i="17"/>
  <c r="AP8" i="17"/>
  <c r="S38" i="17"/>
  <c r="AP73" i="17"/>
  <c r="H86" i="17" a="1"/>
  <c r="H86" i="17" s="1"/>
  <c r="BE21" i="17" a="1"/>
  <c r="BE21" i="17" s="1"/>
  <c r="BF21" i="17" a="1"/>
  <c r="BF21" i="17" s="1"/>
  <c r="BG21" i="17" a="1"/>
  <c r="BG21" i="17" s="1"/>
  <c r="M46" i="17" a="1"/>
  <c r="M46" i="17" s="1"/>
  <c r="I46" i="17" a="1"/>
  <c r="I46" i="17" s="1"/>
  <c r="J4" i="17" a="1"/>
  <c r="J4" i="17" s="1"/>
  <c r="L4" i="17" a="1"/>
  <c r="L4" i="17" s="1"/>
  <c r="BD71" i="17" a="1"/>
  <c r="BD71" i="17" s="1"/>
  <c r="BE71" i="17" a="1"/>
  <c r="BE71" i="17" s="1"/>
  <c r="BC48" i="17" a="1"/>
  <c r="BC48" i="17" s="1"/>
  <c r="BG48" i="17" a="1"/>
  <c r="BG48" i="17" s="1"/>
  <c r="AP95" i="17"/>
  <c r="S8" i="17"/>
  <c r="AP65" i="17"/>
  <c r="S25" i="17"/>
  <c r="I18" i="17" a="1"/>
  <c r="I18" i="17" s="1"/>
  <c r="BG25" i="17" a="1"/>
  <c r="BG25" i="17" s="1"/>
  <c r="S29" i="17"/>
  <c r="S31" i="17"/>
  <c r="J36" i="17" a="1"/>
  <c r="J36" i="17" s="1"/>
  <c r="I57" i="17" a="1"/>
  <c r="I57" i="17" s="1"/>
  <c r="AP70" i="17"/>
  <c r="AP7" i="17"/>
  <c r="AP52" i="17"/>
  <c r="M98" i="17" a="1"/>
  <c r="M98" i="17" s="1"/>
  <c r="BD18" i="17" a="1"/>
  <c r="BD18" i="17" s="1"/>
  <c r="BF18" i="17" a="1"/>
  <c r="BF18" i="17" s="1"/>
  <c r="L47" i="17" a="1"/>
  <c r="L47" i="17" s="1"/>
  <c r="H47" i="17" a="1"/>
  <c r="H47" i="17" s="1"/>
  <c r="S16" i="17"/>
  <c r="AP20" i="17"/>
  <c r="BC21" i="17" a="1"/>
  <c r="BC21" i="17" s="1"/>
  <c r="AP28" i="17"/>
  <c r="K36" i="17" a="1"/>
  <c r="K36" i="17" s="1"/>
  <c r="BF39" i="17" a="1"/>
  <c r="BF39" i="17" s="1"/>
  <c r="BD58" i="17" a="1"/>
  <c r="BD58" i="17" s="1"/>
  <c r="BE58" i="17" a="1"/>
  <c r="BE58" i="17" s="1"/>
  <c r="BE34" i="17" a="1"/>
  <c r="BE34" i="17" s="1"/>
  <c r="J67" i="17" a="1"/>
  <c r="J67" i="17" s="1"/>
  <c r="G67" i="17" a="1"/>
  <c r="G67" i="17" s="1"/>
  <c r="S5" i="17"/>
  <c r="S13" i="17"/>
  <c r="S30" i="17"/>
  <c r="L36" i="17" a="1"/>
  <c r="L36" i="17" s="1"/>
  <c r="K40" i="17" a="1"/>
  <c r="K40" i="17" s="1"/>
  <c r="S41" i="17"/>
  <c r="AP47" i="17"/>
  <c r="AP57" i="17"/>
  <c r="BF79" i="17" a="1"/>
  <c r="BF79" i="17" s="1"/>
  <c r="BE79" i="17" a="1"/>
  <c r="BE79" i="17" s="1"/>
  <c r="M36" i="17" a="1"/>
  <c r="M36" i="17" s="1"/>
  <c r="H22" i="17" a="1"/>
  <c r="H22" i="17" s="1"/>
  <c r="G36" i="17" a="1"/>
  <c r="G36" i="17" s="1"/>
  <c r="I39" i="17" a="1"/>
  <c r="I39" i="17" s="1"/>
  <c r="BF13" i="17" a="1"/>
  <c r="BF13" i="17" s="1"/>
  <c r="I22" i="17" a="1"/>
  <c r="I22" i="17" s="1"/>
  <c r="AP27" i="17"/>
  <c r="L39" i="17" a="1"/>
  <c r="L39" i="17" s="1"/>
  <c r="G44" i="17" a="1"/>
  <c r="G44" i="17" s="1"/>
  <c r="AP12" i="17"/>
  <c r="AP3" i="17"/>
  <c r="S4" i="17"/>
  <c r="AP6" i="17"/>
  <c r="AP14" i="17"/>
  <c r="AP22" i="17"/>
  <c r="S27" i="17"/>
  <c r="S32" i="17"/>
  <c r="H36" i="17" a="1"/>
  <c r="H36" i="17" s="1"/>
  <c r="M39" i="17" a="1"/>
  <c r="M39" i="17" s="1"/>
  <c r="AP53" i="17"/>
  <c r="J59" i="17" a="1"/>
  <c r="J59" i="17" s="1"/>
  <c r="K59" i="17" a="1"/>
  <c r="K59" i="17" s="1"/>
  <c r="S97" i="17"/>
  <c r="AP13" i="17"/>
  <c r="S15" i="17"/>
  <c r="L22" i="17" a="1"/>
  <c r="L22" i="17" s="1"/>
  <c r="S24" i="17"/>
  <c r="S35" i="17"/>
  <c r="S54" i="17"/>
  <c r="AP54" i="17"/>
  <c r="AP91" i="17"/>
  <c r="AP50" i="17"/>
  <c r="AP71" i="17"/>
  <c r="S51" i="17"/>
  <c r="AP51" i="17"/>
  <c r="AP56" i="17"/>
  <c r="S59" i="17"/>
  <c r="AP69" i="17"/>
  <c r="BE74" i="17" a="1"/>
  <c r="BE74" i="17" s="1"/>
  <c r="AP77" i="17"/>
  <c r="S61" i="17"/>
  <c r="AP62" i="17"/>
  <c r="G55" i="17" a="1"/>
  <c r="G55" i="17" s="1"/>
  <c r="H58" i="17" a="1"/>
  <c r="H58" i="17" s="1"/>
  <c r="K55" i="17" a="1"/>
  <c r="K55" i="17" s="1"/>
  <c r="BG56" i="17" a="1"/>
  <c r="BG56" i="17" s="1"/>
  <c r="AP85" i="17"/>
  <c r="S101" i="17"/>
  <c r="AP101" i="17"/>
  <c r="K14" i="17" a="1"/>
  <c r="K14" i="17" s="1"/>
  <c r="M14" i="17" a="1"/>
  <c r="M14" i="17" s="1"/>
  <c r="L14" i="17" a="1"/>
  <c r="L14" i="17" s="1"/>
  <c r="I14" i="17" a="1"/>
  <c r="I14" i="17" s="1"/>
  <c r="H14" i="17" a="1"/>
  <c r="H14" i="17" s="1"/>
  <c r="I17" i="17" a="1"/>
  <c r="I17" i="17" s="1"/>
  <c r="M17" i="17" a="1"/>
  <c r="M17" i="17" s="1"/>
  <c r="M13" i="17" a="1"/>
  <c r="M13" i="17" s="1"/>
  <c r="J13" i="17" a="1"/>
  <c r="J13" i="17" s="1"/>
  <c r="I13" i="17" a="1"/>
  <c r="I13" i="17" s="1"/>
  <c r="BD3" i="17" a="1"/>
  <c r="BD3" i="17" s="1"/>
  <c r="BG3" i="17" a="1"/>
  <c r="BG3" i="17" s="1"/>
  <c r="BF3" i="17" a="1"/>
  <c r="BF3" i="17" s="1"/>
  <c r="BE3" i="17" a="1"/>
  <c r="BE3" i="17" s="1"/>
  <c r="BC3" i="17" a="1"/>
  <c r="BC3" i="17" s="1"/>
  <c r="J15" i="17" a="1"/>
  <c r="J15" i="17" s="1"/>
  <c r="K15" i="17" a="1"/>
  <c r="K15" i="17" s="1"/>
  <c r="H15" i="17" a="1"/>
  <c r="H15" i="17" s="1"/>
  <c r="L15" i="17" a="1"/>
  <c r="L15" i="17" s="1"/>
  <c r="G15" i="17" a="1"/>
  <c r="G15" i="17" s="1"/>
  <c r="S20" i="17"/>
  <c r="S21" i="17"/>
  <c r="AP2" i="17"/>
  <c r="M4" i="17" a="1"/>
  <c r="M4" i="17" s="1"/>
  <c r="S6" i="17"/>
  <c r="G11" i="17" a="1"/>
  <c r="G11" i="17" s="1"/>
  <c r="S11" i="17"/>
  <c r="G19" i="17" a="1"/>
  <c r="G19" i="17" s="1"/>
  <c r="J23" i="17" a="1"/>
  <c r="J23" i="17" s="1"/>
  <c r="L23" i="17" a="1"/>
  <c r="L23" i="17" s="1"/>
  <c r="H23" i="17" a="1"/>
  <c r="H23" i="17" s="1"/>
  <c r="G23" i="17" a="1"/>
  <c r="G23" i="17" s="1"/>
  <c r="AP21" i="17"/>
  <c r="BD31" i="17" a="1"/>
  <c r="BD31" i="17" s="1"/>
  <c r="BG31" i="17" a="1"/>
  <c r="BG31" i="17" s="1"/>
  <c r="BF31" i="17" a="1"/>
  <c r="BF31" i="17" s="1"/>
  <c r="BE31" i="17" a="1"/>
  <c r="BE31" i="17" s="1"/>
  <c r="BC31" i="17" a="1"/>
  <c r="BC31" i="17" s="1"/>
  <c r="AP5" i="17"/>
  <c r="S9" i="17"/>
  <c r="BD7" i="17" a="1"/>
  <c r="BD7" i="17" s="1"/>
  <c r="H11" i="17" a="1"/>
  <c r="H11" i="17" s="1"/>
  <c r="J29" i="17" a="1"/>
  <c r="J29" i="17" s="1"/>
  <c r="H29" i="17" a="1"/>
  <c r="H29" i="17" s="1"/>
  <c r="G4" i="17" a="1"/>
  <c r="G4" i="17" s="1"/>
  <c r="K11" i="17" a="1"/>
  <c r="K11" i="17" s="1"/>
  <c r="S12" i="17"/>
  <c r="L29" i="17" a="1"/>
  <c r="L29" i="17" s="1"/>
  <c r="AP30" i="17"/>
  <c r="S2" i="17"/>
  <c r="H4" i="17" a="1"/>
  <c r="H4" i="17" s="1"/>
  <c r="H10" i="17" a="1"/>
  <c r="H10" i="17" s="1"/>
  <c r="AP17" i="17"/>
  <c r="BF26" i="17" a="1"/>
  <c r="BF26" i="17" s="1"/>
  <c r="BD26" i="17" a="1"/>
  <c r="BD26" i="17" s="1"/>
  <c r="K33" i="17" a="1"/>
  <c r="K33" i="17" s="1"/>
  <c r="G33" i="17" a="1"/>
  <c r="G33" i="17" s="1"/>
  <c r="J19" i="17" a="1"/>
  <c r="J19" i="17" s="1"/>
  <c r="H19" i="17" a="1"/>
  <c r="H19" i="17" s="1"/>
  <c r="L19" i="17" a="1"/>
  <c r="L19" i="17" s="1"/>
  <c r="BD70" i="17" a="1"/>
  <c r="BD70" i="17" s="1"/>
  <c r="BF70" i="17" a="1"/>
  <c r="BF70" i="17" s="1"/>
  <c r="BE70" i="17" a="1"/>
  <c r="BE70" i="17" s="1"/>
  <c r="I4" i="17" a="1"/>
  <c r="I4" i="17" s="1"/>
  <c r="S7" i="17"/>
  <c r="I10" i="17" a="1"/>
  <c r="I10" i="17" s="1"/>
  <c r="L11" i="17" a="1"/>
  <c r="L11" i="17" s="1"/>
  <c r="BE14" i="17" a="1"/>
  <c r="BE14" i="17" s="1"/>
  <c r="S17" i="17"/>
  <c r="BD22" i="17" a="1"/>
  <c r="BD22" i="17" s="1"/>
  <c r="BF22" i="17" a="1"/>
  <c r="BF22" i="17" s="1"/>
  <c r="BE22" i="17" a="1"/>
  <c r="BE22" i="17" s="1"/>
  <c r="J26" i="17" a="1"/>
  <c r="J26" i="17" s="1"/>
  <c r="H26" i="17" a="1"/>
  <c r="H26" i="17" s="1"/>
  <c r="G26" i="17" a="1"/>
  <c r="G26" i="17" s="1"/>
  <c r="M26" i="17" a="1"/>
  <c r="M26" i="17" s="1"/>
  <c r="K26" i="17" a="1"/>
  <c r="K26" i="17" s="1"/>
  <c r="I26" i="17" a="1"/>
  <c r="I26" i="17" s="1"/>
  <c r="K4" i="17" a="1"/>
  <c r="K4" i="17" s="1"/>
  <c r="L10" i="17" a="1"/>
  <c r="L10" i="17" s="1"/>
  <c r="BC13" i="17" a="1"/>
  <c r="BC13" i="17" s="1"/>
  <c r="BF14" i="17" a="1"/>
  <c r="BF14" i="17" s="1"/>
  <c r="K18" i="17" a="1"/>
  <c r="K18" i="17" s="1"/>
  <c r="H18" i="17" a="1"/>
  <c r="H18" i="17" s="1"/>
  <c r="L18" i="17" a="1"/>
  <c r="L18" i="17" s="1"/>
  <c r="BE18" i="17" a="1"/>
  <c r="BE18" i="17" s="1"/>
  <c r="I21" i="17" a="1"/>
  <c r="I21" i="17" s="1"/>
  <c r="M28" i="17" a="1"/>
  <c r="M28" i="17" s="1"/>
  <c r="K28" i="17" a="1"/>
  <c r="K28" i="17" s="1"/>
  <c r="G28" i="17" a="1"/>
  <c r="G28" i="17" s="1"/>
  <c r="J30" i="17" a="1"/>
  <c r="J30" i="17" s="1"/>
  <c r="H30" i="17" a="1"/>
  <c r="H30" i="17" s="1"/>
  <c r="G30" i="17" a="1"/>
  <c r="G30" i="17" s="1"/>
  <c r="M30" i="17" a="1"/>
  <c r="M30" i="17" s="1"/>
  <c r="K30" i="17" a="1"/>
  <c r="K30" i="17" s="1"/>
  <c r="I30" i="17" a="1"/>
  <c r="I30" i="17" s="1"/>
  <c r="J32" i="17" a="1"/>
  <c r="J32" i="17" s="1"/>
  <c r="H32" i="17" a="1"/>
  <c r="H32" i="17" s="1"/>
  <c r="G32" i="17" a="1"/>
  <c r="G32" i="17" s="1"/>
  <c r="K32" i="17" a="1"/>
  <c r="K32" i="17" s="1"/>
  <c r="I32" i="17" a="1"/>
  <c r="I32" i="17" s="1"/>
  <c r="M32" i="17" a="1"/>
  <c r="M32" i="17" s="1"/>
  <c r="L32" i="17" a="1"/>
  <c r="L32" i="17" s="1"/>
  <c r="S43" i="17"/>
  <c r="S23" i="17"/>
  <c r="S26" i="17"/>
  <c r="BD28" i="17" a="1"/>
  <c r="BD28" i="17" s="1"/>
  <c r="AP33" i="17"/>
  <c r="J48" i="17" a="1"/>
  <c r="J48" i="17" s="1"/>
  <c r="I48" i="17" a="1"/>
  <c r="I48" i="17" s="1"/>
  <c r="H48" i="17" a="1"/>
  <c r="H48" i="17" s="1"/>
  <c r="J76" i="17" a="1"/>
  <c r="J76" i="17" s="1"/>
  <c r="G76" i="17" a="1"/>
  <c r="G76" i="17" s="1"/>
  <c r="L76" i="17" a="1"/>
  <c r="L76" i="17" s="1"/>
  <c r="S37" i="17"/>
  <c r="AP41" i="17"/>
  <c r="BD47" i="17" a="1"/>
  <c r="BD47" i="17" s="1"/>
  <c r="I70" i="17" a="1"/>
  <c r="I70" i="17" s="1"/>
  <c r="M70" i="17" a="1"/>
  <c r="M70" i="17" s="1"/>
  <c r="J72" i="17" a="1"/>
  <c r="J72" i="17" s="1"/>
  <c r="K72" i="17" a="1"/>
  <c r="K72" i="17" s="1"/>
  <c r="G72" i="17" a="1"/>
  <c r="G72" i="17" s="1"/>
  <c r="M49" i="17" a="1"/>
  <c r="M49" i="17" s="1"/>
  <c r="I49" i="17" a="1"/>
  <c r="I49" i="17" s="1"/>
  <c r="S19" i="17"/>
  <c r="S28" i="17"/>
  <c r="BE35" i="17" a="1"/>
  <c r="BE35" i="17" s="1"/>
  <c r="BD35" i="17" a="1"/>
  <c r="BD35" i="17" s="1"/>
  <c r="BC35" i="17" a="1"/>
  <c r="BC35" i="17" s="1"/>
  <c r="BF35" i="17" a="1"/>
  <c r="BF35" i="17" s="1"/>
  <c r="AP49" i="17"/>
  <c r="BD66" i="17" a="1"/>
  <c r="BD66" i="17" s="1"/>
  <c r="BF66" i="17" a="1"/>
  <c r="BF66" i="17" s="1"/>
  <c r="BE66" i="17" a="1"/>
  <c r="BE66" i="17" s="1"/>
  <c r="J68" i="17" a="1"/>
  <c r="J68" i="17" s="1"/>
  <c r="K68" i="17" a="1"/>
  <c r="K68" i="17" s="1"/>
  <c r="G68" i="17" a="1"/>
  <c r="G68" i="17" s="1"/>
  <c r="AP19" i="17"/>
  <c r="M22" i="17" a="1"/>
  <c r="M22" i="17" s="1"/>
  <c r="BG35" i="17" a="1"/>
  <c r="BG35" i="17" s="1"/>
  <c r="AP37" i="17"/>
  <c r="AP42" i="17"/>
  <c r="AP46" i="17"/>
  <c r="S34" i="17"/>
  <c r="AP38" i="17"/>
  <c r="BD54" i="17" a="1"/>
  <c r="BD54" i="17" s="1"/>
  <c r="BE54" i="17" a="1"/>
  <c r="BE54" i="17" s="1"/>
  <c r="AP55" i="17"/>
  <c r="S57" i="17"/>
  <c r="M74" i="17" a="1"/>
  <c r="M74" i="17" s="1"/>
  <c r="I74" i="17" a="1"/>
  <c r="I74" i="17" s="1"/>
  <c r="S48" i="17"/>
  <c r="AP60" i="17"/>
  <c r="K63" i="17" a="1"/>
  <c r="K63" i="17" s="1"/>
  <c r="G63" i="17" a="1"/>
  <c r="G63" i="17" s="1"/>
  <c r="AP74" i="17"/>
  <c r="BE67" i="17" a="1"/>
  <c r="BE67" i="17" s="1"/>
  <c r="J71" i="17" a="1"/>
  <c r="J71" i="17" s="1"/>
  <c r="H71" i="17" a="1"/>
  <c r="H71" i="17" s="1"/>
  <c r="G71" i="17" a="1"/>
  <c r="G71" i="17" s="1"/>
  <c r="L71" i="17" a="1"/>
  <c r="L71" i="17" s="1"/>
  <c r="S73" i="17"/>
  <c r="S40" i="17"/>
  <c r="M66" i="17" a="1"/>
  <c r="M66" i="17" s="1"/>
  <c r="I66" i="17" a="1"/>
  <c r="I66" i="17" s="1"/>
  <c r="K71" i="17" a="1"/>
  <c r="K71" i="17" s="1"/>
  <c r="L88" i="17" a="1"/>
  <c r="L88" i="17" s="1"/>
  <c r="J88" i="17" a="1"/>
  <c r="J88" i="17" s="1"/>
  <c r="H88" i="17" a="1"/>
  <c r="H88" i="17" s="1"/>
  <c r="S33" i="17"/>
  <c r="S53" i="17"/>
  <c r="S65" i="17"/>
  <c r="AP45" i="17"/>
  <c r="S49" i="17"/>
  <c r="S52" i="17"/>
  <c r="S63" i="17"/>
  <c r="S70" i="17"/>
  <c r="M94" i="17" a="1"/>
  <c r="M94" i="17" s="1"/>
  <c r="K94" i="17" a="1"/>
  <c r="K94" i="17" s="1"/>
  <c r="I94" i="17" a="1"/>
  <c r="I94" i="17" s="1"/>
  <c r="S72" i="17"/>
  <c r="BD83" i="17" a="1"/>
  <c r="BD83" i="17" s="1"/>
  <c r="S55" i="17"/>
  <c r="H67" i="17" a="1"/>
  <c r="H67" i="17" s="1"/>
  <c r="S74" i="17"/>
  <c r="BF74" i="17" a="1"/>
  <c r="BF74" i="17" s="1"/>
  <c r="S84" i="17"/>
  <c r="J75" i="17" a="1"/>
  <c r="J75" i="17" s="1"/>
  <c r="L75" i="17" a="1"/>
  <c r="L75" i="17" s="1"/>
  <c r="H75" i="17" a="1"/>
  <c r="H75" i="17" s="1"/>
  <c r="AP79" i="17"/>
  <c r="K81" i="17" a="1"/>
  <c r="K81" i="17" s="1"/>
  <c r="J81" i="17" a="1"/>
  <c r="J81" i="17" s="1"/>
  <c r="L92" i="17" a="1"/>
  <c r="L92" i="17" s="1"/>
  <c r="M92" i="17" a="1"/>
  <c r="M92" i="17" s="1"/>
  <c r="H92" i="17" a="1"/>
  <c r="H92" i="17" s="1"/>
  <c r="S94" i="17"/>
  <c r="AP59" i="17"/>
  <c r="G75" i="17" a="1"/>
  <c r="G75" i="17" s="1"/>
  <c r="G81" i="17" a="1"/>
  <c r="G81" i="17" s="1"/>
  <c r="AP99" i="17"/>
  <c r="S64" i="17"/>
  <c r="L67" i="17" a="1"/>
  <c r="L67" i="17" s="1"/>
  <c r="AP68" i="17"/>
  <c r="AP75" i="17"/>
  <c r="S76" i="17"/>
  <c r="AP76" i="17"/>
  <c r="S78" i="17"/>
  <c r="BG82" i="17" a="1"/>
  <c r="BG82" i="17" s="1"/>
  <c r="BF82" i="17" a="1"/>
  <c r="BF82" i="17" s="1"/>
  <c r="S92" i="17"/>
  <c r="J77" i="17" a="1"/>
  <c r="J77" i="17" s="1"/>
  <c r="G77" i="17" a="1"/>
  <c r="G77" i="17" s="1"/>
  <c r="BD76" i="17" a="1"/>
  <c r="BD76" i="17" s="1"/>
  <c r="S81" i="17"/>
  <c r="S85" i="17"/>
  <c r="L86" i="17" a="1"/>
  <c r="L86" i="17" s="1"/>
  <c r="S89" i="17"/>
  <c r="AP98" i="17"/>
  <c r="BF78" i="17" a="1"/>
  <c r="BF78" i="17" s="1"/>
  <c r="AP86" i="17"/>
  <c r="AP94" i="17"/>
  <c r="BE75" i="17" a="1"/>
  <c r="BE75" i="17" s="1"/>
  <c r="S100" i="17"/>
  <c r="S77" i="17"/>
  <c r="S87" i="17"/>
  <c r="S95" i="17"/>
  <c r="AP89" i="17"/>
  <c r="L2" i="17" a="1"/>
  <c r="L2" i="17" s="1"/>
  <c r="H2" i="17" a="1"/>
  <c r="H2" i="17" s="1"/>
  <c r="J2" i="17" a="1"/>
  <c r="J2" i="17" s="1"/>
  <c r="I2" i="17" a="1"/>
  <c r="I2" i="17" s="1"/>
  <c r="K2" i="17" a="1"/>
  <c r="K2" i="17" s="1"/>
  <c r="G2" i="17" a="1"/>
  <c r="G2" i="17" s="1"/>
  <c r="M2" i="17" a="1"/>
  <c r="M2" i="17" s="1"/>
  <c r="K3" i="17" a="1"/>
  <c r="K3" i="17" s="1"/>
  <c r="G3" i="17" a="1"/>
  <c r="G3" i="17" s="1"/>
  <c r="M3" i="17" a="1"/>
  <c r="M3" i="17" s="1"/>
  <c r="L3" i="17" a="1"/>
  <c r="L3" i="17" s="1"/>
  <c r="J3" i="17" a="1"/>
  <c r="J3" i="17" s="1"/>
  <c r="H3" i="17" a="1"/>
  <c r="H3" i="17" s="1"/>
  <c r="I3" i="17" a="1"/>
  <c r="I3" i="17" s="1"/>
  <c r="BG11" i="17" a="1"/>
  <c r="BG11" i="17" s="1"/>
  <c r="BC11" i="17" a="1"/>
  <c r="BC11" i="17" s="1"/>
  <c r="BF11" i="17" a="1"/>
  <c r="BF11" i="17" s="1"/>
  <c r="BE11" i="17" a="1"/>
  <c r="BE11" i="17" s="1"/>
  <c r="BD11" i="17" a="1"/>
  <c r="BD11" i="17" s="1"/>
  <c r="BE2" i="17" a="1"/>
  <c r="BE2" i="17" s="1"/>
  <c r="BC2" i="17" a="1"/>
  <c r="BC2" i="17" s="1"/>
  <c r="BD2" i="17" a="1"/>
  <c r="BD2" i="17" s="1"/>
  <c r="BF2" i="17" a="1"/>
  <c r="BF2" i="17" s="1"/>
  <c r="BG2" i="17" a="1"/>
  <c r="BG2" i="17" s="1"/>
  <c r="M5" i="17" a="1"/>
  <c r="M5" i="17" s="1"/>
  <c r="I5" i="17" a="1"/>
  <c r="I5" i="17" s="1"/>
  <c r="K5" i="17" a="1"/>
  <c r="K5" i="17" s="1"/>
  <c r="G5" i="17" a="1"/>
  <c r="G5" i="17" s="1"/>
  <c r="J5" i="17" a="1"/>
  <c r="J5" i="17" s="1"/>
  <c r="L5" i="17" a="1"/>
  <c r="L5" i="17" s="1"/>
  <c r="H5" i="17" a="1"/>
  <c r="H5" i="17" s="1"/>
  <c r="L6" i="17" a="1"/>
  <c r="L6" i="17" s="1"/>
  <c r="H6" i="17" a="1"/>
  <c r="H6" i="17" s="1"/>
  <c r="I6" i="17" a="1"/>
  <c r="I6" i="17" s="1"/>
  <c r="M6" i="17" a="1"/>
  <c r="M6" i="17" s="1"/>
  <c r="K6" i="17" a="1"/>
  <c r="K6" i="17" s="1"/>
  <c r="G6" i="17" a="1"/>
  <c r="G6" i="17" s="1"/>
  <c r="J6" i="17" a="1"/>
  <c r="J6" i="17" s="1"/>
  <c r="BG15" i="17" a="1"/>
  <c r="BG15" i="17" s="1"/>
  <c r="BC15" i="17" a="1"/>
  <c r="BC15" i="17" s="1"/>
  <c r="BF15" i="17" a="1"/>
  <c r="BF15" i="17" s="1"/>
  <c r="BE15" i="17" a="1"/>
  <c r="BE15" i="17" s="1"/>
  <c r="BD15" i="17" a="1"/>
  <c r="BD15" i="17" s="1"/>
  <c r="BF5" i="17" a="1"/>
  <c r="BF5" i="17" s="1"/>
  <c r="BC5" i="17" a="1"/>
  <c r="BC5" i="17" s="1"/>
  <c r="BD5" i="17" a="1"/>
  <c r="BD5" i="17" s="1"/>
  <c r="BE5" i="17" a="1"/>
  <c r="BE5" i="17" s="1"/>
  <c r="BG5" i="17" a="1"/>
  <c r="BG5" i="17" s="1"/>
  <c r="BF8" i="17" a="1"/>
  <c r="BF8" i="17" s="1"/>
  <c r="BE8" i="17" a="1"/>
  <c r="BE8" i="17" s="1"/>
  <c r="BD8" i="17" a="1"/>
  <c r="BD8" i="17" s="1"/>
  <c r="BC8" i="17" a="1"/>
  <c r="BC8" i="17" s="1"/>
  <c r="BG8" i="17" a="1"/>
  <c r="BG8" i="17" s="1"/>
  <c r="L9" i="17" a="1"/>
  <c r="L9" i="17" s="1"/>
  <c r="H9" i="17" a="1"/>
  <c r="H9" i="17" s="1"/>
  <c r="K9" i="17" a="1"/>
  <c r="K9" i="17" s="1"/>
  <c r="G9" i="17" a="1"/>
  <c r="G9" i="17" s="1"/>
  <c r="M9" i="17" a="1"/>
  <c r="M9" i="17" s="1"/>
  <c r="J9" i="17" a="1"/>
  <c r="J9" i="17" s="1"/>
  <c r="I9" i="17" a="1"/>
  <c r="I9" i="17" s="1"/>
  <c r="S3" i="17"/>
  <c r="AP4" i="17"/>
  <c r="BG4" i="17" a="1"/>
  <c r="BG4" i="17" s="1"/>
  <c r="BC4" i="17" a="1"/>
  <c r="BC4" i="17" s="1"/>
  <c r="BD4" i="17" a="1"/>
  <c r="BD4" i="17" s="1"/>
  <c r="BF4" i="17" a="1"/>
  <c r="BF4" i="17" s="1"/>
  <c r="BE4" i="17" a="1"/>
  <c r="BE4" i="17" s="1"/>
  <c r="M8" i="17" a="1"/>
  <c r="M8" i="17" s="1"/>
  <c r="I8" i="17" a="1"/>
  <c r="I8" i="17" s="1"/>
  <c r="L8" i="17" a="1"/>
  <c r="L8" i="17" s="1"/>
  <c r="H8" i="17" a="1"/>
  <c r="H8" i="17" s="1"/>
  <c r="J8" i="17" a="1"/>
  <c r="J8" i="17" s="1"/>
  <c r="G8" i="17" a="1"/>
  <c r="G8" i="17" s="1"/>
  <c r="K8" i="17" a="1"/>
  <c r="K8" i="17" s="1"/>
  <c r="M12" i="17" a="1"/>
  <c r="M12" i="17" s="1"/>
  <c r="I12" i="17" a="1"/>
  <c r="I12" i="17" s="1"/>
  <c r="L12" i="17" a="1"/>
  <c r="L12" i="17" s="1"/>
  <c r="H12" i="17" a="1"/>
  <c r="H12" i="17" s="1"/>
  <c r="K12" i="17" a="1"/>
  <c r="K12" i="17" s="1"/>
  <c r="J12" i="17" a="1"/>
  <c r="J12" i="17" s="1"/>
  <c r="G12" i="17" a="1"/>
  <c r="G12" i="17" s="1"/>
  <c r="J7" i="17" a="1"/>
  <c r="J7" i="17" s="1"/>
  <c r="M7" i="17" a="1"/>
  <c r="M7" i="17" s="1"/>
  <c r="I7" i="17" a="1"/>
  <c r="I7" i="17" s="1"/>
  <c r="BG32" i="17" a="1"/>
  <c r="BG32" i="17" s="1"/>
  <c r="BC32" i="17" a="1"/>
  <c r="BC32" i="17" s="1"/>
  <c r="BF32" i="17" a="1"/>
  <c r="BF32" i="17" s="1"/>
  <c r="BD32" i="17" a="1"/>
  <c r="BD32" i="17" s="1"/>
  <c r="BE32" i="17" a="1"/>
  <c r="BE32" i="17" s="1"/>
  <c r="BF20" i="17" a="1"/>
  <c r="BF20" i="17" s="1"/>
  <c r="BE20" i="17" a="1"/>
  <c r="BE20" i="17" s="1"/>
  <c r="BD20" i="17" a="1"/>
  <c r="BD20" i="17" s="1"/>
  <c r="BG20" i="17" a="1"/>
  <c r="BG20" i="17" s="1"/>
  <c r="BE24" i="17" a="1"/>
  <c r="BE24" i="17" s="1"/>
  <c r="BD24" i="17" a="1"/>
  <c r="BD24" i="17" s="1"/>
  <c r="BC24" i="17" a="1"/>
  <c r="BC24" i="17" s="1"/>
  <c r="BE10" i="17" a="1"/>
  <c r="BE10" i="17" s="1"/>
  <c r="AP15" i="17"/>
  <c r="BF24" i="17" a="1"/>
  <c r="BF24" i="17" s="1"/>
  <c r="BF12" i="17" a="1"/>
  <c r="BF12" i="17" s="1"/>
  <c r="BE12" i="17" a="1"/>
  <c r="BE12" i="17" s="1"/>
  <c r="AP10" i="17"/>
  <c r="BF37" i="17" a="1"/>
  <c r="BF37" i="17" s="1"/>
  <c r="BE37" i="17" a="1"/>
  <c r="BE37" i="17" s="1"/>
  <c r="BC37" i="17" a="1"/>
  <c r="BC37" i="17" s="1"/>
  <c r="BG37" i="17" a="1"/>
  <c r="BG37" i="17" s="1"/>
  <c r="BD6" i="17" a="1"/>
  <c r="BD6" i="17" s="1"/>
  <c r="BG6" i="17" a="1"/>
  <c r="BG6" i="17" s="1"/>
  <c r="BC6" i="17" a="1"/>
  <c r="BC6" i="17" s="1"/>
  <c r="H7" i="17" a="1"/>
  <c r="H7" i="17" s="1"/>
  <c r="M16" i="17" a="1"/>
  <c r="M16" i="17" s="1"/>
  <c r="I16" i="17" a="1"/>
  <c r="I16" i="17" s="1"/>
  <c r="L16" i="17" a="1"/>
  <c r="L16" i="17" s="1"/>
  <c r="H16" i="17" a="1"/>
  <c r="H16" i="17" s="1"/>
  <c r="K16" i="17" a="1"/>
  <c r="K16" i="17" s="1"/>
  <c r="G16" i="17" a="1"/>
  <c r="G16" i="17" s="1"/>
  <c r="BF16" i="17" a="1"/>
  <c r="BF16" i="17" s="1"/>
  <c r="BE16" i="17" a="1"/>
  <c r="BE16" i="17" s="1"/>
  <c r="BD16" i="17" a="1"/>
  <c r="BD16" i="17" s="1"/>
  <c r="BG19" i="17" a="1"/>
  <c r="BG19" i="17" s="1"/>
  <c r="BC19" i="17" a="1"/>
  <c r="BC19" i="17" s="1"/>
  <c r="BF19" i="17" a="1"/>
  <c r="BF19" i="17" s="1"/>
  <c r="BE19" i="17" a="1"/>
  <c r="BE19" i="17" s="1"/>
  <c r="M20" i="17" a="1"/>
  <c r="M20" i="17" s="1"/>
  <c r="I20" i="17" a="1"/>
  <c r="I20" i="17" s="1"/>
  <c r="L20" i="17" a="1"/>
  <c r="L20" i="17" s="1"/>
  <c r="H20" i="17" a="1"/>
  <c r="H20" i="17" s="1"/>
  <c r="K20" i="17" a="1"/>
  <c r="K20" i="17" s="1"/>
  <c r="G20" i="17" a="1"/>
  <c r="G20" i="17" s="1"/>
  <c r="BG24" i="17" a="1"/>
  <c r="BG24" i="17" s="1"/>
  <c r="K25" i="17" a="1"/>
  <c r="K25" i="17" s="1"/>
  <c r="G25" i="17" a="1"/>
  <c r="G25" i="17" s="1"/>
  <c r="M25" i="17" a="1"/>
  <c r="M25" i="17" s="1"/>
  <c r="I25" i="17" a="1"/>
  <c r="I25" i="17" s="1"/>
  <c r="J25" i="17" a="1"/>
  <c r="J25" i="17" s="1"/>
  <c r="H25" i="17" a="1"/>
  <c r="H25" i="17" s="1"/>
  <c r="M24" i="17" a="1"/>
  <c r="M24" i="17" s="1"/>
  <c r="I24" i="17" a="1"/>
  <c r="I24" i="17" s="1"/>
  <c r="L24" i="17" a="1"/>
  <c r="L24" i="17" s="1"/>
  <c r="H24" i="17" a="1"/>
  <c r="H24" i="17" s="1"/>
  <c r="K24" i="17" a="1"/>
  <c r="K24" i="17" s="1"/>
  <c r="G24" i="17" a="1"/>
  <c r="G24" i="17" s="1"/>
  <c r="BE9" i="17" a="1"/>
  <c r="BE9" i="17" s="1"/>
  <c r="BD9" i="17" a="1"/>
  <c r="BD9" i="17" s="1"/>
  <c r="BC12" i="17" a="1"/>
  <c r="BC12" i="17" s="1"/>
  <c r="AP18" i="17"/>
  <c r="BF9" i="17" a="1"/>
  <c r="BF9" i="17" s="1"/>
  <c r="BG12" i="17" a="1"/>
  <c r="BG12" i="17" s="1"/>
  <c r="L17" i="17" a="1"/>
  <c r="L17" i="17" s="1"/>
  <c r="H17" i="17" a="1"/>
  <c r="H17" i="17" s="1"/>
  <c r="K17" i="17" a="1"/>
  <c r="K17" i="17" s="1"/>
  <c r="G17" i="17" a="1"/>
  <c r="G17" i="17" s="1"/>
  <c r="J17" i="17" a="1"/>
  <c r="J17" i="17" s="1"/>
  <c r="BE17" i="17" a="1"/>
  <c r="BE17" i="17" s="1"/>
  <c r="BD17" i="17" a="1"/>
  <c r="BD17" i="17" s="1"/>
  <c r="BG17" i="17" a="1"/>
  <c r="BG17" i="17" s="1"/>
  <c r="BC17" i="17" a="1"/>
  <c r="BC17" i="17" s="1"/>
  <c r="L21" i="17" a="1"/>
  <c r="L21" i="17" s="1"/>
  <c r="H21" i="17" a="1"/>
  <c r="H21" i="17" s="1"/>
  <c r="K21" i="17" a="1"/>
  <c r="K21" i="17" s="1"/>
  <c r="G21" i="17" a="1"/>
  <c r="G21" i="17" s="1"/>
  <c r="J21" i="17" a="1"/>
  <c r="J21" i="17" s="1"/>
  <c r="L25" i="17" a="1"/>
  <c r="L25" i="17" s="1"/>
  <c r="BD10" i="17" a="1"/>
  <c r="BD10" i="17" s="1"/>
  <c r="BG10" i="17" a="1"/>
  <c r="BG10" i="17" s="1"/>
  <c r="BC10" i="17" a="1"/>
  <c r="BC10" i="17" s="1"/>
  <c r="S22" i="17"/>
  <c r="G7" i="17" a="1"/>
  <c r="G7" i="17" s="1"/>
  <c r="K7" i="17" a="1"/>
  <c r="K7" i="17" s="1"/>
  <c r="S10" i="17"/>
  <c r="J16" i="17" a="1"/>
  <c r="J16" i="17" s="1"/>
  <c r="S18" i="17"/>
  <c r="J20" i="17" a="1"/>
  <c r="J20" i="17" s="1"/>
  <c r="BE30" i="17" a="1"/>
  <c r="BE30" i="17" s="1"/>
  <c r="BF30" i="17" a="1"/>
  <c r="BF30" i="17" s="1"/>
  <c r="BD30" i="17" a="1"/>
  <c r="BD30" i="17" s="1"/>
  <c r="BG30" i="17" a="1"/>
  <c r="BG30" i="17" s="1"/>
  <c r="BG36" i="17" a="1"/>
  <c r="BG36" i="17" s="1"/>
  <c r="BC36" i="17" a="1"/>
  <c r="BC36" i="17" s="1"/>
  <c r="BF36" i="17" a="1"/>
  <c r="BF36" i="17" s="1"/>
  <c r="BD36" i="17" a="1"/>
  <c r="BD36" i="17" s="1"/>
  <c r="BE6" i="17" a="1"/>
  <c r="BE6" i="17" s="1"/>
  <c r="BG7" i="17" a="1"/>
  <c r="BG7" i="17" s="1"/>
  <c r="BC7" i="17" a="1"/>
  <c r="BC7" i="17" s="1"/>
  <c r="BF7" i="17" a="1"/>
  <c r="BF7" i="17" s="1"/>
  <c r="BG9" i="17" a="1"/>
  <c r="BG9" i="17" s="1"/>
  <c r="K10" i="17" a="1"/>
  <c r="K10" i="17" s="1"/>
  <c r="G10" i="17" a="1"/>
  <c r="G10" i="17" s="1"/>
  <c r="J10" i="17" a="1"/>
  <c r="J10" i="17" s="1"/>
  <c r="L13" i="17" a="1"/>
  <c r="L13" i="17" s="1"/>
  <c r="H13" i="17" a="1"/>
  <c r="H13" i="17" s="1"/>
  <c r="K13" i="17" a="1"/>
  <c r="K13" i="17" s="1"/>
  <c r="G13" i="17" a="1"/>
  <c r="G13" i="17" s="1"/>
  <c r="BE13" i="17" a="1"/>
  <c r="BE13" i="17" s="1"/>
  <c r="BD13" i="17" a="1"/>
  <c r="BD13" i="17" s="1"/>
  <c r="S14" i="17"/>
  <c r="BC16" i="17" a="1"/>
  <c r="BC16" i="17" s="1"/>
  <c r="BC20" i="17" a="1"/>
  <c r="BC20" i="17" s="1"/>
  <c r="BG23" i="17" a="1"/>
  <c r="BG23" i="17" s="1"/>
  <c r="BC23" i="17" a="1"/>
  <c r="BC23" i="17" s="1"/>
  <c r="BF23" i="17" a="1"/>
  <c r="BF23" i="17" s="1"/>
  <c r="BE23" i="17" a="1"/>
  <c r="BE23" i="17" s="1"/>
  <c r="M27" i="17" a="1"/>
  <c r="M27" i="17" s="1"/>
  <c r="I27" i="17" a="1"/>
  <c r="I27" i="17" s="1"/>
  <c r="K27" i="17" a="1"/>
  <c r="K27" i="17" s="1"/>
  <c r="G27" i="17" a="1"/>
  <c r="G27" i="17" s="1"/>
  <c r="L27" i="17" a="1"/>
  <c r="L27" i="17" s="1"/>
  <c r="J27" i="17" a="1"/>
  <c r="J27" i="17" s="1"/>
  <c r="L34" i="17" a="1"/>
  <c r="L34" i="17" s="1"/>
  <c r="K34" i="17" a="1"/>
  <c r="K34" i="17" s="1"/>
  <c r="I34" i="17" a="1"/>
  <c r="I34" i="17" s="1"/>
  <c r="H34" i="17" a="1"/>
  <c r="H34" i="17" s="1"/>
  <c r="J34" i="17" a="1"/>
  <c r="J34" i="17" s="1"/>
  <c r="M34" i="17" a="1"/>
  <c r="M34" i="17" s="1"/>
  <c r="G34" i="17" a="1"/>
  <c r="G34" i="17" s="1"/>
  <c r="M45" i="17" a="1"/>
  <c r="M45" i="17" s="1"/>
  <c r="I45" i="17" a="1"/>
  <c r="I45" i="17" s="1"/>
  <c r="L45" i="17" a="1"/>
  <c r="L45" i="17" s="1"/>
  <c r="H45" i="17" a="1"/>
  <c r="H45" i="17" s="1"/>
  <c r="K45" i="17" a="1"/>
  <c r="K45" i="17" s="1"/>
  <c r="G45" i="17" a="1"/>
  <c r="G45" i="17" s="1"/>
  <c r="J45" i="17" a="1"/>
  <c r="J45" i="17" s="1"/>
  <c r="BF27" i="17" a="1"/>
  <c r="BF27" i="17" s="1"/>
  <c r="BD27" i="17" a="1"/>
  <c r="BD27" i="17" s="1"/>
  <c r="BC27" i="17" a="1"/>
  <c r="BC27" i="17" s="1"/>
  <c r="BD29" i="17" a="1"/>
  <c r="BD29" i="17" s="1"/>
  <c r="BF29" i="17" a="1"/>
  <c r="BF29" i="17" s="1"/>
  <c r="I11" i="17" a="1"/>
  <c r="I11" i="17" s="1"/>
  <c r="M11" i="17" a="1"/>
  <c r="M11" i="17" s="1"/>
  <c r="J14" i="17" a="1"/>
  <c r="J14" i="17" s="1"/>
  <c r="BC14" i="17" a="1"/>
  <c r="BC14" i="17" s="1"/>
  <c r="BG14" i="17" a="1"/>
  <c r="BG14" i="17" s="1"/>
  <c r="I15" i="17" a="1"/>
  <c r="I15" i="17" s="1"/>
  <c r="M15" i="17" a="1"/>
  <c r="M15" i="17" s="1"/>
  <c r="J18" i="17" a="1"/>
  <c r="J18" i="17" s="1"/>
  <c r="BC18" i="17" a="1"/>
  <c r="BC18" i="17" s="1"/>
  <c r="BG18" i="17" a="1"/>
  <c r="BG18" i="17" s="1"/>
  <c r="I19" i="17" a="1"/>
  <c r="I19" i="17" s="1"/>
  <c r="M19" i="17" a="1"/>
  <c r="M19" i="17" s="1"/>
  <c r="BD21" i="17" a="1"/>
  <c r="BD21" i="17" s="1"/>
  <c r="J22" i="17" a="1"/>
  <c r="J22" i="17" s="1"/>
  <c r="BC22" i="17" a="1"/>
  <c r="BC22" i="17" s="1"/>
  <c r="BG22" i="17" a="1"/>
  <c r="BG22" i="17" s="1"/>
  <c r="I23" i="17" a="1"/>
  <c r="I23" i="17" s="1"/>
  <c r="M23" i="17" a="1"/>
  <c r="M23" i="17" s="1"/>
  <c r="BD25" i="17" a="1"/>
  <c r="BD25" i="17" s="1"/>
  <c r="BF25" i="17" a="1"/>
  <c r="BF25" i="17" s="1"/>
  <c r="BE27" i="17" a="1"/>
  <c r="BE27" i="17" s="1"/>
  <c r="L28" i="17" a="1"/>
  <c r="L28" i="17" s="1"/>
  <c r="H28" i="17" a="1"/>
  <c r="H28" i="17" s="1"/>
  <c r="J28" i="17" a="1"/>
  <c r="J28" i="17" s="1"/>
  <c r="BE29" i="17" a="1"/>
  <c r="BE29" i="17" s="1"/>
  <c r="L42" i="17" a="1"/>
  <c r="L42" i="17" s="1"/>
  <c r="H42" i="17" a="1"/>
  <c r="H42" i="17" s="1"/>
  <c r="K42" i="17" a="1"/>
  <c r="K42" i="17" s="1"/>
  <c r="G42" i="17" a="1"/>
  <c r="G42" i="17" s="1"/>
  <c r="J42" i="17" a="1"/>
  <c r="J42" i="17" s="1"/>
  <c r="I42" i="17" a="1"/>
  <c r="I42" i="17" s="1"/>
  <c r="M42" i="17" a="1"/>
  <c r="M42" i="17" s="1"/>
  <c r="BG27" i="17" a="1"/>
  <c r="BG27" i="17" s="1"/>
  <c r="BG44" i="17" a="1"/>
  <c r="BG44" i="17" s="1"/>
  <c r="BC44" i="17" a="1"/>
  <c r="BC44" i="17" s="1"/>
  <c r="BF44" i="17" a="1"/>
  <c r="BF44" i="17" s="1"/>
  <c r="BE44" i="17" a="1"/>
  <c r="BE44" i="17" s="1"/>
  <c r="BD44" i="17" a="1"/>
  <c r="BD44" i="17" s="1"/>
  <c r="G14" i="17" a="1"/>
  <c r="G14" i="17" s="1"/>
  <c r="G18" i="17" a="1"/>
  <c r="G18" i="17" s="1"/>
  <c r="G22" i="17" a="1"/>
  <c r="G22" i="17" s="1"/>
  <c r="BG26" i="17" a="1"/>
  <c r="BG26" i="17" s="1"/>
  <c r="BC26" i="17" a="1"/>
  <c r="BC26" i="17" s="1"/>
  <c r="BE26" i="17" a="1"/>
  <c r="BE26" i="17" s="1"/>
  <c r="I28" i="17" a="1"/>
  <c r="I28" i="17" s="1"/>
  <c r="BE28" i="17" a="1"/>
  <c r="BE28" i="17" s="1"/>
  <c r="BG28" i="17" a="1"/>
  <c r="BG28" i="17" s="1"/>
  <c r="BC28" i="17" a="1"/>
  <c r="BC28" i="17" s="1"/>
  <c r="BG29" i="17" a="1"/>
  <c r="BG29" i="17" s="1"/>
  <c r="H33" i="17" a="1"/>
  <c r="H33" i="17" s="1"/>
  <c r="L33" i="17" a="1"/>
  <c r="L33" i="17" s="1"/>
  <c r="J33" i="17" a="1"/>
  <c r="J33" i="17" s="1"/>
  <c r="I33" i="17" a="1"/>
  <c r="I33" i="17" s="1"/>
  <c r="M33" i="17" a="1"/>
  <c r="M33" i="17" s="1"/>
  <c r="K35" i="17" a="1"/>
  <c r="K35" i="17" s="1"/>
  <c r="J35" i="17" a="1"/>
  <c r="J35" i="17" s="1"/>
  <c r="M35" i="17" a="1"/>
  <c r="M35" i="17" s="1"/>
  <c r="H35" i="17" a="1"/>
  <c r="H35" i="17" s="1"/>
  <c r="G35" i="17" a="1"/>
  <c r="G35" i="17" s="1"/>
  <c r="I35" i="17" a="1"/>
  <c r="I35" i="17" s="1"/>
  <c r="K54" i="17" a="1"/>
  <c r="K54" i="17" s="1"/>
  <c r="G54" i="17" a="1"/>
  <c r="G54" i="17" s="1"/>
  <c r="J54" i="17" a="1"/>
  <c r="J54" i="17" s="1"/>
  <c r="M54" i="17" a="1"/>
  <c r="M54" i="17" s="1"/>
  <c r="I54" i="17" a="1"/>
  <c r="I54" i="17" s="1"/>
  <c r="L54" i="17" a="1"/>
  <c r="L54" i="17" s="1"/>
  <c r="H54" i="17" a="1"/>
  <c r="H54" i="17" s="1"/>
  <c r="AP26" i="17"/>
  <c r="K29" i="17" a="1"/>
  <c r="K29" i="17" s="1"/>
  <c r="G29" i="17" a="1"/>
  <c r="G29" i="17" s="1"/>
  <c r="M29" i="17" a="1"/>
  <c r="M29" i="17" s="1"/>
  <c r="I29" i="17" a="1"/>
  <c r="I29" i="17" s="1"/>
  <c r="K31" i="17" a="1"/>
  <c r="K31" i="17" s="1"/>
  <c r="G31" i="17" a="1"/>
  <c r="G31" i="17" s="1"/>
  <c r="I31" i="17" a="1"/>
  <c r="I31" i="17" s="1"/>
  <c r="M31" i="17" a="1"/>
  <c r="M31" i="17" s="1"/>
  <c r="H31" i="17" a="1"/>
  <c r="H31" i="17" s="1"/>
  <c r="J31" i="17" a="1"/>
  <c r="J31" i="17" s="1"/>
  <c r="L38" i="17" a="1"/>
  <c r="L38" i="17" s="1"/>
  <c r="H38" i="17" a="1"/>
  <c r="H38" i="17" s="1"/>
  <c r="K38" i="17" a="1"/>
  <c r="K38" i="17" s="1"/>
  <c r="G38" i="17" a="1"/>
  <c r="G38" i="17" s="1"/>
  <c r="J38" i="17" a="1"/>
  <c r="J38" i="17" s="1"/>
  <c r="M38" i="17" a="1"/>
  <c r="M38" i="17" s="1"/>
  <c r="BG33" i="17" a="1"/>
  <c r="BG33" i="17" s="1"/>
  <c r="BD33" i="17" a="1"/>
  <c r="BD33" i="17" s="1"/>
  <c r="AP34" i="17"/>
  <c r="AP35" i="17"/>
  <c r="BD43" i="17" a="1"/>
  <c r="BD43" i="17" s="1"/>
  <c r="BG43" i="17" a="1"/>
  <c r="BG43" i="17" s="1"/>
  <c r="BC43" i="17" a="1"/>
  <c r="BC43" i="17" s="1"/>
  <c r="BF43" i="17" a="1"/>
  <c r="BF43" i="17" s="1"/>
  <c r="AP58" i="17"/>
  <c r="AP32" i="17"/>
  <c r="BC33" i="17" a="1"/>
  <c r="BC33" i="17" s="1"/>
  <c r="BF34" i="17" a="1"/>
  <c r="BF34" i="17" s="1"/>
  <c r="BC34" i="17" a="1"/>
  <c r="BC34" i="17" s="1"/>
  <c r="M37" i="17" a="1"/>
  <c r="M37" i="17" s="1"/>
  <c r="I37" i="17" a="1"/>
  <c r="I37" i="17" s="1"/>
  <c r="L37" i="17" a="1"/>
  <c r="L37" i="17" s="1"/>
  <c r="H37" i="17" a="1"/>
  <c r="H37" i="17" s="1"/>
  <c r="G37" i="17" a="1"/>
  <c r="G37" i="17" s="1"/>
  <c r="J37" i="17" a="1"/>
  <c r="J37" i="17" s="1"/>
  <c r="M41" i="17" a="1"/>
  <c r="M41" i="17" s="1"/>
  <c r="I41" i="17" a="1"/>
  <c r="I41" i="17" s="1"/>
  <c r="L41" i="17" a="1"/>
  <c r="L41" i="17" s="1"/>
  <c r="H41" i="17" a="1"/>
  <c r="H41" i="17" s="1"/>
  <c r="K41" i="17" a="1"/>
  <c r="K41" i="17" s="1"/>
  <c r="G41" i="17" a="1"/>
  <c r="G41" i="17" s="1"/>
  <c r="AP43" i="17"/>
  <c r="S58" i="17"/>
  <c r="BE38" i="17" a="1"/>
  <c r="BE38" i="17" s="1"/>
  <c r="BD38" i="17" a="1"/>
  <c r="BD38" i="17" s="1"/>
  <c r="BF38" i="17" a="1"/>
  <c r="BF38" i="17" s="1"/>
  <c r="BG38" i="17" a="1"/>
  <c r="BG38" i="17" s="1"/>
  <c r="BF45" i="17" a="1"/>
  <c r="BF45" i="17" s="1"/>
  <c r="BE45" i="17" a="1"/>
  <c r="BE45" i="17" s="1"/>
  <c r="BD45" i="17" a="1"/>
  <c r="BD45" i="17" s="1"/>
  <c r="BC45" i="17" a="1"/>
  <c r="BC45" i="17" s="1"/>
  <c r="J51" i="17" a="1"/>
  <c r="J51" i="17" s="1"/>
  <c r="M51" i="17" a="1"/>
  <c r="M51" i="17" s="1"/>
  <c r="I51" i="17" a="1"/>
  <c r="I51" i="17" s="1"/>
  <c r="L51" i="17" a="1"/>
  <c r="L51" i="17" s="1"/>
  <c r="H51" i="17" a="1"/>
  <c r="H51" i="17" s="1"/>
  <c r="K51" i="17" a="1"/>
  <c r="K51" i="17" s="1"/>
  <c r="G51" i="17" a="1"/>
  <c r="G51" i="17" s="1"/>
  <c r="BG34" i="17" a="1"/>
  <c r="BG34" i="17" s="1"/>
  <c r="BC38" i="17" a="1"/>
  <c r="BC38" i="17" s="1"/>
  <c r="S39" i="17"/>
  <c r="BF41" i="17" a="1"/>
  <c r="BF41" i="17" s="1"/>
  <c r="BE41" i="17" a="1"/>
  <c r="BE41" i="17" s="1"/>
  <c r="BD41" i="17" a="1"/>
  <c r="BD41" i="17" s="1"/>
  <c r="BG41" i="17" a="1"/>
  <c r="BG41" i="17" s="1"/>
  <c r="S42" i="17"/>
  <c r="BG45" i="17" a="1"/>
  <c r="BG45" i="17" s="1"/>
  <c r="BC41" i="17" a="1"/>
  <c r="BC41" i="17" s="1"/>
  <c r="K43" i="17" a="1"/>
  <c r="K43" i="17" s="1"/>
  <c r="G43" i="17" a="1"/>
  <c r="G43" i="17" s="1"/>
  <c r="J43" i="17" a="1"/>
  <c r="J43" i="17" s="1"/>
  <c r="M43" i="17" a="1"/>
  <c r="M43" i="17" s="1"/>
  <c r="I43" i="17" a="1"/>
  <c r="I43" i="17" s="1"/>
  <c r="H43" i="17" a="1"/>
  <c r="H43" i="17" s="1"/>
  <c r="L43" i="17" a="1"/>
  <c r="L43" i="17" s="1"/>
  <c r="S46" i="17"/>
  <c r="BE49" i="17" a="1"/>
  <c r="BE49" i="17" s="1"/>
  <c r="BD49" i="17" a="1"/>
  <c r="BD49" i="17" s="1"/>
  <c r="BG49" i="17" a="1"/>
  <c r="BG49" i="17" s="1"/>
  <c r="BC49" i="17" a="1"/>
  <c r="BC49" i="17" s="1"/>
  <c r="K39" i="17" a="1"/>
  <c r="K39" i="17" s="1"/>
  <c r="G39" i="17" a="1"/>
  <c r="G39" i="17" s="1"/>
  <c r="J39" i="17" a="1"/>
  <c r="J39" i="17" s="1"/>
  <c r="BD39" i="17" a="1"/>
  <c r="BD39" i="17" s="1"/>
  <c r="BG39" i="17" a="1"/>
  <c r="BG39" i="17" s="1"/>
  <c r="BC39" i="17" a="1"/>
  <c r="BC39" i="17" s="1"/>
  <c r="BE42" i="17" a="1"/>
  <c r="BE42" i="17" s="1"/>
  <c r="BD42" i="17" a="1"/>
  <c r="BD42" i="17" s="1"/>
  <c r="BG42" i="17" a="1"/>
  <c r="BG42" i="17" s="1"/>
  <c r="BC42" i="17" a="1"/>
  <c r="BC42" i="17" s="1"/>
  <c r="J44" i="17" a="1"/>
  <c r="J44" i="17" s="1"/>
  <c r="M44" i="17" a="1"/>
  <c r="M44" i="17" s="1"/>
  <c r="I44" i="17" a="1"/>
  <c r="I44" i="17" s="1"/>
  <c r="L44" i="17" a="1"/>
  <c r="L44" i="17" s="1"/>
  <c r="H44" i="17" a="1"/>
  <c r="H44" i="17" s="1"/>
  <c r="L46" i="17" a="1"/>
  <c r="L46" i="17" s="1"/>
  <c r="H46" i="17" a="1"/>
  <c r="H46" i="17" s="1"/>
  <c r="K46" i="17" a="1"/>
  <c r="K46" i="17" s="1"/>
  <c r="G46" i="17" a="1"/>
  <c r="G46" i="17" s="1"/>
  <c r="J46" i="17" a="1"/>
  <c r="J46" i="17" s="1"/>
  <c r="AP48" i="17"/>
  <c r="BD50" i="17" a="1"/>
  <c r="BD50" i="17" s="1"/>
  <c r="BG50" i="17" a="1"/>
  <c r="BG50" i="17" s="1"/>
  <c r="BC50" i="17" a="1"/>
  <c r="BC50" i="17" s="1"/>
  <c r="BF50" i="17" a="1"/>
  <c r="BF50" i="17" s="1"/>
  <c r="BE50" i="17" a="1"/>
  <c r="BE50" i="17" s="1"/>
  <c r="M60" i="17" a="1"/>
  <c r="M60" i="17" s="1"/>
  <c r="I60" i="17" a="1"/>
  <c r="I60" i="17" s="1"/>
  <c r="L60" i="17" a="1"/>
  <c r="L60" i="17" s="1"/>
  <c r="H60" i="17" a="1"/>
  <c r="H60" i="17" s="1"/>
  <c r="K60" i="17" a="1"/>
  <c r="K60" i="17" s="1"/>
  <c r="G60" i="17" a="1"/>
  <c r="G60" i="17" s="1"/>
  <c r="J60" i="17" a="1"/>
  <c r="J60" i="17" s="1"/>
  <c r="L61" i="17" a="1"/>
  <c r="L61" i="17" s="1"/>
  <c r="H61" i="17" a="1"/>
  <c r="H61" i="17" s="1"/>
  <c r="K61" i="17" a="1"/>
  <c r="K61" i="17" s="1"/>
  <c r="G61" i="17" a="1"/>
  <c r="G61" i="17" s="1"/>
  <c r="J61" i="17" a="1"/>
  <c r="J61" i="17" s="1"/>
  <c r="M61" i="17" a="1"/>
  <c r="M61" i="17" s="1"/>
  <c r="I61" i="17" a="1"/>
  <c r="I61" i="17" s="1"/>
  <c r="S44" i="17"/>
  <c r="BE46" i="17" a="1"/>
  <c r="BE46" i="17" s="1"/>
  <c r="BD46" i="17" a="1"/>
  <c r="BD46" i="17" s="1"/>
  <c r="BG46" i="17" a="1"/>
  <c r="BG46" i="17" s="1"/>
  <c r="BC46" i="17" a="1"/>
  <c r="BC46" i="17" s="1"/>
  <c r="BE47" i="17" a="1"/>
  <c r="BE47" i="17" s="1"/>
  <c r="BC47" i="17" a="1"/>
  <c r="BC47" i="17" s="1"/>
  <c r="BG47" i="17" a="1"/>
  <c r="BG47" i="17" s="1"/>
  <c r="M52" i="17" a="1"/>
  <c r="M52" i="17" s="1"/>
  <c r="I52" i="17" a="1"/>
  <c r="I52" i="17" s="1"/>
  <c r="L52" i="17" a="1"/>
  <c r="L52" i="17" s="1"/>
  <c r="H52" i="17" a="1"/>
  <c r="H52" i="17" s="1"/>
  <c r="K52" i="17" a="1"/>
  <c r="K52" i="17" s="1"/>
  <c r="G52" i="17" a="1"/>
  <c r="G52" i="17" s="1"/>
  <c r="J52" i="17" a="1"/>
  <c r="J52" i="17" s="1"/>
  <c r="L53" i="17" a="1"/>
  <c r="L53" i="17" s="1"/>
  <c r="H53" i="17" a="1"/>
  <c r="H53" i="17" s="1"/>
  <c r="K53" i="17" a="1"/>
  <c r="K53" i="17" s="1"/>
  <c r="G53" i="17" a="1"/>
  <c r="G53" i="17" s="1"/>
  <c r="J53" i="17" a="1"/>
  <c r="J53" i="17" s="1"/>
  <c r="M53" i="17" a="1"/>
  <c r="M53" i="17" s="1"/>
  <c r="I53" i="17" a="1"/>
  <c r="I53" i="17" s="1"/>
  <c r="K50" i="17" a="1"/>
  <c r="K50" i="17" s="1"/>
  <c r="G50" i="17" a="1"/>
  <c r="G50" i="17" s="1"/>
  <c r="J50" i="17" a="1"/>
  <c r="J50" i="17" s="1"/>
  <c r="M50" i="17" a="1"/>
  <c r="M50" i="17" s="1"/>
  <c r="I50" i="17" a="1"/>
  <c r="I50" i="17" s="1"/>
  <c r="H50" i="17" a="1"/>
  <c r="H50" i="17" s="1"/>
  <c r="M56" i="17" a="1"/>
  <c r="M56" i="17" s="1"/>
  <c r="I56" i="17" a="1"/>
  <c r="I56" i="17" s="1"/>
  <c r="L56" i="17" a="1"/>
  <c r="L56" i="17" s="1"/>
  <c r="H56" i="17" a="1"/>
  <c r="H56" i="17" s="1"/>
  <c r="K56" i="17" a="1"/>
  <c r="K56" i="17" s="1"/>
  <c r="G56" i="17" a="1"/>
  <c r="G56" i="17" s="1"/>
  <c r="J56" i="17" a="1"/>
  <c r="J56" i="17" s="1"/>
  <c r="BE57" i="17" a="1"/>
  <c r="BE57" i="17" s="1"/>
  <c r="BD57" i="17" a="1"/>
  <c r="BD57" i="17" s="1"/>
  <c r="BG57" i="17" a="1"/>
  <c r="BG57" i="17" s="1"/>
  <c r="BC57" i="17" a="1"/>
  <c r="BC57" i="17" s="1"/>
  <c r="BF57" i="17" a="1"/>
  <c r="BF57" i="17" s="1"/>
  <c r="BG64" i="17" a="1"/>
  <c r="BG64" i="17" s="1"/>
  <c r="BC64" i="17" a="1"/>
  <c r="BC64" i="17" s="1"/>
  <c r="BF64" i="17" a="1"/>
  <c r="BF64" i="17" s="1"/>
  <c r="BE64" i="17" a="1"/>
  <c r="BE64" i="17" s="1"/>
  <c r="BD64" i="17" a="1"/>
  <c r="BD64" i="17" s="1"/>
  <c r="J40" i="17" a="1"/>
  <c r="J40" i="17" s="1"/>
  <c r="M40" i="17" a="1"/>
  <c r="M40" i="17" s="1"/>
  <c r="I40" i="17" a="1"/>
  <c r="I40" i="17" s="1"/>
  <c r="AP40" i="17"/>
  <c r="K47" i="17" a="1"/>
  <c r="K47" i="17" s="1"/>
  <c r="G47" i="17" a="1"/>
  <c r="G47" i="17" s="1"/>
  <c r="J47" i="17" a="1"/>
  <c r="J47" i="17" s="1"/>
  <c r="M47" i="17" a="1"/>
  <c r="M47" i="17" s="1"/>
  <c r="I47" i="17" a="1"/>
  <c r="I47" i="17" s="1"/>
  <c r="S47" i="17"/>
  <c r="BG59" i="17" a="1"/>
  <c r="BG59" i="17" s="1"/>
  <c r="BC59" i="17" a="1"/>
  <c r="BC59" i="17" s="1"/>
  <c r="BF59" i="17" a="1"/>
  <c r="BF59" i="17" s="1"/>
  <c r="BE59" i="17" a="1"/>
  <c r="BE59" i="17" s="1"/>
  <c r="BD59" i="17" a="1"/>
  <c r="BD59" i="17" s="1"/>
  <c r="BF60" i="17" a="1"/>
  <c r="BF60" i="17" s="1"/>
  <c r="BE60" i="17" a="1"/>
  <c r="BE60" i="17" s="1"/>
  <c r="BD60" i="17" a="1"/>
  <c r="BD60" i="17" s="1"/>
  <c r="BG60" i="17" a="1"/>
  <c r="BG60" i="17" s="1"/>
  <c r="BC60" i="17" a="1"/>
  <c r="BC60" i="17" s="1"/>
  <c r="AP36" i="17"/>
  <c r="BG40" i="17" a="1"/>
  <c r="BG40" i="17" s="1"/>
  <c r="BC40" i="17" a="1"/>
  <c r="BC40" i="17" s="1"/>
  <c r="BF40" i="17" a="1"/>
  <c r="BF40" i="17" s="1"/>
  <c r="BE40" i="17" a="1"/>
  <c r="BE40" i="17" s="1"/>
  <c r="AP44" i="17"/>
  <c r="L50" i="17" a="1"/>
  <c r="L50" i="17" s="1"/>
  <c r="BG51" i="17" a="1"/>
  <c r="BG51" i="17" s="1"/>
  <c r="BC51" i="17" a="1"/>
  <c r="BC51" i="17" s="1"/>
  <c r="BF51" i="17" a="1"/>
  <c r="BF51" i="17" s="1"/>
  <c r="BE51" i="17" a="1"/>
  <c r="BE51" i="17" s="1"/>
  <c r="BD51" i="17" a="1"/>
  <c r="BD51" i="17" s="1"/>
  <c r="BF52" i="17" a="1"/>
  <c r="BF52" i="17" s="1"/>
  <c r="BE52" i="17" a="1"/>
  <c r="BE52" i="17" s="1"/>
  <c r="BD52" i="17" a="1"/>
  <c r="BD52" i="17" s="1"/>
  <c r="BG52" i="17" a="1"/>
  <c r="BG52" i="17" s="1"/>
  <c r="BC52" i="17" a="1"/>
  <c r="BC52" i="17" s="1"/>
  <c r="S60" i="17"/>
  <c r="K62" i="17" a="1"/>
  <c r="K62" i="17" s="1"/>
  <c r="J62" i="17" a="1"/>
  <c r="J62" i="17" s="1"/>
  <c r="I62" i="17" a="1"/>
  <c r="I62" i="17" s="1"/>
  <c r="M62" i="17" a="1"/>
  <c r="M62" i="17" s="1"/>
  <c r="G62" i="17" a="1"/>
  <c r="G62" i="17" s="1"/>
  <c r="L62" i="17" a="1"/>
  <c r="L62" i="17" s="1"/>
  <c r="S62" i="17"/>
  <c r="M64" i="17" a="1"/>
  <c r="M64" i="17" s="1"/>
  <c r="I64" i="17" a="1"/>
  <c r="I64" i="17" s="1"/>
  <c r="L64" i="17" a="1"/>
  <c r="L64" i="17" s="1"/>
  <c r="H64" i="17" a="1"/>
  <c r="H64" i="17" s="1"/>
  <c r="G64" i="17" a="1"/>
  <c r="G64" i="17" s="1"/>
  <c r="K64" i="17" a="1"/>
  <c r="K64" i="17" s="1"/>
  <c r="L82" i="17" a="1"/>
  <c r="L82" i="17" s="1"/>
  <c r="H82" i="17" a="1"/>
  <c r="H82" i="17" s="1"/>
  <c r="K82" i="17" a="1"/>
  <c r="K82" i="17" s="1"/>
  <c r="G82" i="17" a="1"/>
  <c r="G82" i="17" s="1"/>
  <c r="J82" i="17" a="1"/>
  <c r="J82" i="17" s="1"/>
  <c r="I82" i="17" a="1"/>
  <c r="I82" i="17" s="1"/>
  <c r="M82" i="17" a="1"/>
  <c r="M82" i="17" s="1"/>
  <c r="BE53" i="17" a="1"/>
  <c r="BE53" i="17" s="1"/>
  <c r="BD53" i="17" a="1"/>
  <c r="BD53" i="17" s="1"/>
  <c r="BG53" i="17" a="1"/>
  <c r="BG53" i="17" s="1"/>
  <c r="BC53" i="17" a="1"/>
  <c r="BC53" i="17" s="1"/>
  <c r="BG61" i="17" a="1"/>
  <c r="BG61" i="17" s="1"/>
  <c r="BF61" i="17" a="1"/>
  <c r="BF61" i="17" s="1"/>
  <c r="BE61" i="17" a="1"/>
  <c r="BE61" i="17" s="1"/>
  <c r="BD61" i="17" a="1"/>
  <c r="BD61" i="17" s="1"/>
  <c r="BF65" i="17" a="1"/>
  <c r="BF65" i="17" s="1"/>
  <c r="BE65" i="17" a="1"/>
  <c r="BE65" i="17" s="1"/>
  <c r="BD65" i="17" a="1"/>
  <c r="BD65" i="17" s="1"/>
  <c r="BG65" i="17" a="1"/>
  <c r="BG65" i="17" s="1"/>
  <c r="J80" i="17" a="1"/>
  <c r="J80" i="17" s="1"/>
  <c r="M80" i="17" a="1"/>
  <c r="M80" i="17" s="1"/>
  <c r="I80" i="17" a="1"/>
  <c r="I80" i="17" s="1"/>
  <c r="H80" i="17" a="1"/>
  <c r="H80" i="17" s="1"/>
  <c r="G80" i="17" a="1"/>
  <c r="G80" i="17" s="1"/>
  <c r="L80" i="17" a="1"/>
  <c r="L80" i="17" s="1"/>
  <c r="BF81" i="17" a="1"/>
  <c r="BF81" i="17" s="1"/>
  <c r="BE81" i="17" a="1"/>
  <c r="BE81" i="17" s="1"/>
  <c r="BD81" i="17" a="1"/>
  <c r="BD81" i="17" s="1"/>
  <c r="BC81" i="17" a="1"/>
  <c r="BC81" i="17" s="1"/>
  <c r="BG81" i="17" a="1"/>
  <c r="BG81" i="17" s="1"/>
  <c r="BF48" i="17" a="1"/>
  <c r="BF48" i="17" s="1"/>
  <c r="BE48" i="17" a="1"/>
  <c r="BE48" i="17" s="1"/>
  <c r="BD48" i="17" a="1"/>
  <c r="BD48" i="17" s="1"/>
  <c r="BF56" i="17" a="1"/>
  <c r="BF56" i="17" s="1"/>
  <c r="BE56" i="17" a="1"/>
  <c r="BE56" i="17" s="1"/>
  <c r="BD56" i="17" a="1"/>
  <c r="BD56" i="17" s="1"/>
  <c r="L57" i="17" a="1"/>
  <c r="L57" i="17" s="1"/>
  <c r="H57" i="17" a="1"/>
  <c r="H57" i="17" s="1"/>
  <c r="K57" i="17" a="1"/>
  <c r="K57" i="17" s="1"/>
  <c r="G57" i="17" a="1"/>
  <c r="G57" i="17" s="1"/>
  <c r="J57" i="17" a="1"/>
  <c r="J57" i="17" s="1"/>
  <c r="BC61" i="17" a="1"/>
  <c r="BC61" i="17" s="1"/>
  <c r="M65" i="17" a="1"/>
  <c r="M65" i="17" s="1"/>
  <c r="I65" i="17" a="1"/>
  <c r="I65" i="17" s="1"/>
  <c r="L65" i="17" a="1"/>
  <c r="L65" i="17" s="1"/>
  <c r="H65" i="17" a="1"/>
  <c r="H65" i="17" s="1"/>
  <c r="K65" i="17" a="1"/>
  <c r="K65" i="17" s="1"/>
  <c r="G65" i="17" a="1"/>
  <c r="G65" i="17" s="1"/>
  <c r="J65" i="17" a="1"/>
  <c r="J65" i="17" s="1"/>
  <c r="AP66" i="17"/>
  <c r="K80" i="17" a="1"/>
  <c r="K80" i="17" s="1"/>
  <c r="K48" i="17" a="1"/>
  <c r="K48" i="17" s="1"/>
  <c r="G48" i="17" a="1"/>
  <c r="G48" i="17" s="1"/>
  <c r="L48" i="17" a="1"/>
  <c r="L48" i="17" s="1"/>
  <c r="L49" i="17" a="1"/>
  <c r="L49" i="17" s="1"/>
  <c r="H49" i="17" a="1"/>
  <c r="H49" i="17" s="1"/>
  <c r="K49" i="17" a="1"/>
  <c r="K49" i="17" s="1"/>
  <c r="G49" i="17" a="1"/>
  <c r="G49" i="17" s="1"/>
  <c r="J49" i="17" a="1"/>
  <c r="J49" i="17" s="1"/>
  <c r="S50" i="17"/>
  <c r="BG55" i="17" a="1"/>
  <c r="BG55" i="17" s="1"/>
  <c r="BC55" i="17" a="1"/>
  <c r="BC55" i="17" s="1"/>
  <c r="BF55" i="17" a="1"/>
  <c r="BF55" i="17" s="1"/>
  <c r="BE55" i="17" a="1"/>
  <c r="BE55" i="17" s="1"/>
  <c r="BG63" i="17" a="1"/>
  <c r="BG63" i="17" s="1"/>
  <c r="BC63" i="17" a="1"/>
  <c r="BC63" i="17" s="1"/>
  <c r="BF63" i="17" a="1"/>
  <c r="BF63" i="17" s="1"/>
  <c r="BD63" i="17" a="1"/>
  <c r="BD63" i="17" s="1"/>
  <c r="S67" i="17"/>
  <c r="M69" i="17" a="1"/>
  <c r="M69" i="17" s="1"/>
  <c r="I69" i="17" a="1"/>
  <c r="I69" i="17" s="1"/>
  <c r="L69" i="17" a="1"/>
  <c r="L69" i="17" s="1"/>
  <c r="H69" i="17" a="1"/>
  <c r="H69" i="17" s="1"/>
  <c r="K69" i="17" a="1"/>
  <c r="K69" i="17" s="1"/>
  <c r="G69" i="17" a="1"/>
  <c r="G69" i="17" s="1"/>
  <c r="J69" i="17" a="1"/>
  <c r="J69" i="17" s="1"/>
  <c r="M48" i="17" a="1"/>
  <c r="M48" i="17" s="1"/>
  <c r="K58" i="17" a="1"/>
  <c r="K58" i="17" s="1"/>
  <c r="G58" i="17" a="1"/>
  <c r="G58" i="17" s="1"/>
  <c r="J58" i="17" a="1"/>
  <c r="J58" i="17" s="1"/>
  <c r="M58" i="17" a="1"/>
  <c r="M58" i="17" s="1"/>
  <c r="I58" i="17" a="1"/>
  <c r="I58" i="17" s="1"/>
  <c r="BD62" i="17" a="1"/>
  <c r="BD62" i="17" s="1"/>
  <c r="BG62" i="17" a="1"/>
  <c r="BG62" i="17" s="1"/>
  <c r="BC62" i="17" a="1"/>
  <c r="BC62" i="17" s="1"/>
  <c r="BE62" i="17" a="1"/>
  <c r="BE62" i="17" s="1"/>
  <c r="AP63" i="17"/>
  <c r="BG72" i="17" a="1"/>
  <c r="BG72" i="17" s="1"/>
  <c r="BC72" i="17" a="1"/>
  <c r="BC72" i="17" s="1"/>
  <c r="BF72" i="17" a="1"/>
  <c r="BF72" i="17" s="1"/>
  <c r="BE72" i="17" a="1"/>
  <c r="BE72" i="17" s="1"/>
  <c r="BD72" i="17" a="1"/>
  <c r="BD72" i="17" s="1"/>
  <c r="K79" i="17" a="1"/>
  <c r="K79" i="17" s="1"/>
  <c r="G79" i="17" a="1"/>
  <c r="G79" i="17" s="1"/>
  <c r="J79" i="17" a="1"/>
  <c r="J79" i="17" s="1"/>
  <c r="I79" i="17" a="1"/>
  <c r="I79" i="17" s="1"/>
  <c r="H79" i="17" a="1"/>
  <c r="H79" i="17" s="1"/>
  <c r="L79" i="17" a="1"/>
  <c r="L79" i="17" s="1"/>
  <c r="BF54" i="17" a="1"/>
  <c r="BF54" i="17" s="1"/>
  <c r="H55" i="17" a="1"/>
  <c r="H55" i="17" s="1"/>
  <c r="L55" i="17" a="1"/>
  <c r="L55" i="17" s="1"/>
  <c r="BF58" i="17" a="1"/>
  <c r="BF58" i="17" s="1"/>
  <c r="H59" i="17" a="1"/>
  <c r="H59" i="17" s="1"/>
  <c r="L59" i="17" a="1"/>
  <c r="L59" i="17" s="1"/>
  <c r="J63" i="17" a="1"/>
  <c r="J63" i="17" s="1"/>
  <c r="M63" i="17" a="1"/>
  <c r="M63" i="17" s="1"/>
  <c r="I63" i="17" a="1"/>
  <c r="I63" i="17" s="1"/>
  <c r="L63" i="17" a="1"/>
  <c r="L63" i="17" s="1"/>
  <c r="AP72" i="17"/>
  <c r="BF73" i="17" a="1"/>
  <c r="BF73" i="17" s="1"/>
  <c r="BE73" i="17" a="1"/>
  <c r="BE73" i="17" s="1"/>
  <c r="BD73" i="17" a="1"/>
  <c r="BD73" i="17" s="1"/>
  <c r="BG73" i="17" a="1"/>
  <c r="BG73" i="17" s="1"/>
  <c r="BF77" i="17" a="1"/>
  <c r="BF77" i="17" s="1"/>
  <c r="BE77" i="17" a="1"/>
  <c r="BE77" i="17" s="1"/>
  <c r="BD77" i="17" a="1"/>
  <c r="BD77" i="17" s="1"/>
  <c r="BC77" i="17" a="1"/>
  <c r="BC77" i="17" s="1"/>
  <c r="BG77" i="17" a="1"/>
  <c r="BG77" i="17" s="1"/>
  <c r="L78" i="17" a="1"/>
  <c r="L78" i="17" s="1"/>
  <c r="H78" i="17" a="1"/>
  <c r="H78" i="17" s="1"/>
  <c r="K78" i="17" a="1"/>
  <c r="K78" i="17" s="1"/>
  <c r="G78" i="17" a="1"/>
  <c r="G78" i="17" s="1"/>
  <c r="J78" i="17" a="1"/>
  <c r="J78" i="17" s="1"/>
  <c r="I78" i="17" a="1"/>
  <c r="I78" i="17" s="1"/>
  <c r="K83" i="17" a="1"/>
  <c r="K83" i="17" s="1"/>
  <c r="G83" i="17" a="1"/>
  <c r="G83" i="17" s="1"/>
  <c r="J83" i="17" a="1"/>
  <c r="J83" i="17" s="1"/>
  <c r="I83" i="17" a="1"/>
  <c r="I83" i="17" s="1"/>
  <c r="H83" i="17" a="1"/>
  <c r="H83" i="17" s="1"/>
  <c r="BD94" i="17" a="1"/>
  <c r="BD94" i="17" s="1"/>
  <c r="BG94" i="17" a="1"/>
  <c r="BG94" i="17" s="1"/>
  <c r="BC94" i="17" a="1"/>
  <c r="BC94" i="17" s="1"/>
  <c r="BE94" i="17" a="1"/>
  <c r="BE94" i="17" s="1"/>
  <c r="BF94" i="17" a="1"/>
  <c r="BF94" i="17" s="1"/>
  <c r="BC54" i="17" a="1"/>
  <c r="BC54" i="17" s="1"/>
  <c r="BG54" i="17" a="1"/>
  <c r="BG54" i="17" s="1"/>
  <c r="I55" i="17" a="1"/>
  <c r="I55" i="17" s="1"/>
  <c r="M55" i="17" a="1"/>
  <c r="M55" i="17" s="1"/>
  <c r="BC58" i="17" a="1"/>
  <c r="BC58" i="17" s="1"/>
  <c r="BG58" i="17" a="1"/>
  <c r="BG58" i="17" s="1"/>
  <c r="I59" i="17" a="1"/>
  <c r="I59" i="17" s="1"/>
  <c r="M59" i="17" a="1"/>
  <c r="M59" i="17" s="1"/>
  <c r="BF69" i="17" a="1"/>
  <c r="BF69" i="17" s="1"/>
  <c r="BE69" i="17" a="1"/>
  <c r="BE69" i="17" s="1"/>
  <c r="BD69" i="17" a="1"/>
  <c r="BD69" i="17" s="1"/>
  <c r="BG69" i="17" a="1"/>
  <c r="BG69" i="17" s="1"/>
  <c r="M78" i="17" a="1"/>
  <c r="M78" i="17" s="1"/>
  <c r="AP78" i="17"/>
  <c r="M83" i="17" a="1"/>
  <c r="M83" i="17" s="1"/>
  <c r="L85" i="17" a="1"/>
  <c r="L85" i="17" s="1"/>
  <c r="H85" i="17" a="1"/>
  <c r="H85" i="17" s="1"/>
  <c r="J85" i="17" a="1"/>
  <c r="J85" i="17" s="1"/>
  <c r="K85" i="17" a="1"/>
  <c r="K85" i="17" s="1"/>
  <c r="M85" i="17" a="1"/>
  <c r="M85" i="17" s="1"/>
  <c r="I85" i="17" a="1"/>
  <c r="I85" i="17" s="1"/>
  <c r="G85" i="17" a="1"/>
  <c r="G85" i="17" s="1"/>
  <c r="K90" i="17" a="1"/>
  <c r="K90" i="17" s="1"/>
  <c r="G90" i="17" a="1"/>
  <c r="G90" i="17" s="1"/>
  <c r="J90" i="17" a="1"/>
  <c r="J90" i="17" s="1"/>
  <c r="M90" i="17" a="1"/>
  <c r="M90" i="17" s="1"/>
  <c r="I90" i="17" a="1"/>
  <c r="I90" i="17" s="1"/>
  <c r="L90" i="17" a="1"/>
  <c r="L90" i="17" s="1"/>
  <c r="H90" i="17" a="1"/>
  <c r="H90" i="17" s="1"/>
  <c r="H63" i="17" a="1"/>
  <c r="H63" i="17" s="1"/>
  <c r="S66" i="17"/>
  <c r="L74" i="17" a="1"/>
  <c r="L74" i="17" s="1"/>
  <c r="H74" i="17" a="1"/>
  <c r="H74" i="17" s="1"/>
  <c r="K74" i="17" a="1"/>
  <c r="K74" i="17" s="1"/>
  <c r="G74" i="17" a="1"/>
  <c r="G74" i="17" s="1"/>
  <c r="J74" i="17" a="1"/>
  <c r="J74" i="17" s="1"/>
  <c r="S75" i="17"/>
  <c r="AP82" i="17"/>
  <c r="M73" i="17" a="1"/>
  <c r="M73" i="17" s="1"/>
  <c r="I73" i="17" a="1"/>
  <c r="I73" i="17" s="1"/>
  <c r="L73" i="17" a="1"/>
  <c r="L73" i="17" s="1"/>
  <c r="H73" i="17" a="1"/>
  <c r="H73" i="17" s="1"/>
  <c r="K73" i="17" a="1"/>
  <c r="K73" i="17" s="1"/>
  <c r="G73" i="17" a="1"/>
  <c r="G73" i="17" s="1"/>
  <c r="BF84" i="17" a="1"/>
  <c r="BF84" i="17" s="1"/>
  <c r="BD84" i="17" a="1"/>
  <c r="BD84" i="17" s="1"/>
  <c r="BG84" i="17" a="1"/>
  <c r="BG84" i="17" s="1"/>
  <c r="BC84" i="17" a="1"/>
  <c r="BC84" i="17" s="1"/>
  <c r="BE84" i="17" a="1"/>
  <c r="BE84" i="17" s="1"/>
  <c r="L89" i="17" a="1"/>
  <c r="L89" i="17" s="1"/>
  <c r="H89" i="17" a="1"/>
  <c r="H89" i="17" s="1"/>
  <c r="K89" i="17" a="1"/>
  <c r="K89" i="17" s="1"/>
  <c r="G89" i="17" a="1"/>
  <c r="G89" i="17" s="1"/>
  <c r="J89" i="17" a="1"/>
  <c r="J89" i="17" s="1"/>
  <c r="M89" i="17" a="1"/>
  <c r="M89" i="17" s="1"/>
  <c r="I89" i="17" a="1"/>
  <c r="I89" i="17" s="1"/>
  <c r="BE89" i="17" a="1"/>
  <c r="BE89" i="17" s="1"/>
  <c r="BD89" i="17" a="1"/>
  <c r="BD89" i="17" s="1"/>
  <c r="BG89" i="17" a="1"/>
  <c r="BG89" i="17" s="1"/>
  <c r="BC89" i="17" a="1"/>
  <c r="BC89" i="17" s="1"/>
  <c r="BF89" i="17" a="1"/>
  <c r="BF89" i="17" s="1"/>
  <c r="L66" i="17" a="1"/>
  <c r="L66" i="17" s="1"/>
  <c r="H66" i="17" a="1"/>
  <c r="H66" i="17" s="1"/>
  <c r="K66" i="17" a="1"/>
  <c r="K66" i="17" s="1"/>
  <c r="G66" i="17" a="1"/>
  <c r="G66" i="17" s="1"/>
  <c r="J66" i="17" a="1"/>
  <c r="J66" i="17" s="1"/>
  <c r="S68" i="17"/>
  <c r="BG68" i="17" a="1"/>
  <c r="BG68" i="17" s="1"/>
  <c r="BC68" i="17" a="1"/>
  <c r="BC68" i="17" s="1"/>
  <c r="BF68" i="17" a="1"/>
  <c r="BF68" i="17" s="1"/>
  <c r="BE68" i="17" a="1"/>
  <c r="BE68" i="17" s="1"/>
  <c r="L70" i="17" a="1"/>
  <c r="L70" i="17" s="1"/>
  <c r="H70" i="17" a="1"/>
  <c r="H70" i="17" s="1"/>
  <c r="K70" i="17" a="1"/>
  <c r="K70" i="17" s="1"/>
  <c r="G70" i="17" a="1"/>
  <c r="G70" i="17" s="1"/>
  <c r="J70" i="17" a="1"/>
  <c r="J70" i="17" s="1"/>
  <c r="S71" i="17"/>
  <c r="BC66" i="17" a="1"/>
  <c r="BC66" i="17" s="1"/>
  <c r="BG66" i="17" a="1"/>
  <c r="BG66" i="17" s="1"/>
  <c r="I67" i="17" a="1"/>
  <c r="I67" i="17" s="1"/>
  <c r="M67" i="17" a="1"/>
  <c r="M67" i="17" s="1"/>
  <c r="BF67" i="17" a="1"/>
  <c r="BF67" i="17" s="1"/>
  <c r="H68" i="17" a="1"/>
  <c r="H68" i="17" s="1"/>
  <c r="L68" i="17" a="1"/>
  <c r="L68" i="17" s="1"/>
  <c r="BC70" i="17" a="1"/>
  <c r="BC70" i="17" s="1"/>
  <c r="BG70" i="17" a="1"/>
  <c r="BG70" i="17" s="1"/>
  <c r="I71" i="17" a="1"/>
  <c r="I71" i="17" s="1"/>
  <c r="M71" i="17" a="1"/>
  <c r="M71" i="17" s="1"/>
  <c r="BF71" i="17" a="1"/>
  <c r="BF71" i="17" s="1"/>
  <c r="H72" i="17" a="1"/>
  <c r="H72" i="17" s="1"/>
  <c r="L72" i="17" a="1"/>
  <c r="L72" i="17" s="1"/>
  <c r="BC74" i="17" a="1"/>
  <c r="BC74" i="17" s="1"/>
  <c r="BG74" i="17" a="1"/>
  <c r="BG74" i="17" s="1"/>
  <c r="I75" i="17" a="1"/>
  <c r="I75" i="17" s="1"/>
  <c r="M75" i="17" a="1"/>
  <c r="M75" i="17" s="1"/>
  <c r="BF75" i="17" a="1"/>
  <c r="BF75" i="17" s="1"/>
  <c r="H76" i="17" a="1"/>
  <c r="H76" i="17" s="1"/>
  <c r="M77" i="17" a="1"/>
  <c r="M77" i="17" s="1"/>
  <c r="I77" i="17" a="1"/>
  <c r="I77" i="17" s="1"/>
  <c r="L77" i="17" a="1"/>
  <c r="L77" i="17" s="1"/>
  <c r="H77" i="17" a="1"/>
  <c r="H77" i="17" s="1"/>
  <c r="M81" i="17" a="1"/>
  <c r="M81" i="17" s="1"/>
  <c r="I81" i="17" a="1"/>
  <c r="I81" i="17" s="1"/>
  <c r="L81" i="17" a="1"/>
  <c r="L81" i="17" s="1"/>
  <c r="H81" i="17" a="1"/>
  <c r="H81" i="17" s="1"/>
  <c r="AP81" i="17"/>
  <c r="M84" i="17" a="1"/>
  <c r="M84" i="17" s="1"/>
  <c r="I84" i="17" a="1"/>
  <c r="I84" i="17" s="1"/>
  <c r="L84" i="17" a="1"/>
  <c r="L84" i="17" s="1"/>
  <c r="G84" i="17" a="1"/>
  <c r="G84" i="17" s="1"/>
  <c r="K84" i="17" a="1"/>
  <c r="K84" i="17" s="1"/>
  <c r="BC67" i="17" a="1"/>
  <c r="BC67" i="17" s="1"/>
  <c r="BG67" i="17" a="1"/>
  <c r="BG67" i="17" s="1"/>
  <c r="I68" i="17" a="1"/>
  <c r="I68" i="17" s="1"/>
  <c r="M68" i="17" a="1"/>
  <c r="M68" i="17" s="1"/>
  <c r="BC71" i="17" a="1"/>
  <c r="BC71" i="17" s="1"/>
  <c r="BG71" i="17" a="1"/>
  <c r="BG71" i="17" s="1"/>
  <c r="I72" i="17" a="1"/>
  <c r="I72" i="17" s="1"/>
  <c r="M72" i="17" a="1"/>
  <c r="M72" i="17" s="1"/>
  <c r="BC75" i="17" a="1"/>
  <c r="BC75" i="17" s="1"/>
  <c r="BG75" i="17" a="1"/>
  <c r="BG75" i="17" s="1"/>
  <c r="S88" i="17"/>
  <c r="BF88" i="17" a="1"/>
  <c r="BF88" i="17" s="1"/>
  <c r="BE88" i="17" a="1"/>
  <c r="BE88" i="17" s="1"/>
  <c r="BD88" i="17" a="1"/>
  <c r="BD88" i="17" s="1"/>
  <c r="BG88" i="17" a="1"/>
  <c r="BG88" i="17" s="1"/>
  <c r="S90" i="17"/>
  <c r="BG76" i="17" a="1"/>
  <c r="BG76" i="17" s="1"/>
  <c r="BC76" i="17" a="1"/>
  <c r="BC76" i="17" s="1"/>
  <c r="BF76" i="17" a="1"/>
  <c r="BF76" i="17" s="1"/>
  <c r="BE78" i="17" a="1"/>
  <c r="BE78" i="17" s="1"/>
  <c r="BD78" i="17" a="1"/>
  <c r="BD78" i="17" s="1"/>
  <c r="S80" i="17"/>
  <c r="BG80" i="17" a="1"/>
  <c r="BG80" i="17" s="1"/>
  <c r="BC80" i="17" a="1"/>
  <c r="BC80" i="17" s="1"/>
  <c r="BF80" i="17" a="1"/>
  <c r="BF80" i="17" s="1"/>
  <c r="BE82" i="17" a="1"/>
  <c r="BE82" i="17" s="1"/>
  <c r="BD82" i="17" a="1"/>
  <c r="BD82" i="17" s="1"/>
  <c r="J84" i="17" a="1"/>
  <c r="J84" i="17" s="1"/>
  <c r="BC78" i="17" a="1"/>
  <c r="BC78" i="17" s="1"/>
  <c r="BD79" i="17" a="1"/>
  <c r="BD79" i="17" s="1"/>
  <c r="BG79" i="17" a="1"/>
  <c r="BG79" i="17" s="1"/>
  <c r="BC79" i="17" a="1"/>
  <c r="BC79" i="17" s="1"/>
  <c r="AP80" i="17"/>
  <c r="BC82" i="17" a="1"/>
  <c r="BC82" i="17" s="1"/>
  <c r="BG83" i="17" a="1"/>
  <c r="BG83" i="17" s="1"/>
  <c r="BC83" i="17" a="1"/>
  <c r="BC83" i="17" s="1"/>
  <c r="BE83" i="17" a="1"/>
  <c r="BE83" i="17" s="1"/>
  <c r="J87" i="17" a="1"/>
  <c r="J87" i="17" s="1"/>
  <c r="L87" i="17" a="1"/>
  <c r="L87" i="17" s="1"/>
  <c r="H87" i="17" a="1"/>
  <c r="H87" i="17" s="1"/>
  <c r="K87" i="17" a="1"/>
  <c r="K87" i="17" s="1"/>
  <c r="I87" i="17" a="1"/>
  <c r="I87" i="17" s="1"/>
  <c r="G87" i="17" a="1"/>
  <c r="G87" i="17" s="1"/>
  <c r="AP88" i="17"/>
  <c r="M76" i="17" a="1"/>
  <c r="M76" i="17" s="1"/>
  <c r="I76" i="17" a="1"/>
  <c r="I76" i="17" s="1"/>
  <c r="K76" i="17" a="1"/>
  <c r="K76" i="17" s="1"/>
  <c r="S79" i="17"/>
  <c r="S83" i="17"/>
  <c r="M87" i="17" a="1"/>
  <c r="M87" i="17" s="1"/>
  <c r="S91" i="17"/>
  <c r="AP84" i="17"/>
  <c r="BD86" i="17" a="1"/>
  <c r="BD86" i="17" s="1"/>
  <c r="BF86" i="17" a="1"/>
  <c r="BF86" i="17" s="1"/>
  <c r="BC86" i="17" a="1"/>
  <c r="BC86" i="17" s="1"/>
  <c r="J95" i="17" a="1"/>
  <c r="J95" i="17" s="1"/>
  <c r="M95" i="17" a="1"/>
  <c r="M95" i="17" s="1"/>
  <c r="I95" i="17" a="1"/>
  <c r="I95" i="17" s="1"/>
  <c r="K95" i="17" a="1"/>
  <c r="K95" i="17" s="1"/>
  <c r="G95" i="17" a="1"/>
  <c r="G95" i="17" s="1"/>
  <c r="L95" i="17" a="1"/>
  <c r="L95" i="17" s="1"/>
  <c r="H95" i="17" a="1"/>
  <c r="H95" i="17" s="1"/>
  <c r="BG86" i="17" a="1"/>
  <c r="BG86" i="17" s="1"/>
  <c r="BD90" i="17" a="1"/>
  <c r="BD90" i="17" s="1"/>
  <c r="BG90" i="17" a="1"/>
  <c r="BG90" i="17" s="1"/>
  <c r="BC90" i="17" a="1"/>
  <c r="BC90" i="17" s="1"/>
  <c r="BF90" i="17" a="1"/>
  <c r="BF90" i="17" s="1"/>
  <c r="J91" i="17" a="1"/>
  <c r="J91" i="17" s="1"/>
  <c r="M91" i="17" a="1"/>
  <c r="M91" i="17" s="1"/>
  <c r="I91" i="17" a="1"/>
  <c r="I91" i="17" s="1"/>
  <c r="L91" i="17" a="1"/>
  <c r="L91" i="17" s="1"/>
  <c r="H91" i="17" a="1"/>
  <c r="H91" i="17" s="1"/>
  <c r="BD91" i="17" a="1"/>
  <c r="BD91" i="17" s="1"/>
  <c r="BC91" i="17" a="1"/>
  <c r="BC91" i="17" s="1"/>
  <c r="BG91" i="17" a="1"/>
  <c r="BG91" i="17" s="1"/>
  <c r="BF91" i="17" a="1"/>
  <c r="BF91" i="17" s="1"/>
  <c r="BE92" i="17" a="1"/>
  <c r="BE92" i="17" s="1"/>
  <c r="BG92" i="17" a="1"/>
  <c r="BG92" i="17" s="1"/>
  <c r="BF92" i="17" a="1"/>
  <c r="BF92" i="17" s="1"/>
  <c r="BD92" i="17" a="1"/>
  <c r="BD92" i="17" s="1"/>
  <c r="M96" i="17" a="1"/>
  <c r="M96" i="17" s="1"/>
  <c r="I96" i="17" a="1"/>
  <c r="I96" i="17" s="1"/>
  <c r="L96" i="17" a="1"/>
  <c r="L96" i="17" s="1"/>
  <c r="H96" i="17" a="1"/>
  <c r="H96" i="17" s="1"/>
  <c r="J96" i="17" a="1"/>
  <c r="J96" i="17" s="1"/>
  <c r="K96" i="17" a="1"/>
  <c r="K96" i="17" s="1"/>
  <c r="G96" i="17" a="1"/>
  <c r="G96" i="17" s="1"/>
  <c r="BE101" i="17" a="1"/>
  <c r="BE101" i="17" s="1"/>
  <c r="BD101" i="17" a="1"/>
  <c r="BD101" i="17" s="1"/>
  <c r="BF101" i="17" a="1"/>
  <c r="BF101" i="17" s="1"/>
  <c r="BG101" i="17" a="1"/>
  <c r="BG101" i="17" s="1"/>
  <c r="BC101" i="17" a="1"/>
  <c r="BC101" i="17" s="1"/>
  <c r="BE85" i="17" a="1"/>
  <c r="BE85" i="17" s="1"/>
  <c r="BG85" i="17" a="1"/>
  <c r="BG85" i="17" s="1"/>
  <c r="BC85" i="17" a="1"/>
  <c r="BC85" i="17" s="1"/>
  <c r="L97" i="17" a="1"/>
  <c r="L97" i="17" s="1"/>
  <c r="H97" i="17" a="1"/>
  <c r="H97" i="17" s="1"/>
  <c r="K97" i="17" a="1"/>
  <c r="K97" i="17" s="1"/>
  <c r="G97" i="17" a="1"/>
  <c r="G97" i="17" s="1"/>
  <c r="M97" i="17" a="1"/>
  <c r="M97" i="17" s="1"/>
  <c r="I97" i="17" a="1"/>
  <c r="I97" i="17" s="1"/>
  <c r="J97" i="17" a="1"/>
  <c r="J97" i="17" s="1"/>
  <c r="BD85" i="17" a="1"/>
  <c r="BD85" i="17" s="1"/>
  <c r="K86" i="17" a="1"/>
  <c r="K86" i="17" s="1"/>
  <c r="G86" i="17" a="1"/>
  <c r="G86" i="17" s="1"/>
  <c r="M86" i="17" a="1"/>
  <c r="M86" i="17" s="1"/>
  <c r="I86" i="17" a="1"/>
  <c r="I86" i="17" s="1"/>
  <c r="BG87" i="17" a="1"/>
  <c r="BG87" i="17" s="1"/>
  <c r="BC87" i="17" a="1"/>
  <c r="BC87" i="17" s="1"/>
  <c r="BE87" i="17" a="1"/>
  <c r="BE87" i="17" s="1"/>
  <c r="BG95" i="17" a="1"/>
  <c r="BG95" i="17" s="1"/>
  <c r="BC95" i="17" a="1"/>
  <c r="BC95" i="17" s="1"/>
  <c r="BF95" i="17" a="1"/>
  <c r="BF95" i="17" s="1"/>
  <c r="BD95" i="17" a="1"/>
  <c r="BD95" i="17" s="1"/>
  <c r="BE95" i="17" a="1"/>
  <c r="BE95" i="17" s="1"/>
  <c r="BF96" i="17" a="1"/>
  <c r="BF96" i="17" s="1"/>
  <c r="BE96" i="17" a="1"/>
  <c r="BE96" i="17" s="1"/>
  <c r="BG96" i="17" a="1"/>
  <c r="BG96" i="17" s="1"/>
  <c r="BC96" i="17" a="1"/>
  <c r="BC96" i="17" s="1"/>
  <c r="BD87" i="17" a="1"/>
  <c r="BD87" i="17" s="1"/>
  <c r="M88" i="17" a="1"/>
  <c r="M88" i="17" s="1"/>
  <c r="I88" i="17" a="1"/>
  <c r="I88" i="17" s="1"/>
  <c r="K88" i="17" a="1"/>
  <c r="K88" i="17" s="1"/>
  <c r="G88" i="17" a="1"/>
  <c r="G88" i="17" s="1"/>
  <c r="K91" i="17" a="1"/>
  <c r="K91" i="17" s="1"/>
  <c r="AP92" i="17"/>
  <c r="S96" i="17"/>
  <c r="BD96" i="17" a="1"/>
  <c r="BD96" i="17" s="1"/>
  <c r="I92" i="17" a="1"/>
  <c r="I92" i="17" s="1"/>
  <c r="AP96" i="17"/>
  <c r="K93" i="17" a="1"/>
  <c r="K93" i="17" s="1"/>
  <c r="G93" i="17" a="1"/>
  <c r="G93" i="17" s="1"/>
  <c r="M93" i="17" a="1"/>
  <c r="M93" i="17" s="1"/>
  <c r="AP93" i="17"/>
  <c r="BD93" i="17" a="1"/>
  <c r="BD93" i="17" s="1"/>
  <c r="BF93" i="17" a="1"/>
  <c r="BF93" i="17" s="1"/>
  <c r="J92" i="17" a="1"/>
  <c r="J92" i="17" s="1"/>
  <c r="H93" i="17" a="1"/>
  <c r="H93" i="17" s="1"/>
  <c r="BC93" i="17" a="1"/>
  <c r="BC93" i="17" s="1"/>
  <c r="S99" i="17"/>
  <c r="BG99" i="17" a="1"/>
  <c r="BG99" i="17" s="1"/>
  <c r="BC99" i="17" a="1"/>
  <c r="BC99" i="17" s="1"/>
  <c r="BF99" i="17" a="1"/>
  <c r="BF99" i="17" s="1"/>
  <c r="BD99" i="17" a="1"/>
  <c r="BD99" i="17" s="1"/>
  <c r="M100" i="17" a="1"/>
  <c r="M100" i="17" s="1"/>
  <c r="I100" i="17" a="1"/>
  <c r="I100" i="17" s="1"/>
  <c r="L100" i="17" a="1"/>
  <c r="L100" i="17" s="1"/>
  <c r="H100" i="17" a="1"/>
  <c r="H100" i="17" s="1"/>
  <c r="J100" i="17" a="1"/>
  <c r="J100" i="17" s="1"/>
  <c r="K92" i="17" a="1"/>
  <c r="K92" i="17" s="1"/>
  <c r="J94" i="17" a="1"/>
  <c r="J94" i="17" s="1"/>
  <c r="L94" i="17" a="1"/>
  <c r="L94" i="17" s="1"/>
  <c r="H94" i="17" a="1"/>
  <c r="H94" i="17" s="1"/>
  <c r="BF100" i="17" a="1"/>
  <c r="BF100" i="17" s="1"/>
  <c r="BE100" i="17" a="1"/>
  <c r="BE100" i="17" s="1"/>
  <c r="BG100" i="17" a="1"/>
  <c r="BG100" i="17" s="1"/>
  <c r="BC100" i="17" a="1"/>
  <c r="BC100" i="17" s="1"/>
  <c r="L101" i="17" a="1"/>
  <c r="L101" i="17" s="1"/>
  <c r="H101" i="17" a="1"/>
  <c r="H101" i="17" s="1"/>
  <c r="K101" i="17" a="1"/>
  <c r="K101" i="17" s="1"/>
  <c r="G101" i="17" a="1"/>
  <c r="G101" i="17" s="1"/>
  <c r="M101" i="17" a="1"/>
  <c r="M101" i="17" s="1"/>
  <c r="I101" i="17" a="1"/>
  <c r="I101" i="17" s="1"/>
  <c r="G92" i="17" a="1"/>
  <c r="G92" i="17" s="1"/>
  <c r="I93" i="17" a="1"/>
  <c r="I93" i="17" s="1"/>
  <c r="G94" i="17" a="1"/>
  <c r="G94" i="17" s="1"/>
  <c r="AP97" i="17"/>
  <c r="BE97" i="17" a="1"/>
  <c r="BE97" i="17" s="1"/>
  <c r="BD97" i="17" a="1"/>
  <c r="BD97" i="17" s="1"/>
  <c r="BF97" i="17" a="1"/>
  <c r="BF97" i="17" s="1"/>
  <c r="BD98" i="17" a="1"/>
  <c r="BD98" i="17" s="1"/>
  <c r="BG98" i="17" a="1"/>
  <c r="BG98" i="17" s="1"/>
  <c r="BC98" i="17" a="1"/>
  <c r="BC98" i="17" s="1"/>
  <c r="BE98" i="17" a="1"/>
  <c r="BE98" i="17" s="1"/>
  <c r="J99" i="17" a="1"/>
  <c r="J99" i="17" s="1"/>
  <c r="M99" i="17" a="1"/>
  <c r="M99" i="17" s="1"/>
  <c r="I99" i="17" a="1"/>
  <c r="I99" i="17" s="1"/>
  <c r="K99" i="17" a="1"/>
  <c r="K99" i="17" s="1"/>
  <c r="G99" i="17" a="1"/>
  <c r="G99" i="17" s="1"/>
  <c r="BD100" i="17" a="1"/>
  <c r="BD100" i="17" s="1"/>
  <c r="J93" i="17" a="1"/>
  <c r="J93" i="17" s="1"/>
  <c r="BG93" i="17" a="1"/>
  <c r="BG93" i="17" s="1"/>
  <c r="BC97" i="17" a="1"/>
  <c r="BC97" i="17" s="1"/>
  <c r="K98" i="17" a="1"/>
  <c r="K98" i="17" s="1"/>
  <c r="G98" i="17" a="1"/>
  <c r="G98" i="17" s="1"/>
  <c r="J98" i="17" a="1"/>
  <c r="J98" i="17" s="1"/>
  <c r="L98" i="17" a="1"/>
  <c r="L98" i="17" s="1"/>
  <c r="H98" i="17" a="1"/>
  <c r="H98" i="17" s="1"/>
  <c r="BF98" i="17" a="1"/>
  <c r="BF98" i="17" s="1"/>
  <c r="H99" i="17" a="1"/>
  <c r="H99" i="17" s="1"/>
  <c r="K100" i="17" a="1"/>
  <c r="K100" i="17" s="1"/>
  <c r="AP100" i="17"/>
  <c r="J101" i="17" a="1"/>
  <c r="J101"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D2EDA3-9F1F-409E-B3A1-11C7006B20F5}">
      <text>
        <r>
          <rPr>
            <sz val="10"/>
            <color rgb="FF000000"/>
            <rFont val="Arial"/>
            <family val="2"/>
          </rPr>
          <t xml:space="preserve">change to bin intervals
</t>
        </r>
        <r>
          <rPr>
            <sz val="10"/>
            <color rgb="FF000000"/>
            <rFont val="Arial"/>
            <family val="2"/>
          </rPr>
          <t xml:space="preserve">	-Ng Zhili
</t>
        </r>
        <r>
          <rPr>
            <sz val="10"/>
            <color rgb="FF000000"/>
            <rFont val="Arial"/>
            <family val="2"/>
          </rPr>
          <t xml:space="preserve">----
</t>
        </r>
        <r>
          <rPr>
            <sz val="10"/>
            <color rgb="FF000000"/>
            <rFont val="Arial"/>
            <family val="2"/>
          </rPr>
          <t xml:space="preserve">AA to AF questions (add workplace)
</t>
        </r>
        <r>
          <rPr>
            <sz val="10"/>
            <color rgb="FF000000"/>
            <rFont val="Arial"/>
            <family val="2"/>
          </rPr>
          <t xml:space="preserve">	-Ng Zhili</t>
        </r>
      </text>
    </comment>
    <comment ref="AL1" authorId="0" shapeId="0" xr:uid="{10C96D40-CF4B-4793-9C66-BD3260873C74}">
      <text>
        <r>
          <rPr>
            <sz val="10"/>
            <color rgb="FF000000"/>
            <rFont val="Arial"/>
            <family val="2"/>
          </rPr>
          <t xml:space="preserve">12 intervals, 0 is an interval, 100 is an interval.
</t>
        </r>
        <r>
          <rPr>
            <sz val="10"/>
            <color rgb="FF000000"/>
            <rFont val="Arial"/>
            <family val="2"/>
          </rPr>
          <t xml:space="preserve">	-Ng Zhili</t>
        </r>
      </text>
    </comment>
    <comment ref="AY1" authorId="0" shapeId="0" xr:uid="{25DF25E4-91E3-47F2-8510-D7D6F4C834A5}">
      <text>
        <r>
          <rPr>
            <sz val="10"/>
            <color rgb="FF000000"/>
            <rFont val="Arial"/>
            <family val="2"/>
            <scheme val="minor"/>
          </rPr>
          <t>How important is the XXXX in choosing a secondary school?
	-Wu Meng Hui</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<sst xmlns="http://schemas.openxmlformats.org/spreadsheetml/2006/main" count="16650" uniqueCount="932">
  <si>
    <t>Timestamp</t>
  </si>
  <si>
    <t>What is your age?</t>
  </si>
  <si>
    <t>What is your ethnicity?</t>
  </si>
  <si>
    <t>What is your nationality?</t>
  </si>
  <si>
    <t>Which HDB town do you live in?</t>
  </si>
  <si>
    <t>What type of housing do you live in?</t>
  </si>
  <si>
    <t>What is your HDB Flat Type?</t>
  </si>
  <si>
    <t>What floor do you live on?</t>
  </si>
  <si>
    <t>Roughly how many neighbours do you have on your floor?</t>
  </si>
  <si>
    <t>Roughly how many neighbours of a different ethnicity do you have on your floor?</t>
  </si>
  <si>
    <t>What is your Private Housing Type?</t>
  </si>
  <si>
    <t>What floor do you live on?2</t>
  </si>
  <si>
    <t>Roughly how many neighbours do you have on your floor?3</t>
  </si>
  <si>
    <t>Roughly how many neighbours of a different ethnicity do you have on your floor?4</t>
  </si>
  <si>
    <t xml:space="preserve">How many friends do you have in your neighbourhood? </t>
  </si>
  <si>
    <t xml:space="preserve">How many friends of different ethnicity do you have in your neighbourhood? </t>
  </si>
  <si>
    <t>[Normalize] How many friends do you have in your neighbourhood?</t>
  </si>
  <si>
    <t xml:space="preserve">[Normalize] How many friends of different ethnicity do you have in your neighbourhood? </t>
  </si>
  <si>
    <t>[Within] Friend Ethinicity Ratio</t>
  </si>
  <si>
    <t>[Within] Friend Ethinicity Ratio 2</t>
  </si>
  <si>
    <t>How often do you interact with friends... [In your neighbourhood?]</t>
  </si>
  <si>
    <t>How often do you interact with friends... [In your neighbourhood of different ethnicities?]</t>
  </si>
  <si>
    <t>Where do you have the most interactions with friends in your neighbourhood?</t>
  </si>
  <si>
    <t xml:space="preserve"> How often do you interact with neighbours... [on your floor?]</t>
  </si>
  <si>
    <t xml:space="preserve"> How often do you interact with neighbours... [on your floor of different ethnicity?]</t>
  </si>
  <si>
    <t xml:space="preserve"> How often do you interact with neighbours... [In your block?]</t>
  </si>
  <si>
    <t xml:space="preserve"> How often do you interact with neighbours... [In your block of different ethnicity?]</t>
  </si>
  <si>
    <t xml:space="preserve"> How often do you interact with neighbours... [In your neighbourhood?]</t>
  </si>
  <si>
    <t xml:space="preserve"> How often do you interact with neighbours... [In your neighbourhood of different ethnicities?]</t>
  </si>
  <si>
    <t>Where do you have the most interactions with neighbours in your neighbourhood?</t>
  </si>
  <si>
    <t>My interactions with other ethnicities within my neighbourhood have improved my understanding of these ethnicities</t>
  </si>
  <si>
    <t>I feel comfortable interacting with people in my neighbourhood</t>
  </si>
  <si>
    <t>I feel comfortable interacting with people of other ethnicities in my neighbourhood</t>
  </si>
  <si>
    <t>How often do you interact with... [people outside of your neighbourhood?]</t>
  </si>
  <si>
    <t>How often do you interact with... [people outside of your neighbourhood of different ethnicities?]</t>
  </si>
  <si>
    <t>How often do you interact with... [friends outside of your neighbourhood?]</t>
  </si>
  <si>
    <t>How often do you interact with... [friends outside of your neighbourhood of different ethnicities?]</t>
  </si>
  <si>
    <t>How many friends do you have outside your neighbourhood?</t>
  </si>
  <si>
    <t>How many friends of different ethnicities do you have outside your neighbourhood?</t>
  </si>
  <si>
    <t>[Normalize] How many friends do you have outside your neighbourhood?</t>
  </si>
  <si>
    <t>[Normalize] How many friends of different ethnicities do you have outside your neighbourhood?</t>
  </si>
  <si>
    <t>[Outside] Friend Ethinicity Ratio</t>
  </si>
  <si>
    <t>[Outside] Friend Ethinicity Ratio 2</t>
  </si>
  <si>
    <t>Where do you have the most interactions with friends outside your neighbourhood?</t>
  </si>
  <si>
    <t>My interactions with other ethnicities outside my neighbourhood have improved my understanding of these ethnicities</t>
  </si>
  <si>
    <t>I feel comfortable interacting with people outside my neighbourhood</t>
  </si>
  <si>
    <t>I feel comfortable interacting with people of other ethnicities outside my neighbourhood</t>
  </si>
  <si>
    <t>Do you have children that have attended/is attending secondary school?</t>
  </si>
  <si>
    <t>Where is your secondary school?</t>
  </si>
  <si>
    <t>How many daily interactions do you have with people of different ethnicities in your secondary school?</t>
  </si>
  <si>
    <t>How important is the school curriculum (Integrated Programme/'O' Level/IB etc) in choosing your secondary school?</t>
  </si>
  <si>
    <t>How important is the quality of education in choosing your secondary school?</t>
  </si>
  <si>
    <t>How important is the distance to home in choosing your secondary school?</t>
  </si>
  <si>
    <t>Are there other important factors you considered when choosing your secondary school?</t>
  </si>
  <si>
    <t>Where is your child's secondary school?</t>
  </si>
  <si>
    <t>How important is the school curriculum (Integrated Programme/'O' Level/IB etc) in choosing your child's secondary school?</t>
  </si>
  <si>
    <t>How important is the quality of education in choosing your child's secondary school?</t>
  </si>
  <si>
    <t>How important is the distance to home in choosing child's secondary school?</t>
  </si>
  <si>
    <t>Are there other important factors you considered when choosing your child's secondary school?</t>
  </si>
  <si>
    <t>1 to 10</t>
  </si>
  <si>
    <t>11 to 20</t>
  </si>
  <si>
    <t>21 to 30</t>
  </si>
  <si>
    <t>31 to 40</t>
  </si>
  <si>
    <t>41 to 50</t>
  </si>
  <si>
    <t>51 to 60</t>
  </si>
  <si>
    <t>61 to 70</t>
  </si>
  <si>
    <t>71 to 80</t>
  </si>
  <si>
    <t>81 to 90</t>
  </si>
  <si>
    <t>91 to 100</t>
  </si>
  <si>
    <t>More than 100</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</si>
  <si>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</si>
  <si>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</si>
  <si>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</si>
  <si>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</si>
  <si>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</si>
  <si>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</si>
  <si>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</si>
  <si>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</si>
  <si>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</si>
  <si>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</si>
  <si>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</si>
  <si>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</si>
  <si>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</si>
  <si>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</si>
  <si>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</si>
  <si>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</si>
  <si>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</si>
  <si>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 </t>
  </si>
  <si>
    <t>Q1</t>
  </si>
  <si>
    <t>Q2</t>
  </si>
  <si>
    <t>Q3</t>
  </si>
  <si>
    <t>Q4</t>
  </si>
  <si>
    <t>Q5</t>
  </si>
  <si>
    <t>Q8</t>
  </si>
  <si>
    <t>Q9</t>
  </si>
  <si>
    <t>Q10_1</t>
  </si>
  <si>
    <t>Q11_1</t>
  </si>
  <si>
    <t>Q12</t>
  </si>
  <si>
    <t>Q13_1</t>
  </si>
  <si>
    <t>Q14_1</t>
  </si>
  <si>
    <t>Q15_1</t>
  </si>
  <si>
    <t>Q16_1</t>
  </si>
  <si>
    <t>Q17</t>
  </si>
  <si>
    <t>Q18_1</t>
  </si>
  <si>
    <t>Q19_1</t>
  </si>
  <si>
    <t>Q20_1</t>
  </si>
  <si>
    <t>Q21_1</t>
  </si>
  <si>
    <t>Q22_1</t>
  </si>
  <si>
    <t>Q23_1</t>
  </si>
  <si>
    <t>Q24_1</t>
  </si>
  <si>
    <t>Q25</t>
  </si>
  <si>
    <t>Q26</t>
  </si>
  <si>
    <t>Q27</t>
  </si>
  <si>
    <t>Q28_1</t>
  </si>
  <si>
    <t>Q29_1</t>
  </si>
  <si>
    <t>Q30_1</t>
  </si>
  <si>
    <t>Q31_1</t>
  </si>
  <si>
    <t>Q31_2</t>
  </si>
  <si>
    <t>Q31_3</t>
  </si>
  <si>
    <t>Q33_1</t>
  </si>
  <si>
    <t>Q33_2</t>
  </si>
  <si>
    <t>Q33_3</t>
  </si>
  <si>
    <t>Q35_1</t>
  </si>
  <si>
    <t>Q36</t>
  </si>
  <si>
    <t>Q37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</si>
  <si>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</si>
  <si>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</si>
  <si>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</si>
  <si>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</si>
  <si>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</si>
  <si>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</si>
  <si>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</si>
  <si>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</si>
  <si>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</si>
  <si>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</si>
  <si>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</si>
  <si>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</si>
  <si>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</si>
  <si>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</si>
  <si>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Ethnic Integration Policy (EIP) Survey
The following study is part of a study conducted by a group of NUS students to better understand the effectiveness of Singapore's Ethnic Integration Policy (EIP). In this study, you will be asked to answer a few questions about the EIP as well as your interactions with others within and outside of your neighbourhood.
We are looking for respondents who are aged 18 and above only. This survey is expected to only take up to 5 minutes.
Disclaimer: Any personal identifying details will not be collected in this survey. All responses are anonymous and the data will be discarded safely after the conclusion of the study.
Thank you for participating in this survey. If you have any concerns/questions please do not hesitate to contact us at ng.zhili@u.nus.edu or e0564848@u.nus.edu.
Participant Consent
In proceeding with the study, I hereby acknowledge that:
	I agree to participate in the survey.
	I am aged 18 and above.
	I agree that I will not derive any monetary or other benefits from this survey.</t>
  </si>
  <si>
    <t>Q1. What is your age?</t>
  </si>
  <si>
    <t>Q2. What is your ethnicity? - Selected Choice</t>
  </si>
  <si>
    <t>Q3. What is your nationality? - Selected Choice</t>
  </si>
  <si>
    <t>Q4. Which HDB Town do you live in?</t>
  </si>
  <si>
    <t>Q5. What type of housing do you live in?</t>
  </si>
  <si>
    <t>Q6. What is your HDB Flat Type/ Housing Type? - Selected Choice</t>
  </si>
  <si>
    <t>Q8. How many friends do you have in your neighbourhood?</t>
  </si>
  <si>
    <t>Q9. How many friends of different ethnicity do you have in your neighbourhood?</t>
  </si>
  <si>
    <t>Q10. How often do you interact with your friends in your neighbourhood? - 2</t>
  </si>
  <si>
    <t>Q11. How often do you interact with your friends in your neighbourhood of different ethnicities? - 1</t>
  </si>
  <si>
    <t>Q12. Where do you have the most interactions with friends in your neighbourhood? - Selected Choice</t>
  </si>
  <si>
    <t>Q13. How often do you interact with your neighbours in your block? - 1</t>
  </si>
  <si>
    <t>Q14. How often do you interact with your neighbours in your block of different ethnicity? - 1</t>
  </si>
  <si>
    <t>Q15. How often do you interact with your neighbours in your neighbourhood? - 1</t>
  </si>
  <si>
    <t>Q16. How often do you interact with your neighbours in your neighbourhood of different ethnicity? - 1</t>
  </si>
  <si>
    <t>Q17. Where do you have the most interactions with neighbours in your neighbourhood? - Selected Choice</t>
  </si>
  <si>
    <t>Q18. My interactions with other ethnicities within my neighbourhood have improved my understanding of these ethnicities.</t>
  </si>
  <si>
    <t>Q19. I feel comfortable interacting with people in my neighbourhood.</t>
  </si>
  <si>
    <t>Q20. I feel comfortable interacting with people of other ethnicities in my neighbourhood.</t>
  </si>
  <si>
    <t>Q21. How often do you interact with people outside of your neighbourhood?</t>
  </si>
  <si>
    <t>Q22. How often do you interact with people outside of your neighbourhood of different ethnicities?</t>
  </si>
  <si>
    <t>Q23. How often do you interact with friends outside of your neighbourhood?</t>
  </si>
  <si>
    <t>Q24. How often do you interact with friends outside of your neighbourhood of different ethnicities?</t>
  </si>
  <si>
    <t>Q25. How many friends do you have outside your neighbourhood?</t>
  </si>
  <si>
    <t>Q26. How many friends of different ethnicities do you have outside your neighbourhood?</t>
  </si>
  <si>
    <t>Q27. Where do you have the most interactions with friends outside your neighbourhood?</t>
  </si>
  <si>
    <t>Q28. My interactions with other ethnicities outside my neighbourhood have improved my understanding of these ethnicities.</t>
  </si>
  <si>
    <t>Q29. I feel comfortable interacting with people outside my neighbourhood.</t>
  </si>
  <si>
    <t>Q30. I feel comfortable interacting with people of other ethnicities outside my neighbourhood.</t>
  </si>
  <si>
    <t>Q31. Rank the top 3 amenities you believe are most important to be near your house by entering values 1 to 3 in the boxes below. - Place of Worship</t>
  </si>
  <si>
    <t>Q31. Rank the top 3 amenities you believe are most important to be near your house by entering values 1 to 3 in the boxes below. - Primary School</t>
  </si>
  <si>
    <t>Q31. Rank the top 3 amenities you believe are most important to be near your house by entering values 1 to 3 in the boxes below. - Secondary School</t>
  </si>
  <si>
    <t>Q32. Rank the top 3 factors you believe are the most important in choosing a school by entering values 1 to 3 in the boxes below. - School Curriculum (Integrated Programme/'O' Level/IB etc)</t>
  </si>
  <si>
    <t>Q32. Rank the top 3 factors you believe are the most important in choosing a school by entering values 1 to 3 in the boxes below. - School Reputation</t>
  </si>
  <si>
    <t>Q32. Rank the top 3 factors you believe are the most important in choosing a school by entering values 1 to 3 in the boxes below. - Distance from Home</t>
  </si>
  <si>
    <t>Q33. Do you think EIP is necessary?</t>
  </si>
  <si>
    <t>Q34. Why do you think EIP is necessary or not necessary?</t>
  </si>
  <si>
    <t>Q35. Do you have any other suggestions or thoughts regarding the EIP?</t>
  </si>
  <si>
    <t>17.233.120.254</t>
  </si>
  <si>
    <t>True</t>
  </si>
  <si>
    <t>R_BqPGPK9fhJmBYWJ</t>
  </si>
  <si>
    <t/>
  </si>
  <si>
    <t>anonymous</t>
  </si>
  <si>
    <t>EN</t>
  </si>
  <si>
    <t>I hereby acknowledge the above consent and agree to proceed.</t>
  </si>
  <si>
    <t>22</t>
  </si>
  <si>
    <t>Chinese</t>
  </si>
  <si>
    <t>Singaporean</t>
  </si>
  <si>
    <t>I do not live in a HDB Town</t>
  </si>
  <si>
    <t>Private</t>
  </si>
  <si>
    <t>Terrace</t>
  </si>
  <si>
    <t>0</t>
  </si>
  <si>
    <t>Sometimes</t>
  </si>
  <si>
    <t>Never</t>
  </si>
  <si>
    <t>Along the street or when house visiting</t>
  </si>
  <si>
    <t>In their houses or along the street</t>
  </si>
  <si>
    <t>Neither agree nor disagree</t>
  </si>
  <si>
    <t>Somewhat agree</t>
  </si>
  <si>
    <t>Strongly agree</t>
  </si>
  <si>
    <t>Very frequently</t>
  </si>
  <si>
    <t>Frequently</t>
  </si>
  <si>
    <t>At work, in school, or when we go out to eat</t>
  </si>
  <si>
    <t>MRT Stations</t>
  </si>
  <si>
    <t>Bus Stops</t>
  </si>
  <si>
    <t>Shopping Mall</t>
  </si>
  <si>
    <t>School Reputation</t>
  </si>
  <si>
    <t>Subjects Offered</t>
  </si>
  <si>
    <t>School Curriculum</t>
  </si>
  <si>
    <t>Extremely Necessary</t>
  </si>
  <si>
    <t>To improve diversity and prevent homogeneity or ethnic bubbles forming.</t>
  </si>
  <si>
    <t xml:space="preserve"> Even if it doesn't help with improving interaction, I think living together in the same spaces is still better than complete segregation by natural or artificial forces</t>
  </si>
  <si>
    <t>137.132.26.171</t>
  </si>
  <si>
    <t>R_XtSL6jNHZH1RDO1</t>
  </si>
  <si>
    <t>23</t>
  </si>
  <si>
    <t>Neighbourhood shopping mall</t>
  </si>
  <si>
    <t>See them say hi outside their house</t>
  </si>
  <si>
    <t>Somewhat disagree</t>
  </si>
  <si>
    <t xml:space="preserve">School </t>
  </si>
  <si>
    <t>Sport facilities</t>
  </si>
  <si>
    <t>Distance from Home</t>
  </si>
  <si>
    <t>Somewhat Necessary</t>
  </si>
  <si>
    <t>More contact w ethnicities very important</t>
  </si>
  <si>
    <t>NIL</t>
  </si>
  <si>
    <t>111.65.51.182</t>
  </si>
  <si>
    <t>R_2ZEKWkPIpVMzHT4</t>
  </si>
  <si>
    <t>Punggol</t>
  </si>
  <si>
    <t>Public Housing (HDB)</t>
  </si>
  <si>
    <t>4-Room</t>
  </si>
  <si>
    <t>Neighbourhood Eatery (Hawker Centres/Cafes/etc)</t>
  </si>
  <si>
    <t>School, etc</t>
  </si>
  <si>
    <t>Ensure interaction across races</t>
  </si>
  <si>
    <t>122.11.212.27</t>
  </si>
  <si>
    <t>R_3flAYLvZGNC1lLA</t>
  </si>
  <si>
    <t>24</t>
  </si>
  <si>
    <t>Ang Mo Kio</t>
  </si>
  <si>
    <t>No friends in neighbourhood</t>
  </si>
  <si>
    <t>About half the time</t>
  </si>
  <si>
    <t>Neighbourhood Park/Playground/Fitness Corner</t>
  </si>
  <si>
    <t>nq</t>
  </si>
  <si>
    <t>necessaey to prevent clustering of similar ethnicities together</t>
  </si>
  <si>
    <t>137.132.26.137</t>
  </si>
  <si>
    <t>R_215jtKv78C51UAE</t>
  </si>
  <si>
    <t>Woodlands</t>
  </si>
  <si>
    <t>No neighbours</t>
  </si>
  <si>
    <t>Their home</t>
  </si>
  <si>
    <t>Allow for different races to acknowledge one anothers existence so there will not be a "out of sight, out of mind" situation</t>
  </si>
  <si>
    <t>137.132.26.182</t>
  </si>
  <si>
    <t>R_8oTVP4zy38c34cx</t>
  </si>
  <si>
    <t>21</t>
  </si>
  <si>
    <t>Choa Chu Kang</t>
  </si>
  <si>
    <t>5-Room</t>
  </si>
  <si>
    <t>Each others house</t>
  </si>
  <si>
    <t>NA</t>
  </si>
  <si>
    <t>School</t>
  </si>
  <si>
    <t>Secondary School</t>
  </si>
  <si>
    <t>Extracurricular Programmes</t>
  </si>
  <si>
    <t>Ensures multiracial interaction and limits creation of ethnic enclaves</t>
  </si>
  <si>
    <t>119.56.110.29</t>
  </si>
  <si>
    <t>R_1o5pLdR6kM1KEDm</t>
  </si>
  <si>
    <t>25</t>
  </si>
  <si>
    <t>Bishan</t>
  </si>
  <si>
    <t>Executive Flat</t>
  </si>
  <si>
    <t>In our corridor</t>
  </si>
  <si>
    <t>University</t>
  </si>
  <si>
    <t>Place of Worship</t>
  </si>
  <si>
    <t>Prevents the formation of obvious racial enclaves</t>
  </si>
  <si>
    <t>119.234.4.75</t>
  </si>
  <si>
    <t>R_paRyD9vgTScizbr</t>
  </si>
  <si>
    <t>20</t>
  </si>
  <si>
    <t>school</t>
  </si>
  <si>
    <t>help balance races</t>
  </si>
  <si>
    <t>hard for minorities to resell hdb apparently</t>
  </si>
  <si>
    <t>137.132.26.75</t>
  </si>
  <si>
    <t>R_2U8X68wGlKaTw2O</t>
  </si>
  <si>
    <t>at work &amp; school, gym</t>
  </si>
  <si>
    <t>Lift and lift lobby</t>
  </si>
  <si>
    <t>university, workplace, meals</t>
  </si>
  <si>
    <t>Neutral</t>
  </si>
  <si>
    <t>there are pros and cons; seems to benefit/affect minorities more</t>
  </si>
  <si>
    <t>137.132.26.249</t>
  </si>
  <si>
    <t>R_25XwYm2QDBqHbwx</t>
  </si>
  <si>
    <t>Tampines</t>
  </si>
  <si>
    <t>Corridors and void decks</t>
  </si>
  <si>
    <t>Corridors, void decks and provision shops</t>
  </si>
  <si>
    <t>Shopping centres and malls, in school (university)</t>
  </si>
  <si>
    <t>It is important that there is physical integration of the different races in Singapore to promote and faciliate interaction</t>
  </si>
  <si>
    <t>It is not applicable especially since the EIP does not apply towards rental housing, in estates such as Simei, there has been an alarming increase (based on observation) in the number of expats from India given how there is Changi Business Park nearby, rental housing opposes EIP</t>
  </si>
  <si>
    <t>137.132.26.82</t>
  </si>
  <si>
    <t>R_pSOIGcrzERvcBPz</t>
  </si>
  <si>
    <t>Eateries</t>
  </si>
  <si>
    <t xml:space="preserve">To ensure that there are interactions between different racial groups to understand each other more. </t>
  </si>
  <si>
    <t>Should enforce quotas for schools as well. Some schools, especially the SAP schools have majority Chinese students.</t>
  </si>
  <si>
    <t>137.132.26.48</t>
  </si>
  <si>
    <t>R_1rwY2dd9fTTcmKd</t>
  </si>
  <si>
    <t xml:space="preserve">House corridors </t>
  </si>
  <si>
    <t>Strongly disagree</t>
  </si>
  <si>
    <t>Orchard/Dhoby Ghaut/NUS</t>
  </si>
  <si>
    <t>Ensures that there is some kind of diversity in the building, and people of minority races have a better chance at securing a house</t>
  </si>
  <si>
    <t>Beyond policy, there could be more chances of everyday interaction among races</t>
  </si>
  <si>
    <t>80.112.182.104</t>
  </si>
  <si>
    <t>R_phm5hPJO3T3PuiR</t>
  </si>
  <si>
    <t>Bungalow</t>
  </si>
  <si>
    <t>Somewhat NOT Necessary</t>
  </si>
  <si>
    <t>101.127.90.195</t>
  </si>
  <si>
    <t>R_2rUSMIJpG0BtGX2</t>
  </si>
  <si>
    <t>Semi-detached</t>
  </si>
  <si>
    <t>To prevent people from the same race congregating, to promote interaction with other ethnicities.</t>
  </si>
  <si>
    <t>172.225.52.178</t>
  </si>
  <si>
    <t>R_240YXVj1vOwshCv</t>
  </si>
  <si>
    <t>Lift lobbies</t>
  </si>
  <si>
    <t>School, work, restaurants</t>
  </si>
  <si>
    <t>Tertiary Institution</t>
  </si>
  <si>
    <t>Prevents ghettoisation of the poorest of neighbourhoods. With the EIP, disasters like racial conflicts and riots are averted.</t>
  </si>
  <si>
    <t>Keep it. If possible, apply it to private housing, but otherwise don't mess with it. It is so easy to question the policy when the younger generations have forgotten how Singapore was without it. One only needs to look at the racial politics and conflicts in other countries around the world and understand how much of our current peace and stability is owed to the EIP.</t>
  </si>
  <si>
    <t>185.193.224.8</t>
  </si>
  <si>
    <t>R_1iqxQCsL1t3coEi</t>
  </si>
  <si>
    <t>Bukit Timah</t>
  </si>
  <si>
    <t>Condominium</t>
  </si>
  <si>
    <t>101.127.82.135</t>
  </si>
  <si>
    <t>R_ym9NyFHOTVZK0uZ</t>
  </si>
  <si>
    <t>Hougang</t>
  </si>
  <si>
    <t>School, Workplace</t>
  </si>
  <si>
    <t>People of the same race may naturally tend to congregate together. Hard to say whether it's a good thing or a bad thing, and if it should be regulated or not.</t>
  </si>
  <si>
    <t>87.92.42.158</t>
  </si>
  <si>
    <t>R_2CWdkBlKRJmOgOt</t>
  </si>
  <si>
    <t>Indian</t>
  </si>
  <si>
    <t>Jurong East</t>
  </si>
  <si>
    <t>In the lifts</t>
  </si>
  <si>
    <t>School, malls, their houses</t>
  </si>
  <si>
    <t xml:space="preserve">EIP is beneficial as it prevents the creation of racial enclaves. (We already see this in some Condos in the East, for instance). Though, perhaps this forced mixing was more essential in the past. </t>
  </si>
  <si>
    <t>Makes selling and purchasing of houses a challenge for minorities!</t>
  </si>
  <si>
    <t>116.87.59.4</t>
  </si>
  <si>
    <t>R_1OVQMj1F2Wanr2v</t>
  </si>
  <si>
    <t>Yishun</t>
  </si>
  <si>
    <t>Mansionette</t>
  </si>
  <si>
    <t>shopping malls, restaurants, friends house</t>
  </si>
  <si>
    <t>Parks</t>
  </si>
  <si>
    <t>minority groups will be unintentionally be left out (numbers game/historic socioeconomic disadvantage). good to enforce a bare minimum of diversity</t>
  </si>
  <si>
    <t>we might not personally have felt it being relevant improved the status quo but i think our society would be worse without it?</t>
  </si>
  <si>
    <t>175.156.66.243</t>
  </si>
  <si>
    <t>R_1dt4Xx0TAzg8fUA</t>
  </si>
  <si>
    <t>Bukit Panjang</t>
  </si>
  <si>
    <t>Coffee shop</t>
  </si>
  <si>
    <t>Prevent enclaves</t>
  </si>
  <si>
    <t>137.132.26.103</t>
  </si>
  <si>
    <t>False</t>
  </si>
  <si>
    <t>R_3067RrbY44zt0xP</t>
  </si>
  <si>
    <t>qr</t>
  </si>
  <si>
    <t>27</t>
  </si>
  <si>
    <t>Malay</t>
  </si>
  <si>
    <t>Spam</t>
  </si>
  <si>
    <t>R_20OpliAti0QclGK</t>
  </si>
  <si>
    <t>30</t>
  </si>
  <si>
    <t>3-Room</t>
  </si>
  <si>
    <t>111.65.36.251</t>
  </si>
  <si>
    <t>R_1po0y7VjfoYZsmC</t>
  </si>
  <si>
    <t>137.132.26.204</t>
  </si>
  <si>
    <t>R_12a0EAqsAVMUH4B</t>
  </si>
  <si>
    <t>39</t>
  </si>
  <si>
    <t>In the lift</t>
  </si>
  <si>
    <t>workplace</t>
  </si>
  <si>
    <t>R_1fZzfKeZL4B1DrK</t>
  </si>
  <si>
    <t>137.132.26.202</t>
  </si>
  <si>
    <t>R_33swk87H64CTEhs</t>
  </si>
  <si>
    <t>Bedok</t>
  </si>
  <si>
    <t>116.88.241.31</t>
  </si>
  <si>
    <t>R_1FtektabbnPvv3a</t>
  </si>
  <si>
    <t>Very Frequently</t>
  </si>
  <si>
    <t xml:space="preserve">Within the condominium </t>
  </si>
  <si>
    <t>137.132.26.200</t>
  </si>
  <si>
    <t>R_Opy7pPk18i5nLsB</t>
  </si>
  <si>
    <t>Queenstown</t>
  </si>
  <si>
    <t>172.226.214.44</t>
  </si>
  <si>
    <t>R_1kZj6Qok1XoVXhS</t>
  </si>
  <si>
    <t>18</t>
  </si>
  <si>
    <t>At HDB block</t>
  </si>
  <si>
    <t>School, malls</t>
  </si>
  <si>
    <t>137.132.26.209</t>
  </si>
  <si>
    <t>R_3O9qDAWgtTwKwFU</t>
  </si>
  <si>
    <t>19</t>
  </si>
  <si>
    <t>119.56.110.210</t>
  </si>
  <si>
    <t>R_UAZ06rIIuEIWvLP</t>
  </si>
  <si>
    <t>Clementi</t>
  </si>
  <si>
    <t>119.234.10.144</t>
  </si>
  <si>
    <t>R_cvSaca5KBWjosUh</t>
  </si>
  <si>
    <t>Eurasian</t>
  </si>
  <si>
    <t>Neighbourhood CC/RC activities</t>
  </si>
  <si>
    <t>Usually in passing at the lobby</t>
  </si>
  <si>
    <t>MRT stations</t>
  </si>
  <si>
    <t>Primary School</t>
  </si>
  <si>
    <t>Encourages interaction with people of different ethnicities</t>
  </si>
  <si>
    <t>119.56.101.163</t>
  </si>
  <si>
    <t>R_T57kMGQSw4cE5uF</t>
  </si>
  <si>
    <t>Detached</t>
  </si>
  <si>
    <t>116.88.219.222</t>
  </si>
  <si>
    <t>R_3HFbQMJczHsctgv</t>
  </si>
  <si>
    <t>Within the condo compound</t>
  </si>
  <si>
    <t>Malls, food places</t>
  </si>
  <si>
    <t>Dont think it’s needed to help different ethnicities interact with each other</t>
  </si>
  <si>
    <t>145.107.69.63</t>
  </si>
  <si>
    <t>R_21dMZ5ZpvmYNHCv</t>
  </si>
  <si>
    <t>Engineers a mix in ethnicities, prevents ethnic enclaves, theoretically improves chances of interaction across different ethnicities.</t>
  </si>
  <si>
    <t>116.86.129.238</t>
  </si>
  <si>
    <t>R_2wGk1hvRQ4Q78zl</t>
  </si>
  <si>
    <t>Serangoon</t>
  </si>
  <si>
    <t>Walking in and out of residence</t>
  </si>
  <si>
    <t>Church and School</t>
  </si>
  <si>
    <t>Hawker Centre</t>
  </si>
  <si>
    <t>Improves diversity within public housing and prevents the formation of ethnic enclaves</t>
  </si>
  <si>
    <t>137.132.26.61</t>
  </si>
  <si>
    <t>R_7X5yNGTWS1DJn7b</t>
  </si>
  <si>
    <t>School / bars / nightclubs</t>
  </si>
  <si>
    <t>As a nation that used to struggle with racial tensions, there certainly were some benefits to EIP in a time of less certainty. I think it's become a little less relevant now and possibly a counterproductive measure towards racial harmony. Nonetheless, I cannot imagine the geographical congregation of races as doing any favours towards striving for a more equitable society.</t>
  </si>
  <si>
    <t>Maybe reconsideration towards the ratios and how they're decided.</t>
  </si>
  <si>
    <t>90.252.162.142</t>
  </si>
  <si>
    <t>R_3gNNqCMODcv8I6v</t>
  </si>
  <si>
    <t>Pasir Ris</t>
  </si>
  <si>
    <t xml:space="preserve">Malls or eateries </t>
  </si>
  <si>
    <t xml:space="preserve">While ethnic integration should not have to be mandated in policy, legislating it might be a good first step to normalise presence of different ethnicities in shared spaces  </t>
  </si>
  <si>
    <t>76.36.228.113</t>
  </si>
  <si>
    <t>R_vc2csdH2STqU9k5</t>
  </si>
  <si>
    <t xml:space="preserve">Home </t>
  </si>
  <si>
    <t>154.205.14.79</t>
  </si>
  <si>
    <t>R_2tb3m94Vqw2IHR2</t>
  </si>
  <si>
    <t>29</t>
  </si>
  <si>
    <t>Bukit Batok</t>
  </si>
  <si>
    <t>Childcare</t>
  </si>
  <si>
    <t>Maintain mix of ethnic groups in all public housing districts. Otherwise over time neighbourhoods may be race dominant and deter integration.</t>
  </si>
  <si>
    <t>119.56.96.92</t>
  </si>
  <si>
    <t>R_32Q4Wtgf4AQvPv0</t>
  </si>
  <si>
    <t>Sengkang</t>
  </si>
  <si>
    <t>137.132.26.160</t>
  </si>
  <si>
    <t>R_3hhjhFQLsCwF8cm</t>
  </si>
  <si>
    <t>Places where food can be purchased (eg market, supermarket, hawker centre, coffee shop, F&amp;B outlets)</t>
  </si>
  <si>
    <t>People and culture (eg classmates, students, teaching staff)</t>
  </si>
  <si>
    <t xml:space="preserve">I think it's somewhat not necessary since it has a lot of adverse implications. While well intentioned perhaps, it can inadvertently disadvantage, discriminate and penalise minority ethnicities, who may struggle to buy/sell flats as a result of the ethnic quota. Still, I acknowledge it's meant to foster greater multiethnic interaction and harmony, and prevent a certain block/neighbourhood/town from being dominated by a certain group and Singaporeans splitting into ethnic enclaves, so I'm also not 100% sure what the alternative would be. </t>
  </si>
  <si>
    <t>Even though I understand the positive intentions behind EIP, it also seems like a somewhat artificial, contributed and forced form of "diversity" that is imposed on us. Perhaps the true harmony and diversity can only be achieved if we allow it to form naturally and organically, rather than by using a mandatory law or regulatory policy. Sure, it will be hard, but that's the ideal.</t>
  </si>
  <si>
    <t>137.132.26.168</t>
  </si>
  <si>
    <t>R_2OPIKOYjTWptIv7</t>
  </si>
  <si>
    <t>I have neighbours but I don’t interact with them</t>
  </si>
  <si>
    <t>NUS</t>
  </si>
  <si>
    <t>School Culture</t>
  </si>
  <si>
    <t>I guess it prevents segregation but frankly I would have more interactions outside my neighbourhood (e.g. work or school) than inside.</t>
  </si>
  <si>
    <t>121.6.109.177</t>
  </si>
  <si>
    <t>R_3HZbZTlNVRPaPtD</t>
  </si>
  <si>
    <t>prevents clusters of people from same race forming tgt</t>
  </si>
  <si>
    <t>144.82.8.192</t>
  </si>
  <si>
    <t>R_2q9vBD4seMTFw62</t>
  </si>
  <si>
    <t>in the lifts</t>
  </si>
  <si>
    <t>119.56.101.179</t>
  </si>
  <si>
    <t>R_2e2UdunUk4OPPpE</t>
  </si>
  <si>
    <t>School / Work</t>
  </si>
  <si>
    <t>Prevent racial enclaves from forming</t>
  </si>
  <si>
    <t>180.129.123.124</t>
  </si>
  <si>
    <t>R_2eR409S80yNcwqF</t>
  </si>
  <si>
    <t>Know from uni, happen to live nearby</t>
  </si>
  <si>
    <t>Cheap food options</t>
  </si>
  <si>
    <t>School opportunities</t>
  </si>
  <si>
    <t>Won't interact with neighbours much anyway</t>
  </si>
  <si>
    <t>Scrape it, lower housing prices</t>
  </si>
  <si>
    <t>92.40.184.39</t>
  </si>
  <si>
    <t>R_2c5iE5uDCzMQw0m</t>
  </si>
  <si>
    <t>Jurong West</t>
  </si>
  <si>
    <t xml:space="preserve">At their parks or houses </t>
  </si>
  <si>
    <t>92.40.195.139</t>
  </si>
  <si>
    <t>R_rpt0Jp9R4HINqfv</t>
  </si>
  <si>
    <t>Malls, school</t>
  </si>
  <si>
    <t>Survey Test</t>
  </si>
  <si>
    <t>R_2t3Np96XKR0QtoO</t>
  </si>
  <si>
    <t>test</t>
  </si>
  <si>
    <t>Proin purus maecenas. Accumsan porttitor. Wisi a etiam diam dapibus placerat pharetra.</t>
  </si>
  <si>
    <t>Singapore Permanent Resident</t>
  </si>
  <si>
    <t>2-Room</t>
  </si>
  <si>
    <t>Neighbourhood Plazas (Town plazas and Community plazas)</t>
  </si>
  <si>
    <t>Neighbourhood Playground</t>
  </si>
  <si>
    <t>Quam. Culpa accumsan wisi! Velit curabitur magna fusce! Maecenas eleifend est.</t>
  </si>
  <si>
    <t>Sem aliquam diam vivamus lectus cras! Auctor est vehicula. Phasellus cursus ipsum pellentesque ipsum, turpis.</t>
  </si>
  <si>
    <t>Accumsan culpa? Ut duis sodales dui magnis praesent eros convallis. Mauris integer augue, per blandit.</t>
  </si>
  <si>
    <t>R_0JVf8DY8WWAxMB8</t>
  </si>
  <si>
    <t>Faucibus nonummy? Eleifend pharetra? Scelerisque, maecenas! Sodales velit temporibus vivamus facilisi tempus. Consequat amet non.</t>
  </si>
  <si>
    <t>Kallang</t>
  </si>
  <si>
    <t>Public-Private Hybrid - Executive Condominium (EC)</t>
  </si>
  <si>
    <t>Shophouse</t>
  </si>
  <si>
    <t>Others:</t>
  </si>
  <si>
    <t>Molestie. Bibendum temporibus elementum tellus non phasellus vulputate. Massa nullam leo elit, facilisis. Duis.</t>
  </si>
  <si>
    <t>NOT necessary at all</t>
  </si>
  <si>
    <t>Volutpat magnis ante sagittis arcu dolor maecenas facilisis proin vulputate. Eu atque metus.</t>
  </si>
  <si>
    <t>Ullamcorper porttitor urna euismod. Aliquet bibendum! Culpa metus. Ut amet! Commodo. Porta consectetuer dapibus fermentum.</t>
  </si>
  <si>
    <t>R_eKipT9t9m7XqEaG</t>
  </si>
  <si>
    <t>Urna? Praesent viverra risus primis. Ultrices, porta. Scelerisque? Porttitor phasellus bibendum faucibus lacus.</t>
  </si>
  <si>
    <t>Community Care Apartment</t>
  </si>
  <si>
    <t>Faucibus. Primis natoque wisi! Quis vitae nullam wisi, odio? Erat sagittis dui mauris! Lorem! Potenti.</t>
  </si>
  <si>
    <t>Ac tempus vel tincidunt molestie amet nunc donec ultrices? Mi tortor augue praesent cras.</t>
  </si>
  <si>
    <t>Eu fringilla diam purus temporibus ullamcorper eu ut aliquet integer turpis, erat.</t>
  </si>
  <si>
    <t>R_cwFPxSUWnDGWLs2</t>
  </si>
  <si>
    <t>Porttitor vehicula dapibus eleifend faucibus suscipit volutpat convallis, vel turpis tellus.</t>
  </si>
  <si>
    <t>Neighbourhood Fitness Corner</t>
  </si>
  <si>
    <t>Mauris est sed lacus. Primis est, dignissim tempor auctor molestie? Phasellus.</t>
  </si>
  <si>
    <t>Blandit dictumst bibendum sem natoque nonummy id iaculis ultricies facilisis augue tortor consectetuer nullam.</t>
  </si>
  <si>
    <t>Elit rhoncus leo lacus nonummy nec euismod imperdiet? Curabitur sed ipsum dolor vivamus.</t>
  </si>
  <si>
    <t>R_3ruGIODn84BI1Gm</t>
  </si>
  <si>
    <t>Auctor metus fermentum pellentesque. Accumsan in porta. Cursus vestibulum sapien tempor.</t>
  </si>
  <si>
    <t>Aliquam aenean euismod tempora nunc rhoncus integer ac nec amet neque quam ultrices malesuada.</t>
  </si>
  <si>
    <t>Ut fusce per natoque arcu ridiculus! Iaculis. Curabitur? Ac ab magna egestas.</t>
  </si>
  <si>
    <t>Aliquet. Atque. Vitae sed ab ultricies. Eleifend accusamus pharetra ante dui ante sodales cursus malesuada.</t>
  </si>
  <si>
    <t>R_81YEm8xmAMsMj2K</t>
  </si>
  <si>
    <t>Pellentesque eros cras natoque. Rhoncus! Rutrum luctus eros augue bibendum.</t>
  </si>
  <si>
    <t>Others</t>
  </si>
  <si>
    <t>Marine Parade</t>
  </si>
  <si>
    <t>Nunc bibendum urna? Consectetuer pede mattis id? Per pede. Nibh! Morbi metus! Dictumst molestie.</t>
  </si>
  <si>
    <t>Aenean in dapibus id. Turpis rutrum nullam elit erat vitae vivamus. Proin ultricies.</t>
  </si>
  <si>
    <t>Vitae enim blandit wisi nulla posuere odio primis cras? Metus metus facilisi. Sed mi facilisis.</t>
  </si>
  <si>
    <t>R_80xmVm7kD1yOCLc</t>
  </si>
  <si>
    <t>Leo euismod ullamcorper! Vehicula quam donec. Porttitor volutpat bibendum eu duis id.</t>
  </si>
  <si>
    <t>Sagittis convallis! Ac, dignissim turpis laoreet, fringilla quam malesuada venenatis maecenas fermentum.</t>
  </si>
  <si>
    <t>Nulla orci platea metus pretium per accusamus ultrices praesent porta sollicitudin temporibus dolorem maecenas.</t>
  </si>
  <si>
    <t>Maecenas in. Quis suscipit urna sed pretium, at volutpat euismod.</t>
  </si>
  <si>
    <t>R_1GgtFDp9fYVGsfA</t>
  </si>
  <si>
    <t>Aenean placerat egestas commodo potenti tortor at odio auctor iaculis.</t>
  </si>
  <si>
    <t>In blandit turpis metus dictumst arcu non phasellus nunc? Turpis morbi gravida nonummy gravida.</t>
  </si>
  <si>
    <t>Porttitor ridiculus amet vitae metus aliquet tempus suscipit blandit viverra bibendum fusce sagittis arcu suspendisse.</t>
  </si>
  <si>
    <t>Arcu quis vehicula blandit pharetra orci? Metus, duis etiam dolorem.</t>
  </si>
  <si>
    <t>R_dgVaQvY8AEZiSl8</t>
  </si>
  <si>
    <t>Leo dolorem pellentesque enim tincidunt, iaculis. Commodo pellentesque posuere odio.</t>
  </si>
  <si>
    <t>Dolor, porta bibendum leo consequat elementum egestas dictumst accusamus porta! Eleifend proin, neque. Elementum.</t>
  </si>
  <si>
    <t>Dapibus duis posuere tincidunt a venenatis dui! Cras iaculis? Sagittis.</t>
  </si>
  <si>
    <t>Magnis etiam? Ipsum felis bibendum tortor. Dapibus mauris curabitur atque turpis.</t>
  </si>
  <si>
    <t>R_9T8XOqJhwPr3fSK</t>
  </si>
  <si>
    <t>Temporibus? Est! Placerat gravida fusce turpis porttitor primis fermentum aliquet.</t>
  </si>
  <si>
    <t>Tempora viverra eget potenti est, nonummy urna et vel venenatis facilisi tempor.</t>
  </si>
  <si>
    <t>Eu. Cras curabitur enim? At non tempor quis imperdiet facilisi aenean aliquam dictumst? Ultricies massa.</t>
  </si>
  <si>
    <t>Vivamus nec accumsan? Interdum, vulputate faucibus iaculis euismod natoque, elementum suscipit. Ullamcorper. Quam.</t>
  </si>
  <si>
    <t>R_8dmGTwyQxGFT09M</t>
  </si>
  <si>
    <t>Dolorem justo elementum tempus dignissim. Placerat, a dictumst, dolorem arcu suscipit ligula facilisis! Cras.</t>
  </si>
  <si>
    <t>Justo arcu dolor aliquet. Maecenas luctus ridiculus quam venenatis sodales.</t>
  </si>
  <si>
    <t>Quam velit sapien fusce. Quis turpis, placerat ab. Duis cursus.</t>
  </si>
  <si>
    <t>Molestie? Ultrices ligula viverra scelerisque ante ante tempora rutrum? Posuere consectetuer nulla. Nibh.</t>
  </si>
  <si>
    <t>R_8dgPApjbxTAaHA2</t>
  </si>
  <si>
    <t>Phasellus vestibulum platea, ridiculus donec tortor. Atque massa pede ac! Pellentesque, porta justo.</t>
  </si>
  <si>
    <t>Toa Payoh</t>
  </si>
  <si>
    <t>Vitae suscipit pede. Duis ultrices. Cursus porttitor? Mi laoreet quam tempora orci. Fusce nulla a.</t>
  </si>
  <si>
    <t>Vitae ac temporibus ridiculus enim sodales! Lectus nulla nunc porta pretium vel sodales turpis magna.</t>
  </si>
  <si>
    <t>Augue quis euismod. Ipsum? A rutrum. Arcu augue mattis ab bibendum massa! Porttitor dolor.</t>
  </si>
  <si>
    <t>R_00c0zMRjWboSR3U</t>
  </si>
  <si>
    <t>Elementum fermentum sit? Pretium suspendisse fusce dolor pretium per fusce vestibulum. Orci purus dolor.</t>
  </si>
  <si>
    <t>Eros! Vehicula consectetuer nibh laoreet eleifend! Ut nonummy risus nibh faucibus interdum.</t>
  </si>
  <si>
    <t>Metus atque pellentesque nullam aliquet est non accumsan! Felis ante vel mi id potenti sodales.</t>
  </si>
  <si>
    <t>Sapien? Dignissim suspendisse molestie risus nonummy. Eleifend nec ullamcorper risus! Eu tellus.</t>
  </si>
  <si>
    <t>R_9MRIDQsIQHrMJnw</t>
  </si>
  <si>
    <t>Odio felis mi! Duis turpis nibh. Ultricies, duis rutrum sapien fringilla potenti nullam arcu sollicitudin.</t>
  </si>
  <si>
    <t>Viverra? Eros est velit arcu magna egestas aenean! Elit pretium erat accusamus.</t>
  </si>
  <si>
    <t>Natoque consequat. Egestas natoque! Tempora arcu, fermentum tempus? Pharetra magna aliquam luctus mattis.</t>
  </si>
  <si>
    <t>Erat sem. Risus curabitur dolorem sapien ridiculus. Neque accusamus a metus, interdum sed vehicula.</t>
  </si>
  <si>
    <t>R_6sCBRvmUPTI28iG</t>
  </si>
  <si>
    <t>Proin placerat sit laoreet! Tellus eu morbi non? Vivamus arcu tortor, ultrices euismod.</t>
  </si>
  <si>
    <t>3Gen</t>
  </si>
  <si>
    <t>Morbi velit convallis consequat, natoque vivamus cursus. Malesuada primis dolorem bibendum.</t>
  </si>
  <si>
    <t>Massa. At magna duis, accusamus lacus lacus bibendum id proin. Gravida auctor arcu lectus.</t>
  </si>
  <si>
    <t>Felis nec wisi. Vivamus cursus dignissim non ipsum? Posuere culpa quis. Dignissim gravida amet.</t>
  </si>
  <si>
    <t>R_d09awJDJfhQzV0a</t>
  </si>
  <si>
    <t>Maecenas! Lorem in sodales volutpat. Amet dolor. Ipsum? Auctor! Cras! Sodales.</t>
  </si>
  <si>
    <t>Odio accusamus nulla suscipit lacus dictumst lorem! Sapien pellentesque porta egestas elit faucibus maecenas accumsan.</t>
  </si>
  <si>
    <t>Nibh ipsum scelerisque leo ante, velit. Mauris eget quis tellus. Amet culpa wisi.</t>
  </si>
  <si>
    <t>Felis mauris. Aenean nullam mattis rhoncus sagittis vestibulum! Aliquet proin dignissim dolorem id.</t>
  </si>
  <si>
    <t>R_9tU9ojDICz7RnNk</t>
  </si>
  <si>
    <t>Eget mattis dolorem imperdiet facilisis. Amet sed dignissim sed risus facilisi.</t>
  </si>
  <si>
    <t>Nibh fusce ultricies sagittis convallis suscipit ut primis augue venenatis interdum nunc.</t>
  </si>
  <si>
    <t>Id aliquet pharetra dictumst elementum purus? Magna at ultrices culpa auctor per iaculis montes.</t>
  </si>
  <si>
    <t>Et. Fringilla sem phasellus dui felis maecenas eget faucibus. Donec fermentum.</t>
  </si>
  <si>
    <t>R_eLGffmeBIf2Fsyi</t>
  </si>
  <si>
    <t>Phasellus. Tortor. Malesuada tempor consectetuer nunc. Praesent pede suspendisse atque.</t>
  </si>
  <si>
    <t>Fermentum accusamus tortor ipsum? Auctor montes est. Tincidunt? Sagittis convallis. Tincidunt non maecenas? Magna.</t>
  </si>
  <si>
    <t>Bibendum nec? Vestibulum justo ante, nunc dolor egestas. Sagittis blandit accumsan! Integer.</t>
  </si>
  <si>
    <t>Maecenas sem ridiculus consectetuer phasellus atque sit aenean pretium dictumst.</t>
  </si>
  <si>
    <t>R_e5JbUbkwb8IR5OK</t>
  </si>
  <si>
    <t>Cras ultrices. Sapien culpa atque eget placerat dui ab etiam dapibus suspendisse ante vulputate.</t>
  </si>
  <si>
    <t>Duis neque pede eget in vel quis iaculis vestibulum potenti, ut.</t>
  </si>
  <si>
    <t>Leo tempora ipsum. Pede per blandit euismod elementum. Lacus sollicitudin potenti. Dolor id.</t>
  </si>
  <si>
    <t>Eleifend lorem malesuada vitae gravida aliquet posuere. Massa proin elit mauris! Consequat atque nibh placerat.</t>
  </si>
  <si>
    <t>R_cIRhU85vS4gDh2K</t>
  </si>
  <si>
    <t>Tempus ipsum potenti luctus ullamcorper dolorem tellus accusamus tortor! Ab dolorem sit. Nulla amet posuere.</t>
  </si>
  <si>
    <t>Natoque consectetuer sagittis potenti vulputate elementum! Potenti sodales. Faucibus molestie.</t>
  </si>
  <si>
    <t>Maecenas nunc montes aliquam auctor a convallis! Nonummy id mattis metus amet sagittis justo risus.</t>
  </si>
  <si>
    <t>Lectus augue odio nulla gravida. Iaculis porta. Eget eros elit morbi! Pede consectetuer lorem mi.</t>
  </si>
  <si>
    <t>R_4HJu0Di1IWcPDWC</t>
  </si>
  <si>
    <t>Turpis in quis magna tempus. Scelerisque sagittis tellus et rhoncus.</t>
  </si>
  <si>
    <t>Purus felis suspendisse sit facilisis purus cras eros curabitur non mattis placerat. Proin sagittis.</t>
  </si>
  <si>
    <t>Convallis. Arcu. Commodo. Lorem mi, suspendisse! Pellentesque aliquet platea placerat orci pharetra tincidunt? Commodo.</t>
  </si>
  <si>
    <t>Massa augue? Dolor. Porttitor, eleifend metus velit! Eros nunc ullamcorper.</t>
  </si>
  <si>
    <t>R_eeMcdTHh6hJ3XE2</t>
  </si>
  <si>
    <t>Ipsum justo. Vel molestie ipsum tellus? Morbi ipsum dictumst, integer viverra.</t>
  </si>
  <si>
    <t>Fringilla lectus etiam. Molestie velit dolorem at. Molestie amet arcu.</t>
  </si>
  <si>
    <t>Neque sem atque pede sollicitudin et curabitur cursus bibendum tempor.</t>
  </si>
  <si>
    <t>Praesent? Pede diam augue augue elementum temporibus lectus iaculis, lectus duis tortor posuere laoreet.</t>
  </si>
  <si>
    <t>R_1NXhu3sdlbObYto</t>
  </si>
  <si>
    <t>Neque? Nunc! Tortor? Dui tincidunt convallis! Diam quis eget in.</t>
  </si>
  <si>
    <t>Elit porta ab porta velit. Venenatis? Scelerisque nibh tempor urna ultrices ut diam. Ante volutpat.</t>
  </si>
  <si>
    <t>Bibendum dapibus quam ligula facilisi gravida pharetra ligula. Rutrum volutpat.</t>
  </si>
  <si>
    <t>Id id at tempus est quis quis interdum tellus egestas iaculis! Accumsan consectetuer.</t>
  </si>
  <si>
    <t>R_7aJGInwKqnOfMhg</t>
  </si>
  <si>
    <t>Neque rutrum at amet aenean auctor morbi felis. Rutrum molestie leo ultrices accusamus tortor, porttitor.</t>
  </si>
  <si>
    <t>Tengah</t>
  </si>
  <si>
    <t>Ullamcorper felis lacus et, sem orci convallis accusamus aliquet fusce.</t>
  </si>
  <si>
    <t>Proin lectus placerat ipsum mauris imperdiet vulputate. Nec maecenas lorem? Ac porttitor, convallis.</t>
  </si>
  <si>
    <t>Facilisi tincidunt dictumst odio pharetra eros nonummy faucibus, eleifend tortor vehicula.</t>
  </si>
  <si>
    <t>R_bBYoTY7FPY6c39Y</t>
  </si>
  <si>
    <t>Est sed, scelerisque integer scelerisque bibendum metus phasellus turpis metus turpis a. Ligula.</t>
  </si>
  <si>
    <t>Magna metus sem suspendisse mattis tempor cras fermentum erat eu egestas.</t>
  </si>
  <si>
    <t>Sed. Faucibus. Vel tempus cras suspendisse? Sed nec vitae proin posuere malesuada blandit.</t>
  </si>
  <si>
    <t>Platea? Facilisis massa eros! Magna? Accumsan convallis natoque elit eu proin ligula laoreet leo? Platea.</t>
  </si>
  <si>
    <t>R_3WVwiRNY3YjSUaG</t>
  </si>
  <si>
    <t>Quam ut natoque luctus vulputate? Facilisi elit arcu. Ullamcorper tellus? Consequat sit consectetuer accumsan.</t>
  </si>
  <si>
    <t>Natoque dolor sagittis sapien, et natoque lorem consequat lorem, aliquam vestibulum sagittis in et.</t>
  </si>
  <si>
    <t>Fringilla non non aliquet. Etiam praesent blandit in dolorem mattis leo enim.</t>
  </si>
  <si>
    <t>Dolor non leo aliquet convallis donec cras leo rhoncus viverra. Auctor etiam felis magna.</t>
  </si>
  <si>
    <t>R_4YME5SMHyfB6eMu</t>
  </si>
  <si>
    <t>Ipsum, porttitor morbi in nec nunc? Pellentesque sit suspendisse. Vivamus per.</t>
  </si>
  <si>
    <t>Bukit Merah</t>
  </si>
  <si>
    <t>Etiam vehicula mi viverra luctus ipsum? Interdum porttitor! Tellus sollicitudin purus eget wisi molestie, egestas.</t>
  </si>
  <si>
    <t>Cursus dignissim elit? Per. Vehicula a maecenas integer sapien purus venenatis. Ligula commodo! Tempor.</t>
  </si>
  <si>
    <t>Viverra. Vestibulum volutpat facilisis quis dolorem pellentesque facilisi lectus diam ridiculus dui. Eros integer felis.</t>
  </si>
  <si>
    <t>R_3WdB65fHKTYu09o</t>
  </si>
  <si>
    <t>Rutrum malesuada nulla egestas luctus venenatis magna! Vitae purus cras augue! Tincidunt urna. Sagittis vel.</t>
  </si>
  <si>
    <t>Primis cras volutpat, amet vivamus magnis aenean euismod lorem? Amet pharetra.</t>
  </si>
  <si>
    <t>Facilisi fusce porta. Rhoncus ut ipsum culpa magna ipsum at laoreet.</t>
  </si>
  <si>
    <t>Metus maecenas purus magnis nulla cras nonummy. Egestas? Volutpat sollicitudin? Blandit et? Tellus lorem.</t>
  </si>
  <si>
    <t>R_720x7zVaqWEluaW</t>
  </si>
  <si>
    <t>Gravida ante! Posuere justo sodales. Consequat blandit tellus? Est? Mauris dolorem.</t>
  </si>
  <si>
    <t>Cursus facilisis nunc dui mauris natoque malesuada fermentum dignissim volutpat donec.</t>
  </si>
  <si>
    <t>Mi etiam ac enim diam velit nec eu augue nec temporibus. Metus placerat accusamus.</t>
  </si>
  <si>
    <t>Platea pretium, egestas, duis aliquam a. Montes tempor sed a? Curabitur.</t>
  </si>
  <si>
    <t>R_2rZS4nGtEWVjrU2</t>
  </si>
  <si>
    <t>Morbi ante lacus cursus ac? Velit suspendisse diam. In tempus blandit.</t>
  </si>
  <si>
    <t>Et? Interdum convallis dui felis facilisis. Velit a iaculis sollicitudin per. Metus dapibus! Metus.</t>
  </si>
  <si>
    <t>Dictumst nonummy suscipit euismod nibh rutrum placerat placerat purus? Bibendum.</t>
  </si>
  <si>
    <t>Interdum magna tempus bibendum consequat nonummy a ut venenatis eget facilisis montes.</t>
  </si>
  <si>
    <t>R_8kXUFRFbCtxS59Q</t>
  </si>
  <si>
    <t>Malesuada nullam imperdiet? Odio nullam convallis eget amet ridiculus! Molestie consectetuer euismod eleifend.</t>
  </si>
  <si>
    <t>Risus risus! Justo consectetuer morbi. Volutpat arcu cras tempora magnis nibh risus suscipit.</t>
  </si>
  <si>
    <t>Eu accumsan. Molestie! Potenti tempus dignissim nullam. Integer. Nonummy dictumst tempor. Quis quam.</t>
  </si>
  <si>
    <t>Ligula dui cras blandit donec montes bibendum eu. Curabitur nulla.</t>
  </si>
  <si>
    <t>R_2siNWdMpXLfeMU6</t>
  </si>
  <si>
    <t>Nulla id? Consequat curabitur neque! Euismod nullam magnis vel mi ut.</t>
  </si>
  <si>
    <t>Other</t>
  </si>
  <si>
    <t>Quam et sagittis nec eu primis iaculis, quam? Vestibulum porta cursus neque blandit. Scelerisque.</t>
  </si>
  <si>
    <t>Mattis, sollicitudin tempus montes tellus mattis dui arcu. Integer eros gravida pretium.</t>
  </si>
  <si>
    <t>Purus phasellus odio magnis dapibus purus sodales amet ultrices montes.</t>
  </si>
  <si>
    <t>R_0VBC9E8uc8fWwHI</t>
  </si>
  <si>
    <t>Facilisis temporibus placerat. Augue primis vulputate facilisi dictumst euismod consectetuer facilisis.</t>
  </si>
  <si>
    <t>Convallis tincidunt facilisis, id vitae? Per ullamcorper primis pretium, accusamus temporibus primis.</t>
  </si>
  <si>
    <t>Luctus ullamcorper! Vitae potenti, eget maecenas non integer. Porttitor ridiculus.</t>
  </si>
  <si>
    <t>Pharetra. Et accumsan dictumst cras justo id nec vehicula primis? Ipsum turpis.</t>
  </si>
  <si>
    <t>R_bNmM4pWizLcvPrU</t>
  </si>
  <si>
    <t>Volutpat eget consequat. Tempus augue turpis facilisis facilisis turpis aliquam.</t>
  </si>
  <si>
    <t>Atque nonummy tempor consequat ultrices consectetuer accumsan ut tempor dapibus proin ullamcorper consectetuer aliquam.</t>
  </si>
  <si>
    <t>Ipsum, facilisi! Nunc vehicula at purus facilisi accumsan vivamus consequat lectus.</t>
  </si>
  <si>
    <t>Est tellus, lectus pretium aenean? Eros bibendum bibendum odio, felis primis. Porttitor sapien odio.</t>
  </si>
  <si>
    <t>R_0MuHIGS6eQ7EdAq</t>
  </si>
  <si>
    <t>Viverra fusce nec pellentesque diam id neque fermentum magnis donec dapibus? Phasellus facilisi est.</t>
  </si>
  <si>
    <t>Suscipit enim a metus metus scelerisque elit neque non, justo. Pellentesque metus cursus, eu orci.</t>
  </si>
  <si>
    <t>Cras praesent justo culpa aenean nonummy? Consectetuer proin tortor gravida.</t>
  </si>
  <si>
    <t>Consectetuer accumsan molestie, porttitor? Quis! Neque laoreet bibendum proin. Tincidunt pharetra scelerisque augue sodales.</t>
  </si>
  <si>
    <t>R_0Bv4LJdYFMNmR7g</t>
  </si>
  <si>
    <t>Potenti lectus neque. Pede integer sed, eget felis mauris consectetuer suspendisse posuere. Convallis.</t>
  </si>
  <si>
    <t>Diam primis! Posuere urna mauris ultrices quam leo quis. Magna blandit consequat curabitur! Justo.</t>
  </si>
  <si>
    <t>At! Pede risus cras mi non nonummy temporibus, lorem? Lorem nunc.</t>
  </si>
  <si>
    <t>Potenti ligula neque bibendum! Tempus integer mauris pede mauris eu aliquam malesuada eleifend.</t>
  </si>
  <si>
    <t>R_d9Urv9zP2A82Oai</t>
  </si>
  <si>
    <t>Amet! Purus et dictumst primis, lorem fusce ligula eros! Nonummy! At? Mi.</t>
  </si>
  <si>
    <t>Proin. Porta rhoncus fermentum. Dictumst urna! Vehicula, odio dictumst iaculis mauris sit.</t>
  </si>
  <si>
    <t>Fusce morbi cras? Amet ultrices est tellus lorem! Lacus sapien blandit ab.</t>
  </si>
  <si>
    <t>Id donec blandit sem eget integer urna accusamus scelerisque malesuada magna nec.</t>
  </si>
  <si>
    <t>R_6llScbItlJT8YNo</t>
  </si>
  <si>
    <t>Aenean dolorem at ab tellus ultrices justo consectetuer neque augue, egestas. Etiam donec nullam! Tempor.</t>
  </si>
  <si>
    <t>Central Area</t>
  </si>
  <si>
    <t>Leo volutpat ridiculus ridiculus dui! Nec temporibus? Interdum rhoncus convallis enim suspendisse proin per dolorem.</t>
  </si>
  <si>
    <t>At porta malesuada dictumst magna donec a ac ultricies consectetuer.</t>
  </si>
  <si>
    <t>Ligula ligula pharetra accusamus, laoreet wisi lacus phasellus cras quis.</t>
  </si>
  <si>
    <t>R_5tnxFNjTCDwc0uO</t>
  </si>
  <si>
    <t>Sapien interdum tincidunt eu massa! Metus volutpat integer facilisis dolor.</t>
  </si>
  <si>
    <t>Faucibus dapibus dignissim ipsum? Nulla! A magnis. Quam auctor. Ab nibh convallis.</t>
  </si>
  <si>
    <t>Odio donec euismod porta purus, elit vitae venenatis temporibus imperdiet ac ipsum dignissim.</t>
  </si>
  <si>
    <t>Magna molestie molestie eget accumsan mi montes per potenti ullamcorper volutpat lacus tempor sollicitudin lectus.</t>
  </si>
  <si>
    <t>R_88FaGD4lrQKPZSC</t>
  </si>
  <si>
    <t>Per laoreet turpis magnis praesent. Sollicitudin, nibh augue posuere, maecenas viverra aliquam luctus pretium.</t>
  </si>
  <si>
    <t>Geylang</t>
  </si>
  <si>
    <t>Venenatis euismod metus! Sit porta. Quis suspendisse ante ac ultrices pellentesque.</t>
  </si>
  <si>
    <t>In accumsan. Potenti venenatis eros donec fusce! Lorem id egestas a convallis? Malesuada. Vehicula felis.</t>
  </si>
  <si>
    <t>Porttitor? Scelerisque dolor sem turpis vivamus vestibulum suspendisse fringilla cras! Ab bibendum? Fusce.</t>
  </si>
  <si>
    <t>R_37PPGZ4GImRCWsC</t>
  </si>
  <si>
    <t>Enim neque? Eu molestie orci in? Sollicitudin? Blandit, faucibus nullam.</t>
  </si>
  <si>
    <t>Sollicitudin ridiculus suscipit integer turpis ipsum mattis sapien ligula aliquam in ut quam molestie.</t>
  </si>
  <si>
    <t>Temporibus amet! Porta mi placerat dictumst elit ullamcorper. Sit at.</t>
  </si>
  <si>
    <t>Vulputate, fringilla. Laoreet euismod nulla potenti. Diam, posuere ante scelerisque.</t>
  </si>
  <si>
    <t>R_cvwsEa1e6vjlBPw</t>
  </si>
  <si>
    <t>Pede enim nonummy. Dapibus magnis nibh cursus suspendisse ligula! Est lacus interdum faucibus vitae risus.</t>
  </si>
  <si>
    <t>Dictumst, urna mattis quam accumsan vehicula quis aenean? Odio laoreet. Felis dui.</t>
  </si>
  <si>
    <t>Porttitor sem arcu ipsum nunc nec rutrum placerat vel mattis dolor venenatis neque. Gravida.</t>
  </si>
  <si>
    <t>Urna, convallis eget ridiculus wisi purus natoque arcu faucibus. Rutrum et, ante fermentum purus, quis.</t>
  </si>
  <si>
    <t>R_3yoqcyaDunWZ5ye</t>
  </si>
  <si>
    <t>Tempor ab odio at ut vestibulum dapibus? Rhoncus tempora suspendisse, vulputate eros dapibus. Convallis tempus.</t>
  </si>
  <si>
    <t>Dapibus vel natoque atque purus dapibus aenean tincidunt magnis eu dolorem pharetra pede per.</t>
  </si>
  <si>
    <t>Sapien, mattis volutpat sit sagittis et consectetuer eleifend ultricies posuere felis.</t>
  </si>
  <si>
    <t>Pretium ullamcorper rhoncus, molestie purus nulla malesuada auctor aliquet! Pede.</t>
  </si>
  <si>
    <t>R_9XEnyDZquwPTS1E</t>
  </si>
  <si>
    <t>Nec magnis wisi. Cursus, tempora tellus fringilla non sagittis curabitur aliquam luctus. Lectus magna tellus.</t>
  </si>
  <si>
    <t>Odio. Ultrices posuere imperdiet montes platea arcu atque amet mi. Morbi.</t>
  </si>
  <si>
    <t>Tellus in, dui integer molestie. Luctus at tempora quam nibh? Platea sapien euismod.</t>
  </si>
  <si>
    <t>Ullamcorper accumsan cras tempus, velit tempora dignissim at tellus culpa tempor phasellus suspendisse.</t>
  </si>
  <si>
    <t>R_egq67MqXft8Bxjw</t>
  </si>
  <si>
    <t>Fusce placerat arcu consequat. Viverra aliquet et nunc odio eu interdum pretium.</t>
  </si>
  <si>
    <t>Est suspendisse natoque suscipit sem convallis fermentum urna neque eros.</t>
  </si>
  <si>
    <t>Nonummy vivamus augue quis iaculis accusamus ligula imperdiet at augue. Fringilla risus.</t>
  </si>
  <si>
    <t>Cras pretium maecenas pretium consequat pede sodales bibendum sed sodales accusamus molestie.</t>
  </si>
  <si>
    <t>R_00dcbuAm3sAOTyK</t>
  </si>
  <si>
    <t>Neque mattis risus? Elit blandit est eros elit sodales proin.</t>
  </si>
  <si>
    <t>Dictumst dictumst augue ridiculus sit integer luctus neque facilisis vehicula ante.</t>
  </si>
  <si>
    <t>Ridiculus venenatis diam morbi orci fermentum? Donec erat pede, elementum ultrices phasellus.</t>
  </si>
  <si>
    <t>Ut elementum curabitur. Justo fusce velit tempora. Proin cras sed euismod nulla.</t>
  </si>
  <si>
    <t>R_88NAKxlXnA6NCgC</t>
  </si>
  <si>
    <t>Neque blandit sollicitudin? Accumsan velit tempora felis sed! At. Imperdiet scelerisque porttitor nullam.</t>
  </si>
  <si>
    <t>Porta primis ab euismod turpis quis. Integer odio bibendum interdum in nonummy neque.</t>
  </si>
  <si>
    <t>Nec cursus nunc mattis platea scelerisque mauris fermentum maecenas sapien, praesent fermentum sodales enim facilisis.</t>
  </si>
  <si>
    <t>Fermentum felis etiam tempor sagittis! Vitae blandit eros nec dui cursus justo. Lectus iaculis.</t>
  </si>
  <si>
    <t>Column1</t>
  </si>
  <si>
    <t>Column2</t>
  </si>
  <si>
    <t>Ratio</t>
  </si>
  <si>
    <t>Column3</t>
  </si>
  <si>
    <t>Column4</t>
  </si>
  <si>
    <t>Col5</t>
  </si>
  <si>
    <t>shopping malls</t>
  </si>
  <si>
    <t>Dont think it‚Äôs needed to help different ethnicities interact with each other</t>
  </si>
  <si>
    <t>I have neighbours but I don‚Äôt interact with them</t>
  </si>
  <si>
    <t>In school</t>
  </si>
  <si>
    <t>Student and Staff culture</t>
  </si>
  <si>
    <t>House</t>
  </si>
  <si>
    <t>Opportunities in School</t>
  </si>
  <si>
    <t>Recreational areas</t>
  </si>
  <si>
    <t>School, Work</t>
  </si>
  <si>
    <t>City Area</t>
  </si>
  <si>
    <t>Supermarket</t>
  </si>
  <si>
    <t>Our Houses</t>
  </si>
  <si>
    <t>Town</t>
  </si>
  <si>
    <t>Hawker Centres</t>
  </si>
  <si>
    <t>Not necessary at all</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</si>
  <si>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</si>
  <si>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</si>
  <si>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</si>
  <si>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</si>
  <si>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</si>
  <si>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</si>
  <si>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</si>
  <si>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</si>
  <si>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</si>
  <si>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</si>
  <si>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</si>
  <si>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</si>
  <si>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</si>
  <si>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</si>
  <si>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</si>
  <si>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</si>
  <si>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</si>
  <si>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</si>
  <si>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</si>
  <si>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</si>
  <si>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</si>
  <si>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</si>
  <si>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</si>
  <si>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</si>
  <si>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</si>
  <si>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</si>
  <si>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</si>
  <si>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</si>
  <si>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</si>
  <si>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</si>
  <si>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</si>
  <si>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</si>
  <si>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</si>
  <si>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</si>
  <si>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</si>
  <si>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</si>
  <si>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</si>
  <si>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</si>
  <si>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</si>
  <si>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</si>
  <si>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</si>
  <si>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</si>
  <si>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</si>
  <si>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COL44</t>
  </si>
  <si>
    <t>Shopping centres and school</t>
  </si>
  <si>
    <t>School, malls and our houses</t>
  </si>
  <si>
    <t>All Schools</t>
  </si>
  <si>
    <t>Malls, eateries</t>
  </si>
  <si>
    <t>Recreational areas like gyms and sports areas</t>
  </si>
  <si>
    <t>School, workplace and restaurants</t>
  </si>
  <si>
    <t>Opportunities in school</t>
  </si>
  <si>
    <t>Students and People Culture</t>
  </si>
  <si>
    <t>restaurants</t>
  </si>
  <si>
    <t>eateries</t>
  </si>
  <si>
    <t>friends house</t>
  </si>
  <si>
    <t>Once or more per day</t>
  </si>
  <si>
    <t>Neighbourhood Park</t>
  </si>
  <si>
    <t>Yes</t>
  </si>
  <si>
    <t>Within my neighbourhood (within 15 minutes walking distance)</t>
  </si>
  <si>
    <t>Permanent Resident</t>
  </si>
  <si>
    <t>Public-Private Hybrid - Executive condominium (EC)</t>
  </si>
  <si>
    <t>Apartment</t>
  </si>
  <si>
    <t>Once or more per week</t>
  </si>
  <si>
    <t>No</t>
  </si>
  <si>
    <t>Outside my neighbourhood (more than 15 minutes walking distance)</t>
  </si>
  <si>
    <t>Once or more per month</t>
  </si>
  <si>
    <t>Never / Not Applicable</t>
  </si>
  <si>
    <t>Neighbourhood Shopping mall</t>
  </si>
  <si>
    <t>Cluster</t>
  </si>
  <si>
    <t>Townhouse</t>
  </si>
  <si>
    <t>Good Class Bungalow (GCB)</t>
  </si>
  <si>
    <t>Other:</t>
  </si>
  <si>
    <t>Housing and Urban Development Company (HUDC) flat</t>
  </si>
  <si>
    <t>Kallang / Whampoa</t>
  </si>
  <si>
    <t>Sembawang</t>
  </si>
  <si>
    <t>Row Labels</t>
  </si>
  <si>
    <t>Count of Q1. What is your age?</t>
  </si>
  <si>
    <t>Count of Q2. What is your ethnicity? - Selected Choice</t>
  </si>
  <si>
    <t>Column Labels</t>
  </si>
  <si>
    <t>Grand Total</t>
  </si>
  <si>
    <t>0-0.1</t>
  </si>
  <si>
    <t>0.1-0.2</t>
  </si>
  <si>
    <t>0.2-0.3</t>
  </si>
  <si>
    <t>0.3-0.4</t>
  </si>
  <si>
    <t>0.4-0.5</t>
  </si>
  <si>
    <t>0.5-0.6</t>
  </si>
  <si>
    <t>0.6-0.7</t>
  </si>
  <si>
    <t>0.7-0.8</t>
  </si>
  <si>
    <t>Count of Q8. How many friends do you have in your neighbourhood?</t>
  </si>
  <si>
    <t>Count of Q9. How many friends of different ethnicity do you have in your neighbourhood?</t>
  </si>
  <si>
    <t>Count of Q25. How many friends do you have outside your neighbourhood?</t>
  </si>
  <si>
    <t>How many friends</t>
  </si>
  <si>
    <t>Count</t>
  </si>
  <si>
    <t>Class</t>
  </si>
  <si>
    <t>All</t>
  </si>
  <si>
    <t>Diff</t>
  </si>
  <si>
    <t>Count of Q26. How many friends of different ethnicities do you have outside your neighbourhood?</t>
  </si>
  <si>
    <t>Count of Q21. How often do you interact with people outside of your neighbourhood?</t>
  </si>
  <si>
    <t>Count of Q22. How often do you interact with people outside of your neighbourhood of different ethnicities?</t>
  </si>
  <si>
    <t>Count of Q23. How often do you interact with friends outside of your neighbourhood?</t>
  </si>
  <si>
    <t>Ppl</t>
  </si>
  <si>
    <t>Friends</t>
  </si>
  <si>
    <t>Friends out</t>
  </si>
  <si>
    <t>C</t>
  </si>
  <si>
    <t>M</t>
  </si>
  <si>
    <t>I</t>
  </si>
  <si>
    <t>Count of Q24. How often do you interact with friends outside of your neighbourhood of different ethnicities?</t>
  </si>
  <si>
    <t>Count of Q10. How often do you interact with your friends in your neighbourhood? - 2</t>
  </si>
  <si>
    <t>Count of Q11. How often do you interact with your friends in your neighbourhood of different ethnicities? - 1</t>
  </si>
  <si>
    <t>Count of Q29. I feel comfortable interacting with people outside my neighbourhood.</t>
  </si>
  <si>
    <t>Count of Q30. I feel comfortable interacting with people of other ethnicities outside my neighbourhood.</t>
  </si>
  <si>
    <t>Count of Q28. My interactions with other ethnicities outside my neighbourhood have improved my understanding of these ethnicities.</t>
  </si>
  <si>
    <t>Count of Q31. Rank the top 3 amenities you believe are most important to be near your house by entering values 1 to 3 in the boxes below. - Place of Worship</t>
  </si>
  <si>
    <t>(blank)</t>
  </si>
  <si>
    <t>Count of Q14. How often do you interact with your neighbours in your block of different ethnicity? - 1</t>
  </si>
  <si>
    <t>Count of Q20. I feel comfortable interacting with people of other ethnicities in my neighbourhood.</t>
  </si>
  <si>
    <t>Count of Q19. I feel comfortable interacting with people in my neighbourhood.</t>
  </si>
  <si>
    <t>Frequency of Interactions</t>
  </si>
  <si>
    <t>Within Neighbourhood</t>
  </si>
  <si>
    <t>Outside Neighbourhood</t>
  </si>
  <si>
    <t>People</t>
  </si>
  <si>
    <t>People (Other Ethnicity)</t>
  </si>
  <si>
    <t xml:space="preserve">Friends </t>
  </si>
  <si>
    <t>Friends (Other Ethnicity)</t>
  </si>
  <si>
    <t xml:space="preserve">Neighbours </t>
  </si>
  <si>
    <t>Neighbours  (Other Ethnicity)</t>
  </si>
  <si>
    <t>Neighbours (Other Ethnicity)</t>
  </si>
  <si>
    <t>average values after normalisation</t>
  </si>
  <si>
    <t>What is your house?</t>
  </si>
  <si>
    <t>Count of What is your house?</t>
  </si>
  <si>
    <t>Comparison</t>
  </si>
  <si>
    <t>Count of [Within] Friend Ethinicity Ratio 2</t>
  </si>
  <si>
    <t>Count of [Outside] Friend Ethinicity Ratio 2</t>
  </si>
  <si>
    <t>0.8-0.9</t>
  </si>
  <si>
    <t>Average of [Within] Friend Ethinicity Ratio 2</t>
  </si>
  <si>
    <t>Average of [Outside] Friend Ethinicity Ratio 2</t>
  </si>
  <si>
    <t>Average Ratio</t>
  </si>
  <si>
    <t>Race</t>
  </si>
  <si>
    <t>Within</t>
  </si>
  <si>
    <t>Outside</t>
  </si>
  <si>
    <t xml:space="preserve">Count of How many friends do you have in your neighbourhood? </t>
  </si>
  <si>
    <t>Count of How many friends do you have outside your neighbourhood?</t>
  </si>
  <si>
    <t>Count of How many friends of different ethnicities do you have outside your neighbourhood?</t>
  </si>
  <si>
    <t xml:space="preserve">Count of How many friends of different ethnicity do you have in your neighbourhood? </t>
  </si>
  <si>
    <t>Average of I feel comfortable interacting with people in my neighbourhood</t>
  </si>
  <si>
    <t>Average of I feel comfortable interacting with people of other ethnicities in my neighbourhood</t>
  </si>
  <si>
    <t>Average of My interactions with other ethnicities outside my neighbourhood have improved my understanding of these ethnicities</t>
  </si>
  <si>
    <t>Average of I feel comfortable interacting with people outside my neighbourhood</t>
  </si>
  <si>
    <t>Average of I feel comfortable interacting with people of other ethnicities outside my neighbourhood</t>
  </si>
  <si>
    <t>Average of My interactions with other ethnicities within my neighbourhood have improved my understanding of these ethnicities</t>
  </si>
  <si>
    <t>How important is the school curriculum (Integrated Programme/'O' Level/IB etc) in choosing a secondary school?</t>
  </si>
  <si>
    <t>How important is the quality of education in choosing a secondary school?</t>
  </si>
  <si>
    <t>How important is the distance to home in choosing a secondary school?</t>
  </si>
  <si>
    <t>Average of How important is the school curriculum (Integrated Programme/'O' Level/IB etc) in choosing a secondary school?</t>
  </si>
  <si>
    <t>Average of How important is the quality of education in choosing a secondary school?</t>
  </si>
  <si>
    <t>Average of How important is the distance to home in choosing a secondary school?</t>
  </si>
  <si>
    <t>Count of How often do you interact with friends... [In your neighbourhood of different ethnicities?]</t>
  </si>
  <si>
    <t>Count of How often do you interact with friends... [In your neighbourhood?]</t>
  </si>
  <si>
    <t>Count of  How often do you interact with neighbours... [In your block?]</t>
  </si>
  <si>
    <t>Count of  How often do you interact with neighbours... [In your block of different ethnicity?]</t>
  </si>
  <si>
    <t>Count of  How often do you interact with neighbours... [In your neighbourhood?]</t>
  </si>
  <si>
    <t>Count of  How often do you interact with neighbours... [In your neighbourhood of different ethnicities?]</t>
  </si>
  <si>
    <t>Count of How often do you interact with... [people outside of your neighbourhood?]</t>
  </si>
  <si>
    <t>Count of How often do you interact with... [people outside of your neighbourhood of different ethnicities?]</t>
  </si>
  <si>
    <t>Count of How often do you interact with... [friends outside of your neighbourhood?]</t>
  </si>
  <si>
    <t>Count of How often do you interact with... [friends outside of your neighbourhood of different ethnicities?]</t>
  </si>
  <si>
    <t>Friends of different ethnicity to friends in neighbourhood</t>
  </si>
  <si>
    <t>Friends of other ethnicities to friends outside neighbourhood</t>
  </si>
  <si>
    <t>friends in neighbourhood</t>
  </si>
  <si>
    <t>friends in neighbourhood diff</t>
  </si>
  <si>
    <t>neighbours in block</t>
  </si>
  <si>
    <t>neighbours in block different ethnicity</t>
  </si>
  <si>
    <t>neighbours in neighbourhood</t>
  </si>
  <si>
    <t>neighbours in neighbourhood diff</t>
  </si>
  <si>
    <t>improve understanding</t>
  </si>
  <si>
    <t>feel comfortable interacting</t>
  </si>
  <si>
    <t>feel comfortable interacting others</t>
  </si>
  <si>
    <t>people outside</t>
  </si>
  <si>
    <t>people outside other</t>
  </si>
  <si>
    <t>friends outside</t>
  </si>
  <si>
    <t>friends outside other</t>
  </si>
  <si>
    <t>q28</t>
  </si>
  <si>
    <t>q29</t>
  </si>
  <si>
    <t>q30</t>
  </si>
  <si>
    <t>eip necessary</t>
  </si>
  <si>
    <t>Count of Friends of other ethnicities to friends outside neighbourhood</t>
  </si>
  <si>
    <t>Count of Friends of different ethnicity to friends in neighbourhood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</si>
</sst>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4" x14ac:knownFonts="1">
    <font>
      <sz val="10"/>
      <color rgb="FF000000"/>
      <name val="Arial"/>
      <scheme val="minor"/>
    </font>
    <font>
      <sz val="10"/>
      <color theme="1"/>
      <name val="Arial"/>
      <family val="2"/>
      <scheme val="minor"/>
    </font>
    <font>
      <sz val="10"/>
      <color theme="1"/>
      <name val="Arial"/>
      <family val="2"/>
    </font>
    <font>
      <sz val="10"/>
      <color rgb="FF000000"/>
      <name val="Arial"/>
      <family val="2"/>
      <scheme val="minor"/>
    </font>
    <font>
      <sz val="10"/>
      <color rgb="FF000000"/>
      <name val="Arial"/>
      <family val="2"/>
    </font>
    <font>
      <b/>
      <sz val="26"/>
      <color rgb="FF000000"/>
      <name val="Arial"/>
      <family val="2"/>
      <scheme val="minor"/>
    </font>
    <font>
      <b/>
      <sz val="20"/>
      <color rgb="FF000000"/>
      <name val="Arial"/>
      <family val="2"/>
      <scheme val="minor"/>
    </font>
    <font>
      <b/>
      <sz val="10"/>
      <color rgb="FF000000"/>
      <name val="Arial"/>
      <family val="2"/>
      <scheme val="minor"/>
    </font>
    <font>
      <b/>
      <sz val="10"/>
      <color rgb="FFFF0000"/>
      <name val="Arial"/>
      <family val="2"/>
      <scheme val="minor"/>
    </font>
    <font>
      <sz val="11"/>
      <color indexed="8"/>
      <name val="Arial"/>
      <family val="2"/>
      <scheme val="minor"/>
    </font>
    <font>
      <sz val="11"/>
      <color rgb="FF000000"/>
      <name val="Arial"/>
      <family val="2"/>
      <scheme val="minor"/>
    </font>
    <font>
      <sz val="8"/>
      <name val="Arial"/>
      <family val="2"/>
      <scheme val="minor"/>
    </font>
    <font>
      <sz val="12"/>
      <color rgb="FF000000"/>
      <name val="Calibri"/>
      <family val="2"/>
    </font>
    <font>
      <sz val="11"/>
      <color rgb="FF000000"/>
      <name val="Calibri"/>
      <family val="2"/>
    </font>
  </fonts>
  <fills count="13">
    <fill>
      <patternFill patternType="none"/>
    </fill>
    <fill>
      <patternFill patternType="gray125"/>
    </fill>
    <fill>
      <patternFill patternType="solid">
        <fgColor rgb="FFEAD1DC"/>
        <bgColor rgb="FFEAD1DC"/>
      </patternFill>
    </fill>
    <fill>
      <patternFill patternType="solid">
        <fgColor rgb="FFD0E0E3"/>
        <bgColor rgb="FFD0E0E3"/>
      </patternFill>
    </fill>
    <fill>
      <patternFill patternType="solid">
        <fgColor rgb="FFFF0000"/>
        <bgColor rgb="FFFF0000"/>
      </patternFill>
    </fill>
    <fill>
      <patternFill patternType="solid">
        <fgColor rgb="FFFFFF00"/>
        <bgColor rgb="FFFFFF00"/>
      </patternFill>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rgb="FFFF0000"/>
        <bgColor rgb="FFEAD1DC"/>
      </patternFill>
    </fill>
    <fill>
      <patternFill patternType="solid">
        <fgColor rgb="FFFF0000"/>
        <bgColor rgb="FFFFFF00"/>
      </patternFill>
    </fill>
    <fill>
      <patternFill patternType="solid">
        <fgColor indexed="22"/>
      </patternFill>
    </fill>
    <fill>
      <patternFill patternType="solid">
        <fgColor theme="6" tint="0.79998168889431442"/>
        <bgColor indexed="64"/>
      </patternFill>
    </fill>
  </fills>
  <borders count="6">
    <border>
      <left/>
      <right/>
      <top/>
      <bottom/>
      <diagonal/>
    </border>
    <border>
      <left/>
      <right/>
      <top/>
      <bottom style="thin">
        <color theme="4" tint="0.3999755851924192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9" fillId="0" borderId="0"/>
  </cellStyleXfs>
  <cellXfs count="4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2" fillId="0" borderId="0" xfId="0" applyFont="1" applyAlignment="1">
      <alignment horizontal="right"/>
    </xf>
    <xf numFmtId="0" fontId="0" fillId="0" borderId="0" xfId="0" pivotButton="1"/>
    <xf numFmtId="0" fontId="0" fillId="0" borderId="0" xfId="0" applyAlignment="1">
      <alignment horizontal="left"/>
    </xf>
    <xf numFmtId="0" fontId="0" fillId="0" borderId="0" xfId="0" applyAlignment="1">
      <alignment horizontal="left" indent="1"/>
    </xf>
    <xf numFmtId="0" fontId="5" fillId="0" borderId="0" xfId="0" applyFont="1"/>
    <xf numFmtId="0" fontId="3" fillId="0" borderId="0" xfId="0" applyFont="1"/>
    <xf numFmtId="0" fontId="1" fillId="7" borderId="0" xfId="0" applyFont="1" applyFill="1"/>
    <xf numFmtId="0" fontId="6" fillId="0" borderId="0" xfId="0" applyFont="1"/>
    <xf numFmtId="0" fontId="1" fillId="8" borderId="0" xfId="0" applyFont="1" applyFill="1"/>
    <xf numFmtId="0" fontId="7" fillId="0" borderId="0" xfId="0" applyFont="1"/>
    <xf numFmtId="0" fontId="1" fillId="9" borderId="0" xfId="0" applyFont="1" applyFill="1"/>
    <xf numFmtId="0" fontId="1" fillId="10" borderId="0" xfId="0" applyFont="1" applyFill="1"/>
    <xf numFmtId="0" fontId="1" fillId="0" borderId="1" xfId="0" applyFont="1" applyBorder="1" applyAlignment="1">
      <alignment horizontal="left"/>
    </xf>
    <xf numFmtId="0" fontId="1" fillId="0" borderId="1" xfId="0" applyFont="1" applyBorder="1"/>
    <xf numFmtId="0" fontId="7" fillId="0" borderId="0" xfId="0" applyFont="1" applyAlignment="1">
      <alignment horizontal="left" indent="1"/>
    </xf>
    <xf numFmtId="0" fontId="9" fillId="11" borderId="0" xfId="1" applyFill="1"/>
    <xf numFmtId="0" fontId="9" fillId="0" borderId="0" xfId="1"/>
    <xf numFmtId="22" fontId="9" fillId="0" borderId="0" xfId="1" applyNumberFormat="1"/>
    <xf numFmtId="49" fontId="9" fillId="0" borderId="0" xfId="1" applyNumberFormat="1" applyAlignment="1">
      <alignment wrapText="1"/>
    </xf>
    <xf numFmtId="22" fontId="9" fillId="6" borderId="0" xfId="1" applyNumberFormat="1" applyFill="1"/>
    <xf numFmtId="49" fontId="9" fillId="6" borderId="0" xfId="1" applyNumberFormat="1" applyFill="1" applyAlignment="1">
      <alignment wrapText="1"/>
    </xf>
    <xf numFmtId="0" fontId="9" fillId="6" borderId="0" xfId="1" applyFill="1"/>
    <xf numFmtId="49" fontId="10" fillId="0" borderId="0" xfId="0" applyNumberFormat="1" applyFont="1" applyAlignment="1">
      <alignment wrapText="1"/>
    </xf>
    <xf numFmtId="2" fontId="9" fillId="0" borderId="0" xfId="1" applyNumberFormat="1" applyAlignment="1">
      <alignment wrapText="1"/>
    </xf>
    <xf numFmtId="0" fontId="9" fillId="0" borderId="0" xfId="1" applyAlignment="1">
      <alignment wrapText="1"/>
    </xf>
    <xf numFmtId="0" fontId="9" fillId="6" borderId="0" xfId="1" applyFill="1" applyAlignment="1">
      <alignment wrapText="1"/>
    </xf>
    <xf numFmtId="2" fontId="9" fillId="12" borderId="0" xfId="1" applyNumberFormat="1" applyFill="1" applyAlignment="1">
      <alignment wrapText="1"/>
    </xf>
    <xf numFmtId="0" fontId="9" fillId="12" borderId="0" xfId="1" applyFill="1"/>
    <xf numFmtId="0" fontId="12" fillId="0" borderId="0" xfId="0" applyFont="1"/>
    <xf numFmtId="0" fontId="12" fillId="12" borderId="0" xfId="0" applyFont="1" applyFill="1"/>
    <xf numFmtId="0" fontId="0" fillId="0" borderId="5" xfId="0" applyBorder="1" applyAlignment="1">
      <alignment vertical="top" wrapText="1"/>
    </xf>
    <xf numFmtId="0" fontId="13" fillId="0" borderId="5" xfId="0" applyFont="1" applyBorder="1" applyAlignment="1">
      <alignment vertical="center" wrapText="1"/>
    </xf>
    <xf numFmtId="0" fontId="13" fillId="0" borderId="5" xfId="0" applyFont="1" applyBorder="1" applyAlignment="1">
      <alignment vertical="center"/>
    </xf>
    <xf numFmtId="0" fontId="0" fillId="12" borderId="0" xfId="0" applyFill="1"/>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vertical="center" wrapText="1"/>
    </xf>
    <xf numFmtId="0" fontId="13" fillId="0" borderId="4" xfId="0" applyFont="1" applyBorder="1" applyAlignment="1">
      <alignment vertical="center" wrapText="1"/>
    </xf>
    <xf numFmtId="0" fontId="8" fillId="0" borderId="0" xfId="0" applyFont="1" applyAlignment="1">
      <alignment horizontal="center"/>
    </xf>
  </cellXfs>
  <cellStyles count="2">
    <cellStyle name="Normal" xfId="0" builtinId="0"/>
    <cellStyle name="Normal 2" xfId="1" xr:uid="{9FA0614E-D709-4B83-A93B-25F37E05D53B}"/>
  </cellStyles>
  <dxfs count="60">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64" formatCode="m/d/yyyy\ h:mm:ss"/>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theme="1"/>
        <name val="Arial"/>
        <family val="2"/>
        <scheme val="minor"/>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ivotCacheDefinition" Target="pivotCache/pivotCacheDefinition13.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pivotCacheDefinition" Target="pivotCache/pivotCacheDefinition1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1.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openxmlformats.org/officeDocument/2006/relationships/pivotCacheDefinition" Target="pivotCache/pivotCacheDefinition15.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openxmlformats.org/officeDocument/2006/relationships/pivotCacheDefinition" Target="pivotCache/pivotCacheDefinition14.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SG" b="0">
                <a:solidFill>
                  <a:srgbClr val="757575"/>
                </a:solidFill>
                <a:latin typeface="+mn-lt"/>
              </a:rPr>
              <a:t>count outside my neighbourhood</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'Form Responses 1 (Old)'!$AY$106:$AY$109</c:f>
              <c:strCache>
                <c:ptCount val="4"/>
                <c:pt idx="0">
                  <c:v>0</c:v>
                </c:pt>
                <c:pt idx="1">
                  <c:v>1 to 10</c:v>
                </c:pt>
                <c:pt idx="2">
                  <c:v>11 to 20</c:v>
                </c:pt>
                <c:pt idx="3">
                  <c:v>More than 20</c:v>
                </c:pt>
              </c:strCache>
            </c:strRef>
          </c:cat>
          <c:val>
            <c:numRef>
              <c:f>'Form Responses 1 (Old)'!$AZ$106:$AZ$109</c:f>
              <c:numCache>
                <c:formatCode>General</c:formatCode>
                <c:ptCount val="4"/>
                <c:pt idx="0">
                  <c:v>9</c:v>
                </c:pt>
                <c:pt idx="1">
                  <c:v>12</c:v>
                </c:pt>
                <c:pt idx="2">
                  <c:v>13</c:v>
                </c:pt>
                <c:pt idx="3">
                  <c:v>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2B4-4B14-961F-279A1FAB850F}"/>
            </c:ext>
          </c:extLst>
        </c:ser>
        <c:dLbls>
          <c:showLegendKey val="0"/>
          <c:showVal val="0"/>
          <c:showCatName val="0"/>
          <c:showSerName val="0"/>
          <c:showPercent val="0"/>
          <c:showBubbleSize val="0"/>
        </c:dLbls>
        <c:gapWidth val="150"/>
        <c:axId val="2027569841"/>
        <c:axId val="2058166463"/>
      </c:barChart>
      <c:catAx>
        <c:axId val="2027569841"/>
        <c:scaling>
          <c:orientation val="minMax"/>
        </c:scaling>
        <c:delete val="0"/>
        <c:axPos val="b"/>
        <c:title>
          <c:tx>
            <c:rich>
              <a:bodyPr/>
              <a:lstStyle/>
              <a:p>
                <a:pPr lvl="0">
                  <a:defRPr b="0">
                    <a:solidFill>
                      <a:srgbClr val="000000"/>
                    </a:solidFill>
                    <a:latin typeface="+mn-lt"/>
                  </a:defRPr>
                </a:pPr>
                <a:endParaRPr lang="en-SG"/>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58166463"/>
        <c:crosses val="autoZero"/>
        <c:auto val="1"/>
        <c:lblAlgn val="ctr"/>
        <c:lblOffset val="100"/>
        <c:noMultiLvlLbl val="1"/>
      </c:catAx>
      <c:valAx>
        <c:axId val="20581664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SG" b="0">
                    <a:solidFill>
                      <a:srgbClr val="000000"/>
                    </a:solidFill>
                    <a:latin typeface="+mn-lt"/>
                  </a:rPr>
                  <a:t>count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02756984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1 (actual)!PivotTable2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 1 (actual)'!$C$1:$C$2</c:f>
              <c:strCache>
                <c:ptCount val="1"/>
                <c:pt idx="0">
                  <c:v>2-Room</c:v>
                </c:pt>
              </c:strCache>
            </c:strRef>
          </c:tx>
          <c:spPr>
            <a:solidFill>
              <a:schemeClr val="accent1"/>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(actual)'!$C$3:$C$15</c:f>
              <c:numCache>
                <c:formatCode>General</c:formatCode>
                <c:ptCount val="7"/>
                <c:pt idx="4">
                  <c:v>1</c:v>
                </c:pt>
              </c:numCache>
            </c:numRef>
          </c:val>
          <c:extLst>
            <c:ext xmlns:c16="http://schemas.microsoft.com/office/drawing/2014/chart" uri="{C3380CC4-5D6E-409C-BE32-E72D297353CC}">
              <c16:uniqueId val="{00000013-47F2-4255-9E03-85CE9619AC48}"/>
            </c:ext>
          </c:extLst>
        </c:ser>
        <c:ser>
          <c:idx val="1"/>
          <c:order val="1"/>
          <c:tx>
            <c:strRef>
              <c:f>'analysis 1 (actual)'!$D$1:$D$2</c:f>
              <c:strCache>
                <c:ptCount val="1"/>
                <c:pt idx="0">
                  <c:v>3-Room</c:v>
                </c:pt>
              </c:strCache>
            </c:strRef>
          </c:tx>
          <c:spPr>
            <a:solidFill>
              <a:schemeClr val="accent2"/>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(actual)'!$D$3:$D$15</c:f>
              <c:numCache>
                <c:formatCode>General</c:formatCode>
                <c:ptCount val="7"/>
                <c:pt idx="4">
                  <c:v>1</c:v>
                </c:pt>
              </c:numCache>
            </c:numRef>
          </c:val>
          <c:extLst>
            <c:ext xmlns:c16="http://schemas.microsoft.com/office/drawing/2014/chart" uri="{C3380CC4-5D6E-409C-BE32-E72D297353CC}">
              <c16:uniqueId val="{00000014-47F2-4255-9E03-85CE9619AC48}"/>
            </c:ext>
          </c:extLst>
        </c:ser>
        <c:ser>
          <c:idx val="2"/>
          <c:order val="2"/>
          <c:tx>
            <c:strRef>
              <c:f>'analysis 1 (actual)'!$E$1:$E$2</c:f>
              <c:strCache>
                <c:ptCount val="1"/>
                <c:pt idx="0">
                  <c:v>4-Room</c:v>
                </c:pt>
              </c:strCache>
            </c:strRef>
          </c:tx>
          <c:spPr>
            <a:solidFill>
              <a:schemeClr val="accent3"/>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(actual)'!$E$3:$E$15</c:f>
              <c:numCache>
                <c:formatCode>General</c:formatCode>
                <c:ptCount val="7"/>
                <c:pt idx="1">
                  <c:v>11</c:v>
                </c:pt>
                <c:pt idx="4">
                  <c:v>1</c:v>
                </c:pt>
                <c:pt idx="5">
                  <c:v>1</c:v>
                </c:pt>
              </c:numCache>
            </c:numRef>
          </c:val>
          <c:extLst>
            <c:ext xmlns:c16="http://schemas.microsoft.com/office/drawing/2014/chart" uri="{C3380CC4-5D6E-409C-BE32-E72D297353CC}">
              <c16:uniqueId val="{00000015-47F2-4255-9E03-85CE9619AC48}"/>
            </c:ext>
          </c:extLst>
        </c:ser>
        <c:ser>
          <c:idx val="3"/>
          <c:order val="3"/>
          <c:tx>
            <c:strRef>
              <c:f>'analysis 1 (actual)'!$F$1:$F$2</c:f>
              <c:strCache>
                <c:ptCount val="1"/>
                <c:pt idx="0">
                  <c:v>5-Room</c:v>
                </c:pt>
              </c:strCache>
            </c:strRef>
          </c:tx>
          <c:spPr>
            <a:solidFill>
              <a:schemeClr val="accent4"/>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(actual)'!$F$3:$F$15</c:f>
              <c:numCache>
                <c:formatCode>General</c:formatCode>
                <c:ptCount val="7"/>
                <c:pt idx="1">
                  <c:v>9</c:v>
                </c:pt>
                <c:pt idx="5">
                  <c:v>1</c:v>
                </c:pt>
              </c:numCache>
            </c:numRef>
          </c:val>
          <c:extLst>
            <c:ext xmlns:c16="http://schemas.microsoft.com/office/drawing/2014/chart" uri="{C3380CC4-5D6E-409C-BE32-E72D297353CC}">
              <c16:uniqueId val="{00000016-47F2-4255-9E03-85CE9619AC48}"/>
            </c:ext>
          </c:extLst>
        </c:ser>
        <c:ser>
          <c:idx val="4"/>
          <c:order val="4"/>
          <c:tx>
            <c:strRef>
              <c:f>'analysis 1 (actual)'!$G$1:$G$2</c:f>
              <c:strCache>
                <c:ptCount val="1"/>
                <c:pt idx="0">
                  <c:v>Bungalow</c:v>
                </c:pt>
              </c:strCache>
            </c:strRef>
          </c:tx>
          <c:spPr>
            <a:solidFill>
              <a:schemeClr val="accent5"/>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(actual)'!$G$3:$G$15</c:f>
              <c:numCache>
                <c:formatCode>General</c:formatCode>
                <c:ptCount val="7"/>
                <c:pt idx="0">
                  <c:v>1</c:v>
                </c:pt>
                <c:pt idx="3">
                  <c:v>1</c:v>
                </c:pt>
              </c:numCache>
            </c:numRef>
          </c:val>
          <c:extLst>
            <c:ext xmlns:c16="http://schemas.microsoft.com/office/drawing/2014/chart" uri="{C3380CC4-5D6E-409C-BE32-E72D297353CC}">
              <c16:uniqueId val="{00000017-47F2-4255-9E03-85CE9619AC48}"/>
            </c:ext>
          </c:extLst>
        </c:ser>
        <c:ser>
          <c:idx val="5"/>
          <c:order val="5"/>
          <c:tx>
            <c:strRef>
              <c:f>'analysis 1 (actual)'!$H$1:$H$2</c:f>
              <c:strCache>
                <c:ptCount val="1"/>
                <c:pt idx="0">
                  <c:v>Condominium</c:v>
                </c:pt>
              </c:strCache>
            </c:strRef>
          </c:tx>
          <c:spPr>
            <a:solidFill>
              <a:schemeClr val="accent6"/>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(actual)'!$H$3:$H$15</c:f>
              <c:numCache>
                <c:formatCode>General</c:formatCode>
                <c:ptCount val="7"/>
                <c:pt idx="0">
                  <c:v>7</c:v>
                </c:pt>
                <c:pt idx="2">
                  <c:v>1</c:v>
                </c:pt>
                <c:pt idx="3">
                  <c:v>3</c:v>
                </c:pt>
              </c:numCache>
            </c:numRef>
          </c:val>
          <c:extLst>
            <c:ext xmlns:c16="http://schemas.microsoft.com/office/drawing/2014/chart" uri="{C3380CC4-5D6E-409C-BE32-E72D297353CC}">
              <c16:uniqueId val="{00000018-47F2-4255-9E03-85CE9619AC48}"/>
            </c:ext>
          </c:extLst>
        </c:ser>
        <c:ser>
          <c:idx val="6"/>
          <c:order val="6"/>
          <c:tx>
            <c:strRef>
              <c:f>'analysis 1 (actual)'!$I$1:$I$2</c:f>
              <c:strCache>
                <c:ptCount val="1"/>
                <c:pt idx="0">
                  <c:v>Detached</c:v>
                </c:pt>
              </c:strCache>
            </c:strRef>
          </c:tx>
          <c:spPr>
            <a:solidFill>
              <a:schemeClr val="accent1">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(actual)'!$I$3:$I$15</c:f>
              <c:numCache>
                <c:formatCode>General</c:formatCode>
                <c:ptCount val="7"/>
                <c:pt idx="0">
                  <c:v>1</c:v>
                </c:pt>
              </c:numCache>
            </c:numRef>
          </c:val>
          <c:extLst>
            <c:ext xmlns:c16="http://schemas.microsoft.com/office/drawing/2014/chart" uri="{C3380CC4-5D6E-409C-BE32-E72D297353CC}">
              <c16:uniqueId val="{00000019-47F2-4255-9E03-85CE9619AC48}"/>
            </c:ext>
          </c:extLst>
        </c:ser>
        <c:ser>
          <c:idx val="7"/>
          <c:order val="7"/>
          <c:tx>
            <c:strRef>
              <c:f>'analysis 1 (actual)'!$J$1:$J$2</c:f>
              <c:strCache>
                <c:ptCount val="1"/>
                <c:pt idx="0">
                  <c:v>Executive Flat</c:v>
                </c:pt>
              </c:strCache>
            </c:strRef>
          </c:tx>
          <c:spPr>
            <a:solidFill>
              <a:schemeClr val="accent2">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(actual)'!$J$3:$J$15</c:f>
              <c:numCache>
                <c:formatCode>General</c:formatCode>
                <c:ptCount val="7"/>
                <c:pt idx="1">
                  <c:v>4</c:v>
                </c:pt>
                <c:pt idx="4">
                  <c:v>1</c:v>
                </c:pt>
              </c:numCache>
            </c:numRef>
          </c:val>
          <c:extLst>
            <c:ext xmlns:c16="http://schemas.microsoft.com/office/drawing/2014/chart" uri="{C3380CC4-5D6E-409C-BE32-E72D297353CC}">
              <c16:uniqueId val="{0000001A-47F2-4255-9E03-85CE9619AC48}"/>
            </c:ext>
          </c:extLst>
        </c:ser>
        <c:ser>
          <c:idx val="8"/>
          <c:order val="8"/>
          <c:tx>
            <c:strRef>
              <c:f>'analysis 1 (actual)'!$K$1:$K$2</c:f>
              <c:strCache>
                <c:ptCount val="1"/>
                <c:pt idx="0">
                  <c:v>Mansionette</c:v>
                </c:pt>
              </c:strCache>
            </c:strRef>
          </c:tx>
          <c:spPr>
            <a:solidFill>
              <a:schemeClr val="accent3">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(actual)'!$K$3:$K$15</c:f>
              <c:numCache>
                <c:formatCode>General</c:formatCode>
                <c:ptCount val="7"/>
                <c:pt idx="1">
                  <c:v>1</c:v>
                </c:pt>
              </c:numCache>
            </c:numRef>
          </c:val>
          <c:extLst>
            <c:ext xmlns:c16="http://schemas.microsoft.com/office/drawing/2014/chart" uri="{C3380CC4-5D6E-409C-BE32-E72D297353CC}">
              <c16:uniqueId val="{0000001B-47F2-4255-9E03-85CE9619AC48}"/>
            </c:ext>
          </c:extLst>
        </c:ser>
        <c:ser>
          <c:idx val="9"/>
          <c:order val="9"/>
          <c:tx>
            <c:strRef>
              <c:f>'analysis 1 (actual)'!$L$1:$L$2</c:f>
              <c:strCache>
                <c:ptCount val="1"/>
                <c:pt idx="0">
                  <c:v>Semi-detached</c:v>
                </c:pt>
              </c:strCache>
            </c:strRef>
          </c:tx>
          <c:spPr>
            <a:solidFill>
              <a:schemeClr val="accent4">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(actual)'!$L$3:$L$15</c:f>
              <c:numCache>
                <c:formatCode>General</c:formatCode>
                <c:ptCount val="7"/>
                <c:pt idx="0">
                  <c:v>2</c:v>
                </c:pt>
              </c:numCache>
            </c:numRef>
          </c:val>
          <c:extLst>
            <c:ext xmlns:c16="http://schemas.microsoft.com/office/drawing/2014/chart" uri="{C3380CC4-5D6E-409C-BE32-E72D297353CC}">
              <c16:uniqueId val="{0000001C-47F2-4255-9E03-85CE9619AC48}"/>
            </c:ext>
          </c:extLst>
        </c:ser>
        <c:ser>
          <c:idx val="10"/>
          <c:order val="10"/>
          <c:tx>
            <c:strRef>
              <c:f>'analysis 1 (actual)'!$M$1:$M$2</c:f>
              <c:strCache>
                <c:ptCount val="1"/>
                <c:pt idx="0">
                  <c:v>Terrace</c:v>
                </c:pt>
              </c:strCache>
            </c:strRef>
          </c:tx>
          <c:spPr>
            <a:solidFill>
              <a:schemeClr val="accent5">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(actual)'!$M$3:$M$15</c:f>
              <c:numCache>
                <c:formatCode>General</c:formatCode>
                <c:ptCount val="7"/>
                <c:pt idx="0">
                  <c:v>3</c:v>
                </c:pt>
              </c:numCache>
            </c:numRef>
          </c:val>
          <c:extLst>
            <c:ext xmlns:c16="http://schemas.microsoft.com/office/drawing/2014/chart" uri="{C3380CC4-5D6E-409C-BE32-E72D297353CC}">
              <c16:uniqueId val="{0000001D-47F2-4255-9E03-85CE9619AC48}"/>
            </c:ext>
          </c:extLst>
        </c:ser>
        <c:ser>
          <c:idx val="11"/>
          <c:order val="11"/>
          <c:tx>
            <c:strRef>
              <c:f>'analysis 1 (actual)'!$N$1:$N$2</c:f>
              <c:strCache>
                <c:ptCount val="1"/>
                <c:pt idx="0">
                  <c:v>(blank)</c:v>
                </c:pt>
              </c:strCache>
            </c:strRef>
          </c:tx>
          <c:spPr>
            <a:solidFill>
              <a:schemeClr val="accent6">
                <a:lumMod val="60000"/>
              </a:schemeClr>
            </a:solidFill>
            <a:ln>
              <a:noFill/>
            </a:ln>
            <a:effectLst/>
          </c:spPr>
          <c:invertIfNegative val="0"/>
          <c:cat>
            <c:multiLvlStrRef>
              <c:f>'analysis 1 (actual)'!$B$3:$B$15</c:f>
              <c:multiLvlStrCache>
                <c:ptCount val="7"/>
                <c:lvl>
                  <c:pt idx="0">
                    <c:v>Private</c:v>
                  </c:pt>
                  <c:pt idx="1">
                    <c:v>Public Housing (HDB)</c:v>
                  </c:pt>
                  <c:pt idx="2">
                    <c:v>Private</c:v>
                  </c:pt>
                  <c:pt idx="3">
                    <c:v>Private</c:v>
                  </c:pt>
                  <c:pt idx="4">
                    <c:v>Public Housing (HDB)</c:v>
                  </c:pt>
                  <c:pt idx="5">
                    <c:v>Public Housing (HDB)</c:v>
                  </c:pt>
                  <c:pt idx="6">
                    <c:v>(blank)</c:v>
                  </c:pt>
                </c:lvl>
                <c:lvl>
                  <c:pt idx="0">
                    <c:v>Chinese</c:v>
                  </c:pt>
                  <c:pt idx="2">
                    <c:v>Eurasian</c:v>
                  </c:pt>
                  <c:pt idx="3">
                    <c:v>Indian</c:v>
                  </c:pt>
                  <c:pt idx="5">
                    <c:v>Malay</c:v>
                  </c:pt>
                  <c:pt idx="6">
                    <c:v>(blank)</c:v>
                  </c:pt>
                </c:lvl>
              </c:multiLvlStrCache>
            </c:multiLvlStrRef>
          </c:cat>
          <c:val>
            <c:numRef>
              <c:f>'analysis 1 (actual)'!$N$3:$N$15</c:f>
              <c:numCache>
                <c:formatCode>General</c:formatCode>
                <c:ptCount val="7"/>
              </c:numCache>
            </c:numRef>
          </c:val>
          <c:extLst>
            <c:ext xmlns:c16="http://schemas.microsoft.com/office/drawing/2014/chart" uri="{C3380CC4-5D6E-409C-BE32-E72D297353CC}">
              <c16:uniqueId val="{0000001E-47F2-4255-9E03-85CE9619AC48}"/>
            </c:ext>
          </c:extLst>
        </c:ser>
        <c:dLbls>
          <c:showLegendKey val="0"/>
          <c:showVal val="0"/>
          <c:showCatName val="0"/>
          <c:showSerName val="0"/>
          <c:showPercent val="0"/>
          <c:showBubbleSize val="0"/>
        </c:dLbls>
        <c:gapWidth val="219"/>
        <c:overlap val="100"/>
        <c:axId val="1824470672"/>
        <c:axId val="1756099168"/>
      </c:barChart>
      <c:catAx>
        <c:axId val="182447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099168"/>
        <c:crosses val="autoZero"/>
        <c:auto val="1"/>
        <c:lblAlgn val="ctr"/>
        <c:lblOffset val="100"/>
        <c:noMultiLvlLbl val="0"/>
      </c:catAx>
      <c:valAx>
        <c:axId val="175609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47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1 (actual)!PivotTable1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 (actual)'!$C$29:$C$30</c:f>
              <c:strCache>
                <c:ptCount val="1"/>
                <c:pt idx="0">
                  <c:v>About half the time</c:v>
                </c:pt>
              </c:strCache>
            </c:strRef>
          </c:tx>
          <c:spPr>
            <a:solidFill>
              <a:schemeClr val="accent1"/>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(actual)'!$C$31:$C$36</c:f>
              <c:numCache>
                <c:formatCode>General</c:formatCode>
                <c:ptCount val="5"/>
                <c:pt idx="0">
                  <c:v>5</c:v>
                </c:pt>
                <c:pt idx="2">
                  <c:v>1</c:v>
                </c:pt>
              </c:numCache>
            </c:numRef>
          </c:val>
          <c:extLst>
            <c:ext xmlns:c16="http://schemas.microsoft.com/office/drawing/2014/chart" uri="{C3380CC4-5D6E-409C-BE32-E72D297353CC}">
              <c16:uniqueId val="{00000000-4DC7-4CAA-85FF-20846DCC2F30}"/>
            </c:ext>
          </c:extLst>
        </c:ser>
        <c:ser>
          <c:idx val="1"/>
          <c:order val="1"/>
          <c:tx>
            <c:strRef>
              <c:f>'analysis 1 (actual)'!$D$29:$D$30</c:f>
              <c:strCache>
                <c:ptCount val="1"/>
                <c:pt idx="0">
                  <c:v>Frequently</c:v>
                </c:pt>
              </c:strCache>
            </c:strRef>
          </c:tx>
          <c:spPr>
            <a:solidFill>
              <a:schemeClr val="accent2"/>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(actual)'!$D$31:$D$36</c:f>
              <c:numCache>
                <c:formatCode>General</c:formatCode>
                <c:ptCount val="5"/>
                <c:pt idx="0">
                  <c:v>1</c:v>
                </c:pt>
                <c:pt idx="2">
                  <c:v>1</c:v>
                </c:pt>
              </c:numCache>
            </c:numRef>
          </c:val>
          <c:extLst>
            <c:ext xmlns:c16="http://schemas.microsoft.com/office/drawing/2014/chart" uri="{C3380CC4-5D6E-409C-BE32-E72D297353CC}">
              <c16:uniqueId val="{00000001-4DC7-4CAA-85FF-20846DCC2F30}"/>
            </c:ext>
          </c:extLst>
        </c:ser>
        <c:ser>
          <c:idx val="2"/>
          <c:order val="2"/>
          <c:tx>
            <c:strRef>
              <c:f>'analysis 1 (actual)'!$E$29:$E$30</c:f>
              <c:strCache>
                <c:ptCount val="1"/>
                <c:pt idx="0">
                  <c:v>Never</c:v>
                </c:pt>
              </c:strCache>
            </c:strRef>
          </c:tx>
          <c:spPr>
            <a:solidFill>
              <a:schemeClr val="accent3"/>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(actual)'!$E$31:$E$36</c:f>
              <c:numCache>
                <c:formatCode>General</c:formatCode>
                <c:ptCount val="5"/>
                <c:pt idx="0">
                  <c:v>10</c:v>
                </c:pt>
                <c:pt idx="2">
                  <c:v>1</c:v>
                </c:pt>
              </c:numCache>
            </c:numRef>
          </c:val>
          <c:extLst>
            <c:ext xmlns:c16="http://schemas.microsoft.com/office/drawing/2014/chart" uri="{C3380CC4-5D6E-409C-BE32-E72D297353CC}">
              <c16:uniqueId val="{00000002-4DC7-4CAA-85FF-20846DCC2F30}"/>
            </c:ext>
          </c:extLst>
        </c:ser>
        <c:ser>
          <c:idx val="3"/>
          <c:order val="3"/>
          <c:tx>
            <c:strRef>
              <c:f>'analysis 1 (actual)'!$F$29:$F$30</c:f>
              <c:strCache>
                <c:ptCount val="1"/>
                <c:pt idx="0">
                  <c:v>Sometimes</c:v>
                </c:pt>
              </c:strCache>
            </c:strRef>
          </c:tx>
          <c:spPr>
            <a:solidFill>
              <a:schemeClr val="accent4"/>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(actual)'!$F$31:$F$36</c:f>
              <c:numCache>
                <c:formatCode>General</c:formatCode>
                <c:ptCount val="5"/>
                <c:pt idx="0">
                  <c:v>23</c:v>
                </c:pt>
                <c:pt idx="1">
                  <c:v>1</c:v>
                </c:pt>
                <c:pt idx="2">
                  <c:v>4</c:v>
                </c:pt>
                <c:pt idx="3">
                  <c:v>2</c:v>
                </c:pt>
              </c:numCache>
            </c:numRef>
          </c:val>
          <c:extLst>
            <c:ext xmlns:c16="http://schemas.microsoft.com/office/drawing/2014/chart" uri="{C3380CC4-5D6E-409C-BE32-E72D297353CC}">
              <c16:uniqueId val="{00000003-4DC7-4CAA-85FF-20846DCC2F30}"/>
            </c:ext>
          </c:extLst>
        </c:ser>
        <c:ser>
          <c:idx val="4"/>
          <c:order val="4"/>
          <c:tx>
            <c:strRef>
              <c:f>'analysis 1 (actual)'!$G$29:$G$30</c:f>
              <c:strCache>
                <c:ptCount val="1"/>
                <c:pt idx="0">
                  <c:v>Very Frequently</c:v>
                </c:pt>
              </c:strCache>
            </c:strRef>
          </c:tx>
          <c:spPr>
            <a:solidFill>
              <a:schemeClr val="accent5"/>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(actual)'!$G$31:$G$36</c:f>
              <c:numCache>
                <c:formatCode>General</c:formatCode>
                <c:ptCount val="5"/>
                <c:pt idx="2">
                  <c:v>1</c:v>
                </c:pt>
              </c:numCache>
            </c:numRef>
          </c:val>
          <c:extLst>
            <c:ext xmlns:c16="http://schemas.microsoft.com/office/drawing/2014/chart" uri="{C3380CC4-5D6E-409C-BE32-E72D297353CC}">
              <c16:uniqueId val="{00000004-4DC7-4CAA-85FF-20846DCC2F30}"/>
            </c:ext>
          </c:extLst>
        </c:ser>
        <c:ser>
          <c:idx val="5"/>
          <c:order val="5"/>
          <c:tx>
            <c:strRef>
              <c:f>'analysis 1 (actual)'!$H$29:$H$30</c:f>
              <c:strCache>
                <c:ptCount val="1"/>
                <c:pt idx="0">
                  <c:v>(blank)</c:v>
                </c:pt>
              </c:strCache>
            </c:strRef>
          </c:tx>
          <c:spPr>
            <a:solidFill>
              <a:schemeClr val="accent6"/>
            </a:solidFill>
            <a:ln>
              <a:noFill/>
            </a:ln>
            <a:effectLst/>
          </c:spPr>
          <c:invertIfNegative val="0"/>
          <c:cat>
            <c:strRef>
              <c:f>'analysis 1 (actual)'!$B$31:$B$36</c:f>
              <c:strCache>
                <c:ptCount val="5"/>
                <c:pt idx="0">
                  <c:v>Chinese</c:v>
                </c:pt>
                <c:pt idx="1">
                  <c:v>Eurasian</c:v>
                </c:pt>
                <c:pt idx="2">
                  <c:v>Indian</c:v>
                </c:pt>
                <c:pt idx="3">
                  <c:v>Malay</c:v>
                </c:pt>
                <c:pt idx="4">
                  <c:v>(blank)</c:v>
                </c:pt>
              </c:strCache>
            </c:strRef>
          </c:cat>
          <c:val>
            <c:numRef>
              <c:f>'analysis 1 (actual)'!$H$31:$H$36</c:f>
              <c:numCache>
                <c:formatCode>General</c:formatCode>
                <c:ptCount val="5"/>
              </c:numCache>
            </c:numRef>
          </c:val>
          <c:extLst>
            <c:ext xmlns:c16="http://schemas.microsoft.com/office/drawing/2014/chart" uri="{C3380CC4-5D6E-409C-BE32-E72D297353CC}">
              <c16:uniqueId val="{00000005-4DC7-4CAA-85FF-20846DCC2F30}"/>
            </c:ext>
          </c:extLst>
        </c:ser>
        <c:dLbls>
          <c:showLegendKey val="0"/>
          <c:showVal val="0"/>
          <c:showCatName val="0"/>
          <c:showSerName val="0"/>
          <c:showPercent val="0"/>
          <c:showBubbleSize val="0"/>
        </c:dLbls>
        <c:gapWidth val="219"/>
        <c:overlap val="-27"/>
        <c:axId val="363577327"/>
        <c:axId val="363579823"/>
      </c:barChart>
      <c:catAx>
        <c:axId val="36357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579823"/>
        <c:crosses val="autoZero"/>
        <c:auto val="1"/>
        <c:lblAlgn val="ctr"/>
        <c:lblOffset val="100"/>
        <c:noMultiLvlLbl val="0"/>
      </c:catAx>
      <c:valAx>
        <c:axId val="36357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57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1 (actual)!PivotTable3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 (actual)'!$C$42:$C$43</c:f>
              <c:strCache>
                <c:ptCount val="1"/>
                <c:pt idx="0">
                  <c:v>Neither agree nor disagree</c:v>
                </c:pt>
              </c:strCache>
            </c:strRef>
          </c:tx>
          <c:spPr>
            <a:solidFill>
              <a:schemeClr val="accent1"/>
            </a:solidFill>
            <a:ln>
              <a:noFill/>
            </a:ln>
            <a:effectLst/>
          </c:spPr>
          <c:invertIfNegative val="0"/>
          <c:cat>
            <c:strRef>
              <c:f>'analysis 1 (actual)'!$B$44:$B$49</c:f>
              <c:strCache>
                <c:ptCount val="5"/>
                <c:pt idx="0">
                  <c:v>Chinese</c:v>
                </c:pt>
                <c:pt idx="1">
                  <c:v>Eurasian</c:v>
                </c:pt>
                <c:pt idx="2">
                  <c:v>Indian</c:v>
                </c:pt>
                <c:pt idx="3">
                  <c:v>Malay</c:v>
                </c:pt>
                <c:pt idx="4">
                  <c:v>(blank)</c:v>
                </c:pt>
              </c:strCache>
            </c:strRef>
          </c:cat>
          <c:val>
            <c:numRef>
              <c:f>'analysis 1 (actual)'!$C$44:$C$49</c:f>
              <c:numCache>
                <c:formatCode>General</c:formatCode>
                <c:ptCount val="5"/>
                <c:pt idx="0">
                  <c:v>9</c:v>
                </c:pt>
                <c:pt idx="2">
                  <c:v>3</c:v>
                </c:pt>
              </c:numCache>
            </c:numRef>
          </c:val>
          <c:extLst>
            <c:ext xmlns:c16="http://schemas.microsoft.com/office/drawing/2014/chart" uri="{C3380CC4-5D6E-409C-BE32-E72D297353CC}">
              <c16:uniqueId val="{00000000-77A6-454B-93B0-245DAA25AEE3}"/>
            </c:ext>
          </c:extLst>
        </c:ser>
        <c:ser>
          <c:idx val="1"/>
          <c:order val="1"/>
          <c:tx>
            <c:strRef>
              <c:f>'analysis 1 (actual)'!$D$42:$D$43</c:f>
              <c:strCache>
                <c:ptCount val="1"/>
                <c:pt idx="0">
                  <c:v>Somewhat agree</c:v>
                </c:pt>
              </c:strCache>
            </c:strRef>
          </c:tx>
          <c:spPr>
            <a:solidFill>
              <a:schemeClr val="accent2"/>
            </a:solidFill>
            <a:ln>
              <a:noFill/>
            </a:ln>
            <a:effectLst/>
          </c:spPr>
          <c:invertIfNegative val="0"/>
          <c:cat>
            <c:strRef>
              <c:f>'analysis 1 (actual)'!$B$44:$B$49</c:f>
              <c:strCache>
                <c:ptCount val="5"/>
                <c:pt idx="0">
                  <c:v>Chinese</c:v>
                </c:pt>
                <c:pt idx="1">
                  <c:v>Eurasian</c:v>
                </c:pt>
                <c:pt idx="2">
                  <c:v>Indian</c:v>
                </c:pt>
                <c:pt idx="3">
                  <c:v>Malay</c:v>
                </c:pt>
                <c:pt idx="4">
                  <c:v>(blank)</c:v>
                </c:pt>
              </c:strCache>
            </c:strRef>
          </c:cat>
          <c:val>
            <c:numRef>
              <c:f>'analysis 1 (actual)'!$D$44:$D$49</c:f>
              <c:numCache>
                <c:formatCode>General</c:formatCode>
                <c:ptCount val="5"/>
                <c:pt idx="0">
                  <c:v>20</c:v>
                </c:pt>
                <c:pt idx="2">
                  <c:v>3</c:v>
                </c:pt>
                <c:pt idx="3">
                  <c:v>2</c:v>
                </c:pt>
              </c:numCache>
            </c:numRef>
          </c:val>
          <c:extLst>
            <c:ext xmlns:c16="http://schemas.microsoft.com/office/drawing/2014/chart" uri="{C3380CC4-5D6E-409C-BE32-E72D297353CC}">
              <c16:uniqueId val="{00000001-77A6-454B-93B0-245DAA25AEE3}"/>
            </c:ext>
          </c:extLst>
        </c:ser>
        <c:ser>
          <c:idx val="2"/>
          <c:order val="2"/>
          <c:tx>
            <c:strRef>
              <c:f>'analysis 1 (actual)'!$E$42:$E$43</c:f>
              <c:strCache>
                <c:ptCount val="1"/>
                <c:pt idx="0">
                  <c:v>Strongly agree</c:v>
                </c:pt>
              </c:strCache>
            </c:strRef>
          </c:tx>
          <c:spPr>
            <a:solidFill>
              <a:schemeClr val="accent3"/>
            </a:solidFill>
            <a:ln>
              <a:noFill/>
            </a:ln>
            <a:effectLst/>
          </c:spPr>
          <c:invertIfNegative val="0"/>
          <c:cat>
            <c:strRef>
              <c:f>'analysis 1 (actual)'!$B$44:$B$49</c:f>
              <c:strCache>
                <c:ptCount val="5"/>
                <c:pt idx="0">
                  <c:v>Chinese</c:v>
                </c:pt>
                <c:pt idx="1">
                  <c:v>Eurasian</c:v>
                </c:pt>
                <c:pt idx="2">
                  <c:v>Indian</c:v>
                </c:pt>
                <c:pt idx="3">
                  <c:v>Malay</c:v>
                </c:pt>
                <c:pt idx="4">
                  <c:v>(blank)</c:v>
                </c:pt>
              </c:strCache>
            </c:strRef>
          </c:cat>
          <c:val>
            <c:numRef>
              <c:f>'analysis 1 (actual)'!$E$44:$E$49</c:f>
              <c:numCache>
                <c:formatCode>General</c:formatCode>
                <c:ptCount val="5"/>
                <c:pt idx="0">
                  <c:v>9</c:v>
                </c:pt>
                <c:pt idx="1">
                  <c:v>1</c:v>
                </c:pt>
                <c:pt idx="2">
                  <c:v>2</c:v>
                </c:pt>
              </c:numCache>
            </c:numRef>
          </c:val>
          <c:extLst>
            <c:ext xmlns:c16="http://schemas.microsoft.com/office/drawing/2014/chart" uri="{C3380CC4-5D6E-409C-BE32-E72D297353CC}">
              <c16:uniqueId val="{00000002-77A6-454B-93B0-245DAA25AEE3}"/>
            </c:ext>
          </c:extLst>
        </c:ser>
        <c:ser>
          <c:idx val="3"/>
          <c:order val="3"/>
          <c:tx>
            <c:strRef>
              <c:f>'analysis 1 (actual)'!$F$42:$F$43</c:f>
              <c:strCache>
                <c:ptCount val="1"/>
                <c:pt idx="0">
                  <c:v>Strongly disagree</c:v>
                </c:pt>
              </c:strCache>
            </c:strRef>
          </c:tx>
          <c:spPr>
            <a:solidFill>
              <a:schemeClr val="accent4"/>
            </a:solidFill>
            <a:ln>
              <a:noFill/>
            </a:ln>
            <a:effectLst/>
          </c:spPr>
          <c:invertIfNegative val="0"/>
          <c:cat>
            <c:strRef>
              <c:f>'analysis 1 (actual)'!$B$44:$B$49</c:f>
              <c:strCache>
                <c:ptCount val="5"/>
                <c:pt idx="0">
                  <c:v>Chinese</c:v>
                </c:pt>
                <c:pt idx="1">
                  <c:v>Eurasian</c:v>
                </c:pt>
                <c:pt idx="2">
                  <c:v>Indian</c:v>
                </c:pt>
                <c:pt idx="3">
                  <c:v>Malay</c:v>
                </c:pt>
                <c:pt idx="4">
                  <c:v>(blank)</c:v>
                </c:pt>
              </c:strCache>
            </c:strRef>
          </c:cat>
          <c:val>
            <c:numRef>
              <c:f>'analysis 1 (actual)'!$F$44:$F$49</c:f>
              <c:numCache>
                <c:formatCode>General</c:formatCode>
                <c:ptCount val="5"/>
                <c:pt idx="0">
                  <c:v>1</c:v>
                </c:pt>
              </c:numCache>
            </c:numRef>
          </c:val>
          <c:extLst>
            <c:ext xmlns:c16="http://schemas.microsoft.com/office/drawing/2014/chart" uri="{C3380CC4-5D6E-409C-BE32-E72D297353CC}">
              <c16:uniqueId val="{00000003-77A6-454B-93B0-245DAA25AEE3}"/>
            </c:ext>
          </c:extLst>
        </c:ser>
        <c:ser>
          <c:idx val="4"/>
          <c:order val="4"/>
          <c:tx>
            <c:strRef>
              <c:f>'analysis 1 (actual)'!$G$42:$G$43</c:f>
              <c:strCache>
                <c:ptCount val="1"/>
                <c:pt idx="0">
                  <c:v>(blank)</c:v>
                </c:pt>
              </c:strCache>
            </c:strRef>
          </c:tx>
          <c:spPr>
            <a:solidFill>
              <a:schemeClr val="accent5"/>
            </a:solidFill>
            <a:ln>
              <a:noFill/>
            </a:ln>
            <a:effectLst/>
          </c:spPr>
          <c:invertIfNegative val="0"/>
          <c:cat>
            <c:strRef>
              <c:f>'analysis 1 (actual)'!$B$44:$B$49</c:f>
              <c:strCache>
                <c:ptCount val="5"/>
                <c:pt idx="0">
                  <c:v>Chinese</c:v>
                </c:pt>
                <c:pt idx="1">
                  <c:v>Eurasian</c:v>
                </c:pt>
                <c:pt idx="2">
                  <c:v>Indian</c:v>
                </c:pt>
                <c:pt idx="3">
                  <c:v>Malay</c:v>
                </c:pt>
                <c:pt idx="4">
                  <c:v>(blank)</c:v>
                </c:pt>
              </c:strCache>
            </c:strRef>
          </c:cat>
          <c:val>
            <c:numRef>
              <c:f>'analysis 1 (actual)'!$G$44:$G$49</c:f>
              <c:numCache>
                <c:formatCode>General</c:formatCode>
                <c:ptCount val="5"/>
              </c:numCache>
            </c:numRef>
          </c:val>
          <c:extLst>
            <c:ext xmlns:c16="http://schemas.microsoft.com/office/drawing/2014/chart" uri="{C3380CC4-5D6E-409C-BE32-E72D297353CC}">
              <c16:uniqueId val="{00000005-77A6-454B-93B0-245DAA25AEE3}"/>
            </c:ext>
          </c:extLst>
        </c:ser>
        <c:dLbls>
          <c:showLegendKey val="0"/>
          <c:showVal val="0"/>
          <c:showCatName val="0"/>
          <c:showSerName val="0"/>
          <c:showPercent val="0"/>
          <c:showBubbleSize val="0"/>
        </c:dLbls>
        <c:gapWidth val="219"/>
        <c:overlap val="-27"/>
        <c:axId val="549258591"/>
        <c:axId val="549259007"/>
      </c:barChart>
      <c:catAx>
        <c:axId val="54925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59007"/>
        <c:crosses val="autoZero"/>
        <c:auto val="1"/>
        <c:lblAlgn val="ctr"/>
        <c:lblOffset val="100"/>
        <c:noMultiLvlLbl val="0"/>
      </c:catAx>
      <c:valAx>
        <c:axId val="549259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58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1 (actual)!PivotTable4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 (actual)'!$C$66:$C$67</c:f>
              <c:strCache>
                <c:ptCount val="1"/>
                <c:pt idx="0">
                  <c:v>Neither agree nor disagree</c:v>
                </c:pt>
              </c:strCache>
            </c:strRef>
          </c:tx>
          <c:spPr>
            <a:solidFill>
              <a:schemeClr val="accent1"/>
            </a:solidFill>
            <a:ln>
              <a:noFill/>
            </a:ln>
            <a:effectLst/>
          </c:spPr>
          <c:invertIfNegative val="0"/>
          <c:cat>
            <c:strRef>
              <c:f>'analysis 1 (actual)'!$B$68:$B$73</c:f>
              <c:strCache>
                <c:ptCount val="5"/>
                <c:pt idx="0">
                  <c:v>Chinese</c:v>
                </c:pt>
                <c:pt idx="1">
                  <c:v>Eurasian</c:v>
                </c:pt>
                <c:pt idx="2">
                  <c:v>Indian</c:v>
                </c:pt>
                <c:pt idx="3">
                  <c:v>Malay</c:v>
                </c:pt>
                <c:pt idx="4">
                  <c:v>(blank)</c:v>
                </c:pt>
              </c:strCache>
            </c:strRef>
          </c:cat>
          <c:val>
            <c:numRef>
              <c:f>'analysis 1 (actual)'!$C$68:$C$73</c:f>
              <c:numCache>
                <c:formatCode>General</c:formatCode>
                <c:ptCount val="5"/>
                <c:pt idx="0">
                  <c:v>6</c:v>
                </c:pt>
                <c:pt idx="2">
                  <c:v>2</c:v>
                </c:pt>
              </c:numCache>
            </c:numRef>
          </c:val>
          <c:extLst>
            <c:ext xmlns:c16="http://schemas.microsoft.com/office/drawing/2014/chart" uri="{C3380CC4-5D6E-409C-BE32-E72D297353CC}">
              <c16:uniqueId val="{00000000-B462-43BD-B5E2-BF7E36FDB376}"/>
            </c:ext>
          </c:extLst>
        </c:ser>
        <c:ser>
          <c:idx val="1"/>
          <c:order val="1"/>
          <c:tx>
            <c:strRef>
              <c:f>'analysis 1 (actual)'!$D$66:$D$67</c:f>
              <c:strCache>
                <c:ptCount val="1"/>
                <c:pt idx="0">
                  <c:v>Somewhat agree</c:v>
                </c:pt>
              </c:strCache>
            </c:strRef>
          </c:tx>
          <c:spPr>
            <a:solidFill>
              <a:schemeClr val="accent2"/>
            </a:solidFill>
            <a:ln>
              <a:noFill/>
            </a:ln>
            <a:effectLst/>
          </c:spPr>
          <c:invertIfNegative val="0"/>
          <c:cat>
            <c:strRef>
              <c:f>'analysis 1 (actual)'!$B$68:$B$73</c:f>
              <c:strCache>
                <c:ptCount val="5"/>
                <c:pt idx="0">
                  <c:v>Chinese</c:v>
                </c:pt>
                <c:pt idx="1">
                  <c:v>Eurasian</c:v>
                </c:pt>
                <c:pt idx="2">
                  <c:v>Indian</c:v>
                </c:pt>
                <c:pt idx="3">
                  <c:v>Malay</c:v>
                </c:pt>
                <c:pt idx="4">
                  <c:v>(blank)</c:v>
                </c:pt>
              </c:strCache>
            </c:strRef>
          </c:cat>
          <c:val>
            <c:numRef>
              <c:f>'analysis 1 (actual)'!$D$68:$D$73</c:f>
              <c:numCache>
                <c:formatCode>General</c:formatCode>
                <c:ptCount val="5"/>
                <c:pt idx="0">
                  <c:v>21</c:v>
                </c:pt>
                <c:pt idx="1">
                  <c:v>1</c:v>
                </c:pt>
                <c:pt idx="2">
                  <c:v>4</c:v>
                </c:pt>
                <c:pt idx="3">
                  <c:v>2</c:v>
                </c:pt>
              </c:numCache>
            </c:numRef>
          </c:val>
          <c:extLst>
            <c:ext xmlns:c16="http://schemas.microsoft.com/office/drawing/2014/chart" uri="{C3380CC4-5D6E-409C-BE32-E72D297353CC}">
              <c16:uniqueId val="{00000001-B462-43BD-B5E2-BF7E36FDB376}"/>
            </c:ext>
          </c:extLst>
        </c:ser>
        <c:ser>
          <c:idx val="2"/>
          <c:order val="2"/>
          <c:tx>
            <c:strRef>
              <c:f>'analysis 1 (actual)'!$E$66:$E$67</c:f>
              <c:strCache>
                <c:ptCount val="1"/>
                <c:pt idx="0">
                  <c:v>Somewhat disagree</c:v>
                </c:pt>
              </c:strCache>
            </c:strRef>
          </c:tx>
          <c:spPr>
            <a:solidFill>
              <a:schemeClr val="accent3"/>
            </a:solidFill>
            <a:ln>
              <a:noFill/>
            </a:ln>
            <a:effectLst/>
          </c:spPr>
          <c:invertIfNegative val="0"/>
          <c:cat>
            <c:strRef>
              <c:f>'analysis 1 (actual)'!$B$68:$B$73</c:f>
              <c:strCache>
                <c:ptCount val="5"/>
                <c:pt idx="0">
                  <c:v>Chinese</c:v>
                </c:pt>
                <c:pt idx="1">
                  <c:v>Eurasian</c:v>
                </c:pt>
                <c:pt idx="2">
                  <c:v>Indian</c:v>
                </c:pt>
                <c:pt idx="3">
                  <c:v>Malay</c:v>
                </c:pt>
                <c:pt idx="4">
                  <c:v>(blank)</c:v>
                </c:pt>
              </c:strCache>
            </c:strRef>
          </c:cat>
          <c:val>
            <c:numRef>
              <c:f>'analysis 1 (actual)'!$E$68:$E$73</c:f>
              <c:numCache>
                <c:formatCode>General</c:formatCode>
                <c:ptCount val="5"/>
                <c:pt idx="0">
                  <c:v>4</c:v>
                </c:pt>
                <c:pt idx="2">
                  <c:v>1</c:v>
                </c:pt>
              </c:numCache>
            </c:numRef>
          </c:val>
          <c:extLst>
            <c:ext xmlns:c16="http://schemas.microsoft.com/office/drawing/2014/chart" uri="{C3380CC4-5D6E-409C-BE32-E72D297353CC}">
              <c16:uniqueId val="{00000002-B462-43BD-B5E2-BF7E36FDB376}"/>
            </c:ext>
          </c:extLst>
        </c:ser>
        <c:ser>
          <c:idx val="3"/>
          <c:order val="3"/>
          <c:tx>
            <c:strRef>
              <c:f>'analysis 1 (actual)'!$F$66:$F$67</c:f>
              <c:strCache>
                <c:ptCount val="1"/>
                <c:pt idx="0">
                  <c:v>Strongly agree</c:v>
                </c:pt>
              </c:strCache>
            </c:strRef>
          </c:tx>
          <c:spPr>
            <a:solidFill>
              <a:schemeClr val="accent4"/>
            </a:solidFill>
            <a:ln>
              <a:noFill/>
            </a:ln>
            <a:effectLst/>
          </c:spPr>
          <c:invertIfNegative val="0"/>
          <c:cat>
            <c:strRef>
              <c:f>'analysis 1 (actual)'!$B$68:$B$73</c:f>
              <c:strCache>
                <c:ptCount val="5"/>
                <c:pt idx="0">
                  <c:v>Chinese</c:v>
                </c:pt>
                <c:pt idx="1">
                  <c:v>Eurasian</c:v>
                </c:pt>
                <c:pt idx="2">
                  <c:v>Indian</c:v>
                </c:pt>
                <c:pt idx="3">
                  <c:v>Malay</c:v>
                </c:pt>
                <c:pt idx="4">
                  <c:v>(blank)</c:v>
                </c:pt>
              </c:strCache>
            </c:strRef>
          </c:cat>
          <c:val>
            <c:numRef>
              <c:f>'analysis 1 (actual)'!$F$68:$F$73</c:f>
              <c:numCache>
                <c:formatCode>General</c:formatCode>
                <c:ptCount val="5"/>
                <c:pt idx="0">
                  <c:v>8</c:v>
                </c:pt>
                <c:pt idx="2">
                  <c:v>1</c:v>
                </c:pt>
              </c:numCache>
            </c:numRef>
          </c:val>
          <c:extLst>
            <c:ext xmlns:c16="http://schemas.microsoft.com/office/drawing/2014/chart" uri="{C3380CC4-5D6E-409C-BE32-E72D297353CC}">
              <c16:uniqueId val="{00000003-B462-43BD-B5E2-BF7E36FDB376}"/>
            </c:ext>
          </c:extLst>
        </c:ser>
        <c:ser>
          <c:idx val="4"/>
          <c:order val="4"/>
          <c:tx>
            <c:strRef>
              <c:f>'analysis 1 (actual)'!$G$66:$G$67</c:f>
              <c:strCache>
                <c:ptCount val="1"/>
                <c:pt idx="0">
                  <c:v>(blank)</c:v>
                </c:pt>
              </c:strCache>
            </c:strRef>
          </c:tx>
          <c:spPr>
            <a:solidFill>
              <a:schemeClr val="accent5"/>
            </a:solidFill>
            <a:ln>
              <a:noFill/>
            </a:ln>
            <a:effectLst/>
          </c:spPr>
          <c:invertIfNegative val="0"/>
          <c:cat>
            <c:strRef>
              <c:f>'analysis 1 (actual)'!$B$68:$B$73</c:f>
              <c:strCache>
                <c:ptCount val="5"/>
                <c:pt idx="0">
                  <c:v>Chinese</c:v>
                </c:pt>
                <c:pt idx="1">
                  <c:v>Eurasian</c:v>
                </c:pt>
                <c:pt idx="2">
                  <c:v>Indian</c:v>
                </c:pt>
                <c:pt idx="3">
                  <c:v>Malay</c:v>
                </c:pt>
                <c:pt idx="4">
                  <c:v>(blank)</c:v>
                </c:pt>
              </c:strCache>
            </c:strRef>
          </c:cat>
          <c:val>
            <c:numRef>
              <c:f>'analysis 1 (actual)'!$G$68:$G$73</c:f>
              <c:numCache>
                <c:formatCode>General</c:formatCode>
                <c:ptCount val="5"/>
              </c:numCache>
            </c:numRef>
          </c:val>
          <c:extLst>
            <c:ext xmlns:c16="http://schemas.microsoft.com/office/drawing/2014/chart" uri="{C3380CC4-5D6E-409C-BE32-E72D297353CC}">
              <c16:uniqueId val="{00000004-B462-43BD-B5E2-BF7E36FDB376}"/>
            </c:ext>
          </c:extLst>
        </c:ser>
        <c:dLbls>
          <c:showLegendKey val="0"/>
          <c:showVal val="0"/>
          <c:showCatName val="0"/>
          <c:showSerName val="0"/>
          <c:showPercent val="0"/>
          <c:showBubbleSize val="0"/>
        </c:dLbls>
        <c:gapWidth val="219"/>
        <c:overlap val="-27"/>
        <c:axId val="694276799"/>
        <c:axId val="694265151"/>
      </c:barChart>
      <c:catAx>
        <c:axId val="69427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265151"/>
        <c:crosses val="autoZero"/>
        <c:auto val="1"/>
        <c:lblAlgn val="ctr"/>
        <c:lblOffset val="100"/>
        <c:noMultiLvlLbl val="0"/>
      </c:catAx>
      <c:valAx>
        <c:axId val="69426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27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 1'!$H$1:$H$2</c:f>
              <c:strCache>
                <c:ptCount val="1"/>
                <c:pt idx="0">
                  <c:v>2-Room</c:v>
                </c:pt>
              </c:strCache>
            </c:strRef>
          </c:tx>
          <c:spPr>
            <a:solidFill>
              <a:schemeClr val="accent1"/>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1'!$H$3:$H$18</c:f>
              <c:numCache>
                <c:formatCode>General</c:formatCode>
                <c:ptCount val="12"/>
                <c:pt idx="4">
                  <c:v>1</c:v>
                </c:pt>
                <c:pt idx="5">
                  <c:v>3</c:v>
                </c:pt>
                <c:pt idx="6">
                  <c:v>1</c:v>
                </c:pt>
                <c:pt idx="7">
                  <c:v>2</c:v>
                </c:pt>
              </c:numCache>
            </c:numRef>
          </c:val>
          <c:extLst>
            <c:ext xmlns:c16="http://schemas.microsoft.com/office/drawing/2014/chart" uri="{C3380CC4-5D6E-409C-BE32-E72D297353CC}">
              <c16:uniqueId val="{00000000-FC3C-B34F-9951-E0FE786C759A}"/>
            </c:ext>
          </c:extLst>
        </c:ser>
        <c:ser>
          <c:idx val="1"/>
          <c:order val="1"/>
          <c:tx>
            <c:strRef>
              <c:f>'analysis 1'!$I$1:$I$2</c:f>
              <c:strCache>
                <c:ptCount val="1"/>
                <c:pt idx="0">
                  <c:v>3-Room</c:v>
                </c:pt>
              </c:strCache>
            </c:strRef>
          </c:tx>
          <c:spPr>
            <a:solidFill>
              <a:schemeClr val="accent2"/>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1'!$I$3:$I$18</c:f>
              <c:numCache>
                <c:formatCode>General</c:formatCode>
                <c:ptCount val="12"/>
                <c:pt idx="4">
                  <c:v>1</c:v>
                </c:pt>
                <c:pt idx="5">
                  <c:v>2</c:v>
                </c:pt>
              </c:numCache>
            </c:numRef>
          </c:val>
          <c:extLst>
            <c:ext xmlns:c16="http://schemas.microsoft.com/office/drawing/2014/chart" uri="{C3380CC4-5D6E-409C-BE32-E72D297353CC}">
              <c16:uniqueId val="{00000001-FA16-4A41-B584-B2AB3CACA221}"/>
            </c:ext>
          </c:extLst>
        </c:ser>
        <c:ser>
          <c:idx val="2"/>
          <c:order val="2"/>
          <c:tx>
            <c:strRef>
              <c:f>'analysis 1'!$J$1:$J$2</c:f>
              <c:strCache>
                <c:ptCount val="1"/>
                <c:pt idx="0">
                  <c:v>3Gen</c:v>
                </c:pt>
              </c:strCache>
            </c:strRef>
          </c:tx>
          <c:spPr>
            <a:solidFill>
              <a:schemeClr val="accent3"/>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1'!$J$3:$J$18</c:f>
              <c:numCache>
                <c:formatCode>General</c:formatCode>
                <c:ptCount val="12"/>
                <c:pt idx="4">
                  <c:v>1</c:v>
                </c:pt>
              </c:numCache>
            </c:numRef>
          </c:val>
          <c:extLst>
            <c:ext xmlns:c16="http://schemas.microsoft.com/office/drawing/2014/chart" uri="{C3380CC4-5D6E-409C-BE32-E72D297353CC}">
              <c16:uniqueId val="{00000002-FA16-4A41-B584-B2AB3CACA221}"/>
            </c:ext>
          </c:extLst>
        </c:ser>
        <c:ser>
          <c:idx val="3"/>
          <c:order val="3"/>
          <c:tx>
            <c:strRef>
              <c:f>'analysis 1'!$K$1:$K$2</c:f>
              <c:strCache>
                <c:ptCount val="1"/>
                <c:pt idx="0">
                  <c:v>4-Room</c:v>
                </c:pt>
              </c:strCache>
            </c:strRef>
          </c:tx>
          <c:spPr>
            <a:solidFill>
              <a:schemeClr val="accent4"/>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1'!$K$3:$K$18</c:f>
              <c:numCache>
                <c:formatCode>General</c:formatCode>
                <c:ptCount val="12"/>
                <c:pt idx="4">
                  <c:v>5</c:v>
                </c:pt>
                <c:pt idx="5">
                  <c:v>1</c:v>
                </c:pt>
                <c:pt idx="6">
                  <c:v>1</c:v>
                </c:pt>
              </c:numCache>
            </c:numRef>
          </c:val>
          <c:extLst>
            <c:ext xmlns:c16="http://schemas.microsoft.com/office/drawing/2014/chart" uri="{C3380CC4-5D6E-409C-BE32-E72D297353CC}">
              <c16:uniqueId val="{00000003-FA16-4A41-B584-B2AB3CACA221}"/>
            </c:ext>
          </c:extLst>
        </c:ser>
        <c:ser>
          <c:idx val="4"/>
          <c:order val="4"/>
          <c:tx>
            <c:strRef>
              <c:f>'analysis 1'!$L$1:$L$2</c:f>
              <c:strCache>
                <c:ptCount val="1"/>
                <c:pt idx="0">
                  <c:v>5-Room</c:v>
                </c:pt>
              </c:strCache>
            </c:strRef>
          </c:tx>
          <c:spPr>
            <a:solidFill>
              <a:schemeClr val="accent5"/>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1'!$L$3:$L$18</c:f>
              <c:numCache>
                <c:formatCode>General</c:formatCode>
                <c:ptCount val="12"/>
                <c:pt idx="4">
                  <c:v>2</c:v>
                </c:pt>
                <c:pt idx="7">
                  <c:v>1</c:v>
                </c:pt>
              </c:numCache>
            </c:numRef>
          </c:val>
          <c:extLst>
            <c:ext xmlns:c16="http://schemas.microsoft.com/office/drawing/2014/chart" uri="{C3380CC4-5D6E-409C-BE32-E72D297353CC}">
              <c16:uniqueId val="{00000004-FA16-4A41-B584-B2AB3CACA221}"/>
            </c:ext>
          </c:extLst>
        </c:ser>
        <c:ser>
          <c:idx val="5"/>
          <c:order val="5"/>
          <c:tx>
            <c:strRef>
              <c:f>'analysis 1'!$M$1:$M$2</c:f>
              <c:strCache>
                <c:ptCount val="1"/>
                <c:pt idx="0">
                  <c:v>Apartment</c:v>
                </c:pt>
              </c:strCache>
            </c:strRef>
          </c:tx>
          <c:spPr>
            <a:solidFill>
              <a:schemeClr val="accent6"/>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1'!$M$3:$M$18</c:f>
              <c:numCache>
                <c:formatCode>General</c:formatCode>
                <c:ptCount val="12"/>
                <c:pt idx="0">
                  <c:v>1</c:v>
                </c:pt>
                <c:pt idx="1">
                  <c:v>1</c:v>
                </c:pt>
                <c:pt idx="9">
                  <c:v>3</c:v>
                </c:pt>
              </c:numCache>
            </c:numRef>
          </c:val>
          <c:extLst>
            <c:ext xmlns:c16="http://schemas.microsoft.com/office/drawing/2014/chart" uri="{C3380CC4-5D6E-409C-BE32-E72D297353CC}">
              <c16:uniqueId val="{00000005-FA16-4A41-B584-B2AB3CACA221}"/>
            </c:ext>
          </c:extLst>
        </c:ser>
        <c:ser>
          <c:idx val="6"/>
          <c:order val="6"/>
          <c:tx>
            <c:strRef>
              <c:f>'analysis 1'!$N$1:$N$2</c:f>
              <c:strCache>
                <c:ptCount val="1"/>
                <c:pt idx="0">
                  <c:v>Bungalow</c:v>
                </c:pt>
              </c:strCache>
            </c:strRef>
          </c:tx>
          <c:spPr>
            <a:solidFill>
              <a:schemeClr val="accent1">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1'!$N$3:$N$18</c:f>
              <c:numCache>
                <c:formatCode>General</c:formatCode>
                <c:ptCount val="12"/>
                <c:pt idx="0">
                  <c:v>3</c:v>
                </c:pt>
                <c:pt idx="8">
                  <c:v>1</c:v>
                </c:pt>
                <c:pt idx="9">
                  <c:v>2</c:v>
                </c:pt>
                <c:pt idx="10">
                  <c:v>1</c:v>
                </c:pt>
              </c:numCache>
            </c:numRef>
          </c:val>
          <c:extLst>
            <c:ext xmlns:c16="http://schemas.microsoft.com/office/drawing/2014/chart" uri="{C3380CC4-5D6E-409C-BE32-E72D297353CC}">
              <c16:uniqueId val="{00000006-FA16-4A41-B584-B2AB3CACA221}"/>
            </c:ext>
          </c:extLst>
        </c:ser>
        <c:ser>
          <c:idx val="7"/>
          <c:order val="7"/>
          <c:tx>
            <c:strRef>
              <c:f>'analysis 1'!$O$1:$O$2</c:f>
              <c:strCache>
                <c:ptCount val="1"/>
                <c:pt idx="0">
                  <c:v>Cluster</c:v>
                </c:pt>
              </c:strCache>
            </c:strRef>
          </c:tx>
          <c:spPr>
            <a:solidFill>
              <a:schemeClr val="accent2">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1'!$O$3:$O$18</c:f>
              <c:numCache>
                <c:formatCode>General</c:formatCode>
                <c:ptCount val="12"/>
                <c:pt idx="3">
                  <c:v>2</c:v>
                </c:pt>
                <c:pt idx="8">
                  <c:v>4</c:v>
                </c:pt>
              </c:numCache>
            </c:numRef>
          </c:val>
          <c:extLst>
            <c:ext xmlns:c16="http://schemas.microsoft.com/office/drawing/2014/chart" uri="{C3380CC4-5D6E-409C-BE32-E72D297353CC}">
              <c16:uniqueId val="{00000007-FA16-4A41-B584-B2AB3CACA221}"/>
            </c:ext>
          </c:extLst>
        </c:ser>
        <c:ser>
          <c:idx val="8"/>
          <c:order val="8"/>
          <c:tx>
            <c:strRef>
              <c:f>'analysis 1'!$P$1:$P$2</c:f>
              <c:strCache>
                <c:ptCount val="1"/>
                <c:pt idx="0">
                  <c:v>Community Care Apartment</c:v>
                </c:pt>
              </c:strCache>
            </c:strRef>
          </c:tx>
          <c:spPr>
            <a:solidFill>
              <a:schemeClr val="accent3">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1'!$P$3:$P$18</c:f>
              <c:numCache>
                <c:formatCode>General</c:formatCode>
                <c:ptCount val="12"/>
                <c:pt idx="4">
                  <c:v>1</c:v>
                </c:pt>
                <c:pt idx="5">
                  <c:v>1</c:v>
                </c:pt>
                <c:pt idx="6">
                  <c:v>1</c:v>
                </c:pt>
                <c:pt idx="7">
                  <c:v>1</c:v>
                </c:pt>
              </c:numCache>
            </c:numRef>
          </c:val>
          <c:extLst>
            <c:ext xmlns:c16="http://schemas.microsoft.com/office/drawing/2014/chart" uri="{C3380CC4-5D6E-409C-BE32-E72D297353CC}">
              <c16:uniqueId val="{00000008-FA16-4A41-B584-B2AB3CACA221}"/>
            </c:ext>
          </c:extLst>
        </c:ser>
        <c:ser>
          <c:idx val="9"/>
          <c:order val="9"/>
          <c:tx>
            <c:strRef>
              <c:f>'analysis 1'!$Q$1:$Q$2</c:f>
              <c:strCache>
                <c:ptCount val="1"/>
                <c:pt idx="0">
                  <c:v>Condominium</c:v>
                </c:pt>
              </c:strCache>
            </c:strRef>
          </c:tx>
          <c:spPr>
            <a:solidFill>
              <a:schemeClr val="accent4">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1'!$Q$3:$Q$18</c:f>
              <c:numCache>
                <c:formatCode>General</c:formatCode>
                <c:ptCount val="12"/>
                <c:pt idx="0">
                  <c:v>1</c:v>
                </c:pt>
                <c:pt idx="1">
                  <c:v>1</c:v>
                </c:pt>
                <c:pt idx="2">
                  <c:v>2</c:v>
                </c:pt>
                <c:pt idx="3">
                  <c:v>1</c:v>
                </c:pt>
                <c:pt idx="8">
                  <c:v>1</c:v>
                </c:pt>
                <c:pt idx="10">
                  <c:v>1</c:v>
                </c:pt>
                <c:pt idx="11">
                  <c:v>1</c:v>
                </c:pt>
              </c:numCache>
            </c:numRef>
          </c:val>
          <c:extLst>
            <c:ext xmlns:c16="http://schemas.microsoft.com/office/drawing/2014/chart" uri="{C3380CC4-5D6E-409C-BE32-E72D297353CC}">
              <c16:uniqueId val="{00000009-FA16-4A41-B584-B2AB3CACA221}"/>
            </c:ext>
          </c:extLst>
        </c:ser>
        <c:ser>
          <c:idx val="10"/>
          <c:order val="10"/>
          <c:tx>
            <c:strRef>
              <c:f>'analysis 1'!$R$1:$R$2</c:f>
              <c:strCache>
                <c:ptCount val="1"/>
                <c:pt idx="0">
                  <c:v>Executive Flat</c:v>
                </c:pt>
              </c:strCache>
            </c:strRef>
          </c:tx>
          <c:spPr>
            <a:solidFill>
              <a:schemeClr val="accent5">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1'!$R$3:$R$18</c:f>
              <c:numCache>
                <c:formatCode>General</c:formatCode>
                <c:ptCount val="12"/>
                <c:pt idx="6">
                  <c:v>2</c:v>
                </c:pt>
                <c:pt idx="7">
                  <c:v>1</c:v>
                </c:pt>
              </c:numCache>
            </c:numRef>
          </c:val>
          <c:extLst>
            <c:ext xmlns:c16="http://schemas.microsoft.com/office/drawing/2014/chart" uri="{C3380CC4-5D6E-409C-BE32-E72D297353CC}">
              <c16:uniqueId val="{0000000A-FA16-4A41-B584-B2AB3CACA221}"/>
            </c:ext>
          </c:extLst>
        </c:ser>
        <c:ser>
          <c:idx val="11"/>
          <c:order val="11"/>
          <c:tx>
            <c:strRef>
              <c:f>'analysis 1'!$S$1:$S$2</c:f>
              <c:strCache>
                <c:ptCount val="1"/>
                <c:pt idx="0">
                  <c:v>Good Class Bungalow (GCB)</c:v>
                </c:pt>
              </c:strCache>
            </c:strRef>
          </c:tx>
          <c:spPr>
            <a:solidFill>
              <a:schemeClr val="accent6">
                <a:lumMod val="6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1'!$S$3:$S$18</c:f>
              <c:numCache>
                <c:formatCode>General</c:formatCode>
                <c:ptCount val="12"/>
                <c:pt idx="3">
                  <c:v>2</c:v>
                </c:pt>
                <c:pt idx="9">
                  <c:v>3</c:v>
                </c:pt>
              </c:numCache>
            </c:numRef>
          </c:val>
          <c:extLst>
            <c:ext xmlns:c16="http://schemas.microsoft.com/office/drawing/2014/chart" uri="{C3380CC4-5D6E-409C-BE32-E72D297353CC}">
              <c16:uniqueId val="{0000000B-FA16-4A41-B584-B2AB3CACA221}"/>
            </c:ext>
          </c:extLst>
        </c:ser>
        <c:ser>
          <c:idx val="12"/>
          <c:order val="12"/>
          <c:tx>
            <c:strRef>
              <c:f>'analysis 1'!$T$1:$T$2</c:f>
              <c:strCache>
                <c:ptCount val="1"/>
                <c:pt idx="0">
                  <c:v>Housing and Urban Development Company (HUDC) flat</c:v>
                </c:pt>
              </c:strCache>
            </c:strRef>
          </c:tx>
          <c:spPr>
            <a:solidFill>
              <a:schemeClr val="accent1">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1'!$T$3:$T$18</c:f>
              <c:numCache>
                <c:formatCode>General</c:formatCode>
                <c:ptCount val="12"/>
                <c:pt idx="1">
                  <c:v>1</c:v>
                </c:pt>
                <c:pt idx="2">
                  <c:v>1</c:v>
                </c:pt>
                <c:pt idx="3">
                  <c:v>2</c:v>
                </c:pt>
                <c:pt idx="8">
                  <c:v>2</c:v>
                </c:pt>
                <c:pt idx="10">
                  <c:v>1</c:v>
                </c:pt>
              </c:numCache>
            </c:numRef>
          </c:val>
          <c:extLst>
            <c:ext xmlns:c16="http://schemas.microsoft.com/office/drawing/2014/chart" uri="{C3380CC4-5D6E-409C-BE32-E72D297353CC}">
              <c16:uniqueId val="{0000000C-FA16-4A41-B584-B2AB3CACA221}"/>
            </c:ext>
          </c:extLst>
        </c:ser>
        <c:ser>
          <c:idx val="13"/>
          <c:order val="13"/>
          <c:tx>
            <c:strRef>
              <c:f>'analysis 1'!$U$1:$U$2</c:f>
              <c:strCache>
                <c:ptCount val="1"/>
                <c:pt idx="0">
                  <c:v>Other</c:v>
                </c:pt>
              </c:strCache>
            </c:strRef>
          </c:tx>
          <c:spPr>
            <a:solidFill>
              <a:schemeClr val="accent2">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1'!$U$3:$U$18</c:f>
              <c:numCache>
                <c:formatCode>General</c:formatCode>
                <c:ptCount val="12"/>
                <c:pt idx="4">
                  <c:v>1</c:v>
                </c:pt>
                <c:pt idx="5">
                  <c:v>3</c:v>
                </c:pt>
                <c:pt idx="6">
                  <c:v>1</c:v>
                </c:pt>
                <c:pt idx="7">
                  <c:v>1</c:v>
                </c:pt>
              </c:numCache>
            </c:numRef>
          </c:val>
          <c:extLst>
            <c:ext xmlns:c16="http://schemas.microsoft.com/office/drawing/2014/chart" uri="{C3380CC4-5D6E-409C-BE32-E72D297353CC}">
              <c16:uniqueId val="{0000000D-FA16-4A41-B584-B2AB3CACA221}"/>
            </c:ext>
          </c:extLst>
        </c:ser>
        <c:ser>
          <c:idx val="14"/>
          <c:order val="14"/>
          <c:tx>
            <c:strRef>
              <c:f>'analysis 1'!$V$1:$V$2</c:f>
              <c:strCache>
                <c:ptCount val="1"/>
                <c:pt idx="0">
                  <c:v>Semi-detached</c:v>
                </c:pt>
              </c:strCache>
            </c:strRef>
          </c:tx>
          <c:spPr>
            <a:solidFill>
              <a:schemeClr val="accent3">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1'!$V$3:$V$18</c:f>
              <c:numCache>
                <c:formatCode>General</c:formatCode>
                <c:ptCount val="12"/>
                <c:pt idx="2">
                  <c:v>1</c:v>
                </c:pt>
                <c:pt idx="10">
                  <c:v>2</c:v>
                </c:pt>
                <c:pt idx="11">
                  <c:v>1</c:v>
                </c:pt>
              </c:numCache>
            </c:numRef>
          </c:val>
          <c:extLst>
            <c:ext xmlns:c16="http://schemas.microsoft.com/office/drawing/2014/chart" uri="{C3380CC4-5D6E-409C-BE32-E72D297353CC}">
              <c16:uniqueId val="{0000000E-FA16-4A41-B584-B2AB3CACA221}"/>
            </c:ext>
          </c:extLst>
        </c:ser>
        <c:ser>
          <c:idx val="15"/>
          <c:order val="15"/>
          <c:tx>
            <c:strRef>
              <c:f>'analysis 1'!$W$1:$W$2</c:f>
              <c:strCache>
                <c:ptCount val="1"/>
                <c:pt idx="0">
                  <c:v>Shophouse</c:v>
                </c:pt>
              </c:strCache>
            </c:strRef>
          </c:tx>
          <c:spPr>
            <a:solidFill>
              <a:schemeClr val="accent4">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1'!$W$3:$W$18</c:f>
              <c:numCache>
                <c:formatCode>General</c:formatCode>
                <c:ptCount val="12"/>
                <c:pt idx="0">
                  <c:v>1</c:v>
                </c:pt>
                <c:pt idx="1">
                  <c:v>1</c:v>
                </c:pt>
                <c:pt idx="3">
                  <c:v>3</c:v>
                </c:pt>
                <c:pt idx="8">
                  <c:v>2</c:v>
                </c:pt>
                <c:pt idx="9">
                  <c:v>1</c:v>
                </c:pt>
                <c:pt idx="10">
                  <c:v>4</c:v>
                </c:pt>
              </c:numCache>
            </c:numRef>
          </c:val>
          <c:extLst>
            <c:ext xmlns:c16="http://schemas.microsoft.com/office/drawing/2014/chart" uri="{C3380CC4-5D6E-409C-BE32-E72D297353CC}">
              <c16:uniqueId val="{0000000F-FA16-4A41-B584-B2AB3CACA221}"/>
            </c:ext>
          </c:extLst>
        </c:ser>
        <c:ser>
          <c:idx val="16"/>
          <c:order val="16"/>
          <c:tx>
            <c:strRef>
              <c:f>'analysis 1'!$X$1:$X$2</c:f>
              <c:strCache>
                <c:ptCount val="1"/>
                <c:pt idx="0">
                  <c:v>Terrace</c:v>
                </c:pt>
              </c:strCache>
            </c:strRef>
          </c:tx>
          <c:spPr>
            <a:solidFill>
              <a:schemeClr val="accent5">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1'!$X$3:$X$18</c:f>
              <c:numCache>
                <c:formatCode>General</c:formatCode>
                <c:ptCount val="12"/>
                <c:pt idx="2">
                  <c:v>2</c:v>
                </c:pt>
                <c:pt idx="3">
                  <c:v>1</c:v>
                </c:pt>
                <c:pt idx="8">
                  <c:v>1</c:v>
                </c:pt>
                <c:pt idx="11">
                  <c:v>1</c:v>
                </c:pt>
              </c:numCache>
            </c:numRef>
          </c:val>
          <c:extLst>
            <c:ext xmlns:c16="http://schemas.microsoft.com/office/drawing/2014/chart" uri="{C3380CC4-5D6E-409C-BE32-E72D297353CC}">
              <c16:uniqueId val="{00000010-FA16-4A41-B584-B2AB3CACA221}"/>
            </c:ext>
          </c:extLst>
        </c:ser>
        <c:ser>
          <c:idx val="17"/>
          <c:order val="17"/>
          <c:tx>
            <c:strRef>
              <c:f>'analysis 1'!$Y$1:$Y$2</c:f>
              <c:strCache>
                <c:ptCount val="1"/>
                <c:pt idx="0">
                  <c:v>Townhouse</c:v>
                </c:pt>
              </c:strCache>
            </c:strRef>
          </c:tx>
          <c:spPr>
            <a:solidFill>
              <a:schemeClr val="accent6">
                <a:lumMod val="80000"/>
                <a:lumOff val="20000"/>
              </a:schemeClr>
            </a:solidFill>
            <a:ln>
              <a:noFill/>
            </a:ln>
            <a:effectLst/>
          </c:spPr>
          <c:invertIfNegative val="0"/>
          <c:cat>
            <c:multiLvlStrRef>
              <c:f>'analysis 1'!$G$3:$G$18</c:f>
              <c:multiLvlStrCache>
                <c:ptCount val="12"/>
                <c:lvl>
                  <c:pt idx="0">
                    <c:v>Chinese</c:v>
                  </c:pt>
                  <c:pt idx="1">
                    <c:v>Indian</c:v>
                  </c:pt>
                  <c:pt idx="2">
                    <c:v>Malay</c:v>
                  </c:pt>
                  <c:pt idx="3">
                    <c:v>Others</c:v>
                  </c:pt>
                  <c:pt idx="4">
                    <c:v>Chinese</c:v>
                  </c:pt>
                  <c:pt idx="5">
                    <c:v>Indian</c:v>
                  </c:pt>
                  <c:pt idx="6">
                    <c:v>Malay</c:v>
                  </c:pt>
                  <c:pt idx="7">
                    <c:v>Others</c:v>
                  </c:pt>
                  <c:pt idx="8">
                    <c:v>Chinese</c:v>
                  </c:pt>
                  <c:pt idx="9">
                    <c:v>Indian</c:v>
                  </c:pt>
                  <c:pt idx="10">
                    <c:v>Malay</c:v>
                  </c:pt>
                  <c:pt idx="11">
                    <c:v>Others</c:v>
                  </c:pt>
                </c:lvl>
                <c:lvl>
                  <c:pt idx="0">
                    <c:v>Private</c:v>
                  </c:pt>
                  <c:pt idx="4">
                    <c:v>Public Housing (HDB)</c:v>
                  </c:pt>
                  <c:pt idx="8">
                    <c:v>Public-Private Hybrid - Executive condominium (EC)</c:v>
                  </c:pt>
                </c:lvl>
              </c:multiLvlStrCache>
            </c:multiLvlStrRef>
          </c:cat>
          <c:val>
            <c:numRef>
              <c:f>'analysis 1'!$Y$3:$Y$18</c:f>
              <c:numCache>
                <c:formatCode>General</c:formatCode>
                <c:ptCount val="12"/>
                <c:pt idx="2">
                  <c:v>3</c:v>
                </c:pt>
                <c:pt idx="3">
                  <c:v>1</c:v>
                </c:pt>
                <c:pt idx="8">
                  <c:v>1</c:v>
                </c:pt>
                <c:pt idx="10">
                  <c:v>1</c:v>
                </c:pt>
                <c:pt idx="11">
                  <c:v>1</c:v>
                </c:pt>
              </c:numCache>
            </c:numRef>
          </c:val>
          <c:extLst>
            <c:ext xmlns:c16="http://schemas.microsoft.com/office/drawing/2014/chart" uri="{C3380CC4-5D6E-409C-BE32-E72D297353CC}">
              <c16:uniqueId val="{00000011-FA16-4A41-B584-B2AB3CACA221}"/>
            </c:ext>
          </c:extLst>
        </c:ser>
        <c:dLbls>
          <c:showLegendKey val="0"/>
          <c:showVal val="0"/>
          <c:showCatName val="0"/>
          <c:showSerName val="0"/>
          <c:showPercent val="0"/>
          <c:showBubbleSize val="0"/>
        </c:dLbls>
        <c:gapWidth val="219"/>
        <c:overlap val="100"/>
        <c:axId val="1824470672"/>
        <c:axId val="1756099168"/>
      </c:barChart>
      <c:catAx>
        <c:axId val="182447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099168"/>
        <c:crosses val="autoZero"/>
        <c:auto val="1"/>
        <c:lblAlgn val="ctr"/>
        <c:lblOffset val="100"/>
        <c:noMultiLvlLbl val="0"/>
      </c:catAx>
      <c:valAx>
        <c:axId val="175609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47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2'!$J$77</c:f>
              <c:strCache>
                <c:ptCount val="1"/>
                <c:pt idx="0">
                  <c:v>Total</c:v>
                </c:pt>
              </c:strCache>
            </c:strRef>
          </c:tx>
          <c:spPr>
            <a:solidFill>
              <a:schemeClr val="accent1"/>
            </a:solidFill>
            <a:ln>
              <a:noFill/>
            </a:ln>
            <a:effectLst/>
          </c:spPr>
          <c:invertIfNegative val="0"/>
          <c:cat>
            <c:strRef>
              <c:f>'analysis 2'!$I$78:$I$90</c:f>
              <c:strCache>
                <c:ptCount val="12"/>
                <c:pt idx="0">
                  <c:v>0</c:v>
                </c:pt>
                <c:pt idx="1">
                  <c:v>1 to 10</c:v>
                </c:pt>
                <c:pt idx="2">
                  <c:v>11 to 20</c:v>
                </c:pt>
                <c:pt idx="3">
                  <c:v>21 to 30</c:v>
                </c:pt>
                <c:pt idx="4">
                  <c:v>31 to 40</c:v>
                </c:pt>
                <c:pt idx="5">
                  <c:v>41 to 50</c:v>
                </c:pt>
                <c:pt idx="6">
                  <c:v>51 to 60</c:v>
                </c:pt>
                <c:pt idx="7">
                  <c:v>61 to 70</c:v>
                </c:pt>
                <c:pt idx="8">
                  <c:v>71 to 80</c:v>
                </c:pt>
                <c:pt idx="9">
                  <c:v>81 to 90</c:v>
                </c:pt>
                <c:pt idx="10">
                  <c:v>91 to 100</c:v>
                </c:pt>
                <c:pt idx="11">
                  <c:v>More than 100</c:v>
                </c:pt>
              </c:strCache>
            </c:strRef>
          </c:cat>
          <c:val>
            <c:numRef>
              <c:f>'analysis 2'!$J$78:$J$90</c:f>
              <c:numCache>
                <c:formatCode>General</c:formatCode>
                <c:ptCount val="12"/>
                <c:pt idx="0">
                  <c:v>4</c:v>
                </c:pt>
                <c:pt idx="1">
                  <c:v>7</c:v>
                </c:pt>
                <c:pt idx="2">
                  <c:v>15</c:v>
                </c:pt>
                <c:pt idx="3">
                  <c:v>4</c:v>
                </c:pt>
                <c:pt idx="4">
                  <c:v>7</c:v>
                </c:pt>
                <c:pt idx="5">
                  <c:v>6</c:v>
                </c:pt>
                <c:pt idx="6">
                  <c:v>11</c:v>
                </c:pt>
                <c:pt idx="7">
                  <c:v>11</c:v>
                </c:pt>
                <c:pt idx="8">
                  <c:v>16</c:v>
                </c:pt>
                <c:pt idx="9">
                  <c:v>9</c:v>
                </c:pt>
                <c:pt idx="10">
                  <c:v>4</c:v>
                </c:pt>
                <c:pt idx="11">
                  <c:v>6</c:v>
                </c:pt>
              </c:numCache>
            </c:numRef>
          </c:val>
          <c:extLst>
            <c:ext xmlns:c16="http://schemas.microsoft.com/office/drawing/2014/chart" uri="{C3380CC4-5D6E-409C-BE32-E72D297353CC}">
              <c16:uniqueId val="{00000000-106C-4C29-9565-542EA7279AD8}"/>
            </c:ext>
          </c:extLst>
        </c:ser>
        <c:dLbls>
          <c:showLegendKey val="0"/>
          <c:showVal val="0"/>
          <c:showCatName val="0"/>
          <c:showSerName val="0"/>
          <c:showPercent val="0"/>
          <c:showBubbleSize val="0"/>
        </c:dLbls>
        <c:gapWidth val="219"/>
        <c:overlap val="-27"/>
        <c:axId val="552374959"/>
        <c:axId val="552369967"/>
      </c:barChart>
      <c:catAx>
        <c:axId val="55237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369967"/>
        <c:crosses val="autoZero"/>
        <c:auto val="1"/>
        <c:lblAlgn val="ctr"/>
        <c:lblOffset val="100"/>
        <c:noMultiLvlLbl val="0"/>
      </c:catAx>
      <c:valAx>
        <c:axId val="55236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37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2'!$J$95</c:f>
              <c:strCache>
                <c:ptCount val="1"/>
                <c:pt idx="0">
                  <c:v>Total</c:v>
                </c:pt>
              </c:strCache>
            </c:strRef>
          </c:tx>
          <c:spPr>
            <a:solidFill>
              <a:schemeClr val="accent1"/>
            </a:solidFill>
            <a:ln>
              <a:noFill/>
            </a:ln>
            <a:effectLst/>
          </c:spPr>
          <c:invertIfNegative val="0"/>
          <c:cat>
            <c:strRef>
              <c:f>'analysis 2'!$I$96:$I$108</c:f>
              <c:strCache>
                <c:ptCount val="12"/>
                <c:pt idx="0">
                  <c:v>0</c:v>
                </c:pt>
                <c:pt idx="1">
                  <c:v>1 to 10</c:v>
                </c:pt>
                <c:pt idx="2">
                  <c:v>11 to 20</c:v>
                </c:pt>
                <c:pt idx="3">
                  <c:v>21 to 30</c:v>
                </c:pt>
                <c:pt idx="4">
                  <c:v>31 to 40</c:v>
                </c:pt>
                <c:pt idx="5">
                  <c:v>41 to 50</c:v>
                </c:pt>
                <c:pt idx="6">
                  <c:v>51 to 60</c:v>
                </c:pt>
                <c:pt idx="7">
                  <c:v>61 to 70</c:v>
                </c:pt>
                <c:pt idx="8">
                  <c:v>71 to 80</c:v>
                </c:pt>
                <c:pt idx="9">
                  <c:v>81 to 90</c:v>
                </c:pt>
                <c:pt idx="10">
                  <c:v>91 to 100</c:v>
                </c:pt>
                <c:pt idx="11">
                  <c:v>More than 100</c:v>
                </c:pt>
              </c:strCache>
            </c:strRef>
          </c:cat>
          <c:val>
            <c:numRef>
              <c:f>'analysis 2'!$J$96:$J$108</c:f>
              <c:numCache>
                <c:formatCode>General</c:formatCode>
                <c:ptCount val="12"/>
                <c:pt idx="0">
                  <c:v>8</c:v>
                </c:pt>
                <c:pt idx="1">
                  <c:v>5</c:v>
                </c:pt>
                <c:pt idx="2">
                  <c:v>9</c:v>
                </c:pt>
                <c:pt idx="3">
                  <c:v>4</c:v>
                </c:pt>
                <c:pt idx="4">
                  <c:v>12</c:v>
                </c:pt>
                <c:pt idx="5">
                  <c:v>5</c:v>
                </c:pt>
                <c:pt idx="6">
                  <c:v>10</c:v>
                </c:pt>
                <c:pt idx="7">
                  <c:v>6</c:v>
                </c:pt>
                <c:pt idx="8">
                  <c:v>7</c:v>
                </c:pt>
                <c:pt idx="9">
                  <c:v>12</c:v>
                </c:pt>
                <c:pt idx="10">
                  <c:v>9</c:v>
                </c:pt>
                <c:pt idx="11">
                  <c:v>13</c:v>
                </c:pt>
              </c:numCache>
            </c:numRef>
          </c:val>
          <c:extLst>
            <c:ext xmlns:c16="http://schemas.microsoft.com/office/drawing/2014/chart" uri="{C3380CC4-5D6E-409C-BE32-E72D297353CC}">
              <c16:uniqueId val="{00000000-7A94-4621-8392-1DDD6C88C136}"/>
            </c:ext>
          </c:extLst>
        </c:ser>
        <c:dLbls>
          <c:showLegendKey val="0"/>
          <c:showVal val="0"/>
          <c:showCatName val="0"/>
          <c:showSerName val="0"/>
          <c:showPercent val="0"/>
          <c:showBubbleSize val="0"/>
        </c:dLbls>
        <c:gapWidth val="219"/>
        <c:overlap val="-27"/>
        <c:axId val="557014047"/>
        <c:axId val="557013215"/>
      </c:barChart>
      <c:catAx>
        <c:axId val="55701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13215"/>
        <c:crosses val="autoZero"/>
        <c:auto val="1"/>
        <c:lblAlgn val="ctr"/>
        <c:lblOffset val="100"/>
        <c:noMultiLvlLbl val="0"/>
      </c:catAx>
      <c:valAx>
        <c:axId val="55701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1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2'!$W$77</c:f>
              <c:strCache>
                <c:ptCount val="1"/>
                <c:pt idx="0">
                  <c:v>Total</c:v>
                </c:pt>
              </c:strCache>
            </c:strRef>
          </c:tx>
          <c:spPr>
            <a:solidFill>
              <a:schemeClr val="accent1"/>
            </a:solidFill>
            <a:ln>
              <a:noFill/>
            </a:ln>
            <a:effectLst/>
          </c:spPr>
          <c:invertIfNegative val="0"/>
          <c:cat>
            <c:strRef>
              <c:f>'analysis 2'!$V$78:$V$90</c:f>
              <c:strCache>
                <c:ptCount val="12"/>
                <c:pt idx="0">
                  <c:v>0</c:v>
                </c:pt>
                <c:pt idx="1">
                  <c:v>1 to 10</c:v>
                </c:pt>
                <c:pt idx="2">
                  <c:v>11 to 20</c:v>
                </c:pt>
                <c:pt idx="3">
                  <c:v>21 to 30</c:v>
                </c:pt>
                <c:pt idx="4">
                  <c:v>31 to 40</c:v>
                </c:pt>
                <c:pt idx="5">
                  <c:v>41 to 50</c:v>
                </c:pt>
                <c:pt idx="6">
                  <c:v>51 to 60</c:v>
                </c:pt>
                <c:pt idx="7">
                  <c:v>61 to 70</c:v>
                </c:pt>
                <c:pt idx="8">
                  <c:v>71 to 80</c:v>
                </c:pt>
                <c:pt idx="9">
                  <c:v>81 to 90</c:v>
                </c:pt>
                <c:pt idx="10">
                  <c:v>91 to 100</c:v>
                </c:pt>
                <c:pt idx="11">
                  <c:v>More than 100</c:v>
                </c:pt>
              </c:strCache>
            </c:strRef>
          </c:cat>
          <c:val>
            <c:numRef>
              <c:f>'analysis 2'!$W$78:$W$90</c:f>
              <c:numCache>
                <c:formatCode>General</c:formatCode>
                <c:ptCount val="12"/>
                <c:pt idx="0">
                  <c:v>9</c:v>
                </c:pt>
                <c:pt idx="1">
                  <c:v>7</c:v>
                </c:pt>
                <c:pt idx="2">
                  <c:v>6</c:v>
                </c:pt>
                <c:pt idx="3">
                  <c:v>11</c:v>
                </c:pt>
                <c:pt idx="4">
                  <c:v>7</c:v>
                </c:pt>
                <c:pt idx="5">
                  <c:v>10</c:v>
                </c:pt>
                <c:pt idx="6">
                  <c:v>3</c:v>
                </c:pt>
                <c:pt idx="7">
                  <c:v>12</c:v>
                </c:pt>
                <c:pt idx="8">
                  <c:v>8</c:v>
                </c:pt>
                <c:pt idx="9">
                  <c:v>13</c:v>
                </c:pt>
                <c:pt idx="10">
                  <c:v>5</c:v>
                </c:pt>
                <c:pt idx="11">
                  <c:v>9</c:v>
                </c:pt>
              </c:numCache>
            </c:numRef>
          </c:val>
          <c:extLst>
            <c:ext xmlns:c16="http://schemas.microsoft.com/office/drawing/2014/chart" uri="{C3380CC4-5D6E-409C-BE32-E72D297353CC}">
              <c16:uniqueId val="{00000000-71A3-448F-B63E-82ABEAFFF89C}"/>
            </c:ext>
          </c:extLst>
        </c:ser>
        <c:dLbls>
          <c:showLegendKey val="0"/>
          <c:showVal val="0"/>
          <c:showCatName val="0"/>
          <c:showSerName val="0"/>
          <c:showPercent val="0"/>
          <c:showBubbleSize val="0"/>
        </c:dLbls>
        <c:gapWidth val="219"/>
        <c:overlap val="-27"/>
        <c:axId val="1142874351"/>
        <c:axId val="1142879343"/>
      </c:barChart>
      <c:catAx>
        <c:axId val="114287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879343"/>
        <c:crosses val="autoZero"/>
        <c:auto val="1"/>
        <c:lblAlgn val="ctr"/>
        <c:lblOffset val="100"/>
        <c:noMultiLvlLbl val="0"/>
      </c:catAx>
      <c:valAx>
        <c:axId val="114287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87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2'!$W$94</c:f>
              <c:strCache>
                <c:ptCount val="1"/>
                <c:pt idx="0">
                  <c:v>Total</c:v>
                </c:pt>
              </c:strCache>
            </c:strRef>
          </c:tx>
          <c:spPr>
            <a:solidFill>
              <a:schemeClr val="accent1"/>
            </a:solidFill>
            <a:ln>
              <a:noFill/>
            </a:ln>
            <a:effectLst/>
          </c:spPr>
          <c:invertIfNegative val="0"/>
          <c:cat>
            <c:strRef>
              <c:f>'analysis 2'!$V$95:$V$107</c:f>
              <c:strCache>
                <c:ptCount val="12"/>
                <c:pt idx="0">
                  <c:v>0</c:v>
                </c:pt>
                <c:pt idx="1">
                  <c:v>1 to 10</c:v>
                </c:pt>
                <c:pt idx="2">
                  <c:v>11 to 20</c:v>
                </c:pt>
                <c:pt idx="3">
                  <c:v>21 to 30</c:v>
                </c:pt>
                <c:pt idx="4">
                  <c:v>31 to 40</c:v>
                </c:pt>
                <c:pt idx="5">
                  <c:v>41 to 50</c:v>
                </c:pt>
                <c:pt idx="6">
                  <c:v>51 to 60</c:v>
                </c:pt>
                <c:pt idx="7">
                  <c:v>61 to 70</c:v>
                </c:pt>
                <c:pt idx="8">
                  <c:v>71 to 80</c:v>
                </c:pt>
                <c:pt idx="9">
                  <c:v>81 to 90</c:v>
                </c:pt>
                <c:pt idx="10">
                  <c:v>91 to 100</c:v>
                </c:pt>
                <c:pt idx="11">
                  <c:v>More than 100</c:v>
                </c:pt>
              </c:strCache>
            </c:strRef>
          </c:cat>
          <c:val>
            <c:numRef>
              <c:f>'analysis 2'!$W$95:$W$107</c:f>
              <c:numCache>
                <c:formatCode>General</c:formatCode>
                <c:ptCount val="12"/>
                <c:pt idx="0">
                  <c:v>7</c:v>
                </c:pt>
                <c:pt idx="1">
                  <c:v>4</c:v>
                </c:pt>
                <c:pt idx="2">
                  <c:v>10</c:v>
                </c:pt>
                <c:pt idx="3">
                  <c:v>7</c:v>
                </c:pt>
                <c:pt idx="4">
                  <c:v>7</c:v>
                </c:pt>
                <c:pt idx="5">
                  <c:v>12</c:v>
                </c:pt>
                <c:pt idx="6">
                  <c:v>2</c:v>
                </c:pt>
                <c:pt idx="7">
                  <c:v>14</c:v>
                </c:pt>
                <c:pt idx="8">
                  <c:v>6</c:v>
                </c:pt>
                <c:pt idx="9">
                  <c:v>9</c:v>
                </c:pt>
                <c:pt idx="10">
                  <c:v>12</c:v>
                </c:pt>
                <c:pt idx="11">
                  <c:v>10</c:v>
                </c:pt>
              </c:numCache>
            </c:numRef>
          </c:val>
          <c:extLst>
            <c:ext xmlns:c16="http://schemas.microsoft.com/office/drawing/2014/chart" uri="{C3380CC4-5D6E-409C-BE32-E72D297353CC}">
              <c16:uniqueId val="{00000000-3446-4EAF-ABAE-4D5A2148D9D9}"/>
            </c:ext>
          </c:extLst>
        </c:ser>
        <c:dLbls>
          <c:showLegendKey val="0"/>
          <c:showVal val="0"/>
          <c:showCatName val="0"/>
          <c:showSerName val="0"/>
          <c:showPercent val="0"/>
          <c:showBubbleSize val="0"/>
        </c:dLbls>
        <c:gapWidth val="219"/>
        <c:overlap val="-27"/>
        <c:axId val="1094903167"/>
        <c:axId val="1094910655"/>
      </c:barChart>
      <c:catAx>
        <c:axId val="109490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910655"/>
        <c:crosses val="autoZero"/>
        <c:auto val="1"/>
        <c:lblAlgn val="ctr"/>
        <c:lblOffset val="100"/>
        <c:noMultiLvlLbl val="0"/>
      </c:catAx>
      <c:valAx>
        <c:axId val="1094910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90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'analysis 2'!$J$3:$J$4</c:f>
              <c:strCache>
                <c:ptCount val="1"/>
                <c:pt idx="0">
                  <c:v>(blank)</c:v>
                </c:pt>
              </c:strCache>
            </c:strRef>
          </c:tx>
          <c:spPr>
            <a:solidFill>
              <a:schemeClr val="accent1"/>
            </a:solidFill>
            <a:ln>
              <a:noFill/>
            </a:ln>
            <a:effectLst/>
          </c:spPr>
          <c:invertIfNegative val="0"/>
          <c:cat>
            <c:strRef>
              <c:f>'analysis 2'!$I$5:$I$9</c:f>
              <c:strCache>
                <c:ptCount val="4"/>
                <c:pt idx="0">
                  <c:v>Chinese</c:v>
                </c:pt>
                <c:pt idx="1">
                  <c:v>Indian</c:v>
                </c:pt>
                <c:pt idx="2">
                  <c:v>Malay</c:v>
                </c:pt>
                <c:pt idx="3">
                  <c:v>Others</c:v>
                </c:pt>
              </c:strCache>
            </c:strRef>
          </c:cat>
          <c:val>
            <c:numRef>
              <c:f>'analysis 2'!$J$5:$J$9</c:f>
              <c:numCache>
                <c:formatCode>General</c:formatCode>
                <c:ptCount val="4"/>
              </c:numCache>
            </c:numRef>
          </c:val>
          <c:extLst>
            <c:ext xmlns:c16="http://schemas.microsoft.com/office/drawing/2014/chart" uri="{C3380CC4-5D6E-409C-BE32-E72D297353CC}">
              <c16:uniqueId val="{00000000-9E37-4200-AC92-CC66D4092466}"/>
            </c:ext>
          </c:extLst>
        </c:ser>
        <c:ser>
          <c:idx val="1"/>
          <c:order val="1"/>
          <c:tx>
            <c:strRef>
              <c:f>'analysis 2'!$K$3:$K$4</c:f>
              <c:strCache>
                <c:ptCount val="1"/>
                <c:pt idx="0">
                  <c:v>0-0.1</c:v>
                </c:pt>
              </c:strCache>
            </c:strRef>
          </c:tx>
          <c:spPr>
            <a:solidFill>
              <a:schemeClr val="accent2"/>
            </a:solidFill>
            <a:ln>
              <a:noFill/>
            </a:ln>
            <a:effectLst/>
          </c:spPr>
          <c:invertIfNegative val="0"/>
          <c:cat>
            <c:strRef>
              <c:f>'analysis 2'!$I$5:$I$9</c:f>
              <c:strCache>
                <c:ptCount val="4"/>
                <c:pt idx="0">
                  <c:v>Chinese</c:v>
                </c:pt>
                <c:pt idx="1">
                  <c:v>Indian</c:v>
                </c:pt>
                <c:pt idx="2">
                  <c:v>Malay</c:v>
                </c:pt>
                <c:pt idx="3">
                  <c:v>Others</c:v>
                </c:pt>
              </c:strCache>
            </c:strRef>
          </c:cat>
          <c:val>
            <c:numRef>
              <c:f>'analysis 2'!$K$5:$K$9</c:f>
              <c:numCache>
                <c:formatCode>General</c:formatCode>
                <c:ptCount val="4"/>
                <c:pt idx="0">
                  <c:v>10</c:v>
                </c:pt>
                <c:pt idx="1">
                  <c:v>3</c:v>
                </c:pt>
                <c:pt idx="2">
                  <c:v>10</c:v>
                </c:pt>
                <c:pt idx="3">
                  <c:v>5</c:v>
                </c:pt>
              </c:numCache>
            </c:numRef>
          </c:val>
          <c:extLst>
            <c:ext xmlns:c16="http://schemas.microsoft.com/office/drawing/2014/chart" uri="{C3380CC4-5D6E-409C-BE32-E72D297353CC}">
              <c16:uniqueId val="{0000000A-9E37-4200-AC92-CC66D4092466}"/>
            </c:ext>
          </c:extLst>
        </c:ser>
        <c:ser>
          <c:idx val="2"/>
          <c:order val="2"/>
          <c:tx>
            <c:strRef>
              <c:f>'analysis 2'!$L$3:$L$4</c:f>
              <c:strCache>
                <c:ptCount val="1"/>
                <c:pt idx="0">
                  <c:v>0.1-0.2</c:v>
                </c:pt>
              </c:strCache>
            </c:strRef>
          </c:tx>
          <c:spPr>
            <a:solidFill>
              <a:schemeClr val="accent3"/>
            </a:solidFill>
            <a:ln>
              <a:noFill/>
            </a:ln>
            <a:effectLst/>
          </c:spPr>
          <c:invertIfNegative val="0"/>
          <c:cat>
            <c:strRef>
              <c:f>'analysis 2'!$I$5:$I$9</c:f>
              <c:strCache>
                <c:ptCount val="4"/>
                <c:pt idx="0">
                  <c:v>Chinese</c:v>
                </c:pt>
                <c:pt idx="1">
                  <c:v>Indian</c:v>
                </c:pt>
                <c:pt idx="2">
                  <c:v>Malay</c:v>
                </c:pt>
                <c:pt idx="3">
                  <c:v>Others</c:v>
                </c:pt>
              </c:strCache>
            </c:strRef>
          </c:cat>
          <c:val>
            <c:numRef>
              <c:f>'analysis 2'!$L$5:$L$9</c:f>
              <c:numCache>
                <c:formatCode>General</c:formatCode>
                <c:ptCount val="4"/>
                <c:pt idx="0">
                  <c:v>2</c:v>
                </c:pt>
                <c:pt idx="1">
                  <c:v>1</c:v>
                </c:pt>
                <c:pt idx="2">
                  <c:v>1</c:v>
                </c:pt>
              </c:numCache>
            </c:numRef>
          </c:val>
          <c:extLst>
            <c:ext xmlns:c16="http://schemas.microsoft.com/office/drawing/2014/chart" uri="{C3380CC4-5D6E-409C-BE32-E72D297353CC}">
              <c16:uniqueId val="{0000000B-9E37-4200-AC92-CC66D4092466}"/>
            </c:ext>
          </c:extLst>
        </c:ser>
        <c:ser>
          <c:idx val="3"/>
          <c:order val="3"/>
          <c:tx>
            <c:strRef>
              <c:f>'analysis 2'!$M$3:$M$4</c:f>
              <c:strCache>
                <c:ptCount val="1"/>
                <c:pt idx="0">
                  <c:v>0.2-0.3</c:v>
                </c:pt>
              </c:strCache>
            </c:strRef>
          </c:tx>
          <c:spPr>
            <a:solidFill>
              <a:schemeClr val="accent4"/>
            </a:solidFill>
            <a:ln>
              <a:noFill/>
            </a:ln>
            <a:effectLst/>
          </c:spPr>
          <c:invertIfNegative val="0"/>
          <c:cat>
            <c:strRef>
              <c:f>'analysis 2'!$I$5:$I$9</c:f>
              <c:strCache>
                <c:ptCount val="4"/>
                <c:pt idx="0">
                  <c:v>Chinese</c:v>
                </c:pt>
                <c:pt idx="1">
                  <c:v>Indian</c:v>
                </c:pt>
                <c:pt idx="2">
                  <c:v>Malay</c:v>
                </c:pt>
                <c:pt idx="3">
                  <c:v>Others</c:v>
                </c:pt>
              </c:strCache>
            </c:strRef>
          </c:cat>
          <c:val>
            <c:numRef>
              <c:f>'analysis 2'!$M$5:$M$9</c:f>
              <c:numCache>
                <c:formatCode>General</c:formatCode>
                <c:ptCount val="4"/>
                <c:pt idx="0">
                  <c:v>1</c:v>
                </c:pt>
                <c:pt idx="1">
                  <c:v>2</c:v>
                </c:pt>
                <c:pt idx="2">
                  <c:v>1</c:v>
                </c:pt>
                <c:pt idx="3">
                  <c:v>2</c:v>
                </c:pt>
              </c:numCache>
            </c:numRef>
          </c:val>
          <c:extLst>
            <c:ext xmlns:c16="http://schemas.microsoft.com/office/drawing/2014/chart" uri="{C3380CC4-5D6E-409C-BE32-E72D297353CC}">
              <c16:uniqueId val="{0000000C-9E37-4200-AC92-CC66D4092466}"/>
            </c:ext>
          </c:extLst>
        </c:ser>
        <c:ser>
          <c:idx val="4"/>
          <c:order val="4"/>
          <c:tx>
            <c:strRef>
              <c:f>'analysis 2'!$N$3:$N$4</c:f>
              <c:strCache>
                <c:ptCount val="1"/>
                <c:pt idx="0">
                  <c:v>0.3-0.4</c:v>
                </c:pt>
              </c:strCache>
            </c:strRef>
          </c:tx>
          <c:spPr>
            <a:solidFill>
              <a:schemeClr val="accent5"/>
            </a:solidFill>
            <a:ln>
              <a:noFill/>
            </a:ln>
            <a:effectLst/>
          </c:spPr>
          <c:invertIfNegative val="0"/>
          <c:cat>
            <c:strRef>
              <c:f>'analysis 2'!$I$5:$I$9</c:f>
              <c:strCache>
                <c:ptCount val="4"/>
                <c:pt idx="0">
                  <c:v>Chinese</c:v>
                </c:pt>
                <c:pt idx="1">
                  <c:v>Indian</c:v>
                </c:pt>
                <c:pt idx="2">
                  <c:v>Malay</c:v>
                </c:pt>
                <c:pt idx="3">
                  <c:v>Others</c:v>
                </c:pt>
              </c:strCache>
            </c:strRef>
          </c:cat>
          <c:val>
            <c:numRef>
              <c:f>'analysis 2'!$N$5:$N$9</c:f>
              <c:numCache>
                <c:formatCode>General</c:formatCode>
                <c:ptCount val="4"/>
                <c:pt idx="0">
                  <c:v>1</c:v>
                </c:pt>
                <c:pt idx="2">
                  <c:v>1</c:v>
                </c:pt>
                <c:pt idx="3">
                  <c:v>1</c:v>
                </c:pt>
              </c:numCache>
            </c:numRef>
          </c:val>
          <c:extLst>
            <c:ext xmlns:c16="http://schemas.microsoft.com/office/drawing/2014/chart" uri="{C3380CC4-5D6E-409C-BE32-E72D297353CC}">
              <c16:uniqueId val="{0000000D-9E37-4200-AC92-CC66D4092466}"/>
            </c:ext>
          </c:extLst>
        </c:ser>
        <c:ser>
          <c:idx val="5"/>
          <c:order val="5"/>
          <c:tx>
            <c:strRef>
              <c:f>'analysis 2'!$O$3:$O$4</c:f>
              <c:strCache>
                <c:ptCount val="1"/>
                <c:pt idx="0">
                  <c:v>0.4-0.5</c:v>
                </c:pt>
              </c:strCache>
            </c:strRef>
          </c:tx>
          <c:spPr>
            <a:solidFill>
              <a:schemeClr val="accent6"/>
            </a:solidFill>
            <a:ln>
              <a:noFill/>
            </a:ln>
            <a:effectLst/>
          </c:spPr>
          <c:invertIfNegative val="0"/>
          <c:cat>
            <c:strRef>
              <c:f>'analysis 2'!$I$5:$I$9</c:f>
              <c:strCache>
                <c:ptCount val="4"/>
                <c:pt idx="0">
                  <c:v>Chinese</c:v>
                </c:pt>
                <c:pt idx="1">
                  <c:v>Indian</c:v>
                </c:pt>
                <c:pt idx="2">
                  <c:v>Malay</c:v>
                </c:pt>
                <c:pt idx="3">
                  <c:v>Others</c:v>
                </c:pt>
              </c:strCache>
            </c:strRef>
          </c:cat>
          <c:val>
            <c:numRef>
              <c:f>'analysis 2'!$O$5:$O$9</c:f>
              <c:numCache>
                <c:formatCode>General</c:formatCode>
                <c:ptCount val="4"/>
                <c:pt idx="0">
                  <c:v>2</c:v>
                </c:pt>
                <c:pt idx="2">
                  <c:v>1</c:v>
                </c:pt>
                <c:pt idx="3">
                  <c:v>2</c:v>
                </c:pt>
              </c:numCache>
            </c:numRef>
          </c:val>
          <c:extLst>
            <c:ext xmlns:c16="http://schemas.microsoft.com/office/drawing/2014/chart" uri="{C3380CC4-5D6E-409C-BE32-E72D297353CC}">
              <c16:uniqueId val="{0000000E-9E37-4200-AC92-CC66D4092466}"/>
            </c:ext>
          </c:extLst>
        </c:ser>
        <c:ser>
          <c:idx val="6"/>
          <c:order val="6"/>
          <c:tx>
            <c:strRef>
              <c:f>'analysis 2'!$P$3:$P$4</c:f>
              <c:strCache>
                <c:ptCount val="1"/>
                <c:pt idx="0">
                  <c:v>0.5-0.6</c:v>
                </c:pt>
              </c:strCache>
            </c:strRef>
          </c:tx>
          <c:spPr>
            <a:solidFill>
              <a:schemeClr val="accent1">
                <a:lumMod val="60000"/>
              </a:schemeClr>
            </a:solidFill>
            <a:ln>
              <a:noFill/>
            </a:ln>
            <a:effectLst/>
          </c:spPr>
          <c:invertIfNegative val="0"/>
          <c:cat>
            <c:strRef>
              <c:f>'analysis 2'!$I$5:$I$9</c:f>
              <c:strCache>
                <c:ptCount val="4"/>
                <c:pt idx="0">
                  <c:v>Chinese</c:v>
                </c:pt>
                <c:pt idx="1">
                  <c:v>Indian</c:v>
                </c:pt>
                <c:pt idx="2">
                  <c:v>Malay</c:v>
                </c:pt>
                <c:pt idx="3">
                  <c:v>Others</c:v>
                </c:pt>
              </c:strCache>
            </c:strRef>
          </c:cat>
          <c:val>
            <c:numRef>
              <c:f>'analysis 2'!$P$5:$P$9</c:f>
              <c:numCache>
                <c:formatCode>General</c:formatCode>
                <c:ptCount val="4"/>
                <c:pt idx="1">
                  <c:v>1</c:v>
                </c:pt>
                <c:pt idx="2">
                  <c:v>1</c:v>
                </c:pt>
              </c:numCache>
            </c:numRef>
          </c:val>
          <c:extLst>
            <c:ext xmlns:c16="http://schemas.microsoft.com/office/drawing/2014/chart" uri="{C3380CC4-5D6E-409C-BE32-E72D297353CC}">
              <c16:uniqueId val="{0000000F-9E37-4200-AC92-CC66D4092466}"/>
            </c:ext>
          </c:extLst>
        </c:ser>
        <c:ser>
          <c:idx val="7"/>
          <c:order val="7"/>
          <c:tx>
            <c:strRef>
              <c:f>'analysis 2'!$Q$3:$Q$4</c:f>
              <c:strCache>
                <c:ptCount val="1"/>
                <c:pt idx="0">
                  <c:v>0.6-0.7</c:v>
                </c:pt>
              </c:strCache>
            </c:strRef>
          </c:tx>
          <c:spPr>
            <a:solidFill>
              <a:schemeClr val="accent2">
                <a:lumMod val="60000"/>
              </a:schemeClr>
            </a:solidFill>
            <a:ln>
              <a:noFill/>
            </a:ln>
            <a:effectLst/>
          </c:spPr>
          <c:invertIfNegative val="0"/>
          <c:cat>
            <c:strRef>
              <c:f>'analysis 2'!$I$5:$I$9</c:f>
              <c:strCache>
                <c:ptCount val="4"/>
                <c:pt idx="0">
                  <c:v>Chinese</c:v>
                </c:pt>
                <c:pt idx="1">
                  <c:v>Indian</c:v>
                </c:pt>
                <c:pt idx="2">
                  <c:v>Malay</c:v>
                </c:pt>
                <c:pt idx="3">
                  <c:v>Others</c:v>
                </c:pt>
              </c:strCache>
            </c:strRef>
          </c:cat>
          <c:val>
            <c:numRef>
              <c:f>'analysis 2'!$Q$5:$Q$9</c:f>
              <c:numCache>
                <c:formatCode>General</c:formatCode>
                <c:ptCount val="4"/>
                <c:pt idx="0">
                  <c:v>1</c:v>
                </c:pt>
                <c:pt idx="1">
                  <c:v>1</c:v>
                </c:pt>
                <c:pt idx="2">
                  <c:v>2</c:v>
                </c:pt>
              </c:numCache>
            </c:numRef>
          </c:val>
          <c:extLst>
            <c:ext xmlns:c16="http://schemas.microsoft.com/office/drawing/2014/chart" uri="{C3380CC4-5D6E-409C-BE32-E72D297353CC}">
              <c16:uniqueId val="{00000010-9E37-4200-AC92-CC66D4092466}"/>
            </c:ext>
          </c:extLst>
        </c:ser>
        <c:ser>
          <c:idx val="8"/>
          <c:order val="8"/>
          <c:tx>
            <c:strRef>
              <c:f>'analysis 2'!$R$3:$R$4</c:f>
              <c:strCache>
                <c:ptCount val="1"/>
                <c:pt idx="0">
                  <c:v>0.7-0.8</c:v>
                </c:pt>
              </c:strCache>
            </c:strRef>
          </c:tx>
          <c:spPr>
            <a:solidFill>
              <a:schemeClr val="accent3">
                <a:lumMod val="60000"/>
              </a:schemeClr>
            </a:solidFill>
            <a:ln>
              <a:noFill/>
            </a:ln>
            <a:effectLst/>
          </c:spPr>
          <c:invertIfNegative val="0"/>
          <c:cat>
            <c:strRef>
              <c:f>'analysis 2'!$I$5:$I$9</c:f>
              <c:strCache>
                <c:ptCount val="4"/>
                <c:pt idx="0">
                  <c:v>Chinese</c:v>
                </c:pt>
                <c:pt idx="1">
                  <c:v>Indian</c:v>
                </c:pt>
                <c:pt idx="2">
                  <c:v>Malay</c:v>
                </c:pt>
                <c:pt idx="3">
                  <c:v>Others</c:v>
                </c:pt>
              </c:strCache>
            </c:strRef>
          </c:cat>
          <c:val>
            <c:numRef>
              <c:f>'analysis 2'!$R$5:$R$9</c:f>
              <c:numCache>
                <c:formatCode>General</c:formatCode>
                <c:ptCount val="4"/>
                <c:pt idx="0">
                  <c:v>2</c:v>
                </c:pt>
                <c:pt idx="1">
                  <c:v>2</c:v>
                </c:pt>
                <c:pt idx="3">
                  <c:v>1</c:v>
                </c:pt>
              </c:numCache>
            </c:numRef>
          </c:val>
          <c:extLst>
            <c:ext xmlns:c16="http://schemas.microsoft.com/office/drawing/2014/chart" uri="{C3380CC4-5D6E-409C-BE32-E72D297353CC}">
              <c16:uniqueId val="{00000011-9E37-4200-AC92-CC66D4092466}"/>
            </c:ext>
          </c:extLst>
        </c:ser>
        <c:dLbls>
          <c:showLegendKey val="0"/>
          <c:showVal val="0"/>
          <c:showCatName val="0"/>
          <c:showSerName val="0"/>
          <c:showPercent val="0"/>
          <c:showBubbleSize val="0"/>
        </c:dLbls>
        <c:gapWidth val="219"/>
        <c:overlap val="100"/>
        <c:axId val="1622802384"/>
        <c:axId val="1622813200"/>
      </c:barChart>
      <c:catAx>
        <c:axId val="162280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813200"/>
        <c:crosses val="autoZero"/>
        <c:auto val="1"/>
        <c:lblAlgn val="ctr"/>
        <c:lblOffset val="100"/>
        <c:noMultiLvlLbl val="0"/>
      </c:catAx>
      <c:valAx>
        <c:axId val="1622813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80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2!PivotTable11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'analysis 2'!$W$3:$W$4</c:f>
              <c:strCache>
                <c:ptCount val="1"/>
                <c:pt idx="0">
                  <c:v>(blank)</c:v>
                </c:pt>
              </c:strCache>
            </c:strRef>
          </c:tx>
          <c:spPr>
            <a:solidFill>
              <a:schemeClr val="accent1"/>
            </a:solidFill>
            <a:ln>
              <a:noFill/>
            </a:ln>
            <a:effectLst/>
          </c:spPr>
          <c:invertIfNegative val="0"/>
          <c:cat>
            <c:strRef>
              <c:f>'analysis 2'!$V$5:$V$9</c:f>
              <c:strCache>
                <c:ptCount val="4"/>
                <c:pt idx="0">
                  <c:v>Chinese</c:v>
                </c:pt>
                <c:pt idx="1">
                  <c:v>Indian</c:v>
                </c:pt>
                <c:pt idx="2">
                  <c:v>Malay</c:v>
                </c:pt>
                <c:pt idx="3">
                  <c:v>Others</c:v>
                </c:pt>
              </c:strCache>
            </c:strRef>
          </c:cat>
          <c:val>
            <c:numRef>
              <c:f>'analysis 2'!$W$5:$W$9</c:f>
              <c:numCache>
                <c:formatCode>General</c:formatCode>
                <c:ptCount val="4"/>
              </c:numCache>
            </c:numRef>
          </c:val>
          <c:extLst>
            <c:ext xmlns:c16="http://schemas.microsoft.com/office/drawing/2014/chart" uri="{C3380CC4-5D6E-409C-BE32-E72D297353CC}">
              <c16:uniqueId val="{00000000-4828-4F00-92B3-BAB8FBCBC427}"/>
            </c:ext>
          </c:extLst>
        </c:ser>
        <c:ser>
          <c:idx val="1"/>
          <c:order val="1"/>
          <c:tx>
            <c:strRef>
              <c:f>'analysis 2'!$X$3:$X$4</c:f>
              <c:strCache>
                <c:ptCount val="1"/>
                <c:pt idx="0">
                  <c:v>0-0.1</c:v>
                </c:pt>
              </c:strCache>
            </c:strRef>
          </c:tx>
          <c:spPr>
            <a:solidFill>
              <a:schemeClr val="accent2"/>
            </a:solidFill>
            <a:ln>
              <a:noFill/>
            </a:ln>
            <a:effectLst/>
          </c:spPr>
          <c:invertIfNegative val="0"/>
          <c:cat>
            <c:strRef>
              <c:f>'analysis 2'!$V$5:$V$9</c:f>
              <c:strCache>
                <c:ptCount val="4"/>
                <c:pt idx="0">
                  <c:v>Chinese</c:v>
                </c:pt>
                <c:pt idx="1">
                  <c:v>Indian</c:v>
                </c:pt>
                <c:pt idx="2">
                  <c:v>Malay</c:v>
                </c:pt>
                <c:pt idx="3">
                  <c:v>Others</c:v>
                </c:pt>
              </c:strCache>
            </c:strRef>
          </c:cat>
          <c:val>
            <c:numRef>
              <c:f>'analysis 2'!$X$5:$X$9</c:f>
              <c:numCache>
                <c:formatCode>General</c:formatCode>
                <c:ptCount val="4"/>
                <c:pt idx="0">
                  <c:v>9</c:v>
                </c:pt>
                <c:pt idx="1">
                  <c:v>1</c:v>
                </c:pt>
                <c:pt idx="2">
                  <c:v>3</c:v>
                </c:pt>
                <c:pt idx="3">
                  <c:v>8</c:v>
                </c:pt>
              </c:numCache>
            </c:numRef>
          </c:val>
          <c:extLst>
            <c:ext xmlns:c16="http://schemas.microsoft.com/office/drawing/2014/chart" uri="{C3380CC4-5D6E-409C-BE32-E72D297353CC}">
              <c16:uniqueId val="{00000001-4828-4F00-92B3-BAB8FBCBC427}"/>
            </c:ext>
          </c:extLst>
        </c:ser>
        <c:ser>
          <c:idx val="2"/>
          <c:order val="2"/>
          <c:tx>
            <c:strRef>
              <c:f>'analysis 2'!$Y$3:$Y$4</c:f>
              <c:strCache>
                <c:ptCount val="1"/>
                <c:pt idx="0">
                  <c:v>0.1-0.2</c:v>
                </c:pt>
              </c:strCache>
            </c:strRef>
          </c:tx>
          <c:spPr>
            <a:solidFill>
              <a:schemeClr val="accent3"/>
            </a:solidFill>
            <a:ln>
              <a:noFill/>
            </a:ln>
            <a:effectLst/>
          </c:spPr>
          <c:invertIfNegative val="0"/>
          <c:cat>
            <c:strRef>
              <c:f>'analysis 2'!$V$5:$V$9</c:f>
              <c:strCache>
                <c:ptCount val="4"/>
                <c:pt idx="0">
                  <c:v>Chinese</c:v>
                </c:pt>
                <c:pt idx="1">
                  <c:v>Indian</c:v>
                </c:pt>
                <c:pt idx="2">
                  <c:v>Malay</c:v>
                </c:pt>
                <c:pt idx="3">
                  <c:v>Others</c:v>
                </c:pt>
              </c:strCache>
            </c:strRef>
          </c:cat>
          <c:val>
            <c:numRef>
              <c:f>'analysis 2'!$Y$5:$Y$9</c:f>
              <c:numCache>
                <c:formatCode>General</c:formatCode>
                <c:ptCount val="4"/>
                <c:pt idx="0">
                  <c:v>1</c:v>
                </c:pt>
              </c:numCache>
            </c:numRef>
          </c:val>
          <c:extLst>
            <c:ext xmlns:c16="http://schemas.microsoft.com/office/drawing/2014/chart" uri="{C3380CC4-5D6E-409C-BE32-E72D297353CC}">
              <c16:uniqueId val="{00000002-4828-4F00-92B3-BAB8FBCBC427}"/>
            </c:ext>
          </c:extLst>
        </c:ser>
        <c:ser>
          <c:idx val="3"/>
          <c:order val="3"/>
          <c:tx>
            <c:strRef>
              <c:f>'analysis 2'!$Z$3:$Z$4</c:f>
              <c:strCache>
                <c:ptCount val="1"/>
                <c:pt idx="0">
                  <c:v>0.2-0.3</c:v>
                </c:pt>
              </c:strCache>
            </c:strRef>
          </c:tx>
          <c:spPr>
            <a:solidFill>
              <a:schemeClr val="accent4"/>
            </a:solidFill>
            <a:ln>
              <a:noFill/>
            </a:ln>
            <a:effectLst/>
          </c:spPr>
          <c:invertIfNegative val="0"/>
          <c:cat>
            <c:strRef>
              <c:f>'analysis 2'!$V$5:$V$9</c:f>
              <c:strCache>
                <c:ptCount val="4"/>
                <c:pt idx="0">
                  <c:v>Chinese</c:v>
                </c:pt>
                <c:pt idx="1">
                  <c:v>Indian</c:v>
                </c:pt>
                <c:pt idx="2">
                  <c:v>Malay</c:v>
                </c:pt>
                <c:pt idx="3">
                  <c:v>Others</c:v>
                </c:pt>
              </c:strCache>
            </c:strRef>
          </c:cat>
          <c:val>
            <c:numRef>
              <c:f>'analysis 2'!$Z$5:$Z$9</c:f>
              <c:numCache>
                <c:formatCode>General</c:formatCode>
                <c:ptCount val="4"/>
                <c:pt idx="0">
                  <c:v>2</c:v>
                </c:pt>
                <c:pt idx="1">
                  <c:v>1</c:v>
                </c:pt>
                <c:pt idx="2">
                  <c:v>3</c:v>
                </c:pt>
              </c:numCache>
            </c:numRef>
          </c:val>
          <c:extLst>
            <c:ext xmlns:c16="http://schemas.microsoft.com/office/drawing/2014/chart" uri="{C3380CC4-5D6E-409C-BE32-E72D297353CC}">
              <c16:uniqueId val="{00000003-4828-4F00-92B3-BAB8FBCBC427}"/>
            </c:ext>
          </c:extLst>
        </c:ser>
        <c:ser>
          <c:idx val="4"/>
          <c:order val="4"/>
          <c:tx>
            <c:strRef>
              <c:f>'analysis 2'!$AA$3:$AA$4</c:f>
              <c:strCache>
                <c:ptCount val="1"/>
                <c:pt idx="0">
                  <c:v>0.3-0.4</c:v>
                </c:pt>
              </c:strCache>
            </c:strRef>
          </c:tx>
          <c:spPr>
            <a:solidFill>
              <a:schemeClr val="accent5"/>
            </a:solidFill>
            <a:ln>
              <a:noFill/>
            </a:ln>
            <a:effectLst/>
          </c:spPr>
          <c:invertIfNegative val="0"/>
          <c:cat>
            <c:strRef>
              <c:f>'analysis 2'!$V$5:$V$9</c:f>
              <c:strCache>
                <c:ptCount val="4"/>
                <c:pt idx="0">
                  <c:v>Chinese</c:v>
                </c:pt>
                <c:pt idx="1">
                  <c:v>Indian</c:v>
                </c:pt>
                <c:pt idx="2">
                  <c:v>Malay</c:v>
                </c:pt>
                <c:pt idx="3">
                  <c:v>Others</c:v>
                </c:pt>
              </c:strCache>
            </c:strRef>
          </c:cat>
          <c:val>
            <c:numRef>
              <c:f>'analysis 2'!$AA$5:$AA$9</c:f>
              <c:numCache>
                <c:formatCode>General</c:formatCode>
                <c:ptCount val="4"/>
                <c:pt idx="0">
                  <c:v>2</c:v>
                </c:pt>
                <c:pt idx="1">
                  <c:v>1</c:v>
                </c:pt>
                <c:pt idx="2">
                  <c:v>1</c:v>
                </c:pt>
                <c:pt idx="3">
                  <c:v>1</c:v>
                </c:pt>
              </c:numCache>
            </c:numRef>
          </c:val>
          <c:extLst>
            <c:ext xmlns:c16="http://schemas.microsoft.com/office/drawing/2014/chart" uri="{C3380CC4-5D6E-409C-BE32-E72D297353CC}">
              <c16:uniqueId val="{00000004-4828-4F00-92B3-BAB8FBCBC427}"/>
            </c:ext>
          </c:extLst>
        </c:ser>
        <c:ser>
          <c:idx val="5"/>
          <c:order val="5"/>
          <c:tx>
            <c:strRef>
              <c:f>'analysis 2'!$AB$3:$AB$4</c:f>
              <c:strCache>
                <c:ptCount val="1"/>
                <c:pt idx="0">
                  <c:v>0.4-0.5</c:v>
                </c:pt>
              </c:strCache>
            </c:strRef>
          </c:tx>
          <c:spPr>
            <a:solidFill>
              <a:schemeClr val="accent6"/>
            </a:solidFill>
            <a:ln>
              <a:noFill/>
            </a:ln>
            <a:effectLst/>
          </c:spPr>
          <c:invertIfNegative val="0"/>
          <c:cat>
            <c:strRef>
              <c:f>'analysis 2'!$V$5:$V$9</c:f>
              <c:strCache>
                <c:ptCount val="4"/>
                <c:pt idx="0">
                  <c:v>Chinese</c:v>
                </c:pt>
                <c:pt idx="1">
                  <c:v>Indian</c:v>
                </c:pt>
                <c:pt idx="2">
                  <c:v>Malay</c:v>
                </c:pt>
                <c:pt idx="3">
                  <c:v>Others</c:v>
                </c:pt>
              </c:strCache>
            </c:strRef>
          </c:cat>
          <c:val>
            <c:numRef>
              <c:f>'analysis 2'!$AB$5:$AB$9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5-4828-4F00-92B3-BAB8FBCBC427}"/>
            </c:ext>
          </c:extLst>
        </c:ser>
        <c:ser>
          <c:idx val="6"/>
          <c:order val="6"/>
          <c:tx>
            <c:strRef>
              <c:f>'analysis 2'!$AC$3:$AC$4</c:f>
              <c:strCache>
                <c:ptCount val="1"/>
                <c:pt idx="0">
                  <c:v>0.5-0.6</c:v>
                </c:pt>
              </c:strCache>
            </c:strRef>
          </c:tx>
          <c:spPr>
            <a:solidFill>
              <a:schemeClr val="accent1">
                <a:lumMod val="60000"/>
              </a:schemeClr>
            </a:solidFill>
            <a:ln>
              <a:noFill/>
            </a:ln>
            <a:effectLst/>
          </c:spPr>
          <c:invertIfNegative val="0"/>
          <c:cat>
            <c:strRef>
              <c:f>'analysis 2'!$V$5:$V$9</c:f>
              <c:strCache>
                <c:ptCount val="4"/>
                <c:pt idx="0">
                  <c:v>Chinese</c:v>
                </c:pt>
                <c:pt idx="1">
                  <c:v>Indian</c:v>
                </c:pt>
                <c:pt idx="2">
                  <c:v>Malay</c:v>
                </c:pt>
                <c:pt idx="3">
                  <c:v>Others</c:v>
                </c:pt>
              </c:strCache>
            </c:strRef>
          </c:cat>
          <c:val>
            <c:numRef>
              <c:f>'analysis 2'!$AC$5:$AC$9</c:f>
              <c:numCache>
                <c:formatCode>General</c:formatCode>
                <c:ptCount val="4"/>
                <c:pt idx="0">
                  <c:v>2</c:v>
                </c:pt>
                <c:pt idx="1">
                  <c:v>1</c:v>
                </c:pt>
                <c:pt idx="2">
                  <c:v>1</c:v>
                </c:pt>
                <c:pt idx="3">
                  <c:v>1</c:v>
                </c:pt>
              </c:numCache>
            </c:numRef>
          </c:val>
          <c:extLst>
            <c:ext xmlns:c16="http://schemas.microsoft.com/office/drawing/2014/chart" uri="{C3380CC4-5D6E-409C-BE32-E72D297353CC}">
              <c16:uniqueId val="{00000006-4828-4F00-92B3-BAB8FBCBC427}"/>
            </c:ext>
          </c:extLst>
        </c:ser>
        <c:ser>
          <c:idx val="7"/>
          <c:order val="7"/>
          <c:tx>
            <c:strRef>
              <c:f>'analysis 2'!$AD$3:$AD$4</c:f>
              <c:strCache>
                <c:ptCount val="1"/>
                <c:pt idx="0">
                  <c:v>0.6-0.7</c:v>
                </c:pt>
              </c:strCache>
            </c:strRef>
          </c:tx>
          <c:spPr>
            <a:solidFill>
              <a:schemeClr val="accent2">
                <a:lumMod val="60000"/>
              </a:schemeClr>
            </a:solidFill>
            <a:ln>
              <a:noFill/>
            </a:ln>
            <a:effectLst/>
          </c:spPr>
          <c:invertIfNegative val="0"/>
          <c:cat>
            <c:strRef>
              <c:f>'analysis 2'!$V$5:$V$9</c:f>
              <c:strCache>
                <c:ptCount val="4"/>
                <c:pt idx="0">
                  <c:v>Chinese</c:v>
                </c:pt>
                <c:pt idx="1">
                  <c:v>Indian</c:v>
                </c:pt>
                <c:pt idx="2">
                  <c:v>Malay</c:v>
                </c:pt>
                <c:pt idx="3">
                  <c:v>Others</c:v>
                </c:pt>
              </c:strCache>
            </c:strRef>
          </c:cat>
          <c:val>
            <c:numRef>
              <c:f>'analysis 2'!$AD$5:$AD$9</c:f>
              <c:numCache>
                <c:formatCode>General</c:formatCode>
                <c:ptCount val="4"/>
                <c:pt idx="0">
                  <c:v>2</c:v>
                </c:pt>
                <c:pt idx="1">
                  <c:v>2</c:v>
                </c:pt>
                <c:pt idx="2">
                  <c:v>2</c:v>
                </c:pt>
              </c:numCache>
            </c:numRef>
          </c:val>
          <c:extLst>
            <c:ext xmlns:c16="http://schemas.microsoft.com/office/drawing/2014/chart" uri="{C3380CC4-5D6E-409C-BE32-E72D297353CC}">
              <c16:uniqueId val="{00000007-4828-4F00-92B3-BAB8FBCBC427}"/>
            </c:ext>
          </c:extLst>
        </c:ser>
        <c:ser>
          <c:idx val="8"/>
          <c:order val="8"/>
          <c:tx>
            <c:strRef>
              <c:f>'analysis 2'!$AE$3:$AE$4</c:f>
              <c:strCache>
                <c:ptCount val="1"/>
                <c:pt idx="0">
                  <c:v>0.7-0.8</c:v>
                </c:pt>
              </c:strCache>
            </c:strRef>
          </c:tx>
          <c:spPr>
            <a:solidFill>
              <a:schemeClr val="accent3">
                <a:lumMod val="60000"/>
              </a:schemeClr>
            </a:solidFill>
            <a:ln>
              <a:noFill/>
            </a:ln>
            <a:effectLst/>
          </c:spPr>
          <c:invertIfNegative val="0"/>
          <c:cat>
            <c:strRef>
              <c:f>'analysis 2'!$V$5:$V$9</c:f>
              <c:strCache>
                <c:ptCount val="4"/>
                <c:pt idx="0">
                  <c:v>Chinese</c:v>
                </c:pt>
                <c:pt idx="1">
                  <c:v>Indian</c:v>
                </c:pt>
                <c:pt idx="2">
                  <c:v>Malay</c:v>
                </c:pt>
                <c:pt idx="3">
                  <c:v>Others</c:v>
                </c:pt>
              </c:strCache>
            </c:strRef>
          </c:cat>
          <c:val>
            <c:numRef>
              <c:f>'analysis 2'!$AE$5:$AE$9</c:f>
              <c:numCache>
                <c:formatCode>General</c:formatCode>
                <c:ptCount val="4"/>
                <c:pt idx="0">
                  <c:v>2</c:v>
                </c:pt>
                <c:pt idx="3">
                  <c:v>1</c:v>
                </c:pt>
              </c:numCache>
            </c:numRef>
          </c:val>
          <c:extLst>
            <c:ext xmlns:c16="http://schemas.microsoft.com/office/drawing/2014/chart" uri="{C3380CC4-5D6E-409C-BE32-E72D297353CC}">
              <c16:uniqueId val="{00000008-4828-4F00-92B3-BAB8FBCBC427}"/>
            </c:ext>
          </c:extLst>
        </c:ser>
        <c:ser>
          <c:idx val="9"/>
          <c:order val="9"/>
          <c:tx>
            <c:strRef>
              <c:f>'analysis 2'!$AF$3:$AF$4</c:f>
              <c:strCache>
                <c:ptCount val="1"/>
                <c:pt idx="0">
                  <c:v>0.8-0.9</c:v>
                </c:pt>
              </c:strCache>
            </c:strRef>
          </c:tx>
          <c:spPr>
            <a:solidFill>
              <a:schemeClr val="accent4">
                <a:lumMod val="60000"/>
              </a:schemeClr>
            </a:solidFill>
            <a:ln>
              <a:noFill/>
            </a:ln>
            <a:effectLst/>
          </c:spPr>
          <c:invertIfNegative val="0"/>
          <c:cat>
            <c:strRef>
              <c:f>'analysis 2'!$V$5:$V$9</c:f>
              <c:strCache>
                <c:ptCount val="4"/>
                <c:pt idx="0">
                  <c:v>Chinese</c:v>
                </c:pt>
                <c:pt idx="1">
                  <c:v>Indian</c:v>
                </c:pt>
                <c:pt idx="2">
                  <c:v>Malay</c:v>
                </c:pt>
                <c:pt idx="3">
                  <c:v>Others</c:v>
                </c:pt>
              </c:strCache>
            </c:strRef>
          </c:cat>
          <c:val>
            <c:numRef>
              <c:f>'analysis 2'!$AF$5:$AF$9</c:f>
              <c:numCache>
                <c:formatCode>General</c:formatCode>
                <c:ptCount val="4"/>
                <c:pt idx="1">
                  <c:v>1</c:v>
                </c:pt>
                <c:pt idx="2">
                  <c:v>1</c:v>
                </c:pt>
                <c:pt idx="3">
                  <c:v>2</c:v>
                </c:pt>
              </c:numCache>
            </c:numRef>
          </c:val>
          <c:extLst>
            <c:ext xmlns:c16="http://schemas.microsoft.com/office/drawing/2014/chart" uri="{C3380CC4-5D6E-409C-BE32-E72D297353CC}">
              <c16:uniqueId val="{00000009-4828-4F00-92B3-BAB8FBCBC427}"/>
            </c:ext>
          </c:extLst>
        </c:ser>
        <c:dLbls>
          <c:showLegendKey val="0"/>
          <c:showVal val="0"/>
          <c:showCatName val="0"/>
          <c:showSerName val="0"/>
          <c:showPercent val="0"/>
          <c:showBubbleSize val="0"/>
        </c:dLbls>
        <c:gapWidth val="150"/>
        <c:overlap val="100"/>
        <c:axId val="14633247"/>
        <c:axId val="14642815"/>
      </c:barChart>
      <c:catAx>
        <c:axId val="146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2815"/>
        <c:crosses val="autoZero"/>
        <c:auto val="1"/>
        <c:lblAlgn val="ctr"/>
        <c:lblOffset val="100"/>
        <c:noMultiLvlLbl val="0"/>
      </c:catAx>
      <c:valAx>
        <c:axId val="14642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2'!$B$44</c:f>
              <c:strCache>
                <c:ptCount val="1"/>
                <c:pt idx="0">
                  <c:v>Within</c:v>
                </c:pt>
              </c:strCache>
            </c:strRef>
          </c:tx>
          <c:spPr>
            <a:solidFill>
              <a:schemeClr val="accent1"/>
            </a:solidFill>
            <a:ln>
              <a:noFill/>
            </a:ln>
            <a:effectLst/>
          </c:spPr>
          <c:invertIfNegative val="0"/>
          <c:cat>
            <c:strRef>
              <c:f>'analysis 2'!$A$45:$A$48</c:f>
              <c:strCache>
                <c:ptCount val="4"/>
                <c:pt idx="0">
                  <c:v>Chinese</c:v>
                </c:pt>
                <c:pt idx="1">
                  <c:v>Indian</c:v>
                </c:pt>
                <c:pt idx="2">
                  <c:v>Malay</c:v>
                </c:pt>
                <c:pt idx="3">
                  <c:v>Others</c:v>
                </c:pt>
              </c:strCache>
            </c:strRef>
          </c:cat>
          <c:val>
            <c:numRef>
              <c:f>'analysis 2'!$B$45:$B$48</c:f>
              <c:numCache>
                <c:formatCode>General</c:formatCode>
                <c:ptCount val="4"/>
                <c:pt idx="0">
                  <c:v>0.20938118003068515</c:v>
                </c:pt>
                <c:pt idx="1">
                  <c:v>0.34021037825970335</c:v>
                </c:pt>
                <c:pt idx="2">
                  <c:v>0.18860552351973342</c:v>
                </c:pt>
                <c:pt idx="3">
                  <c:v>0.23319728010518445</c:v>
                </c:pt>
              </c:numCache>
            </c:numRef>
          </c:val>
          <c:extLst>
            <c:ext xmlns:c16="http://schemas.microsoft.com/office/drawing/2014/chart" uri="{C3380CC4-5D6E-409C-BE32-E72D297353CC}">
              <c16:uniqueId val="{00000000-0E0A-43C1-B8C9-70D2C826FF3F}"/>
            </c:ext>
          </c:extLst>
        </c:ser>
        <c:ser>
          <c:idx val="1"/>
          <c:order val="1"/>
          <c:tx>
            <c:strRef>
              <c:f>'analysis 2'!$C$44</c:f>
              <c:strCache>
                <c:ptCount val="1"/>
                <c:pt idx="0">
                  <c:v>Outside</c:v>
                </c:pt>
              </c:strCache>
            </c:strRef>
          </c:tx>
          <c:spPr>
            <a:solidFill>
              <a:schemeClr val="accent2"/>
            </a:solidFill>
            <a:ln>
              <a:noFill/>
            </a:ln>
            <a:effectLst/>
          </c:spPr>
          <c:invertIfNegative val="0"/>
          <c:cat>
            <c:strRef>
              <c:f>'analysis 2'!$A$45:$A$48</c:f>
              <c:strCache>
                <c:ptCount val="4"/>
                <c:pt idx="0">
                  <c:v>Chinese</c:v>
                </c:pt>
                <c:pt idx="1">
                  <c:v>Indian</c:v>
                </c:pt>
                <c:pt idx="2">
                  <c:v>Malay</c:v>
                </c:pt>
                <c:pt idx="3">
                  <c:v>Others</c:v>
                </c:pt>
              </c:strCache>
            </c:strRef>
          </c:cat>
          <c:val>
            <c:numRef>
              <c:f>'analysis 2'!$C$45:$C$48</c:f>
              <c:numCache>
                <c:formatCode>General</c:formatCode>
                <c:ptCount val="4"/>
                <c:pt idx="0">
                  <c:v>0.28451482006478995</c:v>
                </c:pt>
                <c:pt idx="1">
                  <c:v>0.47335781786700037</c:v>
                </c:pt>
                <c:pt idx="2">
                  <c:v>0.34841497932288323</c:v>
                </c:pt>
                <c:pt idx="3">
                  <c:v>0.28742618664324582</c:v>
                </c:pt>
              </c:numCache>
            </c:numRef>
          </c:val>
          <c:extLst>
            <c:ext xmlns:c16="http://schemas.microsoft.com/office/drawing/2014/chart" uri="{C3380CC4-5D6E-409C-BE32-E72D297353CC}">
              <c16:uniqueId val="{00000001-0E0A-43C1-B8C9-70D2C826FF3F}"/>
            </c:ext>
          </c:extLst>
        </c:ser>
        <c:dLbls>
          <c:showLegendKey val="0"/>
          <c:showVal val="0"/>
          <c:showCatName val="0"/>
          <c:showSerName val="0"/>
          <c:showPercent val="0"/>
          <c:showBubbleSize val="0"/>
        </c:dLbls>
        <c:gapWidth val="219"/>
        <c:overlap val="-27"/>
        <c:axId val="24137407"/>
        <c:axId val="24137823"/>
      </c:barChart>
      <c:catAx>
        <c:axId val="2413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37823"/>
        <c:crosses val="autoZero"/>
        <c:auto val="1"/>
        <c:lblAlgn val="ctr"/>
        <c:lblOffset val="100"/>
        <c:noMultiLvlLbl val="0"/>
      </c:catAx>
      <c:valAx>
        <c:axId val="2413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37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4'!$L$1</c:f>
              <c:strCache>
                <c:ptCount val="1"/>
                <c:pt idx="0">
                  <c:v>Average of I feel comfortable interacting with people in my neighbourhood</c:v>
                </c:pt>
              </c:strCache>
            </c:strRef>
          </c:tx>
          <c:spPr>
            <a:solidFill>
              <a:schemeClr val="accent1"/>
            </a:solidFill>
            <a:ln>
              <a:noFill/>
            </a:ln>
            <a:effectLst/>
          </c:spPr>
          <c:invertIfNegative val="0"/>
          <c:cat>
            <c:strRef>
              <c:f>'analysis 3 4'!$K$2:$K$6</c:f>
              <c:strCache>
                <c:ptCount val="4"/>
                <c:pt idx="0">
                  <c:v>Chinese</c:v>
                </c:pt>
                <c:pt idx="1">
                  <c:v>Indian</c:v>
                </c:pt>
                <c:pt idx="2">
                  <c:v>Malay</c:v>
                </c:pt>
                <c:pt idx="3">
                  <c:v>Others</c:v>
                </c:pt>
              </c:strCache>
            </c:strRef>
          </c:cat>
          <c:val>
            <c:numRef>
              <c:f>'analysis 3 4'!$L$2:$L$6</c:f>
              <c:numCache>
                <c:formatCode>General</c:formatCode>
                <c:ptCount val="4"/>
                <c:pt idx="0">
                  <c:v>2.4500000000000002</c:v>
                </c:pt>
                <c:pt idx="1">
                  <c:v>2.3103448275862069</c:v>
                </c:pt>
                <c:pt idx="2">
                  <c:v>2.3846153846153846</c:v>
                </c:pt>
                <c:pt idx="3">
                  <c:v>2.64</c:v>
                </c:pt>
              </c:numCache>
            </c:numRef>
          </c:val>
          <c:extLst>
            <c:ext xmlns:c16="http://schemas.microsoft.com/office/drawing/2014/chart" uri="{C3380CC4-5D6E-409C-BE32-E72D297353CC}">
              <c16:uniqueId val="{00000000-52B9-AD4C-B740-DE4752C9139E}"/>
            </c:ext>
          </c:extLst>
        </c:ser>
        <c:ser>
          <c:idx val="1"/>
          <c:order val="1"/>
          <c:tx>
            <c:strRef>
              <c:f>'analysis 3 4'!$M$1</c:f>
              <c:strCache>
                <c:ptCount val="1"/>
                <c:pt idx="0">
                  <c:v>Average of I feel comfortable interacting with people of other ethnicities in my neighbourhood</c:v>
                </c:pt>
              </c:strCache>
            </c:strRef>
          </c:tx>
          <c:spPr>
            <a:solidFill>
              <a:schemeClr val="accent2"/>
            </a:solidFill>
            <a:ln>
              <a:noFill/>
            </a:ln>
            <a:effectLst/>
          </c:spPr>
          <c:invertIfNegative val="0"/>
          <c:cat>
            <c:strRef>
              <c:f>'analysis 3 4'!$K$2:$K$6</c:f>
              <c:strCache>
                <c:ptCount val="4"/>
                <c:pt idx="0">
                  <c:v>Chinese</c:v>
                </c:pt>
                <c:pt idx="1">
                  <c:v>Indian</c:v>
                </c:pt>
                <c:pt idx="2">
                  <c:v>Malay</c:v>
                </c:pt>
                <c:pt idx="3">
                  <c:v>Others</c:v>
                </c:pt>
              </c:strCache>
            </c:strRef>
          </c:cat>
          <c:val>
            <c:numRef>
              <c:f>'analysis 3 4'!$M$2:$M$6</c:f>
              <c:numCache>
                <c:formatCode>General</c:formatCode>
                <c:ptCount val="4"/>
                <c:pt idx="0">
                  <c:v>2.35</c:v>
                </c:pt>
                <c:pt idx="1">
                  <c:v>2.5172413793103448</c:v>
                </c:pt>
                <c:pt idx="2">
                  <c:v>2.5</c:v>
                </c:pt>
                <c:pt idx="3">
                  <c:v>2.48</c:v>
                </c:pt>
              </c:numCache>
            </c:numRef>
          </c:val>
          <c:extLst>
            <c:ext xmlns:c16="http://schemas.microsoft.com/office/drawing/2014/chart" uri="{C3380CC4-5D6E-409C-BE32-E72D297353CC}">
              <c16:uniqueId val="{00000001-52B9-AD4C-B740-DE4752C9139E}"/>
            </c:ext>
          </c:extLst>
        </c:ser>
        <c:ser>
          <c:idx val="2"/>
          <c:order val="2"/>
          <c:tx>
            <c:strRef>
              <c:f>'analysis 3 4'!$N$1</c:f>
              <c:strCache>
                <c:ptCount val="1"/>
                <c:pt idx="0">
                  <c:v>Average of My interactions with other ethnicities outside my neighbourhood have improved my understanding of these ethnicities</c:v>
                </c:pt>
              </c:strCache>
            </c:strRef>
          </c:tx>
          <c:spPr>
            <a:solidFill>
              <a:schemeClr val="accent3"/>
            </a:solidFill>
            <a:ln>
              <a:noFill/>
            </a:ln>
            <a:effectLst/>
          </c:spPr>
          <c:invertIfNegative val="0"/>
          <c:cat>
            <c:strRef>
              <c:f>'analysis 3 4'!$K$2:$K$6</c:f>
              <c:strCache>
                <c:ptCount val="4"/>
                <c:pt idx="0">
                  <c:v>Chinese</c:v>
                </c:pt>
                <c:pt idx="1">
                  <c:v>Indian</c:v>
                </c:pt>
                <c:pt idx="2">
                  <c:v>Malay</c:v>
                </c:pt>
                <c:pt idx="3">
                  <c:v>Others</c:v>
                </c:pt>
              </c:strCache>
            </c:strRef>
          </c:cat>
          <c:val>
            <c:numRef>
              <c:f>'analysis 3 4'!$N$2:$N$6</c:f>
              <c:numCache>
                <c:formatCode>General</c:formatCode>
                <c:ptCount val="4"/>
                <c:pt idx="0">
                  <c:v>2.4</c:v>
                </c:pt>
                <c:pt idx="1">
                  <c:v>2.7931034482758621</c:v>
                </c:pt>
                <c:pt idx="2">
                  <c:v>1.8461538461538463</c:v>
                </c:pt>
                <c:pt idx="3">
                  <c:v>2.48</c:v>
                </c:pt>
              </c:numCache>
            </c:numRef>
          </c:val>
          <c:extLst>
            <c:ext xmlns:c16="http://schemas.microsoft.com/office/drawing/2014/chart" uri="{C3380CC4-5D6E-409C-BE32-E72D297353CC}">
              <c16:uniqueId val="{00000002-52B9-AD4C-B740-DE4752C9139E}"/>
            </c:ext>
          </c:extLst>
        </c:ser>
        <c:ser>
          <c:idx val="3"/>
          <c:order val="3"/>
          <c:tx>
            <c:strRef>
              <c:f>'analysis 3 4'!$O$1</c:f>
              <c:strCache>
                <c:ptCount val="1"/>
                <c:pt idx="0">
                  <c:v>Average of I feel comfortable interacting with people outside my neighbourhood</c:v>
                </c:pt>
              </c:strCache>
            </c:strRef>
          </c:tx>
          <c:spPr>
            <a:solidFill>
              <a:schemeClr val="accent4"/>
            </a:solidFill>
            <a:ln>
              <a:noFill/>
            </a:ln>
            <a:effectLst/>
          </c:spPr>
          <c:invertIfNegative val="0"/>
          <c:cat>
            <c:strRef>
              <c:f>'analysis 3 4'!$K$2:$K$6</c:f>
              <c:strCache>
                <c:ptCount val="4"/>
                <c:pt idx="0">
                  <c:v>Chinese</c:v>
                </c:pt>
                <c:pt idx="1">
                  <c:v>Indian</c:v>
                </c:pt>
                <c:pt idx="2">
                  <c:v>Malay</c:v>
                </c:pt>
                <c:pt idx="3">
                  <c:v>Others</c:v>
                </c:pt>
              </c:strCache>
            </c:strRef>
          </c:cat>
          <c:val>
            <c:numRef>
              <c:f>'analysis 3 4'!$O$2:$O$6</c:f>
              <c:numCache>
                <c:formatCode>General</c:formatCode>
                <c:ptCount val="4"/>
                <c:pt idx="0">
                  <c:v>2.4</c:v>
                </c:pt>
                <c:pt idx="1">
                  <c:v>2.6206896551724137</c:v>
                </c:pt>
                <c:pt idx="2">
                  <c:v>2.9230769230769229</c:v>
                </c:pt>
                <c:pt idx="3">
                  <c:v>2.76</c:v>
                </c:pt>
              </c:numCache>
            </c:numRef>
          </c:val>
          <c:extLst>
            <c:ext xmlns:c16="http://schemas.microsoft.com/office/drawing/2014/chart" uri="{C3380CC4-5D6E-409C-BE32-E72D297353CC}">
              <c16:uniqueId val="{00000003-52B9-AD4C-B740-DE4752C9139E}"/>
            </c:ext>
          </c:extLst>
        </c:ser>
        <c:ser>
          <c:idx val="4"/>
          <c:order val="4"/>
          <c:tx>
            <c:strRef>
              <c:f>'analysis 3 4'!$P$1</c:f>
              <c:strCache>
                <c:ptCount val="1"/>
                <c:pt idx="0">
                  <c:v>Average of I feel comfortable interacting with people of other ethnicities outside my neighbourhood</c:v>
                </c:pt>
              </c:strCache>
            </c:strRef>
          </c:tx>
          <c:spPr>
            <a:solidFill>
              <a:schemeClr val="accent5"/>
            </a:solidFill>
            <a:ln>
              <a:noFill/>
            </a:ln>
            <a:effectLst/>
          </c:spPr>
          <c:invertIfNegative val="0"/>
          <c:cat>
            <c:strRef>
              <c:f>'analysis 3 4'!$K$2:$K$6</c:f>
              <c:strCache>
                <c:ptCount val="4"/>
                <c:pt idx="0">
                  <c:v>Chinese</c:v>
                </c:pt>
                <c:pt idx="1">
                  <c:v>Indian</c:v>
                </c:pt>
                <c:pt idx="2">
                  <c:v>Malay</c:v>
                </c:pt>
                <c:pt idx="3">
                  <c:v>Others</c:v>
                </c:pt>
              </c:strCache>
            </c:strRef>
          </c:cat>
          <c:val>
            <c:numRef>
              <c:f>'analysis 3 4'!$P$2:$P$6</c:f>
              <c:numCache>
                <c:formatCode>General</c:formatCode>
                <c:ptCount val="4"/>
                <c:pt idx="0">
                  <c:v>2.75</c:v>
                </c:pt>
                <c:pt idx="1">
                  <c:v>2.5862068965517242</c:v>
                </c:pt>
                <c:pt idx="2">
                  <c:v>2.5384615384615383</c:v>
                </c:pt>
                <c:pt idx="3">
                  <c:v>2.84</c:v>
                </c:pt>
              </c:numCache>
            </c:numRef>
          </c:val>
          <c:extLst>
            <c:ext xmlns:c16="http://schemas.microsoft.com/office/drawing/2014/chart" uri="{C3380CC4-5D6E-409C-BE32-E72D297353CC}">
              <c16:uniqueId val="{00000004-52B9-AD4C-B740-DE4752C9139E}"/>
            </c:ext>
          </c:extLst>
        </c:ser>
        <c:ser>
          <c:idx val="5"/>
          <c:order val="5"/>
          <c:tx>
            <c:strRef>
              <c:f>'analysis 3 4'!$Q$1</c:f>
              <c:strCache>
                <c:ptCount val="1"/>
                <c:pt idx="0">
                  <c:v>Average of My interactions with other ethnicities within my neighbourhood have improved my understanding of these ethnicities</c:v>
                </c:pt>
              </c:strCache>
            </c:strRef>
          </c:tx>
          <c:spPr>
            <a:solidFill>
              <a:schemeClr val="accent6"/>
            </a:solidFill>
            <a:ln>
              <a:noFill/>
            </a:ln>
            <a:effectLst/>
          </c:spPr>
          <c:invertIfNegative val="0"/>
          <c:cat>
            <c:strRef>
              <c:f>'analysis 3 4'!$K$2:$K$6</c:f>
              <c:strCache>
                <c:ptCount val="4"/>
                <c:pt idx="0">
                  <c:v>Chinese</c:v>
                </c:pt>
                <c:pt idx="1">
                  <c:v>Indian</c:v>
                </c:pt>
                <c:pt idx="2">
                  <c:v>Malay</c:v>
                </c:pt>
                <c:pt idx="3">
                  <c:v>Others</c:v>
                </c:pt>
              </c:strCache>
            </c:strRef>
          </c:cat>
          <c:val>
            <c:numRef>
              <c:f>'analysis 3 4'!$Q$2:$Q$6</c:f>
              <c:numCache>
                <c:formatCode>General</c:formatCode>
                <c:ptCount val="4"/>
                <c:pt idx="0">
                  <c:v>1.8</c:v>
                </c:pt>
                <c:pt idx="1">
                  <c:v>2.5172413793103448</c:v>
                </c:pt>
                <c:pt idx="2">
                  <c:v>2.5384615384615383</c:v>
                </c:pt>
                <c:pt idx="3">
                  <c:v>2.64</c:v>
                </c:pt>
              </c:numCache>
            </c:numRef>
          </c:val>
          <c:extLst>
            <c:ext xmlns:c16="http://schemas.microsoft.com/office/drawing/2014/chart" uri="{C3380CC4-5D6E-409C-BE32-E72D297353CC}">
              <c16:uniqueId val="{00000008-52B9-AD4C-B740-DE4752C9139E}"/>
            </c:ext>
          </c:extLst>
        </c:ser>
        <c:dLbls>
          <c:showLegendKey val="0"/>
          <c:showVal val="0"/>
          <c:showCatName val="0"/>
          <c:showSerName val="0"/>
          <c:showPercent val="0"/>
          <c:showBubbleSize val="0"/>
        </c:dLbls>
        <c:gapWidth val="219"/>
        <c:overlap val="-27"/>
        <c:axId val="1787190912"/>
        <c:axId val="1787333456"/>
      </c:barChart>
      <c:catAx>
        <c:axId val="178719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333456"/>
        <c:crosses val="autoZero"/>
        <c:auto val="1"/>
        <c:lblAlgn val="ctr"/>
        <c:lblOffset val="100"/>
        <c:noMultiLvlLbl val="0"/>
      </c:catAx>
      <c:valAx>
        <c:axId val="178733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9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for improvement</a:t>
            </a:r>
            <a:r>
              <a:rPr lang="en-US" baseline="0"/>
              <a:t> of understanding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4'!$L$26</c:f>
              <c:strCache>
                <c:ptCount val="1"/>
                <c:pt idx="0">
                  <c:v>Average of My interactions with other ethnicities within my neighbourhood have improved my understanding of these ethnicities</c:v>
                </c:pt>
              </c:strCache>
            </c:strRef>
          </c:tx>
          <c:spPr>
            <a:solidFill>
              <a:schemeClr val="accent1"/>
            </a:solidFill>
            <a:ln>
              <a:noFill/>
            </a:ln>
            <a:effectLst/>
          </c:spPr>
          <c:invertIfNegative val="0"/>
          <c:cat>
            <c:strRef>
              <c:f>'analysis 3 4'!$K$27:$K$31</c:f>
              <c:strCache>
                <c:ptCount val="4"/>
                <c:pt idx="0">
                  <c:v>Chinese</c:v>
                </c:pt>
                <c:pt idx="1">
                  <c:v>Indian</c:v>
                </c:pt>
                <c:pt idx="2">
                  <c:v>Malay</c:v>
                </c:pt>
                <c:pt idx="3">
                  <c:v>Others</c:v>
                </c:pt>
              </c:strCache>
            </c:strRef>
          </c:cat>
          <c:val>
            <c:numRef>
              <c:f>'analysis 3 4'!$L$27:$L$31</c:f>
              <c:numCache>
                <c:formatCode>General</c:formatCode>
                <c:ptCount val="4"/>
                <c:pt idx="0">
                  <c:v>1.8</c:v>
                </c:pt>
                <c:pt idx="1">
                  <c:v>2.5172413793103448</c:v>
                </c:pt>
                <c:pt idx="2">
                  <c:v>2.5384615384615383</c:v>
                </c:pt>
                <c:pt idx="3">
                  <c:v>2.64</c:v>
                </c:pt>
              </c:numCache>
            </c:numRef>
          </c:val>
          <c:extLst>
            <c:ext xmlns:c16="http://schemas.microsoft.com/office/drawing/2014/chart" uri="{C3380CC4-5D6E-409C-BE32-E72D297353CC}">
              <c16:uniqueId val="{00000000-9B70-7D43-92C3-5C03D9EC9B27}"/>
            </c:ext>
          </c:extLst>
        </c:ser>
        <c:ser>
          <c:idx val="1"/>
          <c:order val="1"/>
          <c:tx>
            <c:strRef>
              <c:f>'analysis 3 4'!$M$26</c:f>
              <c:strCache>
                <c:ptCount val="1"/>
                <c:pt idx="0">
                  <c:v>Average of My interactions with other ethnicities outside my neighbourhood have improved my understanding of these ethnicities</c:v>
                </c:pt>
              </c:strCache>
            </c:strRef>
          </c:tx>
          <c:spPr>
            <a:solidFill>
              <a:schemeClr val="accent2"/>
            </a:solidFill>
            <a:ln>
              <a:noFill/>
            </a:ln>
            <a:effectLst/>
          </c:spPr>
          <c:invertIfNegative val="0"/>
          <c:cat>
            <c:strRef>
              <c:f>'analysis 3 4'!$K$27:$K$31</c:f>
              <c:strCache>
                <c:ptCount val="4"/>
                <c:pt idx="0">
                  <c:v>Chinese</c:v>
                </c:pt>
                <c:pt idx="1">
                  <c:v>Indian</c:v>
                </c:pt>
                <c:pt idx="2">
                  <c:v>Malay</c:v>
                </c:pt>
                <c:pt idx="3">
                  <c:v>Others</c:v>
                </c:pt>
              </c:strCache>
            </c:strRef>
          </c:cat>
          <c:val>
            <c:numRef>
              <c:f>'analysis 3 4'!$M$27:$M$31</c:f>
              <c:numCache>
                <c:formatCode>General</c:formatCode>
                <c:ptCount val="4"/>
                <c:pt idx="0">
                  <c:v>2.4</c:v>
                </c:pt>
                <c:pt idx="1">
                  <c:v>2.7931034482758621</c:v>
                </c:pt>
                <c:pt idx="2">
                  <c:v>1.8461538461538463</c:v>
                </c:pt>
                <c:pt idx="3">
                  <c:v>2.48</c:v>
                </c:pt>
              </c:numCache>
            </c:numRef>
          </c:val>
          <c:extLst>
            <c:ext xmlns:c16="http://schemas.microsoft.com/office/drawing/2014/chart" uri="{C3380CC4-5D6E-409C-BE32-E72D297353CC}">
              <c16:uniqueId val="{00000013-9B70-7D43-92C3-5C03D9EC9B27}"/>
            </c:ext>
          </c:extLst>
        </c:ser>
        <c:dLbls>
          <c:showLegendKey val="0"/>
          <c:showVal val="0"/>
          <c:showCatName val="0"/>
          <c:showSerName val="0"/>
          <c:showPercent val="0"/>
          <c:showBubbleSize val="0"/>
        </c:dLbls>
        <c:gapWidth val="219"/>
        <c:overlap val="-27"/>
        <c:axId val="1479371760"/>
        <c:axId val="1479090256"/>
      </c:barChart>
      <c:catAx>
        <c:axId val="147937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090256"/>
        <c:crosses val="autoZero"/>
        <c:auto val="1"/>
        <c:lblAlgn val="ctr"/>
        <c:lblOffset val="100"/>
        <c:noMultiLvlLbl val="0"/>
      </c:catAx>
      <c:valAx>
        <c:axId val="147909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37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4'!$L$104</c:f>
              <c:strCache>
                <c:ptCount val="1"/>
                <c:pt idx="0">
                  <c:v>Average of How important is the school curriculum (Integrated Programme/'O' Level/IB etc) in choosing a secondary school?</c:v>
                </c:pt>
              </c:strCache>
            </c:strRef>
          </c:tx>
          <c:spPr>
            <a:solidFill>
              <a:schemeClr val="accent1"/>
            </a:solidFill>
            <a:ln>
              <a:noFill/>
            </a:ln>
            <a:effectLst/>
          </c:spPr>
          <c:invertIfNegative val="0"/>
          <c:cat>
            <c:strRef>
              <c:f>'analysis 3 4'!$K$105:$K$109</c:f>
              <c:strCache>
                <c:ptCount val="4"/>
                <c:pt idx="0">
                  <c:v>Chinese</c:v>
                </c:pt>
                <c:pt idx="1">
                  <c:v>Indian</c:v>
                </c:pt>
                <c:pt idx="2">
                  <c:v>Malay</c:v>
                </c:pt>
                <c:pt idx="3">
                  <c:v>Others</c:v>
                </c:pt>
              </c:strCache>
            </c:strRef>
          </c:cat>
          <c:val>
            <c:numRef>
              <c:f>'analysis 3 4'!$L$105:$L$109</c:f>
              <c:numCache>
                <c:formatCode>General</c:formatCode>
                <c:ptCount val="4"/>
                <c:pt idx="0">
                  <c:v>2.5666666666666669</c:v>
                </c:pt>
                <c:pt idx="1">
                  <c:v>3.2413793103448274</c:v>
                </c:pt>
                <c:pt idx="2">
                  <c:v>2.6666666666666665</c:v>
                </c:pt>
                <c:pt idx="3">
                  <c:v>2.15</c:v>
                </c:pt>
              </c:numCache>
            </c:numRef>
          </c:val>
          <c:extLst>
            <c:ext xmlns:c16="http://schemas.microsoft.com/office/drawing/2014/chart" uri="{C3380CC4-5D6E-409C-BE32-E72D297353CC}">
              <c16:uniqueId val="{00000000-A2FF-7C48-92B8-685B429AB69B}"/>
            </c:ext>
          </c:extLst>
        </c:ser>
        <c:ser>
          <c:idx val="1"/>
          <c:order val="1"/>
          <c:tx>
            <c:strRef>
              <c:f>'analysis 3 4'!$M$104</c:f>
              <c:strCache>
                <c:ptCount val="1"/>
                <c:pt idx="0">
                  <c:v>Average of How important is the quality of education in choosing a secondary school?</c:v>
                </c:pt>
              </c:strCache>
            </c:strRef>
          </c:tx>
          <c:spPr>
            <a:solidFill>
              <a:schemeClr val="accent2"/>
            </a:solidFill>
            <a:ln>
              <a:noFill/>
            </a:ln>
            <a:effectLst/>
          </c:spPr>
          <c:invertIfNegative val="0"/>
          <c:cat>
            <c:strRef>
              <c:f>'analysis 3 4'!$K$105:$K$109</c:f>
              <c:strCache>
                <c:ptCount val="4"/>
                <c:pt idx="0">
                  <c:v>Chinese</c:v>
                </c:pt>
                <c:pt idx="1">
                  <c:v>Indian</c:v>
                </c:pt>
                <c:pt idx="2">
                  <c:v>Malay</c:v>
                </c:pt>
                <c:pt idx="3">
                  <c:v>Others</c:v>
                </c:pt>
              </c:strCache>
            </c:strRef>
          </c:cat>
          <c:val>
            <c:numRef>
              <c:f>'analysis 3 4'!$M$105:$M$109</c:f>
              <c:numCache>
                <c:formatCode>General</c:formatCode>
                <c:ptCount val="4"/>
                <c:pt idx="0">
                  <c:v>2.8333333333333335</c:v>
                </c:pt>
                <c:pt idx="1">
                  <c:v>2.2413793103448274</c:v>
                </c:pt>
                <c:pt idx="2">
                  <c:v>2.2380952380952381</c:v>
                </c:pt>
                <c:pt idx="3">
                  <c:v>2.2000000000000002</c:v>
                </c:pt>
              </c:numCache>
            </c:numRef>
          </c:val>
          <c:extLst>
            <c:ext xmlns:c16="http://schemas.microsoft.com/office/drawing/2014/chart" uri="{C3380CC4-5D6E-409C-BE32-E72D297353CC}">
              <c16:uniqueId val="{00000001-A2FF-7C48-92B8-685B429AB69B}"/>
            </c:ext>
          </c:extLst>
        </c:ser>
        <c:ser>
          <c:idx val="2"/>
          <c:order val="2"/>
          <c:tx>
            <c:strRef>
              <c:f>'analysis 3 4'!$N$104</c:f>
              <c:strCache>
                <c:ptCount val="1"/>
                <c:pt idx="0">
                  <c:v>Average of How important is the distance to home in choosing a secondary school?</c:v>
                </c:pt>
              </c:strCache>
            </c:strRef>
          </c:tx>
          <c:spPr>
            <a:solidFill>
              <a:schemeClr val="accent3"/>
            </a:solidFill>
            <a:ln>
              <a:noFill/>
            </a:ln>
            <a:effectLst/>
          </c:spPr>
          <c:invertIfNegative val="0"/>
          <c:cat>
            <c:strRef>
              <c:f>'analysis 3 4'!$K$105:$K$109</c:f>
              <c:strCache>
                <c:ptCount val="4"/>
                <c:pt idx="0">
                  <c:v>Chinese</c:v>
                </c:pt>
                <c:pt idx="1">
                  <c:v>Indian</c:v>
                </c:pt>
                <c:pt idx="2">
                  <c:v>Malay</c:v>
                </c:pt>
                <c:pt idx="3">
                  <c:v>Others</c:v>
                </c:pt>
              </c:strCache>
            </c:strRef>
          </c:cat>
          <c:val>
            <c:numRef>
              <c:f>'analysis 3 4'!$N$105:$N$109</c:f>
              <c:numCache>
                <c:formatCode>General</c:formatCode>
                <c:ptCount val="4"/>
                <c:pt idx="0">
                  <c:v>2.2999999999999998</c:v>
                </c:pt>
                <c:pt idx="1">
                  <c:v>2.1379310344827585</c:v>
                </c:pt>
                <c:pt idx="2">
                  <c:v>2.8571428571428572</c:v>
                </c:pt>
                <c:pt idx="3">
                  <c:v>3</c:v>
                </c:pt>
              </c:numCache>
            </c:numRef>
          </c:val>
          <c:extLst>
            <c:ext xmlns:c16="http://schemas.microsoft.com/office/drawing/2014/chart" uri="{C3380CC4-5D6E-409C-BE32-E72D297353CC}">
              <c16:uniqueId val="{00000002-A2FF-7C48-92B8-685B429AB69B}"/>
            </c:ext>
          </c:extLst>
        </c:ser>
        <c:dLbls>
          <c:showLegendKey val="0"/>
          <c:showVal val="0"/>
          <c:showCatName val="0"/>
          <c:showSerName val="0"/>
          <c:showPercent val="0"/>
          <c:showBubbleSize val="0"/>
        </c:dLbls>
        <c:gapWidth val="219"/>
        <c:overlap val="-27"/>
        <c:axId val="1130328864"/>
        <c:axId val="1135161632"/>
      </c:barChart>
      <c:catAx>
        <c:axId val="113032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161632"/>
        <c:crosses val="autoZero"/>
        <c:auto val="1"/>
        <c:lblAlgn val="ctr"/>
        <c:lblOffset val="100"/>
        <c:noMultiLvlLbl val="0"/>
      </c:catAx>
      <c:valAx>
        <c:axId val="113516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32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Importance</a:t>
            </a:r>
            <a:r>
              <a:rPr lang="en-US" baseline="0"/>
              <a:t> of Program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4'!$L$128</c:f>
              <c:strCache>
                <c:ptCount val="1"/>
                <c:pt idx="0">
                  <c:v>Total</c:v>
                </c:pt>
              </c:strCache>
            </c:strRef>
          </c:tx>
          <c:spPr>
            <a:solidFill>
              <a:schemeClr val="accent1"/>
            </a:solidFill>
            <a:ln>
              <a:noFill/>
            </a:ln>
            <a:effectLst/>
          </c:spPr>
          <c:invertIfNegative val="0"/>
          <c:cat>
            <c:strRef>
              <c:f>'analysis 3 4'!$K$129:$K$133</c:f>
              <c:strCache>
                <c:ptCount val="4"/>
                <c:pt idx="0">
                  <c:v>Chinese</c:v>
                </c:pt>
                <c:pt idx="1">
                  <c:v>Indian</c:v>
                </c:pt>
                <c:pt idx="2">
                  <c:v>Malay</c:v>
                </c:pt>
                <c:pt idx="3">
                  <c:v>Others</c:v>
                </c:pt>
              </c:strCache>
            </c:strRef>
          </c:cat>
          <c:val>
            <c:numRef>
              <c:f>'analysis 3 4'!$L$129:$L$133</c:f>
              <c:numCache>
                <c:formatCode>General</c:formatCode>
                <c:ptCount val="4"/>
                <c:pt idx="0">
                  <c:v>2.5666666666666669</c:v>
                </c:pt>
                <c:pt idx="1">
                  <c:v>3.2413793103448274</c:v>
                </c:pt>
                <c:pt idx="2">
                  <c:v>2.6666666666666665</c:v>
                </c:pt>
                <c:pt idx="3">
                  <c:v>2.15</c:v>
                </c:pt>
              </c:numCache>
            </c:numRef>
          </c:val>
          <c:extLst>
            <c:ext xmlns:c16="http://schemas.microsoft.com/office/drawing/2014/chart" uri="{C3380CC4-5D6E-409C-BE32-E72D297353CC}">
              <c16:uniqueId val="{00000000-C3AD-2A45-9D0A-A970AD5CE479}"/>
            </c:ext>
          </c:extLst>
        </c:ser>
        <c:dLbls>
          <c:showLegendKey val="0"/>
          <c:showVal val="0"/>
          <c:showCatName val="0"/>
          <c:showSerName val="0"/>
          <c:showPercent val="0"/>
          <c:showBubbleSize val="0"/>
        </c:dLbls>
        <c:gapWidth val="219"/>
        <c:overlap val="-27"/>
        <c:axId val="1161769136"/>
        <c:axId val="1163077984"/>
      </c:barChart>
      <c:catAx>
        <c:axId val="116176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077984"/>
        <c:crosses val="autoZero"/>
        <c:auto val="1"/>
        <c:lblAlgn val="ctr"/>
        <c:lblOffset val="100"/>
        <c:noMultiLvlLbl val="0"/>
      </c:catAx>
      <c:valAx>
        <c:axId val="116307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76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Importance</a:t>
            </a:r>
            <a:r>
              <a:rPr lang="en-US" baseline="0"/>
              <a:t> of QoE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4'!$L$152</c:f>
              <c:strCache>
                <c:ptCount val="1"/>
                <c:pt idx="0">
                  <c:v>Total</c:v>
                </c:pt>
              </c:strCache>
            </c:strRef>
          </c:tx>
          <c:spPr>
            <a:solidFill>
              <a:schemeClr val="accent1"/>
            </a:solidFill>
            <a:ln>
              <a:noFill/>
            </a:ln>
            <a:effectLst/>
          </c:spPr>
          <c:invertIfNegative val="0"/>
          <c:cat>
            <c:strRef>
              <c:f>'analysis 3 4'!$K$153:$K$157</c:f>
              <c:strCache>
                <c:ptCount val="4"/>
                <c:pt idx="0">
                  <c:v>Chinese</c:v>
                </c:pt>
                <c:pt idx="1">
                  <c:v>Indian</c:v>
                </c:pt>
                <c:pt idx="2">
                  <c:v>Malay</c:v>
                </c:pt>
                <c:pt idx="3">
                  <c:v>Others</c:v>
                </c:pt>
              </c:strCache>
            </c:strRef>
          </c:cat>
          <c:val>
            <c:numRef>
              <c:f>'analysis 3 4'!$L$153:$L$157</c:f>
              <c:numCache>
                <c:formatCode>General</c:formatCode>
                <c:ptCount val="4"/>
                <c:pt idx="0">
                  <c:v>2.8333333333333335</c:v>
                </c:pt>
                <c:pt idx="1">
                  <c:v>2.2413793103448274</c:v>
                </c:pt>
                <c:pt idx="2">
                  <c:v>2.2380952380952381</c:v>
                </c:pt>
                <c:pt idx="3">
                  <c:v>2.2000000000000002</c:v>
                </c:pt>
              </c:numCache>
            </c:numRef>
          </c:val>
          <c:extLst>
            <c:ext xmlns:c16="http://schemas.microsoft.com/office/drawing/2014/chart" uri="{C3380CC4-5D6E-409C-BE32-E72D297353CC}">
              <c16:uniqueId val="{00000000-36E3-5F46-B090-81B9AFA0952D}"/>
            </c:ext>
          </c:extLst>
        </c:ser>
        <c:dLbls>
          <c:showLegendKey val="0"/>
          <c:showVal val="0"/>
          <c:showCatName val="0"/>
          <c:showSerName val="0"/>
          <c:showPercent val="0"/>
          <c:showBubbleSize val="0"/>
        </c:dLbls>
        <c:gapWidth val="219"/>
        <c:overlap val="-27"/>
        <c:axId val="1151138896"/>
        <c:axId val="1160307840"/>
      </c:barChart>
      <c:catAx>
        <c:axId val="115113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07840"/>
        <c:crosses val="autoZero"/>
        <c:auto val="1"/>
        <c:lblAlgn val="ctr"/>
        <c:lblOffset val="100"/>
        <c:noMultiLvlLbl val="0"/>
      </c:catAx>
      <c:valAx>
        <c:axId val="116030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13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Importance of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4'!$L$176</c:f>
              <c:strCache>
                <c:ptCount val="1"/>
                <c:pt idx="0">
                  <c:v>Total</c:v>
                </c:pt>
              </c:strCache>
            </c:strRef>
          </c:tx>
          <c:spPr>
            <a:solidFill>
              <a:schemeClr val="accent1"/>
            </a:solidFill>
            <a:ln>
              <a:noFill/>
            </a:ln>
            <a:effectLst/>
          </c:spPr>
          <c:invertIfNegative val="0"/>
          <c:cat>
            <c:strRef>
              <c:f>'analysis 3 4'!$K$177:$K$181</c:f>
              <c:strCache>
                <c:ptCount val="4"/>
                <c:pt idx="0">
                  <c:v>Chinese</c:v>
                </c:pt>
                <c:pt idx="1">
                  <c:v>Indian</c:v>
                </c:pt>
                <c:pt idx="2">
                  <c:v>Malay</c:v>
                </c:pt>
                <c:pt idx="3">
                  <c:v>Others</c:v>
                </c:pt>
              </c:strCache>
            </c:strRef>
          </c:cat>
          <c:val>
            <c:numRef>
              <c:f>'analysis 3 4'!$L$177:$L$181</c:f>
              <c:numCache>
                <c:formatCode>General</c:formatCode>
                <c:ptCount val="4"/>
                <c:pt idx="0">
                  <c:v>2.2999999999999998</c:v>
                </c:pt>
                <c:pt idx="1">
                  <c:v>2.1379310344827585</c:v>
                </c:pt>
                <c:pt idx="2">
                  <c:v>2.8571428571428572</c:v>
                </c:pt>
                <c:pt idx="3">
                  <c:v>3</c:v>
                </c:pt>
              </c:numCache>
            </c:numRef>
          </c:val>
          <c:extLst>
            <c:ext xmlns:c16="http://schemas.microsoft.com/office/drawing/2014/chart" uri="{C3380CC4-5D6E-409C-BE32-E72D297353CC}">
              <c16:uniqueId val="{00000002-2D2A-F043-862E-BDBE39C9BDC3}"/>
            </c:ext>
          </c:extLst>
        </c:ser>
        <c:dLbls>
          <c:showLegendKey val="0"/>
          <c:showVal val="0"/>
          <c:showCatName val="0"/>
          <c:showSerName val="0"/>
          <c:showPercent val="0"/>
          <c:showBubbleSize val="0"/>
        </c:dLbls>
        <c:gapWidth val="219"/>
        <c:overlap val="-27"/>
        <c:axId val="1228589392"/>
        <c:axId val="1228681568"/>
      </c:barChart>
      <c:catAx>
        <c:axId val="122858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681568"/>
        <c:crosses val="autoZero"/>
        <c:auto val="1"/>
        <c:lblAlgn val="ctr"/>
        <c:lblOffset val="100"/>
        <c:noMultiLvlLbl val="0"/>
      </c:catAx>
      <c:valAx>
        <c:axId val="122868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8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comfort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4'!$L$49</c:f>
              <c:strCache>
                <c:ptCount val="1"/>
                <c:pt idx="0">
                  <c:v>Average of I feel comfortable interacting with people in my neighbourhood</c:v>
                </c:pt>
              </c:strCache>
            </c:strRef>
          </c:tx>
          <c:spPr>
            <a:solidFill>
              <a:schemeClr val="accent1"/>
            </a:solidFill>
            <a:ln>
              <a:noFill/>
            </a:ln>
            <a:effectLst/>
          </c:spPr>
          <c:invertIfNegative val="0"/>
          <c:cat>
            <c:strRef>
              <c:f>'analysis 3 4'!$K$50:$K$54</c:f>
              <c:strCache>
                <c:ptCount val="4"/>
                <c:pt idx="0">
                  <c:v>Chinese</c:v>
                </c:pt>
                <c:pt idx="1">
                  <c:v>Indian</c:v>
                </c:pt>
                <c:pt idx="2">
                  <c:v>Malay</c:v>
                </c:pt>
                <c:pt idx="3">
                  <c:v>Others</c:v>
                </c:pt>
              </c:strCache>
            </c:strRef>
          </c:cat>
          <c:val>
            <c:numRef>
              <c:f>'analysis 3 4'!$L$50:$L$54</c:f>
              <c:numCache>
                <c:formatCode>General</c:formatCode>
                <c:ptCount val="4"/>
                <c:pt idx="0">
                  <c:v>2.4500000000000002</c:v>
                </c:pt>
                <c:pt idx="1">
                  <c:v>2.3103448275862069</c:v>
                </c:pt>
                <c:pt idx="2">
                  <c:v>2.3846153846153846</c:v>
                </c:pt>
                <c:pt idx="3">
                  <c:v>2.64</c:v>
                </c:pt>
              </c:numCache>
            </c:numRef>
          </c:val>
          <c:extLst>
            <c:ext xmlns:c16="http://schemas.microsoft.com/office/drawing/2014/chart" uri="{C3380CC4-5D6E-409C-BE32-E72D297353CC}">
              <c16:uniqueId val="{00000000-FB68-C343-A236-88827A665764}"/>
            </c:ext>
          </c:extLst>
        </c:ser>
        <c:ser>
          <c:idx val="1"/>
          <c:order val="1"/>
          <c:tx>
            <c:strRef>
              <c:f>'analysis 3 4'!$M$49</c:f>
              <c:strCache>
                <c:ptCount val="1"/>
                <c:pt idx="0">
                  <c:v>Average of I feel comfortable interacting with people of other ethnicities in my neighbourhood</c:v>
                </c:pt>
              </c:strCache>
            </c:strRef>
          </c:tx>
          <c:spPr>
            <a:solidFill>
              <a:schemeClr val="accent2"/>
            </a:solidFill>
            <a:ln>
              <a:noFill/>
            </a:ln>
            <a:effectLst/>
          </c:spPr>
          <c:invertIfNegative val="0"/>
          <c:cat>
            <c:strRef>
              <c:f>'analysis 3 4'!$K$50:$K$54</c:f>
              <c:strCache>
                <c:ptCount val="4"/>
                <c:pt idx="0">
                  <c:v>Chinese</c:v>
                </c:pt>
                <c:pt idx="1">
                  <c:v>Indian</c:v>
                </c:pt>
                <c:pt idx="2">
                  <c:v>Malay</c:v>
                </c:pt>
                <c:pt idx="3">
                  <c:v>Others</c:v>
                </c:pt>
              </c:strCache>
            </c:strRef>
          </c:cat>
          <c:val>
            <c:numRef>
              <c:f>'analysis 3 4'!$M$50:$M$54</c:f>
              <c:numCache>
                <c:formatCode>General</c:formatCode>
                <c:ptCount val="4"/>
                <c:pt idx="0">
                  <c:v>2.35</c:v>
                </c:pt>
                <c:pt idx="1">
                  <c:v>2.5172413793103448</c:v>
                </c:pt>
                <c:pt idx="2">
                  <c:v>2.5</c:v>
                </c:pt>
                <c:pt idx="3">
                  <c:v>2.48</c:v>
                </c:pt>
              </c:numCache>
            </c:numRef>
          </c:val>
          <c:extLst>
            <c:ext xmlns:c16="http://schemas.microsoft.com/office/drawing/2014/chart" uri="{C3380CC4-5D6E-409C-BE32-E72D297353CC}">
              <c16:uniqueId val="{00000003-FB68-C343-A236-88827A665764}"/>
            </c:ext>
          </c:extLst>
        </c:ser>
        <c:dLbls>
          <c:showLegendKey val="0"/>
          <c:showVal val="0"/>
          <c:showCatName val="0"/>
          <c:showSerName val="0"/>
          <c:showPercent val="0"/>
          <c:showBubbleSize val="0"/>
        </c:dLbls>
        <c:gapWidth val="219"/>
        <c:overlap val="-27"/>
        <c:axId val="1160897920"/>
        <c:axId val="1161495792"/>
      </c:barChart>
      <c:catAx>
        <c:axId val="11608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495792"/>
        <c:crosses val="autoZero"/>
        <c:auto val="1"/>
        <c:lblAlgn val="ctr"/>
        <c:lblOffset val="100"/>
        <c:noMultiLvlLbl val="0"/>
      </c:catAx>
      <c:valAx>
        <c:axId val="116149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89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Analysis1.xlsx]analysis 3 4!PivotTable13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 4'!$L$72</c:f>
              <c:strCache>
                <c:ptCount val="1"/>
                <c:pt idx="0">
                  <c:v>Average of I feel comfortable interacting with people outside my neighbourhood</c:v>
                </c:pt>
              </c:strCache>
            </c:strRef>
          </c:tx>
          <c:spPr>
            <a:solidFill>
              <a:schemeClr val="accent1"/>
            </a:solidFill>
            <a:ln>
              <a:noFill/>
            </a:ln>
            <a:effectLst/>
          </c:spPr>
          <c:invertIfNegative val="0"/>
          <c:cat>
            <c:strRef>
              <c:f>'analysis 3 4'!$K$73:$K$77</c:f>
              <c:strCache>
                <c:ptCount val="4"/>
                <c:pt idx="0">
                  <c:v>Chinese</c:v>
                </c:pt>
                <c:pt idx="1">
                  <c:v>Indian</c:v>
                </c:pt>
                <c:pt idx="2">
                  <c:v>Malay</c:v>
                </c:pt>
                <c:pt idx="3">
                  <c:v>Others</c:v>
                </c:pt>
              </c:strCache>
            </c:strRef>
          </c:cat>
          <c:val>
            <c:numRef>
              <c:f>'analysis 3 4'!$L$73:$L$77</c:f>
              <c:numCache>
                <c:formatCode>General</c:formatCode>
                <c:ptCount val="4"/>
                <c:pt idx="0">
                  <c:v>2.4</c:v>
                </c:pt>
                <c:pt idx="1">
                  <c:v>2.6206896551724137</c:v>
                </c:pt>
                <c:pt idx="2">
                  <c:v>2.9230769230769229</c:v>
                </c:pt>
                <c:pt idx="3">
                  <c:v>2.76</c:v>
                </c:pt>
              </c:numCache>
            </c:numRef>
          </c:val>
          <c:extLst>
            <c:ext xmlns:c16="http://schemas.microsoft.com/office/drawing/2014/chart" uri="{C3380CC4-5D6E-409C-BE32-E72D297353CC}">
              <c16:uniqueId val="{00000000-B1B1-D04D-9A3F-46467F95193F}"/>
            </c:ext>
          </c:extLst>
        </c:ser>
        <c:ser>
          <c:idx val="1"/>
          <c:order val="1"/>
          <c:tx>
            <c:strRef>
              <c:f>'analysis 3 4'!$M$72</c:f>
              <c:strCache>
                <c:ptCount val="1"/>
                <c:pt idx="0">
                  <c:v>Average of I feel comfortable interacting with people of other ethnicities outside my neighbourhood</c:v>
                </c:pt>
              </c:strCache>
            </c:strRef>
          </c:tx>
          <c:spPr>
            <a:solidFill>
              <a:schemeClr val="accent2"/>
            </a:solidFill>
            <a:ln>
              <a:noFill/>
            </a:ln>
            <a:effectLst/>
          </c:spPr>
          <c:invertIfNegative val="0"/>
          <c:cat>
            <c:strRef>
              <c:f>'analysis 3 4'!$K$73:$K$77</c:f>
              <c:strCache>
                <c:ptCount val="4"/>
                <c:pt idx="0">
                  <c:v>Chinese</c:v>
                </c:pt>
                <c:pt idx="1">
                  <c:v>Indian</c:v>
                </c:pt>
                <c:pt idx="2">
                  <c:v>Malay</c:v>
                </c:pt>
                <c:pt idx="3">
                  <c:v>Others</c:v>
                </c:pt>
              </c:strCache>
            </c:strRef>
          </c:cat>
          <c:val>
            <c:numRef>
              <c:f>'analysis 3 4'!$M$73:$M$77</c:f>
              <c:numCache>
                <c:formatCode>General</c:formatCode>
                <c:ptCount val="4"/>
                <c:pt idx="0">
                  <c:v>2.75</c:v>
                </c:pt>
                <c:pt idx="1">
                  <c:v>2.5862068965517242</c:v>
                </c:pt>
                <c:pt idx="2">
                  <c:v>2.5384615384615383</c:v>
                </c:pt>
                <c:pt idx="3">
                  <c:v>2.84</c:v>
                </c:pt>
              </c:numCache>
            </c:numRef>
          </c:val>
          <c:extLst>
            <c:ext xmlns:c16="http://schemas.microsoft.com/office/drawing/2014/chart" uri="{C3380CC4-5D6E-409C-BE32-E72D297353CC}">
              <c16:uniqueId val="{00000002-B1B1-D04D-9A3F-46467F95193F}"/>
            </c:ext>
          </c:extLst>
        </c:ser>
        <c:dLbls>
          <c:showLegendKey val="0"/>
          <c:showVal val="0"/>
          <c:showCatName val="0"/>
          <c:showSerName val="0"/>
          <c:showPercent val="0"/>
          <c:showBubbleSize val="0"/>
        </c:dLbls>
        <c:gapWidth val="219"/>
        <c:overlap val="-27"/>
        <c:axId val="1217255424"/>
        <c:axId val="1302040768"/>
      </c:barChart>
      <c:catAx>
        <c:axId val="121725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040768"/>
        <c:crosses val="autoZero"/>
        <c:auto val="1"/>
        <c:lblAlgn val="ctr"/>
        <c:lblOffset val="100"/>
        <c:noMultiLvlLbl val="0"/>
      </c:catAx>
      <c:valAx>
        <c:axId val="130204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25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interact'!$B$4:$B$5</c:f>
              <c:strCache>
                <c:ptCount val="1"/>
                <c:pt idx="0">
                  <c:v>Never / Not Applicable</c:v>
                </c:pt>
              </c:strCache>
            </c:strRef>
          </c:tx>
          <c:spPr>
            <a:solidFill>
              <a:schemeClr val="accent1"/>
            </a:solidFill>
            <a:ln>
              <a:noFill/>
            </a:ln>
            <a:effectLst/>
          </c:spPr>
          <c:invertIfNegative val="0"/>
          <c:cat>
            <c:strRef>
              <c:f>'how often interact'!$A$6:$A$10</c:f>
              <c:strCache>
                <c:ptCount val="4"/>
                <c:pt idx="0">
                  <c:v>Chinese</c:v>
                </c:pt>
                <c:pt idx="1">
                  <c:v>Indian</c:v>
                </c:pt>
                <c:pt idx="2">
                  <c:v>Malay</c:v>
                </c:pt>
                <c:pt idx="3">
                  <c:v>Others</c:v>
                </c:pt>
              </c:strCache>
            </c:strRef>
          </c:cat>
          <c:val>
            <c:numRef>
              <c:f>'how often interact'!$B$6:$B$10</c:f>
              <c:numCache>
                <c:formatCode>General</c:formatCode>
                <c:ptCount val="4"/>
                <c:pt idx="0">
                  <c:v>1</c:v>
                </c:pt>
                <c:pt idx="1">
                  <c:v>3</c:v>
                </c:pt>
                <c:pt idx="2">
                  <c:v>7</c:v>
                </c:pt>
                <c:pt idx="3">
                  <c:v>10</c:v>
                </c:pt>
              </c:numCache>
            </c:numRef>
          </c:val>
          <c:extLst>
            <c:ext xmlns:c16="http://schemas.microsoft.com/office/drawing/2014/chart" uri="{C3380CC4-5D6E-409C-BE32-E72D297353CC}">
              <c16:uniqueId val="{00000096-D490-A04B-95F1-D239C6D873F5}"/>
            </c:ext>
          </c:extLst>
        </c:ser>
        <c:ser>
          <c:idx val="1"/>
          <c:order val="1"/>
          <c:tx>
            <c:strRef>
              <c:f>'how often interact'!$C$4:$C$5</c:f>
              <c:strCache>
                <c:ptCount val="1"/>
                <c:pt idx="0">
                  <c:v>Once or more per day</c:v>
                </c:pt>
              </c:strCache>
            </c:strRef>
          </c:tx>
          <c:spPr>
            <a:solidFill>
              <a:schemeClr val="accent2"/>
            </a:solidFill>
            <a:ln>
              <a:noFill/>
            </a:ln>
            <a:effectLst/>
          </c:spPr>
          <c:invertIfNegative val="0"/>
          <c:cat>
            <c:strRef>
              <c:f>'how often interact'!$A$6:$A$10</c:f>
              <c:strCache>
                <c:ptCount val="4"/>
                <c:pt idx="0">
                  <c:v>Chinese</c:v>
                </c:pt>
                <c:pt idx="1">
                  <c:v>Indian</c:v>
                </c:pt>
                <c:pt idx="2">
                  <c:v>Malay</c:v>
                </c:pt>
                <c:pt idx="3">
                  <c:v>Others</c:v>
                </c:pt>
              </c:strCache>
            </c:strRef>
          </c:cat>
          <c:val>
            <c:numRef>
              <c:f>'how often interact'!$C$6:$C$10</c:f>
              <c:numCache>
                <c:formatCode>General</c:formatCode>
                <c:ptCount val="4"/>
                <c:pt idx="0">
                  <c:v>6</c:v>
                </c:pt>
                <c:pt idx="1">
                  <c:v>5</c:v>
                </c:pt>
                <c:pt idx="2">
                  <c:v>5</c:v>
                </c:pt>
                <c:pt idx="3">
                  <c:v>8</c:v>
                </c:pt>
              </c:numCache>
            </c:numRef>
          </c:val>
          <c:extLst>
            <c:ext xmlns:c16="http://schemas.microsoft.com/office/drawing/2014/chart" uri="{C3380CC4-5D6E-409C-BE32-E72D297353CC}">
              <c16:uniqueId val="{000000CC-D490-A04B-95F1-D239C6D873F5}"/>
            </c:ext>
          </c:extLst>
        </c:ser>
        <c:ser>
          <c:idx val="2"/>
          <c:order val="2"/>
          <c:tx>
            <c:strRef>
              <c:f>'how often interact'!$D$4:$D$5</c:f>
              <c:strCache>
                <c:ptCount val="1"/>
                <c:pt idx="0">
                  <c:v>Once or more per month</c:v>
                </c:pt>
              </c:strCache>
            </c:strRef>
          </c:tx>
          <c:spPr>
            <a:solidFill>
              <a:schemeClr val="accent3"/>
            </a:solidFill>
            <a:ln>
              <a:noFill/>
            </a:ln>
            <a:effectLst/>
          </c:spPr>
          <c:invertIfNegative val="0"/>
          <c:cat>
            <c:strRef>
              <c:f>'how often interact'!$A$6:$A$10</c:f>
              <c:strCache>
                <c:ptCount val="4"/>
                <c:pt idx="0">
                  <c:v>Chinese</c:v>
                </c:pt>
                <c:pt idx="1">
                  <c:v>Indian</c:v>
                </c:pt>
                <c:pt idx="2">
                  <c:v>Malay</c:v>
                </c:pt>
                <c:pt idx="3">
                  <c:v>Others</c:v>
                </c:pt>
              </c:strCache>
            </c:strRef>
          </c:cat>
          <c:val>
            <c:numRef>
              <c:f>'how often interact'!$D$6:$D$10</c:f>
              <c:numCache>
                <c:formatCode>General</c:formatCode>
                <c:ptCount val="4"/>
                <c:pt idx="0">
                  <c:v>7</c:v>
                </c:pt>
                <c:pt idx="1">
                  <c:v>10</c:v>
                </c:pt>
                <c:pt idx="2">
                  <c:v>6</c:v>
                </c:pt>
                <c:pt idx="3">
                  <c:v>3</c:v>
                </c:pt>
              </c:numCache>
            </c:numRef>
          </c:val>
          <c:extLst>
            <c:ext xmlns:c16="http://schemas.microsoft.com/office/drawing/2014/chart" uri="{C3380CC4-5D6E-409C-BE32-E72D297353CC}">
              <c16:uniqueId val="{000000CD-D490-A04B-95F1-D239C6D873F5}"/>
            </c:ext>
          </c:extLst>
        </c:ser>
        <c:ser>
          <c:idx val="3"/>
          <c:order val="3"/>
          <c:tx>
            <c:strRef>
              <c:f>'how often interact'!$E$4:$E$5</c:f>
              <c:strCache>
                <c:ptCount val="1"/>
                <c:pt idx="0">
                  <c:v>Once or more per week</c:v>
                </c:pt>
              </c:strCache>
            </c:strRef>
          </c:tx>
          <c:spPr>
            <a:solidFill>
              <a:schemeClr val="accent4"/>
            </a:solidFill>
            <a:ln>
              <a:noFill/>
            </a:ln>
            <a:effectLst/>
          </c:spPr>
          <c:invertIfNegative val="0"/>
          <c:cat>
            <c:strRef>
              <c:f>'how often interact'!$A$6:$A$10</c:f>
              <c:strCache>
                <c:ptCount val="4"/>
                <c:pt idx="0">
                  <c:v>Chinese</c:v>
                </c:pt>
                <c:pt idx="1">
                  <c:v>Indian</c:v>
                </c:pt>
                <c:pt idx="2">
                  <c:v>Malay</c:v>
                </c:pt>
                <c:pt idx="3">
                  <c:v>Others</c:v>
                </c:pt>
              </c:strCache>
            </c:strRef>
          </c:cat>
          <c:val>
            <c:numRef>
              <c:f>'how often interact'!$E$6:$E$10</c:f>
              <c:numCache>
                <c:formatCode>General</c:formatCode>
                <c:ptCount val="4"/>
                <c:pt idx="0">
                  <c:v>11</c:v>
                </c:pt>
                <c:pt idx="1">
                  <c:v>4</c:v>
                </c:pt>
                <c:pt idx="2">
                  <c:v>7</c:v>
                </c:pt>
                <c:pt idx="3">
                  <c:v>7</c:v>
                </c:pt>
              </c:numCache>
            </c:numRef>
          </c:val>
          <c:extLst>
            <c:ext xmlns:c16="http://schemas.microsoft.com/office/drawing/2014/chart" uri="{C3380CC4-5D6E-409C-BE32-E72D297353CC}">
              <c16:uniqueId val="{000000CE-D490-A04B-95F1-D239C6D873F5}"/>
            </c:ext>
          </c:extLst>
        </c:ser>
        <c:dLbls>
          <c:showLegendKey val="0"/>
          <c:showVal val="0"/>
          <c:showCatName val="0"/>
          <c:showSerName val="0"/>
          <c:showPercent val="0"/>
          <c:showBubbleSize val="0"/>
        </c:dLbls>
        <c:gapWidth val="219"/>
        <c:overlap val="100"/>
        <c:axId val="533896479"/>
        <c:axId val="533905567"/>
      </c:barChart>
      <c:catAx>
        <c:axId val="533896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05567"/>
        <c:crosses val="autoZero"/>
        <c:auto val="1"/>
        <c:lblAlgn val="ctr"/>
        <c:lblOffset val="100"/>
        <c:noMultiLvlLbl val="0"/>
      </c:catAx>
      <c:valAx>
        <c:axId val="533905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9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interact'!$B$36:$B$37</c:f>
              <c:strCache>
                <c:ptCount val="1"/>
                <c:pt idx="0">
                  <c:v>Never / Not Applicable</c:v>
                </c:pt>
              </c:strCache>
            </c:strRef>
          </c:tx>
          <c:spPr>
            <a:solidFill>
              <a:schemeClr val="accent1"/>
            </a:solidFill>
            <a:ln>
              <a:noFill/>
            </a:ln>
            <a:effectLst/>
          </c:spPr>
          <c:invertIfNegative val="0"/>
          <c:cat>
            <c:strRef>
              <c:f>'how often interact'!$A$38:$A$42</c:f>
              <c:strCache>
                <c:ptCount val="4"/>
                <c:pt idx="0">
                  <c:v>Chinese</c:v>
                </c:pt>
                <c:pt idx="1">
                  <c:v>Indian</c:v>
                </c:pt>
                <c:pt idx="2">
                  <c:v>Malay</c:v>
                </c:pt>
                <c:pt idx="3">
                  <c:v>Others</c:v>
                </c:pt>
              </c:strCache>
            </c:strRef>
          </c:cat>
          <c:val>
            <c:numRef>
              <c:f>'how often interact'!$B$38:$B$42</c:f>
              <c:numCache>
                <c:formatCode>General</c:formatCode>
                <c:ptCount val="4"/>
                <c:pt idx="0">
                  <c:v>8</c:v>
                </c:pt>
                <c:pt idx="1">
                  <c:v>4</c:v>
                </c:pt>
                <c:pt idx="2">
                  <c:v>4</c:v>
                </c:pt>
                <c:pt idx="3">
                  <c:v>4</c:v>
                </c:pt>
              </c:numCache>
            </c:numRef>
          </c:val>
          <c:extLst>
            <c:ext xmlns:c16="http://schemas.microsoft.com/office/drawing/2014/chart" uri="{C3380CC4-5D6E-409C-BE32-E72D297353CC}">
              <c16:uniqueId val="{00000002-A7FF-4C45-8D4E-D4A3803CD5BE}"/>
            </c:ext>
          </c:extLst>
        </c:ser>
        <c:ser>
          <c:idx val="1"/>
          <c:order val="1"/>
          <c:tx>
            <c:strRef>
              <c:f>'how often interact'!$C$36:$C$37</c:f>
              <c:strCache>
                <c:ptCount val="1"/>
                <c:pt idx="0">
                  <c:v>Once or more per day</c:v>
                </c:pt>
              </c:strCache>
            </c:strRef>
          </c:tx>
          <c:spPr>
            <a:solidFill>
              <a:schemeClr val="accent2"/>
            </a:solidFill>
            <a:ln>
              <a:noFill/>
            </a:ln>
            <a:effectLst/>
          </c:spPr>
          <c:invertIfNegative val="0"/>
          <c:cat>
            <c:strRef>
              <c:f>'how often interact'!$A$38:$A$42</c:f>
              <c:strCache>
                <c:ptCount val="4"/>
                <c:pt idx="0">
                  <c:v>Chinese</c:v>
                </c:pt>
                <c:pt idx="1">
                  <c:v>Indian</c:v>
                </c:pt>
                <c:pt idx="2">
                  <c:v>Malay</c:v>
                </c:pt>
                <c:pt idx="3">
                  <c:v>Others</c:v>
                </c:pt>
              </c:strCache>
            </c:strRef>
          </c:cat>
          <c:val>
            <c:numRef>
              <c:f>'how often interact'!$C$38:$C$42</c:f>
              <c:numCache>
                <c:formatCode>General</c:formatCode>
                <c:ptCount val="4"/>
                <c:pt idx="0">
                  <c:v>6</c:v>
                </c:pt>
                <c:pt idx="1">
                  <c:v>5</c:v>
                </c:pt>
                <c:pt idx="2">
                  <c:v>10</c:v>
                </c:pt>
                <c:pt idx="3">
                  <c:v>10</c:v>
                </c:pt>
              </c:numCache>
            </c:numRef>
          </c:val>
          <c:extLst>
            <c:ext xmlns:c16="http://schemas.microsoft.com/office/drawing/2014/chart" uri="{C3380CC4-5D6E-409C-BE32-E72D297353CC}">
              <c16:uniqueId val="{00000003-A7FF-4C45-8D4E-D4A3803CD5BE}"/>
            </c:ext>
          </c:extLst>
        </c:ser>
        <c:ser>
          <c:idx val="2"/>
          <c:order val="2"/>
          <c:tx>
            <c:strRef>
              <c:f>'how often interact'!$D$36:$D$37</c:f>
              <c:strCache>
                <c:ptCount val="1"/>
                <c:pt idx="0">
                  <c:v>Once or more per month</c:v>
                </c:pt>
              </c:strCache>
            </c:strRef>
          </c:tx>
          <c:spPr>
            <a:solidFill>
              <a:schemeClr val="accent3"/>
            </a:solidFill>
            <a:ln>
              <a:noFill/>
            </a:ln>
            <a:effectLst/>
          </c:spPr>
          <c:invertIfNegative val="0"/>
          <c:cat>
            <c:strRef>
              <c:f>'how often interact'!$A$38:$A$42</c:f>
              <c:strCache>
                <c:ptCount val="4"/>
                <c:pt idx="0">
                  <c:v>Chinese</c:v>
                </c:pt>
                <c:pt idx="1">
                  <c:v>Indian</c:v>
                </c:pt>
                <c:pt idx="2">
                  <c:v>Malay</c:v>
                </c:pt>
                <c:pt idx="3">
                  <c:v>Others</c:v>
                </c:pt>
              </c:strCache>
            </c:strRef>
          </c:cat>
          <c:val>
            <c:numRef>
              <c:f>'how often interact'!$D$38:$D$42</c:f>
              <c:numCache>
                <c:formatCode>General</c:formatCode>
                <c:ptCount val="4"/>
                <c:pt idx="0">
                  <c:v>7</c:v>
                </c:pt>
                <c:pt idx="1">
                  <c:v>6</c:v>
                </c:pt>
                <c:pt idx="2">
                  <c:v>6</c:v>
                </c:pt>
                <c:pt idx="3">
                  <c:v>5</c:v>
                </c:pt>
              </c:numCache>
            </c:numRef>
          </c:val>
          <c:extLst>
            <c:ext xmlns:c16="http://schemas.microsoft.com/office/drawing/2014/chart" uri="{C3380CC4-5D6E-409C-BE32-E72D297353CC}">
              <c16:uniqueId val="{00000004-A7FF-4C45-8D4E-D4A3803CD5BE}"/>
            </c:ext>
          </c:extLst>
        </c:ser>
        <c:ser>
          <c:idx val="3"/>
          <c:order val="3"/>
          <c:tx>
            <c:strRef>
              <c:f>'how often interact'!$E$36:$E$37</c:f>
              <c:strCache>
                <c:ptCount val="1"/>
                <c:pt idx="0">
                  <c:v>Once or more per week</c:v>
                </c:pt>
              </c:strCache>
            </c:strRef>
          </c:tx>
          <c:spPr>
            <a:solidFill>
              <a:schemeClr val="accent4"/>
            </a:solidFill>
            <a:ln>
              <a:noFill/>
            </a:ln>
            <a:effectLst/>
          </c:spPr>
          <c:invertIfNegative val="0"/>
          <c:cat>
            <c:strRef>
              <c:f>'how often interact'!$A$38:$A$42</c:f>
              <c:strCache>
                <c:ptCount val="4"/>
                <c:pt idx="0">
                  <c:v>Chinese</c:v>
                </c:pt>
                <c:pt idx="1">
                  <c:v>Indian</c:v>
                </c:pt>
                <c:pt idx="2">
                  <c:v>Malay</c:v>
                </c:pt>
                <c:pt idx="3">
                  <c:v>Others</c:v>
                </c:pt>
              </c:strCache>
            </c:strRef>
          </c:cat>
          <c:val>
            <c:numRef>
              <c:f>'how often interact'!$E$38:$E$42</c:f>
              <c:numCache>
                <c:formatCode>General</c:formatCode>
                <c:ptCount val="4"/>
                <c:pt idx="0">
                  <c:v>4</c:v>
                </c:pt>
                <c:pt idx="1">
                  <c:v>7</c:v>
                </c:pt>
                <c:pt idx="2">
                  <c:v>5</c:v>
                </c:pt>
                <c:pt idx="3">
                  <c:v>9</c:v>
                </c:pt>
              </c:numCache>
            </c:numRef>
          </c:val>
          <c:extLst>
            <c:ext xmlns:c16="http://schemas.microsoft.com/office/drawing/2014/chart" uri="{C3380CC4-5D6E-409C-BE32-E72D297353CC}">
              <c16:uniqueId val="{00000005-A7FF-4C45-8D4E-D4A3803CD5BE}"/>
            </c:ext>
          </c:extLst>
        </c:ser>
        <c:dLbls>
          <c:showLegendKey val="0"/>
          <c:showVal val="0"/>
          <c:showCatName val="0"/>
          <c:showSerName val="0"/>
          <c:showPercent val="0"/>
          <c:showBubbleSize val="0"/>
        </c:dLbls>
        <c:gapWidth val="219"/>
        <c:overlap val="100"/>
        <c:axId val="515920719"/>
        <c:axId val="533546335"/>
      </c:barChart>
      <c:catAx>
        <c:axId val="51592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546335"/>
        <c:crosses val="autoZero"/>
        <c:auto val="1"/>
        <c:lblAlgn val="ctr"/>
        <c:lblOffset val="100"/>
        <c:noMultiLvlLbl val="0"/>
      </c:catAx>
      <c:valAx>
        <c:axId val="533546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92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interact'!$B$49:$B$50</c:f>
              <c:strCache>
                <c:ptCount val="1"/>
                <c:pt idx="0">
                  <c:v>Never / Not Applicable</c:v>
                </c:pt>
              </c:strCache>
            </c:strRef>
          </c:tx>
          <c:spPr>
            <a:solidFill>
              <a:schemeClr val="accent1"/>
            </a:solidFill>
            <a:ln>
              <a:noFill/>
            </a:ln>
            <a:effectLst/>
          </c:spPr>
          <c:invertIfNegative val="0"/>
          <c:cat>
            <c:strRef>
              <c:f>'how often interact'!$A$51:$A$55</c:f>
              <c:strCache>
                <c:ptCount val="4"/>
                <c:pt idx="0">
                  <c:v>Chinese</c:v>
                </c:pt>
                <c:pt idx="1">
                  <c:v>Indian</c:v>
                </c:pt>
                <c:pt idx="2">
                  <c:v>Malay</c:v>
                </c:pt>
                <c:pt idx="3">
                  <c:v>Others</c:v>
                </c:pt>
              </c:strCache>
            </c:strRef>
          </c:cat>
          <c:val>
            <c:numRef>
              <c:f>'how often interact'!$B$51:$B$55</c:f>
              <c:numCache>
                <c:formatCode>General</c:formatCode>
                <c:ptCount val="4"/>
                <c:pt idx="0">
                  <c:v>6</c:v>
                </c:pt>
                <c:pt idx="1">
                  <c:v>12</c:v>
                </c:pt>
                <c:pt idx="2">
                  <c:v>9</c:v>
                </c:pt>
                <c:pt idx="3">
                  <c:v>4</c:v>
                </c:pt>
              </c:numCache>
            </c:numRef>
          </c:val>
          <c:extLst>
            <c:ext xmlns:c16="http://schemas.microsoft.com/office/drawing/2014/chart" uri="{C3380CC4-5D6E-409C-BE32-E72D297353CC}">
              <c16:uniqueId val="{00000005-31CB-904C-B185-B317C1EC05FA}"/>
            </c:ext>
          </c:extLst>
        </c:ser>
        <c:ser>
          <c:idx val="1"/>
          <c:order val="1"/>
          <c:tx>
            <c:strRef>
              <c:f>'how often interact'!$C$49:$C$50</c:f>
              <c:strCache>
                <c:ptCount val="1"/>
                <c:pt idx="0">
                  <c:v>Once or more per day</c:v>
                </c:pt>
              </c:strCache>
            </c:strRef>
          </c:tx>
          <c:spPr>
            <a:solidFill>
              <a:schemeClr val="accent2"/>
            </a:solidFill>
            <a:ln>
              <a:noFill/>
            </a:ln>
            <a:effectLst/>
          </c:spPr>
          <c:invertIfNegative val="0"/>
          <c:cat>
            <c:strRef>
              <c:f>'how often interact'!$A$51:$A$55</c:f>
              <c:strCache>
                <c:ptCount val="4"/>
                <c:pt idx="0">
                  <c:v>Chinese</c:v>
                </c:pt>
                <c:pt idx="1">
                  <c:v>Indian</c:v>
                </c:pt>
                <c:pt idx="2">
                  <c:v>Malay</c:v>
                </c:pt>
                <c:pt idx="3">
                  <c:v>Others</c:v>
                </c:pt>
              </c:strCache>
            </c:strRef>
          </c:cat>
          <c:val>
            <c:numRef>
              <c:f>'how often interact'!$C$51:$C$55</c:f>
              <c:numCache>
                <c:formatCode>General</c:formatCode>
                <c:ptCount val="4"/>
                <c:pt idx="0">
                  <c:v>4</c:v>
                </c:pt>
                <c:pt idx="1">
                  <c:v>6</c:v>
                </c:pt>
                <c:pt idx="2">
                  <c:v>5</c:v>
                </c:pt>
                <c:pt idx="3">
                  <c:v>8</c:v>
                </c:pt>
              </c:numCache>
            </c:numRef>
          </c:val>
          <c:extLst>
            <c:ext xmlns:c16="http://schemas.microsoft.com/office/drawing/2014/chart" uri="{C3380CC4-5D6E-409C-BE32-E72D297353CC}">
              <c16:uniqueId val="{00000006-31CB-904C-B185-B317C1EC05FA}"/>
            </c:ext>
          </c:extLst>
        </c:ser>
        <c:ser>
          <c:idx val="2"/>
          <c:order val="2"/>
          <c:tx>
            <c:strRef>
              <c:f>'how often interact'!$D$49:$D$50</c:f>
              <c:strCache>
                <c:ptCount val="1"/>
                <c:pt idx="0">
                  <c:v>Once or more per month</c:v>
                </c:pt>
              </c:strCache>
            </c:strRef>
          </c:tx>
          <c:spPr>
            <a:solidFill>
              <a:schemeClr val="accent3"/>
            </a:solidFill>
            <a:ln>
              <a:noFill/>
            </a:ln>
            <a:effectLst/>
          </c:spPr>
          <c:invertIfNegative val="0"/>
          <c:cat>
            <c:strRef>
              <c:f>'how often interact'!$A$51:$A$55</c:f>
              <c:strCache>
                <c:ptCount val="4"/>
                <c:pt idx="0">
                  <c:v>Chinese</c:v>
                </c:pt>
                <c:pt idx="1">
                  <c:v>Indian</c:v>
                </c:pt>
                <c:pt idx="2">
                  <c:v>Malay</c:v>
                </c:pt>
                <c:pt idx="3">
                  <c:v>Others</c:v>
                </c:pt>
              </c:strCache>
            </c:strRef>
          </c:cat>
          <c:val>
            <c:numRef>
              <c:f>'how often interact'!$D$51:$D$55</c:f>
              <c:numCache>
                <c:formatCode>General</c:formatCode>
                <c:ptCount val="4"/>
                <c:pt idx="0">
                  <c:v>6</c:v>
                </c:pt>
                <c:pt idx="2">
                  <c:v>8</c:v>
                </c:pt>
                <c:pt idx="3">
                  <c:v>8</c:v>
                </c:pt>
              </c:numCache>
            </c:numRef>
          </c:val>
          <c:extLst>
            <c:ext xmlns:c16="http://schemas.microsoft.com/office/drawing/2014/chart" uri="{C3380CC4-5D6E-409C-BE32-E72D297353CC}">
              <c16:uniqueId val="{00000007-31CB-904C-B185-B317C1EC05FA}"/>
            </c:ext>
          </c:extLst>
        </c:ser>
        <c:ser>
          <c:idx val="3"/>
          <c:order val="3"/>
          <c:tx>
            <c:strRef>
              <c:f>'how often interact'!$E$49:$E$50</c:f>
              <c:strCache>
                <c:ptCount val="1"/>
                <c:pt idx="0">
                  <c:v>Once or more per week</c:v>
                </c:pt>
              </c:strCache>
            </c:strRef>
          </c:tx>
          <c:spPr>
            <a:solidFill>
              <a:schemeClr val="accent4"/>
            </a:solidFill>
            <a:ln>
              <a:noFill/>
            </a:ln>
            <a:effectLst/>
          </c:spPr>
          <c:invertIfNegative val="0"/>
          <c:cat>
            <c:strRef>
              <c:f>'how often interact'!$A$51:$A$55</c:f>
              <c:strCache>
                <c:ptCount val="4"/>
                <c:pt idx="0">
                  <c:v>Chinese</c:v>
                </c:pt>
                <c:pt idx="1">
                  <c:v>Indian</c:v>
                </c:pt>
                <c:pt idx="2">
                  <c:v>Malay</c:v>
                </c:pt>
                <c:pt idx="3">
                  <c:v>Others</c:v>
                </c:pt>
              </c:strCache>
            </c:strRef>
          </c:cat>
          <c:val>
            <c:numRef>
              <c:f>'how often interact'!$E$51:$E$55</c:f>
              <c:numCache>
                <c:formatCode>General</c:formatCode>
                <c:ptCount val="4"/>
                <c:pt idx="0">
                  <c:v>9</c:v>
                </c:pt>
                <c:pt idx="1">
                  <c:v>4</c:v>
                </c:pt>
                <c:pt idx="2">
                  <c:v>3</c:v>
                </c:pt>
                <c:pt idx="3">
                  <c:v>8</c:v>
                </c:pt>
              </c:numCache>
            </c:numRef>
          </c:val>
          <c:extLst>
            <c:ext xmlns:c16="http://schemas.microsoft.com/office/drawing/2014/chart" uri="{C3380CC4-5D6E-409C-BE32-E72D297353CC}">
              <c16:uniqueId val="{00000008-31CB-904C-B185-B317C1EC05FA}"/>
            </c:ext>
          </c:extLst>
        </c:ser>
        <c:dLbls>
          <c:showLegendKey val="0"/>
          <c:showVal val="0"/>
          <c:showCatName val="0"/>
          <c:showSerName val="0"/>
          <c:showPercent val="0"/>
          <c:showBubbleSize val="0"/>
        </c:dLbls>
        <c:gapWidth val="219"/>
        <c:overlap val="100"/>
        <c:axId val="518250207"/>
        <c:axId val="586388159"/>
      </c:barChart>
      <c:catAx>
        <c:axId val="51825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88159"/>
        <c:crosses val="autoZero"/>
        <c:auto val="1"/>
        <c:lblAlgn val="ctr"/>
        <c:lblOffset val="100"/>
        <c:noMultiLvlLbl val="0"/>
      </c:catAx>
      <c:valAx>
        <c:axId val="586388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25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interact'!$B$58:$B$59</c:f>
              <c:strCache>
                <c:ptCount val="1"/>
                <c:pt idx="0">
                  <c:v>Never / Not Applicable</c:v>
                </c:pt>
              </c:strCache>
            </c:strRef>
          </c:tx>
          <c:spPr>
            <a:solidFill>
              <a:schemeClr val="accent1"/>
            </a:solidFill>
            <a:ln>
              <a:noFill/>
            </a:ln>
            <a:effectLst/>
          </c:spPr>
          <c:invertIfNegative val="0"/>
          <c:cat>
            <c:strRef>
              <c:f>'how often interact'!$A$60:$A$64</c:f>
              <c:strCache>
                <c:ptCount val="4"/>
                <c:pt idx="0">
                  <c:v>Chinese</c:v>
                </c:pt>
                <c:pt idx="1">
                  <c:v>Indian</c:v>
                </c:pt>
                <c:pt idx="2">
                  <c:v>Malay</c:v>
                </c:pt>
                <c:pt idx="3">
                  <c:v>Others</c:v>
                </c:pt>
              </c:strCache>
            </c:strRef>
          </c:cat>
          <c:val>
            <c:numRef>
              <c:f>'how often interact'!$B$60:$B$64</c:f>
              <c:numCache>
                <c:formatCode>General</c:formatCode>
                <c:ptCount val="4"/>
                <c:pt idx="0">
                  <c:v>6</c:v>
                </c:pt>
                <c:pt idx="1">
                  <c:v>7</c:v>
                </c:pt>
                <c:pt idx="2">
                  <c:v>4</c:v>
                </c:pt>
                <c:pt idx="3">
                  <c:v>12</c:v>
                </c:pt>
              </c:numCache>
            </c:numRef>
          </c:val>
          <c:extLst>
            <c:ext xmlns:c16="http://schemas.microsoft.com/office/drawing/2014/chart" uri="{C3380CC4-5D6E-409C-BE32-E72D297353CC}">
              <c16:uniqueId val="{00000002-5C37-0A4E-ADE6-238A0E408EF6}"/>
            </c:ext>
          </c:extLst>
        </c:ser>
        <c:ser>
          <c:idx val="1"/>
          <c:order val="1"/>
          <c:tx>
            <c:strRef>
              <c:f>'how often interact'!$C$58:$C$59</c:f>
              <c:strCache>
                <c:ptCount val="1"/>
                <c:pt idx="0">
                  <c:v>Once or more per day</c:v>
                </c:pt>
              </c:strCache>
            </c:strRef>
          </c:tx>
          <c:spPr>
            <a:solidFill>
              <a:schemeClr val="accent2"/>
            </a:solidFill>
            <a:ln>
              <a:noFill/>
            </a:ln>
            <a:effectLst/>
          </c:spPr>
          <c:invertIfNegative val="0"/>
          <c:cat>
            <c:strRef>
              <c:f>'how often interact'!$A$60:$A$64</c:f>
              <c:strCache>
                <c:ptCount val="4"/>
                <c:pt idx="0">
                  <c:v>Chinese</c:v>
                </c:pt>
                <c:pt idx="1">
                  <c:v>Indian</c:v>
                </c:pt>
                <c:pt idx="2">
                  <c:v>Malay</c:v>
                </c:pt>
                <c:pt idx="3">
                  <c:v>Others</c:v>
                </c:pt>
              </c:strCache>
            </c:strRef>
          </c:cat>
          <c:val>
            <c:numRef>
              <c:f>'how often interact'!$C$60:$C$64</c:f>
              <c:numCache>
                <c:formatCode>General</c:formatCode>
                <c:ptCount val="4"/>
                <c:pt idx="0">
                  <c:v>5</c:v>
                </c:pt>
                <c:pt idx="1">
                  <c:v>6</c:v>
                </c:pt>
                <c:pt idx="2">
                  <c:v>7</c:v>
                </c:pt>
                <c:pt idx="3">
                  <c:v>4</c:v>
                </c:pt>
              </c:numCache>
            </c:numRef>
          </c:val>
          <c:extLst>
            <c:ext xmlns:c16="http://schemas.microsoft.com/office/drawing/2014/chart" uri="{C3380CC4-5D6E-409C-BE32-E72D297353CC}">
              <c16:uniqueId val="{00000003-5C37-0A4E-ADE6-238A0E408EF6}"/>
            </c:ext>
          </c:extLst>
        </c:ser>
        <c:ser>
          <c:idx val="2"/>
          <c:order val="2"/>
          <c:tx>
            <c:strRef>
              <c:f>'how often interact'!$D$58:$D$59</c:f>
              <c:strCache>
                <c:ptCount val="1"/>
                <c:pt idx="0">
                  <c:v>Once or more per month</c:v>
                </c:pt>
              </c:strCache>
            </c:strRef>
          </c:tx>
          <c:spPr>
            <a:solidFill>
              <a:schemeClr val="accent3"/>
            </a:solidFill>
            <a:ln>
              <a:noFill/>
            </a:ln>
            <a:effectLst/>
          </c:spPr>
          <c:invertIfNegative val="0"/>
          <c:cat>
            <c:strRef>
              <c:f>'how often interact'!$A$60:$A$64</c:f>
              <c:strCache>
                <c:ptCount val="4"/>
                <c:pt idx="0">
                  <c:v>Chinese</c:v>
                </c:pt>
                <c:pt idx="1">
                  <c:v>Indian</c:v>
                </c:pt>
                <c:pt idx="2">
                  <c:v>Malay</c:v>
                </c:pt>
                <c:pt idx="3">
                  <c:v>Others</c:v>
                </c:pt>
              </c:strCache>
            </c:strRef>
          </c:cat>
          <c:val>
            <c:numRef>
              <c:f>'how often interact'!$D$60:$D$64</c:f>
              <c:numCache>
                <c:formatCode>General</c:formatCode>
                <c:ptCount val="4"/>
                <c:pt idx="0">
                  <c:v>9</c:v>
                </c:pt>
                <c:pt idx="1">
                  <c:v>2</c:v>
                </c:pt>
                <c:pt idx="2">
                  <c:v>4</c:v>
                </c:pt>
                <c:pt idx="3">
                  <c:v>10</c:v>
                </c:pt>
              </c:numCache>
            </c:numRef>
          </c:val>
          <c:extLst>
            <c:ext xmlns:c16="http://schemas.microsoft.com/office/drawing/2014/chart" uri="{C3380CC4-5D6E-409C-BE32-E72D297353CC}">
              <c16:uniqueId val="{00000004-5C37-0A4E-ADE6-238A0E408EF6}"/>
            </c:ext>
          </c:extLst>
        </c:ser>
        <c:ser>
          <c:idx val="3"/>
          <c:order val="3"/>
          <c:tx>
            <c:strRef>
              <c:f>'how often interact'!$E$58:$E$59</c:f>
              <c:strCache>
                <c:ptCount val="1"/>
                <c:pt idx="0">
                  <c:v>Once or more per week</c:v>
                </c:pt>
              </c:strCache>
            </c:strRef>
          </c:tx>
          <c:spPr>
            <a:solidFill>
              <a:schemeClr val="accent4"/>
            </a:solidFill>
            <a:ln>
              <a:noFill/>
            </a:ln>
            <a:effectLst/>
          </c:spPr>
          <c:invertIfNegative val="0"/>
          <c:cat>
            <c:strRef>
              <c:f>'how often interact'!$A$60:$A$64</c:f>
              <c:strCache>
                <c:ptCount val="4"/>
                <c:pt idx="0">
                  <c:v>Chinese</c:v>
                </c:pt>
                <c:pt idx="1">
                  <c:v>Indian</c:v>
                </c:pt>
                <c:pt idx="2">
                  <c:v>Malay</c:v>
                </c:pt>
                <c:pt idx="3">
                  <c:v>Others</c:v>
                </c:pt>
              </c:strCache>
            </c:strRef>
          </c:cat>
          <c:val>
            <c:numRef>
              <c:f>'how often interact'!$E$60:$E$64</c:f>
              <c:numCache>
                <c:formatCode>General</c:formatCode>
                <c:ptCount val="4"/>
                <c:pt idx="0">
                  <c:v>5</c:v>
                </c:pt>
                <c:pt idx="1">
                  <c:v>7</c:v>
                </c:pt>
                <c:pt idx="2">
                  <c:v>10</c:v>
                </c:pt>
                <c:pt idx="3">
                  <c:v>2</c:v>
                </c:pt>
              </c:numCache>
            </c:numRef>
          </c:val>
          <c:extLst>
            <c:ext xmlns:c16="http://schemas.microsoft.com/office/drawing/2014/chart" uri="{C3380CC4-5D6E-409C-BE32-E72D297353CC}">
              <c16:uniqueId val="{00000005-5C37-0A4E-ADE6-238A0E408EF6}"/>
            </c:ext>
          </c:extLst>
        </c:ser>
        <c:dLbls>
          <c:showLegendKey val="0"/>
          <c:showVal val="0"/>
          <c:showCatName val="0"/>
          <c:showSerName val="0"/>
          <c:showPercent val="0"/>
          <c:showBubbleSize val="0"/>
        </c:dLbls>
        <c:gapWidth val="219"/>
        <c:overlap val="100"/>
        <c:axId val="628692367"/>
        <c:axId val="628694047"/>
      </c:barChart>
      <c:catAx>
        <c:axId val="6286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694047"/>
        <c:crosses val="autoZero"/>
        <c:auto val="1"/>
        <c:lblAlgn val="ctr"/>
        <c:lblOffset val="100"/>
        <c:noMultiLvlLbl val="0"/>
      </c:catAx>
      <c:valAx>
        <c:axId val="628694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69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interact'!$B$71:$B$72</c:f>
              <c:strCache>
                <c:ptCount val="1"/>
                <c:pt idx="0">
                  <c:v>Never / Not Applicable</c:v>
                </c:pt>
              </c:strCache>
            </c:strRef>
          </c:tx>
          <c:spPr>
            <a:solidFill>
              <a:schemeClr val="accent1"/>
            </a:solidFill>
            <a:ln>
              <a:noFill/>
            </a:ln>
            <a:effectLst/>
          </c:spPr>
          <c:invertIfNegative val="0"/>
          <c:cat>
            <c:strRef>
              <c:f>'how often interact'!$A$73:$A$77</c:f>
              <c:strCache>
                <c:ptCount val="4"/>
                <c:pt idx="0">
                  <c:v>Chinese</c:v>
                </c:pt>
                <c:pt idx="1">
                  <c:v>Indian</c:v>
                </c:pt>
                <c:pt idx="2">
                  <c:v>Malay</c:v>
                </c:pt>
                <c:pt idx="3">
                  <c:v>Others</c:v>
                </c:pt>
              </c:strCache>
            </c:strRef>
          </c:cat>
          <c:val>
            <c:numRef>
              <c:f>'how often interact'!$B$73:$B$77</c:f>
              <c:numCache>
                <c:formatCode>General</c:formatCode>
                <c:ptCount val="4"/>
                <c:pt idx="0">
                  <c:v>8</c:v>
                </c:pt>
                <c:pt idx="1">
                  <c:v>4</c:v>
                </c:pt>
                <c:pt idx="2">
                  <c:v>8</c:v>
                </c:pt>
                <c:pt idx="3">
                  <c:v>4</c:v>
                </c:pt>
              </c:numCache>
            </c:numRef>
          </c:val>
          <c:extLst>
            <c:ext xmlns:c16="http://schemas.microsoft.com/office/drawing/2014/chart" uri="{C3380CC4-5D6E-409C-BE32-E72D297353CC}">
              <c16:uniqueId val="{00000002-078E-FE4F-BB08-F3E281A1934A}"/>
            </c:ext>
          </c:extLst>
        </c:ser>
        <c:ser>
          <c:idx val="1"/>
          <c:order val="1"/>
          <c:tx>
            <c:strRef>
              <c:f>'how often interact'!$C$71:$C$72</c:f>
              <c:strCache>
                <c:ptCount val="1"/>
                <c:pt idx="0">
                  <c:v>Once or more per day</c:v>
                </c:pt>
              </c:strCache>
            </c:strRef>
          </c:tx>
          <c:spPr>
            <a:solidFill>
              <a:schemeClr val="accent2"/>
            </a:solidFill>
            <a:ln>
              <a:noFill/>
            </a:ln>
            <a:effectLst/>
          </c:spPr>
          <c:invertIfNegative val="0"/>
          <c:cat>
            <c:strRef>
              <c:f>'how often interact'!$A$73:$A$77</c:f>
              <c:strCache>
                <c:ptCount val="4"/>
                <c:pt idx="0">
                  <c:v>Chinese</c:v>
                </c:pt>
                <c:pt idx="1">
                  <c:v>Indian</c:v>
                </c:pt>
                <c:pt idx="2">
                  <c:v>Malay</c:v>
                </c:pt>
                <c:pt idx="3">
                  <c:v>Others</c:v>
                </c:pt>
              </c:strCache>
            </c:strRef>
          </c:cat>
          <c:val>
            <c:numRef>
              <c:f>'how often interact'!$C$73:$C$77</c:f>
              <c:numCache>
                <c:formatCode>General</c:formatCode>
                <c:ptCount val="4"/>
                <c:pt idx="0">
                  <c:v>5</c:v>
                </c:pt>
                <c:pt idx="1">
                  <c:v>6</c:v>
                </c:pt>
                <c:pt idx="2">
                  <c:v>6</c:v>
                </c:pt>
                <c:pt idx="3">
                  <c:v>8</c:v>
                </c:pt>
              </c:numCache>
            </c:numRef>
          </c:val>
          <c:extLst>
            <c:ext xmlns:c16="http://schemas.microsoft.com/office/drawing/2014/chart" uri="{C3380CC4-5D6E-409C-BE32-E72D297353CC}">
              <c16:uniqueId val="{00000004-078E-FE4F-BB08-F3E281A1934A}"/>
            </c:ext>
          </c:extLst>
        </c:ser>
        <c:ser>
          <c:idx val="2"/>
          <c:order val="2"/>
          <c:tx>
            <c:strRef>
              <c:f>'how often interact'!$D$71:$D$72</c:f>
              <c:strCache>
                <c:ptCount val="1"/>
                <c:pt idx="0">
                  <c:v>Once or more per month</c:v>
                </c:pt>
              </c:strCache>
            </c:strRef>
          </c:tx>
          <c:spPr>
            <a:solidFill>
              <a:schemeClr val="accent3"/>
            </a:solidFill>
            <a:ln>
              <a:noFill/>
            </a:ln>
            <a:effectLst/>
          </c:spPr>
          <c:invertIfNegative val="0"/>
          <c:cat>
            <c:strRef>
              <c:f>'how often interact'!$A$73:$A$77</c:f>
              <c:strCache>
                <c:ptCount val="4"/>
                <c:pt idx="0">
                  <c:v>Chinese</c:v>
                </c:pt>
                <c:pt idx="1">
                  <c:v>Indian</c:v>
                </c:pt>
                <c:pt idx="2">
                  <c:v>Malay</c:v>
                </c:pt>
                <c:pt idx="3">
                  <c:v>Others</c:v>
                </c:pt>
              </c:strCache>
            </c:strRef>
          </c:cat>
          <c:val>
            <c:numRef>
              <c:f>'how often interact'!$D$73:$D$77</c:f>
              <c:numCache>
                <c:formatCode>General</c:formatCode>
                <c:ptCount val="4"/>
                <c:pt idx="0">
                  <c:v>8</c:v>
                </c:pt>
                <c:pt idx="1">
                  <c:v>7</c:v>
                </c:pt>
                <c:pt idx="2">
                  <c:v>7</c:v>
                </c:pt>
                <c:pt idx="3">
                  <c:v>8</c:v>
                </c:pt>
              </c:numCache>
            </c:numRef>
          </c:val>
          <c:extLst>
            <c:ext xmlns:c16="http://schemas.microsoft.com/office/drawing/2014/chart" uri="{C3380CC4-5D6E-409C-BE32-E72D297353CC}">
              <c16:uniqueId val="{00000005-078E-FE4F-BB08-F3E281A1934A}"/>
            </c:ext>
          </c:extLst>
        </c:ser>
        <c:ser>
          <c:idx val="3"/>
          <c:order val="3"/>
          <c:tx>
            <c:strRef>
              <c:f>'how often interact'!$E$71:$E$72</c:f>
              <c:strCache>
                <c:ptCount val="1"/>
                <c:pt idx="0">
                  <c:v>Once or more per week</c:v>
                </c:pt>
              </c:strCache>
            </c:strRef>
          </c:tx>
          <c:spPr>
            <a:solidFill>
              <a:schemeClr val="accent4"/>
            </a:solidFill>
            <a:ln>
              <a:noFill/>
            </a:ln>
            <a:effectLst/>
          </c:spPr>
          <c:invertIfNegative val="0"/>
          <c:cat>
            <c:strRef>
              <c:f>'how often interact'!$A$73:$A$77</c:f>
              <c:strCache>
                <c:ptCount val="4"/>
                <c:pt idx="0">
                  <c:v>Chinese</c:v>
                </c:pt>
                <c:pt idx="1">
                  <c:v>Indian</c:v>
                </c:pt>
                <c:pt idx="2">
                  <c:v>Malay</c:v>
                </c:pt>
                <c:pt idx="3">
                  <c:v>Others</c:v>
                </c:pt>
              </c:strCache>
            </c:strRef>
          </c:cat>
          <c:val>
            <c:numRef>
              <c:f>'how often interact'!$E$73:$E$77</c:f>
              <c:numCache>
                <c:formatCode>General</c:formatCode>
                <c:ptCount val="4"/>
                <c:pt idx="0">
                  <c:v>4</c:v>
                </c:pt>
                <c:pt idx="1">
                  <c:v>5</c:v>
                </c:pt>
                <c:pt idx="2">
                  <c:v>4</c:v>
                </c:pt>
                <c:pt idx="3">
                  <c:v>8</c:v>
                </c:pt>
              </c:numCache>
            </c:numRef>
          </c:val>
          <c:extLst>
            <c:ext xmlns:c16="http://schemas.microsoft.com/office/drawing/2014/chart" uri="{C3380CC4-5D6E-409C-BE32-E72D297353CC}">
              <c16:uniqueId val="{00000006-078E-FE4F-BB08-F3E281A1934A}"/>
            </c:ext>
          </c:extLst>
        </c:ser>
        <c:dLbls>
          <c:showLegendKey val="0"/>
          <c:showVal val="0"/>
          <c:showCatName val="0"/>
          <c:showSerName val="0"/>
          <c:showPercent val="0"/>
          <c:showBubbleSize val="0"/>
        </c:dLbls>
        <c:gapWidth val="219"/>
        <c:overlap val="100"/>
        <c:axId val="567230543"/>
        <c:axId val="566982719"/>
      </c:barChart>
      <c:catAx>
        <c:axId val="56723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82719"/>
        <c:crosses val="autoZero"/>
        <c:auto val="1"/>
        <c:lblAlgn val="ctr"/>
        <c:lblOffset val="100"/>
        <c:noMultiLvlLbl val="0"/>
      </c:catAx>
      <c:valAx>
        <c:axId val="566982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3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interact'!$B$81:$B$82</c:f>
              <c:strCache>
                <c:ptCount val="1"/>
                <c:pt idx="0">
                  <c:v>Never / Not Applicable</c:v>
                </c:pt>
              </c:strCache>
            </c:strRef>
          </c:tx>
          <c:spPr>
            <a:solidFill>
              <a:schemeClr val="accent1"/>
            </a:solidFill>
            <a:ln>
              <a:noFill/>
            </a:ln>
            <a:effectLst/>
          </c:spPr>
          <c:invertIfNegative val="0"/>
          <c:cat>
            <c:strRef>
              <c:f>'how often interact'!$A$83:$A$87</c:f>
              <c:strCache>
                <c:ptCount val="4"/>
                <c:pt idx="0">
                  <c:v>Chinese</c:v>
                </c:pt>
                <c:pt idx="1">
                  <c:v>Indian</c:v>
                </c:pt>
                <c:pt idx="2">
                  <c:v>Malay</c:v>
                </c:pt>
                <c:pt idx="3">
                  <c:v>Others</c:v>
                </c:pt>
              </c:strCache>
            </c:strRef>
          </c:cat>
          <c:val>
            <c:numRef>
              <c:f>'how often interact'!$B$83:$B$87</c:f>
              <c:numCache>
                <c:formatCode>General</c:formatCode>
                <c:ptCount val="4"/>
                <c:pt idx="0">
                  <c:v>9</c:v>
                </c:pt>
                <c:pt idx="1">
                  <c:v>5</c:v>
                </c:pt>
                <c:pt idx="2">
                  <c:v>4</c:v>
                </c:pt>
                <c:pt idx="3">
                  <c:v>11</c:v>
                </c:pt>
              </c:numCache>
            </c:numRef>
          </c:val>
          <c:extLst>
            <c:ext xmlns:c16="http://schemas.microsoft.com/office/drawing/2014/chart" uri="{C3380CC4-5D6E-409C-BE32-E72D297353CC}">
              <c16:uniqueId val="{00000000-04DE-694E-93C2-4120F927FDFC}"/>
            </c:ext>
          </c:extLst>
        </c:ser>
        <c:ser>
          <c:idx val="1"/>
          <c:order val="1"/>
          <c:tx>
            <c:strRef>
              <c:f>'how often interact'!$C$81:$C$82</c:f>
              <c:strCache>
                <c:ptCount val="1"/>
                <c:pt idx="0">
                  <c:v>Once or more per day</c:v>
                </c:pt>
              </c:strCache>
            </c:strRef>
          </c:tx>
          <c:spPr>
            <a:solidFill>
              <a:schemeClr val="accent2"/>
            </a:solidFill>
            <a:ln>
              <a:noFill/>
            </a:ln>
            <a:effectLst/>
          </c:spPr>
          <c:invertIfNegative val="0"/>
          <c:cat>
            <c:strRef>
              <c:f>'how often interact'!$A$83:$A$87</c:f>
              <c:strCache>
                <c:ptCount val="4"/>
                <c:pt idx="0">
                  <c:v>Chinese</c:v>
                </c:pt>
                <c:pt idx="1">
                  <c:v>Indian</c:v>
                </c:pt>
                <c:pt idx="2">
                  <c:v>Malay</c:v>
                </c:pt>
                <c:pt idx="3">
                  <c:v>Others</c:v>
                </c:pt>
              </c:strCache>
            </c:strRef>
          </c:cat>
          <c:val>
            <c:numRef>
              <c:f>'how often interact'!$C$83:$C$87</c:f>
              <c:numCache>
                <c:formatCode>General</c:formatCode>
                <c:ptCount val="4"/>
                <c:pt idx="0">
                  <c:v>6</c:v>
                </c:pt>
                <c:pt idx="1">
                  <c:v>8</c:v>
                </c:pt>
                <c:pt idx="2">
                  <c:v>8</c:v>
                </c:pt>
                <c:pt idx="3">
                  <c:v>5</c:v>
                </c:pt>
              </c:numCache>
            </c:numRef>
          </c:val>
          <c:extLst>
            <c:ext xmlns:c16="http://schemas.microsoft.com/office/drawing/2014/chart" uri="{C3380CC4-5D6E-409C-BE32-E72D297353CC}">
              <c16:uniqueId val="{00000001-04DE-694E-93C2-4120F927FDFC}"/>
            </c:ext>
          </c:extLst>
        </c:ser>
        <c:ser>
          <c:idx val="2"/>
          <c:order val="2"/>
          <c:tx>
            <c:strRef>
              <c:f>'how often interact'!$D$81:$D$82</c:f>
              <c:strCache>
                <c:ptCount val="1"/>
                <c:pt idx="0">
                  <c:v>Once or more per month</c:v>
                </c:pt>
              </c:strCache>
            </c:strRef>
          </c:tx>
          <c:spPr>
            <a:solidFill>
              <a:schemeClr val="accent3"/>
            </a:solidFill>
            <a:ln>
              <a:noFill/>
            </a:ln>
            <a:effectLst/>
          </c:spPr>
          <c:invertIfNegative val="0"/>
          <c:cat>
            <c:strRef>
              <c:f>'how often interact'!$A$83:$A$87</c:f>
              <c:strCache>
                <c:ptCount val="4"/>
                <c:pt idx="0">
                  <c:v>Chinese</c:v>
                </c:pt>
                <c:pt idx="1">
                  <c:v>Indian</c:v>
                </c:pt>
                <c:pt idx="2">
                  <c:v>Malay</c:v>
                </c:pt>
                <c:pt idx="3">
                  <c:v>Others</c:v>
                </c:pt>
              </c:strCache>
            </c:strRef>
          </c:cat>
          <c:val>
            <c:numRef>
              <c:f>'how often interact'!$D$83:$D$87</c:f>
              <c:numCache>
                <c:formatCode>General</c:formatCode>
                <c:ptCount val="4"/>
                <c:pt idx="0">
                  <c:v>5</c:v>
                </c:pt>
                <c:pt idx="1">
                  <c:v>5</c:v>
                </c:pt>
                <c:pt idx="2">
                  <c:v>7</c:v>
                </c:pt>
                <c:pt idx="3">
                  <c:v>7</c:v>
                </c:pt>
              </c:numCache>
            </c:numRef>
          </c:val>
          <c:extLst>
            <c:ext xmlns:c16="http://schemas.microsoft.com/office/drawing/2014/chart" uri="{C3380CC4-5D6E-409C-BE32-E72D297353CC}">
              <c16:uniqueId val="{00000002-04DE-694E-93C2-4120F927FDFC}"/>
            </c:ext>
          </c:extLst>
        </c:ser>
        <c:ser>
          <c:idx val="3"/>
          <c:order val="3"/>
          <c:tx>
            <c:strRef>
              <c:f>'how often interact'!$E$81:$E$82</c:f>
              <c:strCache>
                <c:ptCount val="1"/>
                <c:pt idx="0">
                  <c:v>Once or more per week</c:v>
                </c:pt>
              </c:strCache>
            </c:strRef>
          </c:tx>
          <c:spPr>
            <a:solidFill>
              <a:schemeClr val="accent4"/>
            </a:solidFill>
            <a:ln>
              <a:noFill/>
            </a:ln>
            <a:effectLst/>
          </c:spPr>
          <c:invertIfNegative val="0"/>
          <c:cat>
            <c:strRef>
              <c:f>'how often interact'!$A$83:$A$87</c:f>
              <c:strCache>
                <c:ptCount val="4"/>
                <c:pt idx="0">
                  <c:v>Chinese</c:v>
                </c:pt>
                <c:pt idx="1">
                  <c:v>Indian</c:v>
                </c:pt>
                <c:pt idx="2">
                  <c:v>Malay</c:v>
                </c:pt>
                <c:pt idx="3">
                  <c:v>Others</c:v>
                </c:pt>
              </c:strCache>
            </c:strRef>
          </c:cat>
          <c:val>
            <c:numRef>
              <c:f>'how often interact'!$E$83:$E$87</c:f>
              <c:numCache>
                <c:formatCode>General</c:formatCode>
                <c:ptCount val="4"/>
                <c:pt idx="0">
                  <c:v>5</c:v>
                </c:pt>
                <c:pt idx="1">
                  <c:v>4</c:v>
                </c:pt>
                <c:pt idx="2">
                  <c:v>6</c:v>
                </c:pt>
                <c:pt idx="3">
                  <c:v>5</c:v>
                </c:pt>
              </c:numCache>
            </c:numRef>
          </c:val>
          <c:extLst>
            <c:ext xmlns:c16="http://schemas.microsoft.com/office/drawing/2014/chart" uri="{C3380CC4-5D6E-409C-BE32-E72D297353CC}">
              <c16:uniqueId val="{00000003-04DE-694E-93C2-4120F927FDFC}"/>
            </c:ext>
          </c:extLst>
        </c:ser>
        <c:dLbls>
          <c:showLegendKey val="0"/>
          <c:showVal val="0"/>
          <c:showCatName val="0"/>
          <c:showSerName val="0"/>
          <c:showPercent val="0"/>
          <c:showBubbleSize val="0"/>
        </c:dLbls>
        <c:gapWidth val="219"/>
        <c:overlap val="100"/>
        <c:axId val="945939055"/>
        <c:axId val="578231215"/>
      </c:barChart>
      <c:catAx>
        <c:axId val="94593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31215"/>
        <c:crosses val="autoZero"/>
        <c:auto val="1"/>
        <c:lblAlgn val="ctr"/>
        <c:lblOffset val="100"/>
        <c:noMultiLvlLbl val="0"/>
      </c:catAx>
      <c:valAx>
        <c:axId val="5782312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93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interact'!$B$91:$B$92</c:f>
              <c:strCache>
                <c:ptCount val="1"/>
                <c:pt idx="0">
                  <c:v>Never / Not Applicable</c:v>
                </c:pt>
              </c:strCache>
            </c:strRef>
          </c:tx>
          <c:spPr>
            <a:solidFill>
              <a:schemeClr val="accent1"/>
            </a:solidFill>
            <a:ln>
              <a:noFill/>
            </a:ln>
            <a:effectLst/>
          </c:spPr>
          <c:invertIfNegative val="0"/>
          <c:cat>
            <c:strRef>
              <c:f>'how often interact'!$A$93:$A$97</c:f>
              <c:strCache>
                <c:ptCount val="4"/>
                <c:pt idx="0">
                  <c:v>Chinese</c:v>
                </c:pt>
                <c:pt idx="1">
                  <c:v>Indian</c:v>
                </c:pt>
                <c:pt idx="2">
                  <c:v>Malay</c:v>
                </c:pt>
                <c:pt idx="3">
                  <c:v>Others</c:v>
                </c:pt>
              </c:strCache>
            </c:strRef>
          </c:cat>
          <c:val>
            <c:numRef>
              <c:f>'how often interact'!$B$93:$B$97</c:f>
              <c:numCache>
                <c:formatCode>General</c:formatCode>
                <c:ptCount val="4"/>
                <c:pt idx="0">
                  <c:v>6</c:v>
                </c:pt>
                <c:pt idx="1">
                  <c:v>6</c:v>
                </c:pt>
                <c:pt idx="2">
                  <c:v>7</c:v>
                </c:pt>
                <c:pt idx="3">
                  <c:v>3</c:v>
                </c:pt>
              </c:numCache>
            </c:numRef>
          </c:val>
          <c:extLst>
            <c:ext xmlns:c16="http://schemas.microsoft.com/office/drawing/2014/chart" uri="{C3380CC4-5D6E-409C-BE32-E72D297353CC}">
              <c16:uniqueId val="{00000000-B807-E047-996F-575700342AB1}"/>
            </c:ext>
          </c:extLst>
        </c:ser>
        <c:ser>
          <c:idx val="1"/>
          <c:order val="1"/>
          <c:tx>
            <c:strRef>
              <c:f>'how often interact'!$C$91:$C$92</c:f>
              <c:strCache>
                <c:ptCount val="1"/>
                <c:pt idx="0">
                  <c:v>Once or more per day</c:v>
                </c:pt>
              </c:strCache>
            </c:strRef>
          </c:tx>
          <c:spPr>
            <a:solidFill>
              <a:schemeClr val="accent2"/>
            </a:solidFill>
            <a:ln>
              <a:noFill/>
            </a:ln>
            <a:effectLst/>
          </c:spPr>
          <c:invertIfNegative val="0"/>
          <c:cat>
            <c:strRef>
              <c:f>'how often interact'!$A$93:$A$97</c:f>
              <c:strCache>
                <c:ptCount val="4"/>
                <c:pt idx="0">
                  <c:v>Chinese</c:v>
                </c:pt>
                <c:pt idx="1">
                  <c:v>Indian</c:v>
                </c:pt>
                <c:pt idx="2">
                  <c:v>Malay</c:v>
                </c:pt>
                <c:pt idx="3">
                  <c:v>Others</c:v>
                </c:pt>
              </c:strCache>
            </c:strRef>
          </c:cat>
          <c:val>
            <c:numRef>
              <c:f>'how often interact'!$C$93:$C$97</c:f>
              <c:numCache>
                <c:formatCode>General</c:formatCode>
                <c:ptCount val="4"/>
                <c:pt idx="0">
                  <c:v>8</c:v>
                </c:pt>
                <c:pt idx="1">
                  <c:v>6</c:v>
                </c:pt>
                <c:pt idx="2">
                  <c:v>1</c:v>
                </c:pt>
                <c:pt idx="3">
                  <c:v>7</c:v>
                </c:pt>
              </c:numCache>
            </c:numRef>
          </c:val>
          <c:extLst>
            <c:ext xmlns:c16="http://schemas.microsoft.com/office/drawing/2014/chart" uri="{C3380CC4-5D6E-409C-BE32-E72D297353CC}">
              <c16:uniqueId val="{00000001-B807-E047-996F-575700342AB1}"/>
            </c:ext>
          </c:extLst>
        </c:ser>
        <c:ser>
          <c:idx val="2"/>
          <c:order val="2"/>
          <c:tx>
            <c:strRef>
              <c:f>'how often interact'!$D$91:$D$92</c:f>
              <c:strCache>
                <c:ptCount val="1"/>
                <c:pt idx="0">
                  <c:v>Once or more per month</c:v>
                </c:pt>
              </c:strCache>
            </c:strRef>
          </c:tx>
          <c:spPr>
            <a:solidFill>
              <a:schemeClr val="accent3"/>
            </a:solidFill>
            <a:ln>
              <a:noFill/>
            </a:ln>
            <a:effectLst/>
          </c:spPr>
          <c:invertIfNegative val="0"/>
          <c:cat>
            <c:strRef>
              <c:f>'how often interact'!$A$93:$A$97</c:f>
              <c:strCache>
                <c:ptCount val="4"/>
                <c:pt idx="0">
                  <c:v>Chinese</c:v>
                </c:pt>
                <c:pt idx="1">
                  <c:v>Indian</c:v>
                </c:pt>
                <c:pt idx="2">
                  <c:v>Malay</c:v>
                </c:pt>
                <c:pt idx="3">
                  <c:v>Others</c:v>
                </c:pt>
              </c:strCache>
            </c:strRef>
          </c:cat>
          <c:val>
            <c:numRef>
              <c:f>'how often interact'!$D$93:$D$97</c:f>
              <c:numCache>
                <c:formatCode>General</c:formatCode>
                <c:ptCount val="4"/>
                <c:pt idx="0">
                  <c:v>7</c:v>
                </c:pt>
                <c:pt idx="1">
                  <c:v>5</c:v>
                </c:pt>
                <c:pt idx="2">
                  <c:v>9</c:v>
                </c:pt>
                <c:pt idx="3">
                  <c:v>11</c:v>
                </c:pt>
              </c:numCache>
            </c:numRef>
          </c:val>
          <c:extLst>
            <c:ext xmlns:c16="http://schemas.microsoft.com/office/drawing/2014/chart" uri="{C3380CC4-5D6E-409C-BE32-E72D297353CC}">
              <c16:uniqueId val="{00000002-B807-E047-996F-575700342AB1}"/>
            </c:ext>
          </c:extLst>
        </c:ser>
        <c:ser>
          <c:idx val="3"/>
          <c:order val="3"/>
          <c:tx>
            <c:strRef>
              <c:f>'how often interact'!$E$91:$E$92</c:f>
              <c:strCache>
                <c:ptCount val="1"/>
                <c:pt idx="0">
                  <c:v>Once or more per week</c:v>
                </c:pt>
              </c:strCache>
            </c:strRef>
          </c:tx>
          <c:spPr>
            <a:solidFill>
              <a:schemeClr val="accent4"/>
            </a:solidFill>
            <a:ln>
              <a:noFill/>
            </a:ln>
            <a:effectLst/>
          </c:spPr>
          <c:invertIfNegative val="0"/>
          <c:cat>
            <c:strRef>
              <c:f>'how often interact'!$A$93:$A$97</c:f>
              <c:strCache>
                <c:ptCount val="4"/>
                <c:pt idx="0">
                  <c:v>Chinese</c:v>
                </c:pt>
                <c:pt idx="1">
                  <c:v>Indian</c:v>
                </c:pt>
                <c:pt idx="2">
                  <c:v>Malay</c:v>
                </c:pt>
                <c:pt idx="3">
                  <c:v>Others</c:v>
                </c:pt>
              </c:strCache>
            </c:strRef>
          </c:cat>
          <c:val>
            <c:numRef>
              <c:f>'how often interact'!$E$93:$E$97</c:f>
              <c:numCache>
                <c:formatCode>General</c:formatCode>
                <c:ptCount val="4"/>
                <c:pt idx="0">
                  <c:v>4</c:v>
                </c:pt>
                <c:pt idx="1">
                  <c:v>5</c:v>
                </c:pt>
                <c:pt idx="2">
                  <c:v>8</c:v>
                </c:pt>
                <c:pt idx="3">
                  <c:v>7</c:v>
                </c:pt>
              </c:numCache>
            </c:numRef>
          </c:val>
          <c:extLst>
            <c:ext xmlns:c16="http://schemas.microsoft.com/office/drawing/2014/chart" uri="{C3380CC4-5D6E-409C-BE32-E72D297353CC}">
              <c16:uniqueId val="{00000003-B807-E047-996F-575700342AB1}"/>
            </c:ext>
          </c:extLst>
        </c:ser>
        <c:dLbls>
          <c:showLegendKey val="0"/>
          <c:showVal val="0"/>
          <c:showCatName val="0"/>
          <c:showSerName val="0"/>
          <c:showPercent val="0"/>
          <c:showBubbleSize val="0"/>
        </c:dLbls>
        <c:gapWidth val="219"/>
        <c:overlap val="100"/>
        <c:axId val="696145247"/>
        <c:axId val="696146927"/>
      </c:barChart>
      <c:catAx>
        <c:axId val="69614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46927"/>
        <c:crosses val="autoZero"/>
        <c:auto val="1"/>
        <c:lblAlgn val="ctr"/>
        <c:lblOffset val="100"/>
        <c:noMultiLvlLbl val="0"/>
      </c:catAx>
      <c:valAx>
        <c:axId val="696146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4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interact'!$B$100:$B$101</c:f>
              <c:strCache>
                <c:ptCount val="1"/>
                <c:pt idx="0">
                  <c:v>Never / Not Applicable</c:v>
                </c:pt>
              </c:strCache>
            </c:strRef>
          </c:tx>
          <c:spPr>
            <a:solidFill>
              <a:schemeClr val="accent1"/>
            </a:solidFill>
            <a:ln>
              <a:noFill/>
            </a:ln>
            <a:effectLst/>
          </c:spPr>
          <c:invertIfNegative val="0"/>
          <c:cat>
            <c:strRef>
              <c:f>'how often interact'!$A$102:$A$106</c:f>
              <c:strCache>
                <c:ptCount val="4"/>
                <c:pt idx="0">
                  <c:v>Chinese</c:v>
                </c:pt>
                <c:pt idx="1">
                  <c:v>Indian</c:v>
                </c:pt>
                <c:pt idx="2">
                  <c:v>Malay</c:v>
                </c:pt>
                <c:pt idx="3">
                  <c:v>Others</c:v>
                </c:pt>
              </c:strCache>
            </c:strRef>
          </c:cat>
          <c:val>
            <c:numRef>
              <c:f>'how often interact'!$B$102:$B$106</c:f>
              <c:numCache>
                <c:formatCode>General</c:formatCode>
                <c:ptCount val="4"/>
                <c:pt idx="0">
                  <c:v>5</c:v>
                </c:pt>
                <c:pt idx="1">
                  <c:v>7</c:v>
                </c:pt>
                <c:pt idx="2">
                  <c:v>6</c:v>
                </c:pt>
                <c:pt idx="3">
                  <c:v>5</c:v>
                </c:pt>
              </c:numCache>
            </c:numRef>
          </c:val>
          <c:extLst>
            <c:ext xmlns:c16="http://schemas.microsoft.com/office/drawing/2014/chart" uri="{C3380CC4-5D6E-409C-BE32-E72D297353CC}">
              <c16:uniqueId val="{00000000-0A94-424C-BEEA-CEDC8665E224}"/>
            </c:ext>
          </c:extLst>
        </c:ser>
        <c:ser>
          <c:idx val="1"/>
          <c:order val="1"/>
          <c:tx>
            <c:strRef>
              <c:f>'how often interact'!$C$100:$C$101</c:f>
              <c:strCache>
                <c:ptCount val="1"/>
                <c:pt idx="0">
                  <c:v>Once or more per day</c:v>
                </c:pt>
              </c:strCache>
            </c:strRef>
          </c:tx>
          <c:spPr>
            <a:solidFill>
              <a:schemeClr val="accent2"/>
            </a:solidFill>
            <a:ln>
              <a:noFill/>
            </a:ln>
            <a:effectLst/>
          </c:spPr>
          <c:invertIfNegative val="0"/>
          <c:cat>
            <c:strRef>
              <c:f>'how often interact'!$A$102:$A$106</c:f>
              <c:strCache>
                <c:ptCount val="4"/>
                <c:pt idx="0">
                  <c:v>Chinese</c:v>
                </c:pt>
                <c:pt idx="1">
                  <c:v>Indian</c:v>
                </c:pt>
                <c:pt idx="2">
                  <c:v>Malay</c:v>
                </c:pt>
                <c:pt idx="3">
                  <c:v>Others</c:v>
                </c:pt>
              </c:strCache>
            </c:strRef>
          </c:cat>
          <c:val>
            <c:numRef>
              <c:f>'how often interact'!$C$102:$C$106</c:f>
              <c:numCache>
                <c:formatCode>General</c:formatCode>
                <c:ptCount val="4"/>
                <c:pt idx="0">
                  <c:v>6</c:v>
                </c:pt>
                <c:pt idx="1">
                  <c:v>5</c:v>
                </c:pt>
                <c:pt idx="2">
                  <c:v>3</c:v>
                </c:pt>
                <c:pt idx="3">
                  <c:v>10</c:v>
                </c:pt>
              </c:numCache>
            </c:numRef>
          </c:val>
          <c:extLst>
            <c:ext xmlns:c16="http://schemas.microsoft.com/office/drawing/2014/chart" uri="{C3380CC4-5D6E-409C-BE32-E72D297353CC}">
              <c16:uniqueId val="{00000001-0A94-424C-BEEA-CEDC8665E224}"/>
            </c:ext>
          </c:extLst>
        </c:ser>
        <c:ser>
          <c:idx val="2"/>
          <c:order val="2"/>
          <c:tx>
            <c:strRef>
              <c:f>'how often interact'!$D$100:$D$101</c:f>
              <c:strCache>
                <c:ptCount val="1"/>
                <c:pt idx="0">
                  <c:v>Once or more per month</c:v>
                </c:pt>
              </c:strCache>
            </c:strRef>
          </c:tx>
          <c:spPr>
            <a:solidFill>
              <a:schemeClr val="accent3"/>
            </a:solidFill>
            <a:ln>
              <a:noFill/>
            </a:ln>
            <a:effectLst/>
          </c:spPr>
          <c:invertIfNegative val="0"/>
          <c:cat>
            <c:strRef>
              <c:f>'how often interact'!$A$102:$A$106</c:f>
              <c:strCache>
                <c:ptCount val="4"/>
                <c:pt idx="0">
                  <c:v>Chinese</c:v>
                </c:pt>
                <c:pt idx="1">
                  <c:v>Indian</c:v>
                </c:pt>
                <c:pt idx="2">
                  <c:v>Malay</c:v>
                </c:pt>
                <c:pt idx="3">
                  <c:v>Others</c:v>
                </c:pt>
              </c:strCache>
            </c:strRef>
          </c:cat>
          <c:val>
            <c:numRef>
              <c:f>'how often interact'!$D$102:$D$106</c:f>
              <c:numCache>
                <c:formatCode>General</c:formatCode>
                <c:ptCount val="4"/>
                <c:pt idx="0">
                  <c:v>6</c:v>
                </c:pt>
                <c:pt idx="1">
                  <c:v>3</c:v>
                </c:pt>
                <c:pt idx="2">
                  <c:v>9</c:v>
                </c:pt>
                <c:pt idx="3">
                  <c:v>8</c:v>
                </c:pt>
              </c:numCache>
            </c:numRef>
          </c:val>
          <c:extLst>
            <c:ext xmlns:c16="http://schemas.microsoft.com/office/drawing/2014/chart" uri="{C3380CC4-5D6E-409C-BE32-E72D297353CC}">
              <c16:uniqueId val="{00000002-0A94-424C-BEEA-CEDC8665E224}"/>
            </c:ext>
          </c:extLst>
        </c:ser>
        <c:ser>
          <c:idx val="3"/>
          <c:order val="3"/>
          <c:tx>
            <c:strRef>
              <c:f>'how often interact'!$E$100:$E$101</c:f>
              <c:strCache>
                <c:ptCount val="1"/>
                <c:pt idx="0">
                  <c:v>Once or more per week</c:v>
                </c:pt>
              </c:strCache>
            </c:strRef>
          </c:tx>
          <c:spPr>
            <a:solidFill>
              <a:schemeClr val="accent4"/>
            </a:solidFill>
            <a:ln>
              <a:noFill/>
            </a:ln>
            <a:effectLst/>
          </c:spPr>
          <c:invertIfNegative val="0"/>
          <c:cat>
            <c:strRef>
              <c:f>'how often interact'!$A$102:$A$106</c:f>
              <c:strCache>
                <c:ptCount val="4"/>
                <c:pt idx="0">
                  <c:v>Chinese</c:v>
                </c:pt>
                <c:pt idx="1">
                  <c:v>Indian</c:v>
                </c:pt>
                <c:pt idx="2">
                  <c:v>Malay</c:v>
                </c:pt>
                <c:pt idx="3">
                  <c:v>Others</c:v>
                </c:pt>
              </c:strCache>
            </c:strRef>
          </c:cat>
          <c:val>
            <c:numRef>
              <c:f>'how often interact'!$E$102:$E$106</c:f>
              <c:numCache>
                <c:formatCode>General</c:formatCode>
                <c:ptCount val="4"/>
                <c:pt idx="0">
                  <c:v>8</c:v>
                </c:pt>
                <c:pt idx="1">
                  <c:v>7</c:v>
                </c:pt>
                <c:pt idx="2">
                  <c:v>7</c:v>
                </c:pt>
                <c:pt idx="3">
                  <c:v>5</c:v>
                </c:pt>
              </c:numCache>
            </c:numRef>
          </c:val>
          <c:extLst>
            <c:ext xmlns:c16="http://schemas.microsoft.com/office/drawing/2014/chart" uri="{C3380CC4-5D6E-409C-BE32-E72D297353CC}">
              <c16:uniqueId val="{00000003-0A94-424C-BEEA-CEDC8665E224}"/>
            </c:ext>
          </c:extLst>
        </c:ser>
        <c:dLbls>
          <c:showLegendKey val="0"/>
          <c:showVal val="0"/>
          <c:showCatName val="0"/>
          <c:showSerName val="0"/>
          <c:showPercent val="0"/>
          <c:showBubbleSize val="0"/>
        </c:dLbls>
        <c:gapWidth val="219"/>
        <c:overlap val="100"/>
        <c:axId val="650769183"/>
        <c:axId val="650686527"/>
      </c:barChart>
      <c:catAx>
        <c:axId val="65076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686527"/>
        <c:crosses val="autoZero"/>
        <c:auto val="1"/>
        <c:lblAlgn val="ctr"/>
        <c:lblOffset val="100"/>
        <c:noMultiLvlLbl val="0"/>
      </c:catAx>
      <c:valAx>
        <c:axId val="650686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76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interact'!$B$110:$B$111</c:f>
              <c:strCache>
                <c:ptCount val="1"/>
                <c:pt idx="0">
                  <c:v>Never / Not Applicable</c:v>
                </c:pt>
              </c:strCache>
            </c:strRef>
          </c:tx>
          <c:spPr>
            <a:solidFill>
              <a:schemeClr val="accent1"/>
            </a:solidFill>
            <a:ln>
              <a:noFill/>
            </a:ln>
            <a:effectLst/>
          </c:spPr>
          <c:invertIfNegative val="0"/>
          <c:cat>
            <c:strRef>
              <c:f>'how often interact'!$A$112:$A$116</c:f>
              <c:strCache>
                <c:ptCount val="4"/>
                <c:pt idx="0">
                  <c:v>Chinese</c:v>
                </c:pt>
                <c:pt idx="1">
                  <c:v>Indian</c:v>
                </c:pt>
                <c:pt idx="2">
                  <c:v>Malay</c:v>
                </c:pt>
                <c:pt idx="3">
                  <c:v>Others</c:v>
                </c:pt>
              </c:strCache>
            </c:strRef>
          </c:cat>
          <c:val>
            <c:numRef>
              <c:f>'how often interact'!$B$112:$B$116</c:f>
              <c:numCache>
                <c:formatCode>General</c:formatCode>
                <c:ptCount val="4"/>
                <c:pt idx="0">
                  <c:v>7</c:v>
                </c:pt>
                <c:pt idx="1">
                  <c:v>6</c:v>
                </c:pt>
                <c:pt idx="2">
                  <c:v>5</c:v>
                </c:pt>
                <c:pt idx="3">
                  <c:v>9</c:v>
                </c:pt>
              </c:numCache>
            </c:numRef>
          </c:val>
          <c:extLst>
            <c:ext xmlns:c16="http://schemas.microsoft.com/office/drawing/2014/chart" uri="{C3380CC4-5D6E-409C-BE32-E72D297353CC}">
              <c16:uniqueId val="{00000000-114D-CA4F-99DA-A922861290E9}"/>
            </c:ext>
          </c:extLst>
        </c:ser>
        <c:ser>
          <c:idx val="1"/>
          <c:order val="1"/>
          <c:tx>
            <c:strRef>
              <c:f>'how often interact'!$C$110:$C$111</c:f>
              <c:strCache>
                <c:ptCount val="1"/>
                <c:pt idx="0">
                  <c:v>Once or more per day</c:v>
                </c:pt>
              </c:strCache>
            </c:strRef>
          </c:tx>
          <c:spPr>
            <a:solidFill>
              <a:schemeClr val="accent2"/>
            </a:solidFill>
            <a:ln>
              <a:noFill/>
            </a:ln>
            <a:effectLst/>
          </c:spPr>
          <c:invertIfNegative val="0"/>
          <c:cat>
            <c:strRef>
              <c:f>'how often interact'!$A$112:$A$116</c:f>
              <c:strCache>
                <c:ptCount val="4"/>
                <c:pt idx="0">
                  <c:v>Chinese</c:v>
                </c:pt>
                <c:pt idx="1">
                  <c:v>Indian</c:v>
                </c:pt>
                <c:pt idx="2">
                  <c:v>Malay</c:v>
                </c:pt>
                <c:pt idx="3">
                  <c:v>Others</c:v>
                </c:pt>
              </c:strCache>
            </c:strRef>
          </c:cat>
          <c:val>
            <c:numRef>
              <c:f>'how often interact'!$C$112:$C$116</c:f>
              <c:numCache>
                <c:formatCode>General</c:formatCode>
                <c:ptCount val="4"/>
                <c:pt idx="0">
                  <c:v>10</c:v>
                </c:pt>
                <c:pt idx="1">
                  <c:v>7</c:v>
                </c:pt>
                <c:pt idx="2">
                  <c:v>6</c:v>
                </c:pt>
                <c:pt idx="3">
                  <c:v>4</c:v>
                </c:pt>
              </c:numCache>
            </c:numRef>
          </c:val>
          <c:extLst>
            <c:ext xmlns:c16="http://schemas.microsoft.com/office/drawing/2014/chart" uri="{C3380CC4-5D6E-409C-BE32-E72D297353CC}">
              <c16:uniqueId val="{00000001-114D-CA4F-99DA-A922861290E9}"/>
            </c:ext>
          </c:extLst>
        </c:ser>
        <c:ser>
          <c:idx val="2"/>
          <c:order val="2"/>
          <c:tx>
            <c:strRef>
              <c:f>'how often interact'!$D$110:$D$111</c:f>
              <c:strCache>
                <c:ptCount val="1"/>
                <c:pt idx="0">
                  <c:v>Once or more per month</c:v>
                </c:pt>
              </c:strCache>
            </c:strRef>
          </c:tx>
          <c:spPr>
            <a:solidFill>
              <a:schemeClr val="accent3"/>
            </a:solidFill>
            <a:ln>
              <a:noFill/>
            </a:ln>
            <a:effectLst/>
          </c:spPr>
          <c:invertIfNegative val="0"/>
          <c:cat>
            <c:strRef>
              <c:f>'how often interact'!$A$112:$A$116</c:f>
              <c:strCache>
                <c:ptCount val="4"/>
                <c:pt idx="0">
                  <c:v>Chinese</c:v>
                </c:pt>
                <c:pt idx="1">
                  <c:v>Indian</c:v>
                </c:pt>
                <c:pt idx="2">
                  <c:v>Malay</c:v>
                </c:pt>
                <c:pt idx="3">
                  <c:v>Others</c:v>
                </c:pt>
              </c:strCache>
            </c:strRef>
          </c:cat>
          <c:val>
            <c:numRef>
              <c:f>'how often interact'!$D$112:$D$116</c:f>
              <c:numCache>
                <c:formatCode>General</c:formatCode>
                <c:ptCount val="4"/>
                <c:pt idx="0">
                  <c:v>6</c:v>
                </c:pt>
                <c:pt idx="1">
                  <c:v>5</c:v>
                </c:pt>
                <c:pt idx="2">
                  <c:v>5</c:v>
                </c:pt>
                <c:pt idx="3">
                  <c:v>7</c:v>
                </c:pt>
              </c:numCache>
            </c:numRef>
          </c:val>
          <c:extLst>
            <c:ext xmlns:c16="http://schemas.microsoft.com/office/drawing/2014/chart" uri="{C3380CC4-5D6E-409C-BE32-E72D297353CC}">
              <c16:uniqueId val="{00000002-114D-CA4F-99DA-A922861290E9}"/>
            </c:ext>
          </c:extLst>
        </c:ser>
        <c:ser>
          <c:idx val="3"/>
          <c:order val="3"/>
          <c:tx>
            <c:strRef>
              <c:f>'how often interact'!$E$110:$E$111</c:f>
              <c:strCache>
                <c:ptCount val="1"/>
                <c:pt idx="0">
                  <c:v>Once or more per week</c:v>
                </c:pt>
              </c:strCache>
            </c:strRef>
          </c:tx>
          <c:spPr>
            <a:solidFill>
              <a:schemeClr val="accent4"/>
            </a:solidFill>
            <a:ln>
              <a:noFill/>
            </a:ln>
            <a:effectLst/>
          </c:spPr>
          <c:invertIfNegative val="0"/>
          <c:cat>
            <c:strRef>
              <c:f>'how often interact'!$A$112:$A$116</c:f>
              <c:strCache>
                <c:ptCount val="4"/>
                <c:pt idx="0">
                  <c:v>Chinese</c:v>
                </c:pt>
                <c:pt idx="1">
                  <c:v>Indian</c:v>
                </c:pt>
                <c:pt idx="2">
                  <c:v>Malay</c:v>
                </c:pt>
                <c:pt idx="3">
                  <c:v>Others</c:v>
                </c:pt>
              </c:strCache>
            </c:strRef>
          </c:cat>
          <c:val>
            <c:numRef>
              <c:f>'how often interact'!$E$112:$E$116</c:f>
              <c:numCache>
                <c:formatCode>General</c:formatCode>
                <c:ptCount val="4"/>
                <c:pt idx="0">
                  <c:v>2</c:v>
                </c:pt>
                <c:pt idx="1">
                  <c:v>4</c:v>
                </c:pt>
                <c:pt idx="2">
                  <c:v>9</c:v>
                </c:pt>
                <c:pt idx="3">
                  <c:v>8</c:v>
                </c:pt>
              </c:numCache>
            </c:numRef>
          </c:val>
          <c:extLst>
            <c:ext xmlns:c16="http://schemas.microsoft.com/office/drawing/2014/chart" uri="{C3380CC4-5D6E-409C-BE32-E72D297353CC}">
              <c16:uniqueId val="{00000003-114D-CA4F-99DA-A922861290E9}"/>
            </c:ext>
          </c:extLst>
        </c:ser>
        <c:dLbls>
          <c:showLegendKey val="0"/>
          <c:showVal val="0"/>
          <c:showCatName val="0"/>
          <c:showSerName val="0"/>
          <c:showPercent val="0"/>
          <c:showBubbleSize val="0"/>
        </c:dLbls>
        <c:gapWidth val="219"/>
        <c:overlap val="100"/>
        <c:axId val="714952031"/>
        <c:axId val="714928847"/>
      </c:barChart>
      <c:catAx>
        <c:axId val="71495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928847"/>
        <c:crosses val="autoZero"/>
        <c:auto val="1"/>
        <c:lblAlgn val="ctr"/>
        <c:lblOffset val="100"/>
        <c:noMultiLvlLbl val="0"/>
      </c:catAx>
      <c:valAx>
        <c:axId val="714928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95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Analysis1.xlsx]how often interact!PivotTable11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'how often interact'!$B$119:$B$120</c:f>
              <c:strCache>
                <c:ptCount val="1"/>
                <c:pt idx="0">
                  <c:v>Never / Not Applicable</c:v>
                </c:pt>
              </c:strCache>
            </c:strRef>
          </c:tx>
          <c:spPr>
            <a:solidFill>
              <a:schemeClr val="accent1"/>
            </a:solidFill>
            <a:ln>
              <a:noFill/>
            </a:ln>
            <a:effectLst/>
          </c:spPr>
          <c:invertIfNegative val="0"/>
          <c:cat>
            <c:strRef>
              <c:f>'how often interact'!$A$121:$A$125</c:f>
              <c:strCache>
                <c:ptCount val="4"/>
                <c:pt idx="0">
                  <c:v>Chinese</c:v>
                </c:pt>
                <c:pt idx="1">
                  <c:v>Indian</c:v>
                </c:pt>
                <c:pt idx="2">
                  <c:v>Malay</c:v>
                </c:pt>
                <c:pt idx="3">
                  <c:v>Others</c:v>
                </c:pt>
              </c:strCache>
            </c:strRef>
          </c:cat>
          <c:val>
            <c:numRef>
              <c:f>'how often interact'!$B$121:$B$125</c:f>
              <c:numCache>
                <c:formatCode>General</c:formatCode>
                <c:ptCount val="4"/>
                <c:pt idx="0">
                  <c:v>4</c:v>
                </c:pt>
                <c:pt idx="1">
                  <c:v>7</c:v>
                </c:pt>
                <c:pt idx="2">
                  <c:v>8</c:v>
                </c:pt>
                <c:pt idx="3">
                  <c:v>4</c:v>
                </c:pt>
              </c:numCache>
            </c:numRef>
          </c:val>
          <c:extLst>
            <c:ext xmlns:c16="http://schemas.microsoft.com/office/drawing/2014/chart" uri="{C3380CC4-5D6E-409C-BE32-E72D297353CC}">
              <c16:uniqueId val="{00000000-FCA0-CA4E-AF31-47771AFE2D46}"/>
            </c:ext>
          </c:extLst>
        </c:ser>
        <c:ser>
          <c:idx val="1"/>
          <c:order val="1"/>
          <c:tx>
            <c:strRef>
              <c:f>'how often interact'!$C$119:$C$120</c:f>
              <c:strCache>
                <c:ptCount val="1"/>
                <c:pt idx="0">
                  <c:v>Once or more per day</c:v>
                </c:pt>
              </c:strCache>
            </c:strRef>
          </c:tx>
          <c:spPr>
            <a:solidFill>
              <a:schemeClr val="accent2"/>
            </a:solidFill>
            <a:ln>
              <a:noFill/>
            </a:ln>
            <a:effectLst/>
          </c:spPr>
          <c:invertIfNegative val="0"/>
          <c:cat>
            <c:strRef>
              <c:f>'how often interact'!$A$121:$A$125</c:f>
              <c:strCache>
                <c:ptCount val="4"/>
                <c:pt idx="0">
                  <c:v>Chinese</c:v>
                </c:pt>
                <c:pt idx="1">
                  <c:v>Indian</c:v>
                </c:pt>
                <c:pt idx="2">
                  <c:v>Malay</c:v>
                </c:pt>
                <c:pt idx="3">
                  <c:v>Others</c:v>
                </c:pt>
              </c:strCache>
            </c:strRef>
          </c:cat>
          <c:val>
            <c:numRef>
              <c:f>'how often interact'!$C$121:$C$125</c:f>
              <c:numCache>
                <c:formatCode>General</c:formatCode>
                <c:ptCount val="4"/>
                <c:pt idx="0">
                  <c:v>7</c:v>
                </c:pt>
                <c:pt idx="1">
                  <c:v>9</c:v>
                </c:pt>
                <c:pt idx="2">
                  <c:v>5</c:v>
                </c:pt>
                <c:pt idx="3">
                  <c:v>6</c:v>
                </c:pt>
              </c:numCache>
            </c:numRef>
          </c:val>
          <c:extLst>
            <c:ext xmlns:c16="http://schemas.microsoft.com/office/drawing/2014/chart" uri="{C3380CC4-5D6E-409C-BE32-E72D297353CC}">
              <c16:uniqueId val="{00000001-FCA0-CA4E-AF31-47771AFE2D46}"/>
            </c:ext>
          </c:extLst>
        </c:ser>
        <c:ser>
          <c:idx val="2"/>
          <c:order val="2"/>
          <c:tx>
            <c:strRef>
              <c:f>'how often interact'!$D$119:$D$120</c:f>
              <c:strCache>
                <c:ptCount val="1"/>
                <c:pt idx="0">
                  <c:v>Once or more per month</c:v>
                </c:pt>
              </c:strCache>
            </c:strRef>
          </c:tx>
          <c:spPr>
            <a:solidFill>
              <a:schemeClr val="accent3"/>
            </a:solidFill>
            <a:ln>
              <a:noFill/>
            </a:ln>
            <a:effectLst/>
          </c:spPr>
          <c:invertIfNegative val="0"/>
          <c:cat>
            <c:strRef>
              <c:f>'how often interact'!$A$121:$A$125</c:f>
              <c:strCache>
                <c:ptCount val="4"/>
                <c:pt idx="0">
                  <c:v>Chinese</c:v>
                </c:pt>
                <c:pt idx="1">
                  <c:v>Indian</c:v>
                </c:pt>
                <c:pt idx="2">
                  <c:v>Malay</c:v>
                </c:pt>
                <c:pt idx="3">
                  <c:v>Others</c:v>
                </c:pt>
              </c:strCache>
            </c:strRef>
          </c:cat>
          <c:val>
            <c:numRef>
              <c:f>'how often interact'!$D$121:$D$125</c:f>
              <c:numCache>
                <c:formatCode>General</c:formatCode>
                <c:ptCount val="4"/>
                <c:pt idx="0">
                  <c:v>7</c:v>
                </c:pt>
                <c:pt idx="1">
                  <c:v>3</c:v>
                </c:pt>
                <c:pt idx="2">
                  <c:v>4</c:v>
                </c:pt>
                <c:pt idx="3">
                  <c:v>7</c:v>
                </c:pt>
              </c:numCache>
            </c:numRef>
          </c:val>
          <c:extLst>
            <c:ext xmlns:c16="http://schemas.microsoft.com/office/drawing/2014/chart" uri="{C3380CC4-5D6E-409C-BE32-E72D297353CC}">
              <c16:uniqueId val="{00000002-FCA0-CA4E-AF31-47771AFE2D46}"/>
            </c:ext>
          </c:extLst>
        </c:ser>
        <c:ser>
          <c:idx val="3"/>
          <c:order val="3"/>
          <c:tx>
            <c:strRef>
              <c:f>'how often interact'!$E$119:$E$120</c:f>
              <c:strCache>
                <c:ptCount val="1"/>
                <c:pt idx="0">
                  <c:v>Once or more per week</c:v>
                </c:pt>
              </c:strCache>
            </c:strRef>
          </c:tx>
          <c:spPr>
            <a:solidFill>
              <a:schemeClr val="accent4"/>
            </a:solidFill>
            <a:ln>
              <a:noFill/>
            </a:ln>
            <a:effectLst/>
          </c:spPr>
          <c:invertIfNegative val="0"/>
          <c:cat>
            <c:strRef>
              <c:f>'how often interact'!$A$121:$A$125</c:f>
              <c:strCache>
                <c:ptCount val="4"/>
                <c:pt idx="0">
                  <c:v>Chinese</c:v>
                </c:pt>
                <c:pt idx="1">
                  <c:v>Indian</c:v>
                </c:pt>
                <c:pt idx="2">
                  <c:v>Malay</c:v>
                </c:pt>
                <c:pt idx="3">
                  <c:v>Others</c:v>
                </c:pt>
              </c:strCache>
            </c:strRef>
          </c:cat>
          <c:val>
            <c:numRef>
              <c:f>'how often interact'!$E$121:$E$125</c:f>
              <c:numCache>
                <c:formatCode>General</c:formatCode>
                <c:ptCount val="4"/>
                <c:pt idx="0">
                  <c:v>7</c:v>
                </c:pt>
                <c:pt idx="1">
                  <c:v>3</c:v>
                </c:pt>
                <c:pt idx="2">
                  <c:v>8</c:v>
                </c:pt>
                <c:pt idx="3">
                  <c:v>11</c:v>
                </c:pt>
              </c:numCache>
            </c:numRef>
          </c:val>
          <c:extLst>
            <c:ext xmlns:c16="http://schemas.microsoft.com/office/drawing/2014/chart" uri="{C3380CC4-5D6E-409C-BE32-E72D297353CC}">
              <c16:uniqueId val="{00000003-FCA0-CA4E-AF31-47771AFE2D46}"/>
            </c:ext>
          </c:extLst>
        </c:ser>
        <c:dLbls>
          <c:showLegendKey val="0"/>
          <c:showVal val="0"/>
          <c:showCatName val="0"/>
          <c:showSerName val="0"/>
          <c:showPercent val="0"/>
          <c:showBubbleSize val="0"/>
        </c:dLbls>
        <c:gapWidth val="219"/>
        <c:overlap val="100"/>
        <c:axId val="690695167"/>
        <c:axId val="690953615"/>
      </c:barChart>
      <c:catAx>
        <c:axId val="69069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53615"/>
        <c:crosses val="autoZero"/>
        <c:auto val="1"/>
        <c:lblAlgn val="ctr"/>
        <c:lblOffset val="100"/>
        <c:noMultiLvlLbl val="0"/>
      </c:catAx>
      <c:valAx>
        <c:axId val="690953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69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9.xml"/><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10" Type="http://schemas.openxmlformats.org/officeDocument/2006/relationships/chart" Target="../charts/chart31.xml"/><Relationship Id="rId4" Type="http://schemas.openxmlformats.org/officeDocument/2006/relationships/chart" Target="../charts/chart25.xml"/><Relationship Id="rId9"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oneCellAnchor>
    <xdr:from>
      <xdr:col>52</xdr:col>
      <xdr:colOff>590550</xdr:colOff>
      <xdr:row>103</xdr:row>
      <xdr:rowOff>104775</xdr:rowOff>
    </xdr:from>
    <xdr:ext cx="2952750" cy="1828800"/>
    <xdr:graphicFrame macro="">
      <xdr:nvGraphicFramePr>
        <xdr:cNvPr id="2" name="Chart 1" title="Chart">
          <a:extLst>
            <a:ext uri="{FF2B5EF4-FFF2-40B4-BE49-F238E27FC236}">
              <a16:creationId xmlns:a16="http://schemas.microsoft.com/office/drawing/2014/main" id="{47DF87A3-9A19-4681-A88E-EF8972F79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xdr:from>
      <xdr:col>10</xdr:col>
      <xdr:colOff>748146</xdr:colOff>
      <xdr:row>0</xdr:row>
      <xdr:rowOff>96982</xdr:rowOff>
    </xdr:from>
    <xdr:to>
      <xdr:col>17</xdr:col>
      <xdr:colOff>4433456</xdr:colOff>
      <xdr:row>28</xdr:row>
      <xdr:rowOff>49357</xdr:rowOff>
    </xdr:to>
    <xdr:graphicFrame macro="">
      <xdr:nvGraphicFramePr>
        <xdr:cNvPr id="2" name="Chart 1">
          <a:extLst>
            <a:ext uri="{FF2B5EF4-FFF2-40B4-BE49-F238E27FC236}">
              <a16:creationId xmlns:a16="http://schemas.microsoft.com/office/drawing/2014/main" id="{ADA13787-3AEC-4D78-B3D1-DEE554CB1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121920</xdr:colOff>
      <xdr:row>20</xdr:row>
      <xdr:rowOff>95250</xdr:rowOff>
    </xdr:from>
    <xdr:to>
      <xdr:col>10</xdr:col>
      <xdr:colOff>53340</xdr:colOff>
      <xdr:row>36</xdr:row>
      <xdr:rowOff>156210</xdr:rowOff>
    </xdr:to>
    <xdr:graphicFrame macro="">
      <xdr:nvGraphicFramePr>
        <xdr:cNvPr id="3" name="Chart 2">
          <a:extLst>
            <a:ext uri="{FF2B5EF4-FFF2-40B4-BE49-F238E27FC236}">
              <a16:creationId xmlns:a16="http://schemas.microsoft.com/office/drawing/2014/main" id="{BCB49FAA-82C3-1E4C-ED3A-107AD6B32119}"/>
            </a:ext>
            <a:ext uri="{147F2762-F138-4A5C-976F-8EAC2B608ADB}">
              <a16:predDERef xmlns:a16="http://schemas.microsoft.com/office/drawing/2014/main" pred="{ADA13787-3AEC-4D78-B3D1-DEE554CB1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xdr:colOff>
      <xdr:row>38</xdr:row>
      <xdr:rowOff>110490</xdr:rowOff>
    </xdr:from>
    <xdr:to>
      <xdr:col>10</xdr:col>
      <xdr:colOff>220980</xdr:colOff>
      <xdr:row>55</xdr:row>
      <xdr:rowOff>3810</xdr:rowOff>
    </xdr:to>
    <xdr:graphicFrame macro="">
      <xdr:nvGraphicFramePr>
        <xdr:cNvPr id="4" name="Chart 3">
          <a:extLst>
            <a:ext uri="{FF2B5EF4-FFF2-40B4-BE49-F238E27FC236}">
              <a16:creationId xmlns:a16="http://schemas.microsoft.com/office/drawing/2014/main" id="{661F9CB4-1E88-D2F4-8ED7-6CE6EA1733E6}"/>
            </a:ext>
            <a:ext uri="{147F2762-F138-4A5C-976F-8EAC2B608ADB}">
              <a16:predDERef xmlns:a16="http://schemas.microsoft.com/office/drawing/2014/main" pred="{BCB49FAA-82C3-1E4C-ED3A-107AD6B321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190500</xdr:colOff>
      <xdr:row>55</xdr:row>
      <xdr:rowOff>163830</xdr:rowOff>
    </xdr:from>
    <xdr:to>
      <xdr:col>9</xdr:col>
      <xdr:colOff>510540</xdr:colOff>
      <xdr:row>72</xdr:row>
      <xdr:rowOff>57150</xdr:rowOff>
    </xdr:to>
    <xdr:graphicFrame macro="">
      <xdr:nvGraphicFramePr>
        <xdr:cNvPr id="5" name="Chart 4">
          <a:extLst>
            <a:ext uri="{FF2B5EF4-FFF2-40B4-BE49-F238E27FC236}">
              <a16:creationId xmlns:a16="http://schemas.microsoft.com/office/drawing/2014/main" id="{40E445B6-57F4-E83C-A42E-D2DFEB68F25E}"/>
            </a:ext>
            <a:ext uri="{147F2762-F138-4A5C-976F-8EAC2B608ADB}">
              <a16:predDERef xmlns:a16="http://schemas.microsoft.com/office/drawing/2014/main" pred="{661F9CB4-1E88-D2F4-8ED7-6CE6EA173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355600</xdr:colOff>
      <xdr:row>9</xdr:row>
      <xdr:rowOff>123825</xdr:rowOff>
    </xdr:from>
    <xdr:to>
      <xdr:col>15</xdr:col>
      <xdr:colOff>939800</xdr:colOff>
      <xdr:row>37</xdr:row>
      <xdr:rowOff>76200</xdr:rowOff>
    </xdr:to>
    <xdr:graphicFrame macro="">
      <xdr:nvGraphicFramePr>
        <xdr:cNvPr id="5" name="Chart 1">
          <a:extLst>
            <a:ext uri="{FF2B5EF4-FFF2-40B4-BE49-F238E27FC236}">
              <a16:creationId xmlns:a16="http://schemas.microsoft.com/office/drawing/2014/main" id="{88DBF42E-0AB9-9B0F-C5AF-33CB7D122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204787</xdr:colOff>
      <xdr:row>75</xdr:row>
      <xdr:rowOff>152400</xdr:rowOff>
    </xdr:from>
    <xdr:to>
      <xdr:col>20</xdr:col>
      <xdr:colOff>258535</xdr:colOff>
      <xdr:row>94</xdr:row>
      <xdr:rowOff>16669</xdr:rowOff>
    </xdr:to>
    <xdr:graphicFrame macro="">
      <xdr:nvGraphicFramePr>
        <xdr:cNvPr id="9" name="Chart 1">
          <a:extLst>
            <a:ext uri="{FF2B5EF4-FFF2-40B4-BE49-F238E27FC236}">
              <a16:creationId xmlns:a16="http://schemas.microsoft.com/office/drawing/2014/main" id="{9A4337A9-9950-324A-C069-53135C343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307863</xdr:colOff>
      <xdr:row>94</xdr:row>
      <xdr:rowOff>26533</xdr:rowOff>
    </xdr:from>
    <xdr:to>
      <xdr:col>20</xdr:col>
      <xdr:colOff>346982</xdr:colOff>
      <xdr:row>112</xdr:row>
      <xdr:rowOff>5101</xdr:rowOff>
    </xdr:to>
    <xdr:graphicFrame macro="">
      <xdr:nvGraphicFramePr>
        <xdr:cNvPr id="45" name="Chart 2">
          <a:extLst>
            <a:ext uri="{FF2B5EF4-FFF2-40B4-BE49-F238E27FC236}">
              <a16:creationId xmlns:a16="http://schemas.microsoft.com/office/drawing/2014/main" id="{539BF500-CBA5-D18A-57E8-2926552DAC99}"/>
            </a:ext>
            <a:ext uri="{147F2762-F138-4A5C-976F-8EAC2B608ADB}">
              <a16:predDERef xmlns:a16="http://schemas.microsoft.com/office/drawing/2014/main" pred="{9A4337A9-9950-324A-C069-53135C343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774585</xdr:colOff>
      <xdr:row>75</xdr:row>
      <xdr:rowOff>149678</xdr:rowOff>
    </xdr:from>
    <xdr:to>
      <xdr:col>28</xdr:col>
      <xdr:colOff>363649</xdr:colOff>
      <xdr:row>92</xdr:row>
      <xdr:rowOff>104434</xdr:rowOff>
    </xdr:to>
    <xdr:graphicFrame macro="">
      <xdr:nvGraphicFramePr>
        <xdr:cNvPr id="13" name="Chart 7">
          <a:extLst>
            <a:ext uri="{FF2B5EF4-FFF2-40B4-BE49-F238E27FC236}">
              <a16:creationId xmlns:a16="http://schemas.microsoft.com/office/drawing/2014/main" id="{A486A110-3A78-F85A-4FF3-DACD3FFB1ED6}"/>
            </a:ext>
            <a:ext uri="{147F2762-F138-4A5C-976F-8EAC2B608ADB}">
              <a16:predDERef xmlns:a16="http://schemas.microsoft.com/office/drawing/2014/main" pred="{539BF500-CBA5-D18A-57E8-2926552DA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766422</xdr:colOff>
      <xdr:row>92</xdr:row>
      <xdr:rowOff>77901</xdr:rowOff>
    </xdr:from>
    <xdr:to>
      <xdr:col>28</xdr:col>
      <xdr:colOff>355486</xdr:colOff>
      <xdr:row>109</xdr:row>
      <xdr:rowOff>68376</xdr:rowOff>
    </xdr:to>
    <xdr:graphicFrame macro="">
      <xdr:nvGraphicFramePr>
        <xdr:cNvPr id="52" name="Chart 8">
          <a:extLst>
            <a:ext uri="{FF2B5EF4-FFF2-40B4-BE49-F238E27FC236}">
              <a16:creationId xmlns:a16="http://schemas.microsoft.com/office/drawing/2014/main" id="{CA5BAD7B-8DD4-9E89-F2C1-4D440747C252}"/>
            </a:ext>
            <a:ext uri="{147F2762-F138-4A5C-976F-8EAC2B608ADB}">
              <a16:predDERef xmlns:a16="http://schemas.microsoft.com/office/drawing/2014/main" pred="{A486A110-3A78-F85A-4FF3-DACD3FFB1E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57827</xdr:colOff>
      <xdr:row>9</xdr:row>
      <xdr:rowOff>128584</xdr:rowOff>
    </xdr:from>
    <xdr:to>
      <xdr:col>16</xdr:col>
      <xdr:colOff>251733</xdr:colOff>
      <xdr:row>41</xdr:row>
      <xdr:rowOff>40821</xdr:rowOff>
    </xdr:to>
    <xdr:graphicFrame macro="">
      <xdr:nvGraphicFramePr>
        <xdr:cNvPr id="2" name="Chart 1">
          <a:extLst>
            <a:ext uri="{FF2B5EF4-FFF2-40B4-BE49-F238E27FC236}">
              <a16:creationId xmlns:a16="http://schemas.microsoft.com/office/drawing/2014/main" id="{713A2512-03F5-42E5-3571-9CB64E2E210F}"/>
            </a:ext>
            <a:ext uri="{147F2762-F138-4A5C-976F-8EAC2B608ADB}">
              <a16:predDERef xmlns:a16="http://schemas.microsoft.com/office/drawing/2014/main" pred="{CA5BAD7B-8DD4-9E89-F2C1-4D440747C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255132</xdr:colOff>
      <xdr:row>9</xdr:row>
      <xdr:rowOff>13608</xdr:rowOff>
    </xdr:from>
    <xdr:to>
      <xdr:col>32</xdr:col>
      <xdr:colOff>47623</xdr:colOff>
      <xdr:row>39</xdr:row>
      <xdr:rowOff>21091</xdr:rowOff>
    </xdr:to>
    <xdr:graphicFrame macro="">
      <xdr:nvGraphicFramePr>
        <xdr:cNvPr id="3" name="Chart 2">
          <a:extLst>
            <a:ext uri="{FF2B5EF4-FFF2-40B4-BE49-F238E27FC236}">
              <a16:creationId xmlns:a16="http://schemas.microsoft.com/office/drawing/2014/main" id="{725A3A5F-02BF-C479-3198-B1EE126A2AD6}"/>
            </a:ext>
            <a:ext uri="{147F2762-F138-4A5C-976F-8EAC2B608ADB}">
              <a16:predDERef xmlns:a16="http://schemas.microsoft.com/office/drawing/2014/main" pred="{713A2512-03F5-42E5-3571-9CB64E2E2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141739</xdr:colOff>
      <xdr:row>42</xdr:row>
      <xdr:rowOff>80960</xdr:rowOff>
    </xdr:from>
    <xdr:to>
      <xdr:col>5</xdr:col>
      <xdr:colOff>856114</xdr:colOff>
      <xdr:row>59</xdr:row>
      <xdr:rowOff>41500</xdr:rowOff>
    </xdr:to>
    <xdr:graphicFrame macro="">
      <xdr:nvGraphicFramePr>
        <xdr:cNvPr id="44" name="Chart 10">
          <a:extLst>
            <a:ext uri="{FF2B5EF4-FFF2-40B4-BE49-F238E27FC236}">
              <a16:creationId xmlns:a16="http://schemas.microsoft.com/office/drawing/2014/main" id="{3AEDBF5E-5171-945D-0516-DD0E9373D45E}"/>
            </a:ext>
            <a:ext uri="{147F2762-F138-4A5C-976F-8EAC2B608ADB}">
              <a16:predDERef xmlns:a16="http://schemas.microsoft.com/office/drawing/2014/main" pred="{725A3A5F-02BF-C479-3198-B1EE126A2A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660400</xdr:colOff>
      <xdr:row>6</xdr:row>
      <xdr:rowOff>25400</xdr:rowOff>
    </xdr:from>
    <xdr:to>
      <xdr:col>11</xdr:col>
      <xdr:colOff>3556000</xdr:colOff>
      <xdr:row>22</xdr:row>
      <xdr:rowOff>127000</xdr:rowOff>
    </xdr:to>
    <xdr:graphicFrame macro="">
      <xdr:nvGraphicFramePr>
        <xdr:cNvPr id="2" name="Chart 1">
          <a:extLst>
            <a:ext uri="{FF2B5EF4-FFF2-40B4-BE49-F238E27FC236}">
              <a16:creationId xmlns:a16="http://schemas.microsoft.com/office/drawing/2014/main" id="{E00F0AC8-8D6D-4AFD-320A-15E2DBC0D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660400</xdr:colOff>
      <xdr:row>31</xdr:row>
      <xdr:rowOff>63500</xdr:rowOff>
    </xdr:from>
    <xdr:to>
      <xdr:col>11</xdr:col>
      <xdr:colOff>3556000</xdr:colOff>
      <xdr:row>48</xdr:row>
      <xdr:rowOff>0</xdr:rowOff>
    </xdr:to>
    <xdr:graphicFrame macro="">
      <xdr:nvGraphicFramePr>
        <xdr:cNvPr id="3" name="Chart 2">
          <a:extLst>
            <a:ext uri="{FF2B5EF4-FFF2-40B4-BE49-F238E27FC236}">
              <a16:creationId xmlns:a16="http://schemas.microsoft.com/office/drawing/2014/main" id="{9C3850B0-3B51-1C6A-B3BF-087300C17C99}"/>
            </a:ext>
            <a:ext uri="{147F2762-F138-4A5C-976F-8EAC2B608ADB}">
              <a16:predDERef xmlns:a16="http://schemas.microsoft.com/office/drawing/2014/main" pred="{E00F0AC8-8D6D-4AFD-320A-15E2DBC0D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109</xdr:row>
      <xdr:rowOff>25400</xdr:rowOff>
    </xdr:from>
    <xdr:to>
      <xdr:col>11</xdr:col>
      <xdr:colOff>3568700</xdr:colOff>
      <xdr:row>125</xdr:row>
      <xdr:rowOff>127000</xdr:rowOff>
    </xdr:to>
    <xdr:graphicFrame macro="">
      <xdr:nvGraphicFramePr>
        <xdr:cNvPr id="4" name="Chart 3">
          <a:extLst>
            <a:ext uri="{FF2B5EF4-FFF2-40B4-BE49-F238E27FC236}">
              <a16:creationId xmlns:a16="http://schemas.microsoft.com/office/drawing/2014/main" id="{57DC7D42-CC6E-8BD5-8C1B-D9288ABC4272}"/>
            </a:ext>
            <a:ext uri="{147F2762-F138-4A5C-976F-8EAC2B608ADB}">
              <a16:predDERef xmlns:a16="http://schemas.microsoft.com/office/drawing/2014/main" pred="{9C3850B0-3B51-1C6A-B3BF-087300C17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31750</xdr:colOff>
      <xdr:row>133</xdr:row>
      <xdr:rowOff>25400</xdr:rowOff>
    </xdr:from>
    <xdr:to>
      <xdr:col>11</xdr:col>
      <xdr:colOff>3600450</xdr:colOff>
      <xdr:row>149</xdr:row>
      <xdr:rowOff>127000</xdr:rowOff>
    </xdr:to>
    <xdr:graphicFrame macro="">
      <xdr:nvGraphicFramePr>
        <xdr:cNvPr id="5" name="Chart 4">
          <a:extLst>
            <a:ext uri="{FF2B5EF4-FFF2-40B4-BE49-F238E27FC236}">
              <a16:creationId xmlns:a16="http://schemas.microsoft.com/office/drawing/2014/main" id="{488764D1-34A6-D1A9-5DCB-3CB50528D48F}"/>
            </a:ext>
            <a:ext uri="{147F2762-F138-4A5C-976F-8EAC2B608ADB}">
              <a16:predDERef xmlns:a16="http://schemas.microsoft.com/office/drawing/2014/main" pred="{57DC7D42-CC6E-8BD5-8C1B-D9288ABC4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157</xdr:row>
      <xdr:rowOff>88900</xdr:rowOff>
    </xdr:from>
    <xdr:to>
      <xdr:col>11</xdr:col>
      <xdr:colOff>3587750</xdr:colOff>
      <xdr:row>174</xdr:row>
      <xdr:rowOff>25400</xdr:rowOff>
    </xdr:to>
    <xdr:graphicFrame macro="">
      <xdr:nvGraphicFramePr>
        <xdr:cNvPr id="6" name="Chart 5">
          <a:extLst>
            <a:ext uri="{FF2B5EF4-FFF2-40B4-BE49-F238E27FC236}">
              <a16:creationId xmlns:a16="http://schemas.microsoft.com/office/drawing/2014/main" id="{09F59F12-9EA8-5DF3-9BA9-29E2A1DF8166}"/>
            </a:ext>
            <a:ext uri="{147F2762-F138-4A5C-976F-8EAC2B608ADB}">
              <a16:predDERef xmlns:a16="http://schemas.microsoft.com/office/drawing/2014/main" pred="{488764D1-34A6-D1A9-5DCB-3CB50528D4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647700</xdr:colOff>
      <xdr:row>181</xdr:row>
      <xdr:rowOff>76200</xdr:rowOff>
    </xdr:from>
    <xdr:to>
      <xdr:col>11</xdr:col>
      <xdr:colOff>3543300</xdr:colOff>
      <xdr:row>198</xdr:row>
      <xdr:rowOff>12700</xdr:rowOff>
    </xdr:to>
    <xdr:graphicFrame macro="">
      <xdr:nvGraphicFramePr>
        <xdr:cNvPr id="7" name="Chart 6">
          <a:extLst>
            <a:ext uri="{FF2B5EF4-FFF2-40B4-BE49-F238E27FC236}">
              <a16:creationId xmlns:a16="http://schemas.microsoft.com/office/drawing/2014/main" id="{0D1BD48A-D2A4-5938-CD68-268E268E493E}"/>
            </a:ext>
            <a:ext uri="{147F2762-F138-4A5C-976F-8EAC2B608ADB}">
              <a16:predDERef xmlns:a16="http://schemas.microsoft.com/office/drawing/2014/main" pred="{09F59F12-9EA8-5DF3-9BA9-29E2A1DF8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12700</xdr:colOff>
      <xdr:row>53</xdr:row>
      <xdr:rowOff>101600</xdr:rowOff>
    </xdr:from>
    <xdr:to>
      <xdr:col>11</xdr:col>
      <xdr:colOff>3581400</xdr:colOff>
      <xdr:row>70</xdr:row>
      <xdr:rowOff>38100</xdr:rowOff>
    </xdr:to>
    <xdr:graphicFrame macro="">
      <xdr:nvGraphicFramePr>
        <xdr:cNvPr id="17" name="Chart 7">
          <a:extLst>
            <a:ext uri="{FF2B5EF4-FFF2-40B4-BE49-F238E27FC236}">
              <a16:creationId xmlns:a16="http://schemas.microsoft.com/office/drawing/2014/main" id="{88BBBC6A-BA0D-957A-A8B5-CE6CADE0FF3F}"/>
            </a:ext>
            <a:ext uri="{147F2762-F138-4A5C-976F-8EAC2B608ADB}">
              <a16:predDERef xmlns:a16="http://schemas.microsoft.com/office/drawing/2014/main" pred="{0D1BD48A-D2A4-5938-CD68-268E268E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12700</xdr:colOff>
      <xdr:row>77</xdr:row>
      <xdr:rowOff>101600</xdr:rowOff>
    </xdr:from>
    <xdr:to>
      <xdr:col>11</xdr:col>
      <xdr:colOff>3581400</xdr:colOff>
      <xdr:row>94</xdr:row>
      <xdr:rowOff>38100</xdr:rowOff>
    </xdr:to>
    <xdr:graphicFrame macro="">
      <xdr:nvGraphicFramePr>
        <xdr:cNvPr id="9" name="Chart 8">
          <a:extLst>
            <a:ext uri="{FF2B5EF4-FFF2-40B4-BE49-F238E27FC236}">
              <a16:creationId xmlns:a16="http://schemas.microsoft.com/office/drawing/2014/main" id="{E9FAEA3A-ACE9-5AF9-2BCE-D3C36D0726D8}"/>
            </a:ext>
            <a:ext uri="{147F2762-F138-4A5C-976F-8EAC2B608ADB}">
              <a16:predDERef xmlns:a16="http://schemas.microsoft.com/office/drawing/2014/main" pred="{88BBBC6A-BA0D-957A-A8B5-CE6CADE0F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1054100</xdr:colOff>
      <xdr:row>11</xdr:row>
      <xdr:rowOff>50800</xdr:rowOff>
    </xdr:from>
    <xdr:to>
      <xdr:col>0</xdr:col>
      <xdr:colOff>6273800</xdr:colOff>
      <xdr:row>31</xdr:row>
      <xdr:rowOff>127000</xdr:rowOff>
    </xdr:to>
    <xdr:graphicFrame macro="">
      <xdr:nvGraphicFramePr>
        <xdr:cNvPr id="28" name="Chart 2">
          <a:extLst>
            <a:ext uri="{FF2B5EF4-FFF2-40B4-BE49-F238E27FC236}">
              <a16:creationId xmlns:a16="http://schemas.microsoft.com/office/drawing/2014/main" id="{D63A9F0E-B69A-596C-D136-1657CC830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6278563</xdr:colOff>
      <xdr:row>11</xdr:row>
      <xdr:rowOff>50800</xdr:rowOff>
    </xdr:from>
    <xdr:to>
      <xdr:col>4</xdr:col>
      <xdr:colOff>277813</xdr:colOff>
      <xdr:row>31</xdr:row>
      <xdr:rowOff>127000</xdr:rowOff>
    </xdr:to>
    <xdr:graphicFrame macro="">
      <xdr:nvGraphicFramePr>
        <xdr:cNvPr id="27" name="Chart 3">
          <a:extLst>
            <a:ext uri="{FF2B5EF4-FFF2-40B4-BE49-F238E27FC236}">
              <a16:creationId xmlns:a16="http://schemas.microsoft.com/office/drawing/2014/main" id="{67D793DB-41BB-7431-0167-98FEFCF71200}"/>
            </a:ext>
            <a:ext uri="{147F2762-F138-4A5C-976F-8EAC2B608ADB}">
              <a16:predDERef xmlns:a16="http://schemas.microsoft.com/office/drawing/2014/main" pred="{D63A9F0E-B69A-596C-D136-1657CC830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4191000</xdr:colOff>
      <xdr:row>47</xdr:row>
      <xdr:rowOff>139700</xdr:rowOff>
    </xdr:from>
    <xdr:to>
      <xdr:col>2</xdr:col>
      <xdr:colOff>558800</xdr:colOff>
      <xdr:row>64</xdr:row>
      <xdr:rowOff>76200</xdr:rowOff>
    </xdr:to>
    <xdr:graphicFrame macro="">
      <xdr:nvGraphicFramePr>
        <xdr:cNvPr id="21" name="Chart 4">
          <a:extLst>
            <a:ext uri="{FF2B5EF4-FFF2-40B4-BE49-F238E27FC236}">
              <a16:creationId xmlns:a16="http://schemas.microsoft.com/office/drawing/2014/main" id="{A3AB0475-0BA2-5CC1-CA5C-7E0E1A5955B5}"/>
            </a:ext>
            <a:ext uri="{147F2762-F138-4A5C-976F-8EAC2B608ADB}">
              <a16:predDERef xmlns:a16="http://schemas.microsoft.com/office/drawing/2014/main" pred="{67D793DB-41BB-7431-0167-98FEFCF71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577850</xdr:colOff>
      <xdr:row>47</xdr:row>
      <xdr:rowOff>127000</xdr:rowOff>
    </xdr:from>
    <xdr:to>
      <xdr:col>5</xdr:col>
      <xdr:colOff>514350</xdr:colOff>
      <xdr:row>64</xdr:row>
      <xdr:rowOff>63500</xdr:rowOff>
    </xdr:to>
    <xdr:graphicFrame macro="">
      <xdr:nvGraphicFramePr>
        <xdr:cNvPr id="25" name="Chart 6">
          <a:extLst>
            <a:ext uri="{FF2B5EF4-FFF2-40B4-BE49-F238E27FC236}">
              <a16:creationId xmlns:a16="http://schemas.microsoft.com/office/drawing/2014/main" id="{33227A45-8BF7-D2CD-81FC-7B9D1157180F}"/>
            </a:ext>
            <a:ext uri="{147F2762-F138-4A5C-976F-8EAC2B608ADB}">
              <a16:predDERef xmlns:a16="http://schemas.microsoft.com/office/drawing/2014/main" pred="{A3AB0475-0BA2-5CC1-CA5C-7E0E1A595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3848100</xdr:colOff>
      <xdr:row>71</xdr:row>
      <xdr:rowOff>6351</xdr:rowOff>
    </xdr:from>
    <xdr:to>
      <xdr:col>2</xdr:col>
      <xdr:colOff>241300</xdr:colOff>
      <xdr:row>87</xdr:row>
      <xdr:rowOff>104776</xdr:rowOff>
    </xdr:to>
    <xdr:graphicFrame macro="">
      <xdr:nvGraphicFramePr>
        <xdr:cNvPr id="15" name="Chart 1">
          <a:extLst>
            <a:ext uri="{FF2B5EF4-FFF2-40B4-BE49-F238E27FC236}">
              <a16:creationId xmlns:a16="http://schemas.microsoft.com/office/drawing/2014/main" id="{226F24C8-3F08-4257-9B2C-C57C302D797B}"/>
            </a:ext>
            <a:ext uri="{147F2762-F138-4A5C-976F-8EAC2B608ADB}">
              <a16:predDERef xmlns:a16="http://schemas.microsoft.com/office/drawing/2014/main" pred="{33227A45-8BF7-D2CD-81FC-7B9D115718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666750</xdr:colOff>
      <xdr:row>70</xdr:row>
      <xdr:rowOff>114300</xdr:rowOff>
    </xdr:from>
    <xdr:to>
      <xdr:col>5</xdr:col>
      <xdr:colOff>603250</xdr:colOff>
      <xdr:row>87</xdr:row>
      <xdr:rowOff>50800</xdr:rowOff>
    </xdr:to>
    <xdr:graphicFrame macro="">
      <xdr:nvGraphicFramePr>
        <xdr:cNvPr id="13" name="Chart 2">
          <a:extLst>
            <a:ext uri="{FF2B5EF4-FFF2-40B4-BE49-F238E27FC236}">
              <a16:creationId xmlns:a16="http://schemas.microsoft.com/office/drawing/2014/main" id="{C79D6D4D-304A-907A-8CE1-16A9953AEF37}"/>
            </a:ext>
            <a:ext uri="{147F2762-F138-4A5C-976F-8EAC2B608ADB}">
              <a16:predDERef xmlns:a16="http://schemas.microsoft.com/office/drawing/2014/main" pred="{226F24C8-3F08-4257-9B2C-C57C302D7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3435350</xdr:colOff>
      <xdr:row>90</xdr:row>
      <xdr:rowOff>100012</xdr:rowOff>
    </xdr:from>
    <xdr:to>
      <xdr:col>1</xdr:col>
      <xdr:colOff>1254125</xdr:colOff>
      <xdr:row>107</xdr:row>
      <xdr:rowOff>39687</xdr:rowOff>
    </xdr:to>
    <xdr:graphicFrame macro="">
      <xdr:nvGraphicFramePr>
        <xdr:cNvPr id="2" name="Chart 3">
          <a:extLst>
            <a:ext uri="{FF2B5EF4-FFF2-40B4-BE49-F238E27FC236}">
              <a16:creationId xmlns:a16="http://schemas.microsoft.com/office/drawing/2014/main" id="{38551DBB-AA95-079B-A40C-2D930D377825}"/>
            </a:ext>
            <a:ext uri="{147F2762-F138-4A5C-976F-8EAC2B608ADB}">
              <a16:predDERef xmlns:a16="http://schemas.microsoft.com/office/drawing/2014/main" pred="{C79D6D4D-304A-907A-8CE1-16A9953AE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514350</xdr:colOff>
      <xdr:row>90</xdr:row>
      <xdr:rowOff>122238</xdr:rowOff>
    </xdr:from>
    <xdr:to>
      <xdr:col>5</xdr:col>
      <xdr:colOff>450850</xdr:colOff>
      <xdr:row>107</xdr:row>
      <xdr:rowOff>58738</xdr:rowOff>
    </xdr:to>
    <xdr:graphicFrame macro="">
      <xdr:nvGraphicFramePr>
        <xdr:cNvPr id="3" name="Chart 4">
          <a:extLst>
            <a:ext uri="{FF2B5EF4-FFF2-40B4-BE49-F238E27FC236}">
              <a16:creationId xmlns:a16="http://schemas.microsoft.com/office/drawing/2014/main" id="{B58F311C-BDA3-AB36-DE29-16BEF4243862}"/>
            </a:ext>
            <a:ext uri="{147F2762-F138-4A5C-976F-8EAC2B608ADB}">
              <a16:predDERef xmlns:a16="http://schemas.microsoft.com/office/drawing/2014/main" pred="{38551DBB-AA95-079B-A40C-2D930D377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4191000</xdr:colOff>
      <xdr:row>109</xdr:row>
      <xdr:rowOff>25400</xdr:rowOff>
    </xdr:from>
    <xdr:to>
      <xdr:col>2</xdr:col>
      <xdr:colOff>438150</xdr:colOff>
      <xdr:row>125</xdr:row>
      <xdr:rowOff>127000</xdr:rowOff>
    </xdr:to>
    <xdr:graphicFrame macro="">
      <xdr:nvGraphicFramePr>
        <xdr:cNvPr id="12" name="Chart 5">
          <a:extLst>
            <a:ext uri="{FF2B5EF4-FFF2-40B4-BE49-F238E27FC236}">
              <a16:creationId xmlns:a16="http://schemas.microsoft.com/office/drawing/2014/main" id="{924B6D7C-C1B9-994F-44A6-417671D32E7D}"/>
            </a:ext>
            <a:ext uri="{147F2762-F138-4A5C-976F-8EAC2B608ADB}">
              <a16:predDERef xmlns:a16="http://schemas.microsoft.com/office/drawing/2014/main" pred="{B58F311C-BDA3-AB36-DE29-16BEF42438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552450</xdr:colOff>
      <xdr:row>109</xdr:row>
      <xdr:rowOff>88900</xdr:rowOff>
    </xdr:from>
    <xdr:to>
      <xdr:col>5</xdr:col>
      <xdr:colOff>488950</xdr:colOff>
      <xdr:row>126</xdr:row>
      <xdr:rowOff>25400</xdr:rowOff>
    </xdr:to>
    <xdr:graphicFrame macro="">
      <xdr:nvGraphicFramePr>
        <xdr:cNvPr id="14" name="Chart 6">
          <a:extLst>
            <a:ext uri="{FF2B5EF4-FFF2-40B4-BE49-F238E27FC236}">
              <a16:creationId xmlns:a16="http://schemas.microsoft.com/office/drawing/2014/main" id="{2146202C-9EC4-D4E7-4D0F-C85471F50D4E}"/>
            </a:ext>
            <a:ext uri="{147F2762-F138-4A5C-976F-8EAC2B608ADB}">
              <a16:predDERef xmlns:a16="http://schemas.microsoft.com/office/drawing/2014/main" pred="{924B6D7C-C1B9-994F-44A6-417671D32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Survey%20Analysis.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476568518519" createdVersion="8" refreshedVersion="8" minRefreshableVersion="3" recordCount="100" xr:uid="{19527D11-5EBE-3740-A381-59419A420531}">
  <cacheSource type="worksheet">
    <worksheetSource ref="C1:J101" sheet="analysis 3 4"/>
  </cacheSource>
  <cacheFields count="8">
    <cacheField name="What is your ethnicity?" numFmtId="0">
      <sharedItems count="4">
        <s v="Others"/>
        <s v="Indian"/>
        <s v="Malay"/>
        <s v="Chinese"/>
      </sharedItems>
    </cacheField>
    <cacheField name="What is your nationality?" numFmtId="0">
      <sharedItems count="3">
        <s v="Others"/>
        <s v="Permanent Resident"/>
        <s v="Singaporean"/>
      </sharedItems>
    </cacheField>
    <cacheField name="My interactions with other ethnicities within my neighbourhood have improved my understanding of these ethnicities" numFmtId="0">
      <sharedItems containsSemiMixedTypes="0" containsString="0" containsNumber="1" containsInteger="1" minValue="0" maxValue="5" count="6">
        <n v="2"/>
        <n v="3"/>
        <n v="1"/>
        <n v="4"/>
        <n v="0"/>
        <n v="5"/>
      </sharedItems>
    </cacheField>
    <cacheField name="I feel comfortable interacting with people in my neighbourhood" numFmtId="0">
      <sharedItems containsSemiMixedTypes="0" containsString="0" containsNumber="1" containsInteger="1" minValue="0" maxValue="5"/>
    </cacheField>
    <cacheField name="I feel comfortable interacting with people of other ethnicities in my neighbourhood" numFmtId="0">
      <sharedItems containsSemiMixedTypes="0" containsString="0" containsNumber="1" containsInteger="1" minValue="0" maxValue="5"/>
    </cacheField>
    <cacheField name="My interactions with other ethnicities outside my neighbourhood have improved my understanding of these ethnicities" numFmtId="0">
      <sharedItems containsSemiMixedTypes="0" containsString="0" containsNumber="1" containsInteger="1" minValue="0" maxValue="5"/>
    </cacheField>
    <cacheField name="I feel comfortable interacting with people outside my neighbourhood" numFmtId="0">
      <sharedItems containsSemiMixedTypes="0" containsString="0" containsNumber="1" containsInteger="1" minValue="0" maxValue="5"/>
    </cacheField>
    <cacheField name="I feel comfortable interacting with people of other ethnicities outside my neighbourhoo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49540324074" createdVersion="8" refreshedVersion="8" minRefreshableVersion="3" recordCount="100" xr:uid="{B5928E36-E123-DD40-8308-3368514400B7}">
  <cacheSource type="worksheet">
    <worksheetSource ref="C104:G204" sheet="analysis 3 4"/>
  </cacheSource>
  <cacheFields count="5">
    <cacheField name="What is your ethnicity?" numFmtId="0">
      <sharedItems count="4">
        <s v="Indian"/>
        <s v="Chinese"/>
        <s v="Others"/>
        <s v="Malay"/>
      </sharedItems>
    </cacheField>
    <cacheField name="What is your nationality?" numFmtId="0">
      <sharedItems/>
    </cacheField>
    <cacheField name="How important is the school curriculum (Integrated Programme/'O' Level/IB etc) in choosing a secondary school?" numFmtId="0">
      <sharedItems containsSemiMixedTypes="0" containsString="0" containsNumber="1" containsInteger="1" minValue="0" maxValue="5"/>
    </cacheField>
    <cacheField name="How important is the quality of education in choosing a secondary school?" numFmtId="0">
      <sharedItems containsSemiMixedTypes="0" containsString="0" containsNumber="1" containsInteger="1" minValue="0" maxValue="5"/>
    </cacheField>
    <cacheField name="How important is the distance to home in choosing a secondary school?"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501966666663" createdVersion="8" refreshedVersion="8" minRefreshableVersion="3" recordCount="100" xr:uid="{027BBC39-3308-AF4C-8367-BD5BE72C4CDE}">
  <cacheSource type="worksheet">
    <worksheetSource ref="B104:G204" sheet="analysis 3 4"/>
  </cacheSource>
  <cacheFields count="6">
    <cacheField name="What is your age?" numFmtId="0">
      <sharedItems containsSemiMixedTypes="0" containsString="0" containsNumber="1" containsInteger="1" minValue="2" maxValue="98"/>
    </cacheField>
    <cacheField name="What is your ethnicity?" numFmtId="0">
      <sharedItems count="4">
        <s v="Indian"/>
        <s v="Chinese"/>
        <s v="Others"/>
        <s v="Malay"/>
      </sharedItems>
    </cacheField>
    <cacheField name="What is your nationality?" numFmtId="0">
      <sharedItems/>
    </cacheField>
    <cacheField name="How important is the school curriculum (Integrated Programme/'O' Level/IB etc) in choosing a secondary school?" numFmtId="0">
      <sharedItems containsSemiMixedTypes="0" containsString="0" containsNumber="1" containsInteger="1" minValue="0" maxValue="5"/>
    </cacheField>
    <cacheField name="How important is the quality of education in choosing a secondary school?" numFmtId="0">
      <sharedItems containsSemiMixedTypes="0" containsString="0" containsNumber="1" containsInteger="1" minValue="0" maxValue="5"/>
    </cacheField>
    <cacheField name="How important is the distance to home in choosing a secondary school?"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502656944445" createdVersion="8" refreshedVersion="8" minRefreshableVersion="3" recordCount="100" xr:uid="{FFFB7668-28ED-2A45-BB85-921A083E772D}">
  <cacheSource type="worksheet">
    <worksheetSource ref="A104:G204" sheet="analysis 3 4"/>
  </cacheSource>
  <cacheFields count="7">
    <cacheField name="Timestamp" numFmtId="0">
      <sharedItems containsSemiMixedTypes="0" containsString="0" containsNumber="1" minValue="44839.812289560185" maxValue="44938.812291666669"/>
    </cacheField>
    <cacheField name="What is your age?" numFmtId="0">
      <sharedItems containsSemiMixedTypes="0" containsString="0" containsNumber="1" containsInteger="1" minValue="2" maxValue="98" count="57">
        <n v="59"/>
        <n v="96"/>
        <n v="39"/>
        <n v="52"/>
        <n v="36"/>
        <n v="55"/>
        <n v="17"/>
        <n v="93"/>
        <n v="77"/>
        <n v="69"/>
        <n v="29"/>
        <n v="44"/>
        <n v="45"/>
        <n v="51"/>
        <n v="79"/>
        <n v="13"/>
        <n v="85"/>
        <n v="42"/>
        <n v="98"/>
        <n v="89"/>
        <n v="49"/>
        <n v="2"/>
        <n v="72"/>
        <n v="56"/>
        <n v="35"/>
        <n v="53"/>
        <n v="7"/>
        <n v="30"/>
        <n v="20"/>
        <n v="8"/>
        <n v="97"/>
        <n v="63"/>
        <n v="83"/>
        <n v="84"/>
        <n v="16"/>
        <n v="19"/>
        <n v="22"/>
        <n v="3"/>
        <n v="73"/>
        <n v="91"/>
        <n v="71"/>
        <n v="31"/>
        <n v="14"/>
        <n v="10"/>
        <n v="61"/>
        <n v="60"/>
        <n v="27"/>
        <n v="21"/>
        <n v="86"/>
        <n v="24"/>
        <n v="18"/>
        <n v="41"/>
        <n v="6"/>
        <n v="40"/>
        <n v="32"/>
        <n v="25"/>
        <n v="74"/>
      </sharedItems>
    </cacheField>
    <cacheField name="What is your ethnicity?" numFmtId="0">
      <sharedItems count="4">
        <s v="Indian"/>
        <s v="Chinese"/>
        <s v="Others"/>
        <s v="Malay"/>
      </sharedItems>
    </cacheField>
    <cacheField name="What is your nationality?" numFmtId="0">
      <sharedItems/>
    </cacheField>
    <cacheField name="How important is the school curriculum (Integrated Programme/'O' Level/IB etc) in choosing a secondary school?" numFmtId="0">
      <sharedItems containsSemiMixedTypes="0" containsString="0" containsNumber="1" containsInteger="1" minValue="0" maxValue="5"/>
    </cacheField>
    <cacheField name="How important is the quality of education in choosing a secondary school?" numFmtId="0">
      <sharedItems containsSemiMixedTypes="0" containsString="0" containsNumber="1" containsInteger="1" minValue="0" maxValue="5"/>
    </cacheField>
    <cacheField name="How important is the distance to home in choosing a secondary school?"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506247453704" createdVersion="8" refreshedVersion="8" minRefreshableVersion="3" recordCount="100" xr:uid="{4D429074-7720-044D-9332-AB72E62AC919}">
  <cacheSource type="worksheet">
    <worksheetSource ref="A1:J101" sheet="analysis 3 4"/>
  </cacheSource>
  <cacheFields count="10">
    <cacheField name="Timestamp" numFmtId="0">
      <sharedItems containsSemiMixedTypes="0" containsString="0" containsNumber="1" minValue="44839.812289560185" maxValue="44938.812291666669"/>
    </cacheField>
    <cacheField name="What is your age?" numFmtId="0">
      <sharedItems containsSemiMixedTypes="0" containsString="0" containsNumber="1" containsInteger="1" minValue="1" maxValue="98"/>
    </cacheField>
    <cacheField name="What is your ethnicity?" numFmtId="0">
      <sharedItems count="4">
        <s v="Others"/>
        <s v="Indian"/>
        <s v="Malay"/>
        <s v="Chinese"/>
      </sharedItems>
    </cacheField>
    <cacheField name="What is your nationality?" numFmtId="0">
      <sharedItems/>
    </cacheField>
    <cacheField name="My interactions with other ethnicities within my neighbourhood have improved my understanding of these ethnicities" numFmtId="0">
      <sharedItems containsSemiMixedTypes="0" containsString="0" containsNumber="1" containsInteger="1" minValue="0" maxValue="5"/>
    </cacheField>
    <cacheField name="I feel comfortable interacting with people in my neighbourhood" numFmtId="0">
      <sharedItems containsSemiMixedTypes="0" containsString="0" containsNumber="1" containsInteger="1" minValue="0" maxValue="5"/>
    </cacheField>
    <cacheField name="I feel comfortable interacting with people of other ethnicities in my neighbourhood" numFmtId="0">
      <sharedItems containsSemiMixedTypes="0" containsString="0" containsNumber="1" containsInteger="1" minValue="0" maxValue="5"/>
    </cacheField>
    <cacheField name="My interactions with other ethnicities outside my neighbourhood have improved my understanding of these ethnicities" numFmtId="0">
      <sharedItems containsSemiMixedTypes="0" containsString="0" containsNumber="1" containsInteger="1" minValue="0" maxValue="5"/>
    </cacheField>
    <cacheField name="I feel comfortable interacting with people outside my neighbourhood" numFmtId="0">
      <sharedItems containsSemiMixedTypes="0" containsString="0" containsNumber="1" containsInteger="1" minValue="0" maxValue="5"/>
    </cacheField>
    <cacheField name="I feel comfortable interacting with people of other ethnicities outside my neighbourhoo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49.548317129629" createdVersion="8" refreshedVersion="8" minRefreshableVersion="3" recordCount="100" xr:uid="{DF8976A2-9B3A-43E7-AEDC-F0E626BF5648}">
  <cacheSource type="worksheet">
    <worksheetSource name="FormResponses"/>
  </cacheSource>
  <cacheFields count="56">
    <cacheField name="Timestamp" numFmtId="164">
      <sharedItems containsSemiMixedTypes="0" containsNonDate="0" containsDate="1" containsString="0" minDate="2022-10-05T19:29:42" maxDate="2023-01-12T19:29:42"/>
    </cacheField>
    <cacheField name="What is your age?" numFmtId="0">
      <sharedItems containsSemiMixedTypes="0" containsString="0" containsNumber="1" containsInteger="1" minValue="1" maxValue="99"/>
    </cacheField>
    <cacheField name="What is your ethnicity?" numFmtId="0">
      <sharedItems count="4">
        <s v="Chinese"/>
        <s v="Others"/>
        <s v="Indian"/>
        <s v="Malay"/>
      </sharedItems>
    </cacheField>
    <cacheField name="What is your nationality?" numFmtId="0">
      <sharedItems/>
    </cacheField>
    <cacheField name="Which HDB town do you live in?" numFmtId="0">
      <sharedItems/>
    </cacheField>
    <cacheField name="What type of housing do you live in?" numFmtId="0">
      <sharedItems/>
    </cacheField>
    <cacheField name="What is your HDB Flat Type?" numFmtId="0">
      <sharedItems/>
    </cacheField>
    <cacheField name="What floor do you live on?" numFmtId="0">
      <sharedItems containsMixedTypes="1" containsNumber="1" containsInteger="1" minValue="1" maxValue="95"/>
    </cacheField>
    <cacheField name="Roughly how many neighbours do you have on your floor?" numFmtId="0">
      <sharedItems containsMixedTypes="1" containsNumber="1" containsInteger="1" minValue="4" maxValue="97"/>
    </cacheField>
    <cacheField name="Roughly how many neighbours of a different ethnicity do you have on your floor?" numFmtId="0">
      <sharedItems containsMixedTypes="1" containsNumber="1" containsInteger="1" minValue="1" maxValue="92"/>
    </cacheField>
    <cacheField name="What is your Private Housing Type?" numFmtId="0">
      <sharedItems/>
    </cacheField>
    <cacheField name="What floor do you live on?2" numFmtId="0">
      <sharedItems containsMixedTypes="1" containsNumber="1" containsInteger="1" minValue="1" maxValue="98"/>
    </cacheField>
    <cacheField name="Roughly how many neighbours do you have on your floor?3" numFmtId="0">
      <sharedItems containsMixedTypes="1" containsNumber="1" containsInteger="1" minValue="1" maxValue="99"/>
    </cacheField>
    <cacheField name="Roughly how many neighbours of a different ethnicity do you have on your floor?4" numFmtId="0">
      <sharedItems containsSemiMixedTypes="0" containsString="0" containsNumber="1" containsInteger="1" minValue="1" maxValue="99"/>
    </cacheField>
    <cacheField name="How many friends do you have in your neighbourhood? " numFmtId="0">
      <sharedItems containsMixedTypes="1" containsNumber="1" containsInteger="1" minValue="0" maxValue="0"/>
    </cacheField>
    <cacheField name="How many friends of different ethnicity do you have in your neighbourhood? " numFmtId="0">
      <sharedItems containsMixedTypes="1" containsNumber="1" containsInteger="1" minValue="0" maxValue="0" count="12">
        <n v="0"/>
        <s v="11 to 20"/>
        <s v="51 to 60"/>
        <s v="71 to 80"/>
        <s v="31 to 40"/>
        <s v="41 to 50"/>
        <s v="91 to 100"/>
        <s v="21 to 30"/>
        <s v="More than 100"/>
        <s v="1 to 10"/>
        <s v="81 to 90"/>
        <s v="61 to 70"/>
      </sharedItems>
    </cacheField>
    <cacheField name="normalize col O" numFmtId="0">
      <sharedItems containsSemiMixedTypes="0" containsString="0" containsNumber="1" minValue="0" maxValue="105.5"/>
    </cacheField>
    <cacheField name="normalize col P" numFmtId="0">
      <sharedItems containsSemiMixedTypes="0" containsString="0" containsNumber="1" minValue="0" maxValue="105.5"/>
    </cacheField>
    <cacheField name="Normalized Index" numFmtId="0">
      <sharedItems containsMixedTypes="1" containsNumber="1" minValue="0" maxValue="0.90521327014218012"/>
    </cacheField>
    <cacheField name="How often do you interact with friends... [In your neighbourhood?]" numFmtId="0">
      <sharedItems count="4">
        <s v="Once or more per month"/>
        <s v="Once or more per week"/>
        <s v="Once or more per day"/>
        <s v="Never / Not Applicable"/>
      </sharedItems>
    </cacheField>
    <cacheField name="How often do you interact with friends... [In your neighbourhood of different ethnicities?]" numFmtId="0">
      <sharedItems count="4">
        <s v="Once or more per week"/>
        <s v="Once or more per month"/>
        <s v="Once or more per day"/>
        <s v="Never / Not Applicable"/>
      </sharedItems>
    </cacheField>
    <cacheField name="Where do you have the most interactions with friends in your neighbourhood?" numFmtId="0">
      <sharedItems/>
    </cacheField>
    <cacheField name=" How often do you interact with neighbours... [on your floor?]" numFmtId="0">
      <sharedItems/>
    </cacheField>
    <cacheField name=" How often do you interact with neighbours... [on your floor of different ethnicity?]" numFmtId="0">
      <sharedItems count="4">
        <s v="Once or more per month"/>
        <s v="Once or more per week"/>
        <s v="Once or more per day"/>
        <s v="Never / Not Applicable"/>
      </sharedItems>
    </cacheField>
    <cacheField name=" How often do you interact with neighbours... [In your block?]" numFmtId="0">
      <sharedItems count="4">
        <s v="Once or more per month"/>
        <s v="Once or more per week"/>
        <s v="Never / Not Applicable"/>
        <s v="Once or more per day"/>
      </sharedItems>
    </cacheField>
    <cacheField name=" How often do you interact with neighbours... [In your block of different ethnicity?]" numFmtId="0">
      <sharedItems count="4">
        <s v="Once or more per month"/>
        <s v="Never / Not Applicable"/>
        <s v="Once or more per day"/>
        <s v="Once or more per week"/>
      </sharedItems>
    </cacheField>
    <cacheField name=" How often do you interact with neighbours... [In your neighbourhood?]" numFmtId="0">
      <sharedItems count="4">
        <s v="Once or more per day"/>
        <s v="Once or more per month"/>
        <s v="Never / Not Applicable"/>
        <s v="Once or more per week"/>
      </sharedItems>
    </cacheField>
    <cacheField name=" How often do you interact with neighbours... [In your neighbourhood of different ethnicities?]" numFmtId="0">
      <sharedItems count="4">
        <s v="Never / Not Applicable"/>
        <s v="Once or more per week"/>
        <s v="Once or more per month"/>
        <s v="Once or more per day"/>
      </sharedItems>
    </cacheField>
    <cacheField name="Where do you have the most interactions with neighbours in your neighbourhood?" numFmtId="0">
      <sharedItems/>
    </cacheField>
    <cacheField name="My interactions with other ethnicities within my neighbourhood have improved my understanding of these ethnicities" numFmtId="0">
      <sharedItems containsSemiMixedTypes="0" containsString="0" containsNumber="1" containsInteger="1" minValue="0" maxValue="5"/>
    </cacheField>
    <cacheField name="I feel comfortable interacting with people in my neighbourhood" numFmtId="0">
      <sharedItems containsSemiMixedTypes="0" containsString="0" containsNumber="1" containsInteger="1" minValue="0" maxValue="5"/>
    </cacheField>
    <cacheField name="I feel comfortable interacting with people of other ethnicities in my neighbourhood" numFmtId="0">
      <sharedItems containsSemiMixedTypes="0" containsString="0" containsNumber="1" containsInteger="1" minValue="0" maxValue="5"/>
    </cacheField>
    <cacheField name="How often do you interact with... [people outside of your neighbourhood?]" numFmtId="0">
      <sharedItems count="4">
        <s v="Once or more per day"/>
        <s v="Never / Not Applicable"/>
        <s v="Once or more per month"/>
        <s v="Once or more per week"/>
      </sharedItems>
    </cacheField>
    <cacheField name="How often do you interact with... [people outside of your neighbourhood of different ethnicities?]" numFmtId="0">
      <sharedItems count="4">
        <s v="Once or more per month"/>
        <s v="Once or more per day"/>
        <s v="Never / Not Applicable"/>
        <s v="Once or more per week"/>
      </sharedItems>
    </cacheField>
    <cacheField name="How often do you interact with... [friends outside of your neighbourhood?]" numFmtId="0">
      <sharedItems count="4">
        <s v="Once or more per month"/>
        <s v="Never / Not Applicable"/>
        <s v="Once or more per week"/>
        <s v="Once or more per day"/>
      </sharedItems>
    </cacheField>
    <cacheField name="How often do you interact with... [friends outside of your neighbourhood of different ethnicities?]" numFmtId="0">
      <sharedItems count="4">
        <s v="Once or more per month"/>
        <s v="Never / Not Applicable"/>
        <s v="Once or more per week"/>
        <s v="Once or more per day"/>
      </sharedItems>
    </cacheField>
    <cacheField name="How many friends do you have outside your neighbourhood?" numFmtId="0">
      <sharedItems containsMixedTypes="1" containsNumber="1" containsInteger="1" minValue="0" maxValue="0"/>
    </cacheField>
    <cacheField name="How many friends of different ethnicities do you have outside your neighbourhood?" numFmtId="0">
      <sharedItems containsMixedTypes="1" containsNumber="1" containsInteger="1" minValue="0" maxValue="0"/>
    </cacheField>
    <cacheField name="friends outside norm" numFmtId="0">
      <sharedItems containsMixedTypes="1" containsNumber="1" minValue="0" maxValue="105.5"/>
    </cacheField>
    <cacheField name="friends outside diff norm" numFmtId="0">
      <sharedItems containsMixedTypes="1" containsNumber="1" minValue="0" maxValue="105.5"/>
    </cacheField>
    <cacheField name="ratio norm" numFmtId="0">
      <sharedItems containsMixedTypes="1" containsNumber="1" minValue="0" maxValue="0.89528795811518325" count="29">
        <n v="0.78021978021978022"/>
        <s v="Error"/>
        <n v="0"/>
        <n v="0.89528795811518325"/>
        <n v="0.71830985915492962"/>
        <n v="0.20529801324503311"/>
        <n v="0.18128654970760233"/>
        <n v="9.90990990990991E-2"/>
        <n v="0.68586387434554974"/>
        <n v="8.3969465648854963E-2"/>
        <n v="0.34065934065934067"/>
        <n v="0.62085308056872035"/>
        <n v="0.81042654028436023"/>
        <n v="0.45945945945945948"/>
        <n v="0.58115183246073299"/>
        <n v="0.63963963963963966"/>
        <n v="0.53216374269005851"/>
        <n v="5.7591623036649213E-2"/>
        <n v="0.24170616113744076"/>
        <n v="0.41520467836257308"/>
        <n v="0.43127962085308058"/>
        <n v="0.73509933774834435"/>
        <n v="0.47019867549668876"/>
        <n v="0.79057591623036649"/>
        <n v="0.71563981042654023"/>
        <n v="0.16230366492146597"/>
        <n v="0.84732824427480913"/>
        <n v="0.88304093567251463"/>
        <e v="#N/A"/>
      </sharedItems>
    </cacheField>
    <cacheField name="Where do you have the most interactions with friends outside your neighbourhood?" numFmtId="0">
      <sharedItems/>
    </cacheField>
    <cacheField name="My interactions with other ethnicities outside my neighbourhood have improved my understanding of these ethnicities" numFmtId="0">
      <sharedItems containsSemiMixedTypes="0" containsString="0" containsNumber="1" containsInteger="1" minValue="0" maxValue="5"/>
    </cacheField>
    <cacheField name="I feel comfortable interacting with people outside my neighbourhood" numFmtId="0">
      <sharedItems containsSemiMixedTypes="0" containsString="0" containsNumber="1" containsInteger="1" minValue="0" maxValue="5"/>
    </cacheField>
    <cacheField name="I feel comfortable interacting with people of other ethnicities outside my neighbourhood" numFmtId="0">
      <sharedItems containsSemiMixedTypes="0" containsString="0" containsNumber="1" containsInteger="1" minValue="0" maxValue="5"/>
    </cacheField>
    <cacheField name="Do you have children that have attended/is attending secondary school?" numFmtId="0">
      <sharedItems/>
    </cacheField>
    <cacheField name="Where is your secondary school?" numFmtId="0">
      <sharedItems/>
    </cacheField>
    <cacheField name="How many daily interactions do you have with people of different ethnicities in your secondary school?" numFmtId="0">
      <sharedItems containsMixedTypes="1" containsNumber="1" containsInteger="1" minValue="0" maxValue="0"/>
    </cacheField>
    <cacheField name="How important is the school curriculum (Integrated Programme/'O' Level/IB etc) in choosing your secondary school?" numFmtId="0">
      <sharedItems containsSemiMixedTypes="0" containsString="0" containsNumber="1" containsInteger="1" minValue="0" maxValue="5"/>
    </cacheField>
    <cacheField name="How important is the quality of education in choosing your secondary school?" numFmtId="0">
      <sharedItems containsSemiMixedTypes="0" containsString="0" containsNumber="1" containsInteger="1" minValue="0" maxValue="5"/>
    </cacheField>
    <cacheField name="How important is the distance to home in choosing your secondary school?" numFmtId="0">
      <sharedItems containsSemiMixedTypes="0" containsString="0" containsNumber="1" containsInteger="1" minValue="0" maxValue="5"/>
    </cacheField>
    <cacheField name="Are there other important factors you considered when choosing your secondary school?" numFmtId="0">
      <sharedItems/>
    </cacheField>
    <cacheField name="Where is your child's secondary school?" numFmtId="0">
      <sharedItems/>
    </cacheField>
    <cacheField name="How important is the school curriculum (Integrated Programme/'O' Level/IB etc) in choosing your child's secondary school?" numFmtId="0">
      <sharedItems containsMixedTypes="1" containsNumber="1" containsInteger="1" minValue="0" maxValue="5"/>
    </cacheField>
    <cacheField name="How important is the quality of education in choosing your child's secondary school?" numFmtId="0">
      <sharedItems containsMixedTypes="1" containsNumber="1" containsInteger="1" minValue="0" maxValue="5"/>
    </cacheField>
    <cacheField name="How important is the distance to home in choosing child's secondary school?" numFmtId="0">
      <sharedItems containsMixedTypes="1"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li" refreshedDate="44849.594547222223" createdVersion="8" refreshedVersion="8" minRefreshableVersion="3" recordCount="100" xr:uid="{CBA7FC1F-2CBE-4C00-982B-58146A262723}">
  <cacheSource type="worksheet">
    <worksheetSource ref="A1:BG101" sheet="Form Responses 1" r:id="rId2"/>
  </cacheSource>
  <cacheFields count="59">
    <cacheField name="Timestamp" numFmtId="164">
      <sharedItems containsSemiMixedTypes="0" containsNonDate="0" containsDate="1" containsString="0" minDate="2022-10-05T19:29:42" maxDate="2023-01-12T19:29:42"/>
    </cacheField>
    <cacheField name="What is your age?" numFmtId="0">
      <sharedItems containsSemiMixedTypes="0" containsString="0" containsNumber="1" containsInteger="1" minValue="1" maxValue="97"/>
    </cacheField>
    <cacheField name="What is your ethnicity?" numFmtId="0">
      <sharedItems count="4">
        <s v="Chinese"/>
        <s v="Indian"/>
        <s v="Malay"/>
        <s v="Others"/>
      </sharedItems>
    </cacheField>
    <cacheField name="What is your nationality?" numFmtId="0">
      <sharedItems/>
    </cacheField>
    <cacheField name="Which HDB town do you live in?" numFmtId="0">
      <sharedItems/>
    </cacheField>
    <cacheField name="What type of housing do you live in?" numFmtId="0">
      <sharedItems/>
    </cacheField>
    <cacheField name="What is your HDB Flat Type?" numFmtId="0">
      <sharedItems/>
    </cacheField>
    <cacheField name="What floor do you live on?" numFmtId="0">
      <sharedItems containsMixedTypes="1" containsNumber="1" containsInteger="1" minValue="4" maxValue="90"/>
    </cacheField>
    <cacheField name="Roughly how many neighbours do you have on your floor?" numFmtId="0">
      <sharedItems containsMixedTypes="1" containsNumber="1" containsInteger="1" minValue="4" maxValue="98"/>
    </cacheField>
    <cacheField name="Roughly how many neighbours of a different ethnicity do you have on your floor?" numFmtId="0">
      <sharedItems containsMixedTypes="1" containsNumber="1" containsInteger="1" minValue="8" maxValue="99"/>
    </cacheField>
    <cacheField name="What is your Private Housing Type?" numFmtId="0">
      <sharedItems/>
    </cacheField>
    <cacheField name="What floor do you live on?2" numFmtId="0">
      <sharedItems containsMixedTypes="1" containsNumber="1" containsInteger="1" minValue="2" maxValue="98"/>
    </cacheField>
    <cacheField name="Roughly how many neighbours do you have on your floor?3" numFmtId="0">
      <sharedItems containsMixedTypes="1" containsNumber="1" containsInteger="1" minValue="1" maxValue="99"/>
    </cacheField>
    <cacheField name="Roughly how many neighbours of a different ethnicity do you have on your floor?4" numFmtId="0">
      <sharedItems containsSemiMixedTypes="0" containsString="0" containsNumber="1" containsInteger="1" minValue="2" maxValue="99"/>
    </cacheField>
    <cacheField name="How many friends do you have in your neighbourhood? " numFmtId="0">
      <sharedItems containsMixedTypes="1" containsNumber="1" containsInteger="1" minValue="0" maxValue="100" count="13">
        <s v="31 to 40"/>
        <s v="51 to 60"/>
        <s v="81 to 90"/>
        <s v="1 to 10"/>
        <s v="61 to 70"/>
        <s v="71 to 80"/>
        <s v="11 to 20"/>
        <s v="41 to 50"/>
        <s v="More than 100"/>
        <s v="21 to 30"/>
        <s v="91 to 100"/>
        <n v="0"/>
        <n v="100" u="1"/>
      </sharedItems>
    </cacheField>
    <cacheField name="How many friends of different ethnicity do you have in your neighbourhood? " numFmtId="0">
      <sharedItems containsMixedTypes="1" containsNumber="1" containsInteger="1" minValue="0" maxValue="0"/>
    </cacheField>
    <cacheField name="[Normalize] How many friends do you have in your neighbourhood?" numFmtId="0">
      <sharedItems containsSemiMixedTypes="0" containsString="0" containsNumber="1" minValue="0" maxValue="105.5"/>
    </cacheField>
    <cacheField name="[Normalize] How many friends of different ethnicity do you have in your neighbourhood? " numFmtId="0">
      <sharedItems containsSemiMixedTypes="0" containsString="0" containsNumber="1" minValue="0" maxValue="105.5"/>
    </cacheField>
    <cacheField name="[Within] Friend Ethinicity Ratio" numFmtId="0">
      <sharedItems containsMixedTypes="1" containsNumber="1" minValue="0" maxValue="0.88304093567251463"/>
    </cacheField>
    <cacheField name="[Within] Friend Ethinicity Ratio 2" numFmtId="0">
      <sharedItems containsString="0" containsBlank="1" containsNumber="1" minValue="0" maxValue="0.73509933774834435" count="26">
        <m/>
        <n v="0.18128654970760233"/>
        <n v="0"/>
        <n v="0.71830985915492962"/>
        <n v="0.35483870967741937"/>
        <n v="0.47643979057591623"/>
        <n v="0.16230366492146597"/>
        <n v="0.5419847328244275"/>
        <n v="0.47019867549668876"/>
        <n v="0.73509933774834435"/>
        <n v="0.23664122137404581"/>
        <n v="0.26701570680628273"/>
        <n v="0.71563981042654023"/>
        <n v="5.2132701421800945E-2"/>
        <n v="9.90990990990991E-2"/>
        <n v="0.27927927927927926"/>
        <n v="0.68586387434554974"/>
        <n v="0.24170616113744076"/>
        <n v="0.20529801324503311"/>
        <n v="0.43661971830985913"/>
        <n v="7.2847682119205295E-2"/>
        <n v="0.43127962085308058"/>
        <n v="0.38931297709923662"/>
        <n v="0.21568627450980393"/>
        <n v="0.58115183246073299"/>
        <n v="0.64912280701754388"/>
      </sharedItems>
      <fieldGroup base="19">
        <rangePr startNum="0" endNum="0.73509933774834435" groupInterval="0.1"/>
        <groupItems count="10">
          <s v="(blank)"/>
          <s v="0-0.1"/>
          <s v="0.1-0.2"/>
          <s v="0.2-0.3"/>
          <s v="0.3-0.4"/>
          <s v="0.4-0.5"/>
          <s v="0.5-0.6"/>
          <s v="0.6-0.7"/>
          <s v="0.7-0.8"/>
          <s v="&gt;0.8"/>
        </groupItems>
      </fieldGroup>
    </cacheField>
    <cacheField name="How often do you interact with friends... [In your neighbourhood?]" numFmtId="0">
      <sharedItems/>
    </cacheField>
    <cacheField name="How often do you interact with friends... [In your neighbourhood of different ethnicities?]" numFmtId="0">
      <sharedItems/>
    </cacheField>
    <cacheField name="Where do you have the most interactions with friends in your neighbourhood?" numFmtId="0">
      <sharedItems/>
    </cacheField>
    <cacheField name=" How often do you interact with neighbours... [on your floor?]" numFmtId="0">
      <sharedItems/>
    </cacheField>
    <cacheField name=" How often do you interact with neighbours... [on your floor of different ethnicity?]" numFmtId="0">
      <sharedItems/>
    </cacheField>
    <cacheField name=" How often do you interact with neighbours... [In your block?]" numFmtId="0">
      <sharedItems/>
    </cacheField>
    <cacheField name=" How often do you interact with neighbours... [In your block of different ethnicity?]" numFmtId="0">
      <sharedItems/>
    </cacheField>
    <cacheField name=" How often do you interact with neighbours... [In your neighbourhood?]" numFmtId="0">
      <sharedItems/>
    </cacheField>
    <cacheField name=" How often do you interact with neighbours... [In your neighbourhood of different ethnicities?]" numFmtId="0">
      <sharedItems/>
    </cacheField>
    <cacheField name="Where do you have the most interactions with neighbours in your neighbourhood?" numFmtId="0">
      <sharedItems/>
    </cacheField>
    <cacheField name="My interactions with other ethnicities within my neighbourhood have improved my understanding of these ethnicities" numFmtId="0">
      <sharedItems containsSemiMixedTypes="0" containsString="0" containsNumber="1" containsInteger="1" minValue="0" maxValue="5"/>
    </cacheField>
    <cacheField name="I feel comfortable interacting with people in my neighbourhood" numFmtId="0">
      <sharedItems containsSemiMixedTypes="0" containsString="0" containsNumber="1" containsInteger="1" minValue="0" maxValue="5"/>
    </cacheField>
    <cacheField name="I feel comfortable interacting with people of other ethnicities in my neighbourhood" numFmtId="0">
      <sharedItems containsSemiMixedTypes="0" containsString="0" containsNumber="1" containsInteger="1" minValue="0" maxValue="5"/>
    </cacheField>
    <cacheField name="How often do you interact with... [people outside of your neighbourhood?]" numFmtId="0">
      <sharedItems/>
    </cacheField>
    <cacheField name="How often do you interact with... [people outside of your neighbourhood of different ethnicities?]" numFmtId="0">
      <sharedItems/>
    </cacheField>
    <cacheField name="How often do you interact with... [friends outside of your neighbourhood?]" numFmtId="0">
      <sharedItems/>
    </cacheField>
    <cacheField name="How often do you interact with... [friends outside of your neighbourhood of different ethnicities?]" numFmtId="0">
      <sharedItems/>
    </cacheField>
    <cacheField name="How many friends do you have outside your neighbourhood?" numFmtId="0">
      <sharedItems containsMixedTypes="1" containsNumber="1" containsInteger="1" minValue="0" maxValue="0" count="12">
        <s v="41 to 50"/>
        <s v="More than 100"/>
        <s v="71 to 80"/>
        <s v="1 to 10"/>
        <s v="61 to 70"/>
        <s v="81 to 90"/>
        <s v="21 to 30"/>
        <s v="11 to 20"/>
        <s v="31 to 40"/>
        <s v="91 to 100"/>
        <n v="0"/>
        <s v="51 to 60"/>
      </sharedItems>
    </cacheField>
    <cacheField name="How many friends of different ethnicities do you have outside your neighbourhood?" numFmtId="0">
      <sharedItems containsMixedTypes="1" containsNumber="1" containsInteger="1" minValue="0" maxValue="0" count="12">
        <s v="More than 100"/>
        <s v="31 to 40"/>
        <s v="81 to 90"/>
        <s v="11 to 20"/>
        <s v="21 to 30"/>
        <s v="71 to 80"/>
        <s v="91 to 100"/>
        <s v="41 to 50"/>
        <n v="0"/>
        <s v="61 to 70"/>
        <s v="1 to 10"/>
        <s v="51 to 60"/>
      </sharedItems>
    </cacheField>
    <cacheField name="[Normalize] How many friends do you have outside your neighbourhood?" numFmtId="0">
      <sharedItems containsSemiMixedTypes="0" containsString="0" containsNumber="1" minValue="0" maxValue="105.5"/>
    </cacheField>
    <cacheField name="[Normalize] How many friends of different ethnicities do you have outside your neighbourhood?" numFmtId="0">
      <sharedItems containsSemiMixedTypes="0" containsString="0" containsNumber="1" minValue="0" maxValue="105.5"/>
    </cacheField>
    <cacheField name="[Outside] Friend Ethinicity Ratio" numFmtId="0">
      <sharedItems containsMixedTypes="1" containsNumber="1" minValue="0" maxValue="0.90521327014218012"/>
    </cacheField>
    <cacheField name="[Outside] Friend Ethinicity Ratio 2" numFmtId="0">
      <sharedItems containsString="0" containsBlank="1" containsNumber="1" minValue="0" maxValue="0.89528795811518325" count="32">
        <m/>
        <n v="0.84732824427480913"/>
        <n v="0"/>
        <n v="0.53216374269005851"/>
        <n v="5.2132701421800945E-2"/>
        <n v="0.60784313725490191"/>
        <n v="0.56043956043956045"/>
        <n v="0.64912280701754388"/>
        <n v="0.38931297709923662"/>
        <n v="0.81042654028436023"/>
        <n v="9.90990990990991E-2"/>
        <n v="0.20529801324503311"/>
        <n v="0.89528795811518325"/>
        <n v="7.2847682119205295E-2"/>
        <n v="0.24170616113744076"/>
        <n v="0.78021978021978022"/>
        <n v="0.58115183246073299"/>
        <n v="0.43661971830985913"/>
        <n v="0.23664122137404581"/>
        <n v="0.62085308056872035"/>
        <n v="0.27927927927927926"/>
        <n v="0.37172774869109948"/>
        <n v="0.33649289099526064"/>
        <n v="0.47019867549668876"/>
        <n v="0.14691943127962084"/>
        <n v="0.79057591623036649"/>
        <n v="0.63963963963963966"/>
        <n v="0.45945945945945948"/>
        <n v="8.3969465648854963E-2"/>
        <n v="0.71563981042654023"/>
        <n v="0.43127962085308058"/>
        <n v="0.34065934065934067"/>
      </sharedItems>
      <fieldGroup base="42">
        <rangePr startNum="0" endNum="0.89528795811518325" groupInterval="0.1"/>
        <groupItems count="11">
          <s v="(blank)"/>
          <s v="0-0.1"/>
          <s v="0.1-0.2"/>
          <s v="0.2-0.3"/>
          <s v="0.3-0.4"/>
          <s v="0.4-0.5"/>
          <s v="0.5-0.6"/>
          <s v="0.6-0.7"/>
          <s v="0.7-0.8"/>
          <s v="0.8-0.9"/>
          <s v="&gt;0.9"/>
        </groupItems>
      </fieldGroup>
    </cacheField>
    <cacheField name="Where do you have the most interactions with friends outside your neighbourhood?" numFmtId="0">
      <sharedItems/>
    </cacheField>
    <cacheField name="My interactions with other ethnicities outside my neighbourhood have improved my understanding of these ethnicities" numFmtId="0">
      <sharedItems containsSemiMixedTypes="0" containsString="0" containsNumber="1" containsInteger="1" minValue="0" maxValue="5"/>
    </cacheField>
    <cacheField name="I feel comfortable interacting with people outside my neighbourhood" numFmtId="0">
      <sharedItems containsSemiMixedTypes="0" containsString="0" containsNumber="1" containsInteger="1" minValue="0" maxValue="5"/>
    </cacheField>
    <cacheField name="I feel comfortable interacting with people of other ethnicities outside my neighbourhood" numFmtId="0">
      <sharedItems containsSemiMixedTypes="0" containsString="0" containsNumber="1" containsInteger="1" minValue="0" maxValue="5"/>
    </cacheField>
    <cacheField name="Do you have children that have attended/is attending secondary school?" numFmtId="0">
      <sharedItems/>
    </cacheField>
    <cacheField name="Where is your secondary school?" numFmtId="0">
      <sharedItems/>
    </cacheField>
    <cacheField name="How many daily interactions do you have with people of different ethnicities in your secondary school?" numFmtId="0">
      <sharedItems containsMixedTypes="1" containsNumber="1" containsInteger="1" minValue="0" maxValue="0"/>
    </cacheField>
    <cacheField name="How important is the school curriculum (Integrated Programme/'O' Level/IB etc) in choosing your secondary school?" numFmtId="0">
      <sharedItems containsSemiMixedTypes="0" containsString="0" containsNumber="1" containsInteger="1" minValue="0" maxValue="5"/>
    </cacheField>
    <cacheField name="How important is the quality of education in choosing your secondary school?" numFmtId="0">
      <sharedItems containsSemiMixedTypes="0" containsString="0" containsNumber="1" containsInteger="1" minValue="0" maxValue="5"/>
    </cacheField>
    <cacheField name="How important is the distance to home in choosing your secondary school?" numFmtId="0">
      <sharedItems containsSemiMixedTypes="0" containsString="0" containsNumber="1" containsInteger="1" minValue="0" maxValue="5"/>
    </cacheField>
    <cacheField name="Are there other important factors you considered when choosing your secondary school?" numFmtId="0">
      <sharedItems/>
    </cacheField>
    <cacheField name="Where is your child's secondary school?" numFmtId="0">
      <sharedItems/>
    </cacheField>
    <cacheField name="How important is the school curriculum (Integrated Programme/'O' Level/IB etc) in choosing your child's secondary school?" numFmtId="0">
      <sharedItems containsMixedTypes="1" containsNumber="1" containsInteger="1" minValue="0" maxValue="5"/>
    </cacheField>
    <cacheField name="How important is the quality of education in choosing your child's secondary school?" numFmtId="0">
      <sharedItems containsMixedTypes="1" containsNumber="1" containsInteger="1" minValue="0" maxValue="5"/>
    </cacheField>
    <cacheField name="How important is the distance to home in choosing child's secondary school?" numFmtId="0">
      <sharedItems containsMixedTypes="1" containsNumber="1" containsInteger="1" minValue="0" maxValue="5"/>
    </cacheField>
    <cacheField name="Are there other important factors you considered when choosing your child's secondary school?"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li" refreshedDate="44977.012580439812" createdVersion="8" refreshedVersion="8" minRefreshableVersion="3" recordCount="100" xr:uid="{C1BE7ECD-F2FC-2C44-952D-A046B369F586}">
  <cacheSource type="worksheet">
    <worksheetSource ref="A1:E101" sheet="analysis 1"/>
  </cacheSource>
  <cacheFields count="5">
    <cacheField name="What is your ethnicity?" numFmtId="0">
      <sharedItems count="4">
        <s v="Chinese"/>
        <s v="Indian"/>
        <s v="Others"/>
        <s v="Malay"/>
      </sharedItems>
    </cacheField>
    <cacheField name="What is your nationality?" numFmtId="0">
      <sharedItems/>
    </cacheField>
    <cacheField name="Which HDB town do you live in?" numFmtId="0">
      <sharedItems/>
    </cacheField>
    <cacheField name="What type of housing do you live in?" numFmtId="0">
      <sharedItems count="3">
        <s v="Public-Private Hybrid - Executive condominium (EC)"/>
        <s v="Private"/>
        <s v="Public Housing (HDB)"/>
      </sharedItems>
    </cacheField>
    <cacheField name="What is your house?" numFmtId="0">
      <sharedItems count="18">
        <s v="Shophouse"/>
        <s v="Apartment"/>
        <s v="Community Care Apartment"/>
        <s v="Condominium"/>
        <s v="Executive Flat"/>
        <s v="Cluster"/>
        <s v="Semi-detached"/>
        <s v="Other"/>
        <s v="2-Room"/>
        <s v="Terrace"/>
        <s v="Housing and Urban Development Company (HUDC) flat"/>
        <s v="4-Room"/>
        <s v="Good Class Bungalow (GCB)"/>
        <s v="5-Room"/>
        <s v="3Gen"/>
        <s v="3-Room"/>
        <s v="Bungalow"/>
        <s v="Townhouse"/>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li" refreshedDate="44977.017553703707" createdVersion="8" refreshedVersion="8" minRefreshableVersion="3" recordCount="98" xr:uid="{3D112597-2099-45A0-8953-F121C3BC2DFF}">
  <cacheSource type="worksheet">
    <worksheetSource ref="G1:L1048576" sheet="Survey Results"/>
  </cacheSource>
  <cacheFields count="6">
    <cacheField name="Q1. What is your age?" numFmtId="0">
      <sharedItems containsBlank="1" count="14">
        <s v="22"/>
        <s v="23"/>
        <s v="24"/>
        <s v="21"/>
        <s v="25"/>
        <s v="20"/>
        <s v="27"/>
        <s v="30"/>
        <s v="39"/>
        <s v="18"/>
        <s v="19"/>
        <s v="29"/>
        <s v="Proin purus maecenas. Accumsan porttitor. Wisi a etiam diam dapibus placerat pharetra."/>
        <m/>
      </sharedItems>
    </cacheField>
    <cacheField name="Q2. What is your ethnicity? - Selected Choice" numFmtId="0">
      <sharedItems containsBlank="1" count="5">
        <s v="Chinese"/>
        <s v="Indian"/>
        <s v="Malay"/>
        <s v="Eurasian"/>
        <m/>
      </sharedItems>
    </cacheField>
    <cacheField name="Q3. What is your nationality? - Selected Choice" numFmtId="0">
      <sharedItems containsBlank="1"/>
    </cacheField>
    <cacheField name="Q4. Which HDB Town do you live in?" numFmtId="0">
      <sharedItems containsBlank="1"/>
    </cacheField>
    <cacheField name="Q5. What type of housing do you live in?" numFmtId="0">
      <sharedItems containsBlank="1" count="3">
        <s v="Private"/>
        <s v="Public Housing (HDB)"/>
        <m/>
      </sharedItems>
    </cacheField>
    <cacheField name="Q6. What is your HDB Flat Type/ Housing Type? - Selected Choice" numFmtId="0">
      <sharedItems containsBlank="1" count="12">
        <s v="Terrace"/>
        <s v="4-Room"/>
        <s v="5-Room"/>
        <s v="Executive Flat"/>
        <s v="Bungalow"/>
        <s v="Semi-detached"/>
        <s v="Condominium"/>
        <s v="Mansionette"/>
        <s v="3-Room"/>
        <s v="Detached"/>
        <s v="2-Room"/>
        <m/>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li" refreshedDate="44977.050834953705" createdVersion="8" refreshedVersion="8" minRefreshableVersion="3" recordCount="97" xr:uid="{F265F85B-1775-4395-9AC8-27FECCA0A729}">
  <cacheSource type="worksheet">
    <worksheetSource ref="G1:BD1048576" sheet="Survey Results"/>
  </cacheSource>
  <cacheFields count="33">
    <cacheField name="Q1. What is your age?" numFmtId="0">
      <sharedItems containsBlank="1"/>
    </cacheField>
    <cacheField name="Q2. What is your ethnicity? - Selected Choice" numFmtId="0">
      <sharedItems containsBlank="1" count="5">
        <s v="Chinese"/>
        <s v="Indian"/>
        <s v="Malay"/>
        <s v="Eurasian"/>
        <m/>
      </sharedItems>
    </cacheField>
    <cacheField name="Q3. What is your nationality? - Selected Choice" numFmtId="0">
      <sharedItems containsBlank="1"/>
    </cacheField>
    <cacheField name="Q4. Which HDB Town do you live in?" numFmtId="0">
      <sharedItems containsBlank="1"/>
    </cacheField>
    <cacheField name="Q5. What type of housing do you live in?" numFmtId="0">
      <sharedItems containsBlank="1"/>
    </cacheField>
    <cacheField name="Q6. What is your HDB Flat Type/ Housing Type? - Selected Choice" numFmtId="0">
      <sharedItems containsBlank="1"/>
    </cacheField>
    <cacheField name="Q8. How many friends do you have in your neighbourhood?" numFmtId="0">
      <sharedItems containsBlank="1"/>
    </cacheField>
    <cacheField name="Q9. How many friends of different ethnicity do you have in your neighbourhood?" numFmtId="0">
      <sharedItems containsBlank="1"/>
    </cacheField>
    <cacheField name="Column1" numFmtId="0">
      <sharedItems containsBlank="1" containsMixedTypes="1" containsNumber="1" minValue="0" maxValue="15.5"/>
    </cacheField>
    <cacheField name="Column2" numFmtId="0">
      <sharedItems containsBlank="1" containsMixedTypes="1" containsNumber="1" minValue="0" maxValue="45.5"/>
    </cacheField>
    <cacheField name="Q10. How often do you interact with your friends in your neighbourhood? - 2" numFmtId="0">
      <sharedItems containsBlank="1"/>
    </cacheField>
    <cacheField name="Q11. How often do you interact with your friends in your neighbourhood of different ethnicities? - 1" numFmtId="0">
      <sharedItems containsBlank="1"/>
    </cacheField>
    <cacheField name="Q12. Where do you have the most interactions with friends in your neighbourhood? - Selected Choice" numFmtId="0">
      <sharedItems containsBlank="1"/>
    </cacheField>
    <cacheField name="Q13. How often do you interact with your neighbours in your block? - 1" numFmtId="0">
      <sharedItems containsBlank="1" count="6">
        <s v="Never"/>
        <s v="Sometimes"/>
        <s v="About half the time"/>
        <s v="Frequently"/>
        <s v="Very Frequently"/>
        <m/>
      </sharedItems>
    </cacheField>
    <cacheField name="Q14. How often do you interact with your neighbours in your block of different ethnicity? - 1" numFmtId="0">
      <sharedItems containsBlank="1" count="6">
        <s v="Never"/>
        <s v="Sometimes"/>
        <s v="About half the time"/>
        <s v="Frequently"/>
        <s v="Very Frequently"/>
        <m/>
      </sharedItems>
    </cacheField>
    <cacheField name="Q15. How often do you interact with your neighbours in your neighbourhood? - 1" numFmtId="0">
      <sharedItems containsBlank="1"/>
    </cacheField>
    <cacheField name="Q16. How often do you interact with your neighbours in your neighbourhood of different ethnicity? - 1" numFmtId="0">
      <sharedItems containsBlank="1"/>
    </cacheField>
    <cacheField name="Q17. Where do you have the most interactions with neighbours in your neighbourhood? - Selected Choice" numFmtId="0">
      <sharedItems containsBlank="1"/>
    </cacheField>
    <cacheField name="Q18. My interactions with other ethnicities within my neighbourhood have improved my understanding of these ethnicities." numFmtId="0">
      <sharedItems containsBlank="1"/>
    </cacheField>
    <cacheField name="Q19. I feel comfortable interacting with people in my neighbourhood." numFmtId="0">
      <sharedItems containsBlank="1"/>
    </cacheField>
    <cacheField name="Q20. I feel comfortable interacting with people of other ethnicities in my neighbourhood." numFmtId="0">
      <sharedItems containsBlank="1" count="5">
        <s v="Strongly agree"/>
        <s v="Somewhat agree"/>
        <s v="Neither agree nor disagree"/>
        <s v="Strongly disagree"/>
        <m/>
      </sharedItems>
    </cacheField>
    <cacheField name="Q21. How often do you interact with people outside of your neighbourhood?" numFmtId="0">
      <sharedItems containsBlank="1"/>
    </cacheField>
    <cacheField name="Q22. How often do you interact with people outside of your neighbourhood of different ethnicities?" numFmtId="0">
      <sharedItems containsBlank="1"/>
    </cacheField>
    <cacheField name="Q23. How often do you interact with friends outside of your neighbourhood?" numFmtId="0">
      <sharedItems containsBlank="1"/>
    </cacheField>
    <cacheField name="Q24. How often do you interact with friends outside of your neighbourhood of different ethnicities?" numFmtId="0">
      <sharedItems containsBlank="1"/>
    </cacheField>
    <cacheField name="Q25. How many friends do you have outside your neighbourhood?" numFmtId="0">
      <sharedItems containsBlank="1"/>
    </cacheField>
    <cacheField name="Q26. How many friends of different ethnicities do you have outside your neighbourhood?" numFmtId="0">
      <sharedItems containsBlank="1"/>
    </cacheField>
    <cacheField name="Column3" numFmtId="0">
      <sharedItems containsBlank="1" containsMixedTypes="1" containsNumber="1" minValue="0" maxValue="105.5"/>
    </cacheField>
    <cacheField name="Column4" numFmtId="0">
      <sharedItems containsBlank="1" containsMixedTypes="1" containsNumber="1" minValue="0" maxValue="105.5"/>
    </cacheField>
    <cacheField name="Q27. Where do you have the most interactions with friends outside your neighbourhood?" numFmtId="0">
      <sharedItems containsBlank="1"/>
    </cacheField>
    <cacheField name="Q28. My interactions with other ethnicities outside my neighbourhood have improved my understanding of these ethnicities." numFmtId="0">
      <sharedItems containsBlank="1"/>
    </cacheField>
    <cacheField name="Q29. I feel comfortable interacting with people outside my neighbourhood." numFmtId="0">
      <sharedItems containsBlank="1"/>
    </cacheField>
    <cacheField name="Q30. I feel comfortable interacting with people of other ethnicities outside my neighbourhood." numFmtId="0">
      <sharedItems containsBlank="1" count="4">
        <s v="Strongly agree"/>
        <s v="Somewhat agree"/>
        <s v="Neither agree nor disagree"/>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li" refreshedDate="44977.055557638887" createdVersion="8" refreshedVersion="8" minRefreshableVersion="3" recordCount="97" xr:uid="{7D357A58-F9A3-4696-ABB7-25B869205F21}">
  <cacheSource type="worksheet">
    <worksheetSource ref="G1:BB1048576" sheet="Survey Results"/>
  </cacheSource>
  <cacheFields count="32">
    <cacheField name="Q1. What is your age?" numFmtId="0">
      <sharedItems containsBlank="1"/>
    </cacheField>
    <cacheField name="Q2. What is your ethnicity? - Selected Choice" numFmtId="0">
      <sharedItems containsBlank="1" count="5">
        <s v="Chinese"/>
        <s v="Indian"/>
        <s v="Malay"/>
        <s v="Eurasian"/>
        <m/>
      </sharedItems>
    </cacheField>
    <cacheField name="Q3. What is your nationality? - Selected Choice" numFmtId="0">
      <sharedItems containsBlank="1"/>
    </cacheField>
    <cacheField name="Q4. Which HDB Town do you live in?" numFmtId="0">
      <sharedItems containsBlank="1"/>
    </cacheField>
    <cacheField name="Q5. What type of housing do you live in?" numFmtId="0">
      <sharedItems containsBlank="1"/>
    </cacheField>
    <cacheField name="Q6. What is your HDB Flat Type/ Housing Type? - Selected Choice" numFmtId="0">
      <sharedItems containsBlank="1"/>
    </cacheField>
    <cacheField name="Q8. How many friends do you have in your neighbourhood?" numFmtId="0">
      <sharedItems containsBlank="1"/>
    </cacheField>
    <cacheField name="Q9. How many friends of different ethnicity do you have in your neighbourhood?" numFmtId="0">
      <sharedItems containsBlank="1"/>
    </cacheField>
    <cacheField name="Column1" numFmtId="0">
      <sharedItems containsBlank="1" containsMixedTypes="1" containsNumber="1" minValue="0" maxValue="15.5"/>
    </cacheField>
    <cacheField name="Column2" numFmtId="0">
      <sharedItems containsBlank="1" containsMixedTypes="1" containsNumber="1" minValue="0" maxValue="45.5"/>
    </cacheField>
    <cacheField name="Q10. How often do you interact with your friends in your neighbourhood? - 2" numFmtId="0">
      <sharedItems containsBlank="1"/>
    </cacheField>
    <cacheField name="Q11. How often do you interact with your friends in your neighbourhood of different ethnicities? - 1" numFmtId="0">
      <sharedItems containsBlank="1"/>
    </cacheField>
    <cacheField name="Q12. Where do you have the most interactions with friends in your neighbourhood? - Selected Choice" numFmtId="0">
      <sharedItems containsBlank="1"/>
    </cacheField>
    <cacheField name="Q13. How often do you interact with your neighbours in your block? - 1" numFmtId="0">
      <sharedItems containsBlank="1"/>
    </cacheField>
    <cacheField name="Q14. How often do you interact with your neighbours in your block of different ethnicity? - 1" numFmtId="0">
      <sharedItems containsBlank="1"/>
    </cacheField>
    <cacheField name="Q15. How often do you interact with your neighbours in your neighbourhood? - 1" numFmtId="0">
      <sharedItems containsBlank="1"/>
    </cacheField>
    <cacheField name="Q16. How often do you interact with your neighbours in your neighbourhood of different ethnicity? - 1" numFmtId="0">
      <sharedItems containsBlank="1"/>
    </cacheField>
    <cacheField name="Q17. Where do you have the most interactions with neighbours in your neighbourhood? - Selected Choice" numFmtId="0">
      <sharedItems containsBlank="1"/>
    </cacheField>
    <cacheField name="Q18. My interactions with other ethnicities within my neighbourhood have improved my understanding of these ethnicities." numFmtId="0">
      <sharedItems containsBlank="1"/>
    </cacheField>
    <cacheField name="Q19. I feel comfortable interacting with people in my neighbourhood." numFmtId="0">
      <sharedItems containsBlank="1" count="5">
        <s v="Somewhat agree"/>
        <s v="Neither agree nor disagree"/>
        <s v="Strongly agree"/>
        <s v="Somewhat disagree"/>
        <m/>
      </sharedItems>
    </cacheField>
    <cacheField name="Q20. I feel comfortable interacting with people of other ethnicities in my neighbourhood." numFmtId="0">
      <sharedItems containsBlank="1"/>
    </cacheField>
    <cacheField name="Q21. How often do you interact with people outside of your neighbourhood?" numFmtId="0">
      <sharedItems containsBlank="1"/>
    </cacheField>
    <cacheField name="Q22. How often do you interact with people outside of your neighbourhood of different ethnicities?" numFmtId="0">
      <sharedItems containsBlank="1"/>
    </cacheField>
    <cacheField name="Q23. How often do you interact with friends outside of your neighbourhood?" numFmtId="0">
      <sharedItems containsBlank="1"/>
    </cacheField>
    <cacheField name="Q24. How often do you interact with friends outside of your neighbourhood of different ethnicities?" numFmtId="0">
      <sharedItems containsBlank="1"/>
    </cacheField>
    <cacheField name="Q25. How many friends do you have outside your neighbourhood?" numFmtId="0">
      <sharedItems containsBlank="1"/>
    </cacheField>
    <cacheField name="Q26. How many friends of different ethnicities do you have outside your neighbourhood?" numFmtId="0">
      <sharedItems containsBlank="1"/>
    </cacheField>
    <cacheField name="Column3" numFmtId="0">
      <sharedItems containsBlank="1" containsMixedTypes="1" containsNumber="1" minValue="0" maxValue="105.5"/>
    </cacheField>
    <cacheField name="Column4" numFmtId="0">
      <sharedItems containsBlank="1" containsMixedTypes="1" containsNumber="1" minValue="0" maxValue="105.5"/>
    </cacheField>
    <cacheField name="Q27. Where do you have the most interactions with friends outside your neighbourhood?" numFmtId="0">
      <sharedItems containsBlank="1"/>
    </cacheField>
    <cacheField name="Q28. My interactions with other ethnicities outside my neighbourhood have improved my understanding of these ethnicities." numFmtId="0">
      <sharedItems containsBlank="1"/>
    </cacheField>
    <cacheField name="Q29. I feel comfortable interacting with people outside my neighbourhood." numFmtId="0">
      <sharedItems containsBlank="1"/>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77.611739930559" createdVersion="8" refreshedVersion="8" minRefreshableVersion="3" recordCount="49" xr:uid="{64F53AFA-C633-7E48-B515-CB8EF56ECF13}">
  <cacheSource type="worksheet">
    <worksheetSource ref="G1:BO50" sheet="Survey Results"/>
  </cacheSource>
  <cacheFields count="44">
    <cacheField name="Q1. What is your age?" numFmtId="49">
      <sharedItems/>
    </cacheField>
    <cacheField name="Q2. What is your ethnicity? - Selected Choice" numFmtId="49">
      <sharedItems count="4">
        <s v="Chinese"/>
        <s v="Indian"/>
        <s v="Malay"/>
        <s v="Eurasian"/>
      </sharedItems>
    </cacheField>
    <cacheField name="Q3. What is your nationality? - Selected Choice" numFmtId="49">
      <sharedItems/>
    </cacheField>
    <cacheField name="Q4. Which HDB Town do you live in?" numFmtId="49">
      <sharedItems/>
    </cacheField>
    <cacheField name="Q5. What type of housing do you live in?" numFmtId="49">
      <sharedItems/>
    </cacheField>
    <cacheField name="Q6. What is your HDB Flat Type/ Housing Type? - Selected Choice" numFmtId="49">
      <sharedItems/>
    </cacheField>
    <cacheField name="Q8. How many friends do you have in your neighbourhood?" numFmtId="0">
      <sharedItems count="3">
        <s v="1 to 10"/>
        <s v="0"/>
        <s v="11 to 20"/>
      </sharedItems>
    </cacheField>
    <cacheField name="Q9. How many friends of different ethnicity do you have in your neighbourhood?" numFmtId="0">
      <sharedItems count="2">
        <s v="0"/>
        <s v="1 to 10"/>
      </sharedItems>
    </cacheField>
    <cacheField name="Column1" numFmtId="2">
      <sharedItems containsSemiMixedTypes="0" containsString="0" containsNumber="1" minValue="0" maxValue="15.5" count="3">
        <n v="5.5"/>
        <n v="0"/>
        <n v="15.5"/>
      </sharedItems>
    </cacheField>
    <cacheField name="Column2" numFmtId="2">
      <sharedItems containsSemiMixedTypes="0" containsString="0" containsNumber="1" minValue="0" maxValue="5.5" count="2">
        <n v="0"/>
        <n v="5.5"/>
      </sharedItems>
    </cacheField>
    <cacheField name="Ratio" numFmtId="2">
      <sharedItems containsSemiMixedTypes="0" containsString="0" containsNumber="1" minValue="0" maxValue="1" count="3">
        <n v="0"/>
        <n v="1"/>
        <n v="0.35483870967741937"/>
      </sharedItems>
      <fieldGroup base="10">
        <rangePr startNum="0" endNum="1" groupInterval="0.1"/>
        <groupItems count="12">
          <s v="&lt;0"/>
          <s v="0-0.1"/>
          <s v="0.1-0.2"/>
          <s v="0.2-0.3"/>
          <s v="0.3-0.4"/>
          <s v="0.4-0.5"/>
          <s v="0.5-0.6"/>
          <s v="0.6-0.7"/>
          <s v="0.7-0.8"/>
          <s v="0.8-0.9"/>
          <s v="0.9-1"/>
          <s v="&gt;1"/>
        </groupItems>
      </fieldGroup>
    </cacheField>
    <cacheField name="Q10. How often do you interact with your friends in your neighbourhood? - 2" numFmtId="49">
      <sharedItems count="4">
        <s v="Sometimes"/>
        <s v="Never"/>
        <s v="Frequently"/>
        <s v="About half the time"/>
      </sharedItems>
    </cacheField>
    <cacheField name="Q11. How often do you interact with your friends in your neighbourhood of different ethnicities? - 1" numFmtId="49">
      <sharedItems count="4">
        <s v="Never"/>
        <s v="Sometimes"/>
        <s v="About half the time"/>
        <s v="Frequently"/>
      </sharedItems>
    </cacheField>
    <cacheField name="Q12. Where do you have the most interactions with friends in your neighbourhood? - Selected Choice" numFmtId="49">
      <sharedItems/>
    </cacheField>
    <cacheField name="Q13. How often do you interact with your neighbours in your block? - 1" numFmtId="49">
      <sharedItems/>
    </cacheField>
    <cacheField name="Q14. How often do you interact with your neighbours in your block of different ethnicity? - 1" numFmtId="49">
      <sharedItems/>
    </cacheField>
    <cacheField name="Q15. How often do you interact with your neighbours in your neighbourhood? - 1" numFmtId="49">
      <sharedItems/>
    </cacheField>
    <cacheField name="Q16. How often do you interact with your neighbours in your neighbourhood of different ethnicity? - 1" numFmtId="49">
      <sharedItems/>
    </cacheField>
    <cacheField name="Q17. Where do you have the most interactions with neighbours in your neighbourhood? - Selected Choice" numFmtId="49">
      <sharedItems/>
    </cacheField>
    <cacheField name="Q18. My interactions with other ethnicities within my neighbourhood have improved my understanding of these ethnicities." numFmtId="49">
      <sharedItems/>
    </cacheField>
    <cacheField name="Q19. I feel comfortable interacting with people in my neighbourhood." numFmtId="49">
      <sharedItems/>
    </cacheField>
    <cacheField name="Q20. I feel comfortable interacting with people of other ethnicities in my neighbourhood." numFmtId="49">
      <sharedItems/>
    </cacheField>
    <cacheField name="Q21. How often do you interact with people outside of your neighbourhood?" numFmtId="49">
      <sharedItems count="5">
        <s v="Very frequently"/>
        <s v="Sometimes"/>
        <s v="Never"/>
        <s v="About half the time"/>
        <s v="Frequently"/>
      </sharedItems>
    </cacheField>
    <cacheField name="Q22. How often do you interact with people outside of your neighbourhood of different ethnicities?" numFmtId="49">
      <sharedItems count="5">
        <s v="Frequently"/>
        <s v="Sometimes"/>
        <s v="Never"/>
        <s v="About half the time"/>
        <s v="Very frequently"/>
      </sharedItems>
    </cacheField>
    <cacheField name="Q23. How often do you interact with friends outside of your neighbourhood?" numFmtId="49">
      <sharedItems count="5">
        <s v="Very frequently"/>
        <s v="Frequently"/>
        <s v="Never"/>
        <s v="Sometimes"/>
        <s v="About half the time"/>
      </sharedItems>
    </cacheField>
    <cacheField name="Q24. How often do you interact with friends outside of your neighbourhood of different ethnicities?" numFmtId="49">
      <sharedItems count="5">
        <s v="Very frequently"/>
        <s v="Sometimes"/>
        <s v="Frequently"/>
        <s v="Never"/>
        <s v="About half the time"/>
      </sharedItems>
    </cacheField>
    <cacheField name="Q25. How many friends do you have outside your neighbourhood?" numFmtId="49">
      <sharedItems count="11">
        <s v="21 to 30"/>
        <s v="41 to 50"/>
        <s v="0"/>
        <s v="1 to 10"/>
        <s v="11 to 20"/>
        <s v="More than 100"/>
        <s v="31 to 40"/>
        <s v="51 to 60"/>
        <s v="91 to 100"/>
        <s v="71 to 80"/>
        <s v="61 to 70"/>
      </sharedItems>
    </cacheField>
    <cacheField name="Q26. How many friends of different ethnicities do you have outside your neighbourhood?" numFmtId="49">
      <sharedItems count="7">
        <s v="1 to 10"/>
        <s v="31 to 40"/>
        <s v="0"/>
        <s v="21 to 30"/>
        <s v="11 to 20"/>
        <s v="More than 100"/>
        <s v="51 to 60"/>
      </sharedItems>
    </cacheField>
    <cacheField name="Column3" numFmtId="2">
      <sharedItems containsSemiMixedTypes="0" containsString="0" containsNumber="1" minValue="0" maxValue="105.5"/>
    </cacheField>
    <cacheField name="Column4" numFmtId="2">
      <sharedItems containsSemiMixedTypes="0" containsString="0" containsNumber="1" minValue="0" maxValue="105.5"/>
    </cacheField>
    <cacheField name="Col5" numFmtId="2">
      <sharedItems containsSemiMixedTypes="0" containsString="0" containsNumber="1" minValue="0" maxValue="1"/>
    </cacheField>
    <cacheField name="Q27. Where do you have the most interactions with friends outside your neighbourhood?" numFmtId="49">
      <sharedItems/>
    </cacheField>
    <cacheField name="Q28. My interactions with other ethnicities outside my neighbourhood have improved my understanding of these ethnicities." numFmtId="49">
      <sharedItems count="3">
        <s v="Strongly agree"/>
        <s v="Somewhat agree"/>
        <s v="Neither agree nor disagree"/>
      </sharedItems>
    </cacheField>
    <cacheField name="Q29. I feel comfortable interacting with people outside my neighbourhood." numFmtId="49">
      <sharedItems count="3">
        <s v="Strongly agree"/>
        <s v="Somewhat agree"/>
        <s v="Neither agree nor disagree"/>
      </sharedItems>
    </cacheField>
    <cacheField name="Q30. I feel comfortable interacting with people of other ethnicities outside my neighbourhood." numFmtId="49">
      <sharedItems count="3">
        <s v="Strongly agree"/>
        <s v="Somewhat agree"/>
        <s v="Neither agree nor disagree"/>
      </sharedItems>
    </cacheField>
    <cacheField name="Q31. Rank the top 3 amenities you believe are most important to be near your house by entering values 1 to 3 in the boxes below. - Place of Worship" numFmtId="0">
      <sharedItems count="6">
        <s v="MRT Stations"/>
        <s v="Bus Stops"/>
        <s v="Place of Worship"/>
        <s v="Shopping Mall"/>
        <s v="Places where food can be purchased (eg market, supermarket, hawker centre, coffee shop, F&amp;B outlets)"/>
        <s v="Hawker Centre"/>
      </sharedItems>
    </cacheField>
    <cacheField name="Q31. Rank the top 3 amenities you believe are most important to be near your house by entering values 1 to 3 in the boxes below. - Primary School" numFmtId="0">
      <sharedItems/>
    </cacheField>
    <cacheField name="Q31. Rank the top 3 amenities you believe are most important to be near your house by entering values 1 to 3 in the boxes below. - Secondary School" numFmtId="0">
      <sharedItems/>
    </cacheField>
    <cacheField name="Q32. Rank the top 3 factors you believe are the most important in choosing a school by entering values 1 to 3 in the boxes below. - School Curriculum (Integrated Programme/'O' Level/IB etc)" numFmtId="49">
      <sharedItems/>
    </cacheField>
    <cacheField name="Q32. Rank the top 3 factors you believe are the most important in choosing a school by entering values 1 to 3 in the boxes below. - School Reputation" numFmtId="49">
      <sharedItems/>
    </cacheField>
    <cacheField name="Q32. Rank the top 3 factors you believe are the most important in choosing a school by entering values 1 to 3 in the boxes below. - Distance from Home" numFmtId="49">
      <sharedItems/>
    </cacheField>
    <cacheField name="Q33. Do you think EIP is necessary?" numFmtId="49">
      <sharedItems/>
    </cacheField>
    <cacheField name="Q34. Why do you think EIP is necessary or not necessary?" numFmtId="49">
      <sharedItems longText="1"/>
    </cacheField>
    <cacheField name="Q35. Do you have any other suggestions or thoughts regarding the EIP?" numFmtId="49">
      <sharedItems longText="1"/>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3.478778819444" createdVersion="8" refreshedVersion="8" minRefreshableVersion="3" recordCount="98" xr:uid="{59330F39-818B-3048-B584-77D60758F7B4}">
  <cacheSource type="worksheet">
    <worksheetSource ref="H1:L99" sheet="Survey Results"/>
  </cacheSource>
  <cacheFields count="5">
    <cacheField name="Q2. What is your ethnicity? - Selected Choice" numFmtId="0">
      <sharedItems count="4">
        <s v="Chinese"/>
        <s v="Indian"/>
        <s v="Malay"/>
        <s v="Eurasian"/>
      </sharedItems>
    </cacheField>
    <cacheField name="Q3. What is your nationality? - Selected Choice" numFmtId="0">
      <sharedItems/>
    </cacheField>
    <cacheField name="Q4. Which HDB Town do you live in?" numFmtId="0">
      <sharedItems/>
    </cacheField>
    <cacheField name="Q5. What type of housing do you live in?" numFmtId="0">
      <sharedItems count="2">
        <s v="Private"/>
        <s v="Public Housing (HDB)"/>
      </sharedItems>
    </cacheField>
    <cacheField name="Q6. What is your HDB Flat Type/ Housing Type? - Selected Choice" numFmtId="0">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3.51302766204" createdVersion="8" refreshedVersion="8" minRefreshableVersion="3" recordCount="98" xr:uid="{5A5CC6F5-29E1-B046-B90C-F6C06DCFC564}">
  <cacheSource type="worksheet">
    <worksheetSource ref="H1:BO99" sheet="Survey Results"/>
  </cacheSource>
  <cacheFields count="60">
    <cacheField name="Q2. What is your ethnicity? - Selected Choice" numFmtId="0">
      <sharedItems count="4">
        <s v="Chinese"/>
        <s v="Indian"/>
        <s v="Malay"/>
        <s v="Eurasian"/>
      </sharedItems>
    </cacheField>
    <cacheField name="Q3. What is your nationality? - Selected Choice" numFmtId="0">
      <sharedItems/>
    </cacheField>
    <cacheField name="Q4. Which HDB Town do you live in?" numFmtId="0">
      <sharedItems/>
    </cacheField>
    <cacheField name="Q5. What type of housing do you live in?" numFmtId="0">
      <sharedItems/>
    </cacheField>
    <cacheField name="Q6. What is your HDB Flat Type/ Housing Type? - Selected Choice" numFmtId="0">
      <sharedItems/>
    </cacheField>
    <cacheField name="Q8. How many friends do you have in your neighbourhood?" numFmtId="0">
      <sharedItems containsMixedTypes="1" containsNumber="1" containsInteger="1" minValue="0" maxValue="0"/>
    </cacheField>
    <cacheField name="Q9. How many friends of different ethnicity do you have in your neighbourhood?" numFmtId="0">
      <sharedItems containsMixedTypes="1" containsNumber="1" containsInteger="1" minValue="0" maxValue="0"/>
    </cacheField>
    <cacheField name="Column1" numFmtId="0">
      <sharedItems containsSemiMixedTypes="0" containsString="0" containsNumber="1" minValue="0" maxValue="15.5"/>
    </cacheField>
    <cacheField name="Column2" numFmtId="0">
      <sharedItems containsSemiMixedTypes="0" containsString="0" containsNumber="1" minValue="0" maxValue="5.5"/>
    </cacheField>
    <cacheField name="Friends of different ethnicity to friends in neighbourhood" numFmtId="0">
      <sharedItems containsMixedTypes="1" containsNumber="1" minValue="0" maxValue="1"/>
    </cacheField>
    <cacheField name="Q10. How often do you interact with your friends in your neighbourhood? - 2" numFmtId="0">
      <sharedItems/>
    </cacheField>
    <cacheField name="friends in neighbourhood" numFmtId="0">
      <sharedItems containsSemiMixedTypes="0" containsString="0" containsNumber="1" containsInteger="1" minValue="0" maxValue="3"/>
    </cacheField>
    <cacheField name="Q11. How often do you interact with your friends in your neighbourhood of different ethnicities? - 1" numFmtId="0">
      <sharedItems/>
    </cacheField>
    <cacheField name="friends in neighbourhood diff" numFmtId="0">
      <sharedItems containsSemiMixedTypes="0" containsString="0" containsNumber="1" containsInteger="1" minValue="0" maxValue="3"/>
    </cacheField>
    <cacheField name="Q12. Where do you have the most interactions with friends in your neighbourhood? - Selected Choice" numFmtId="0">
      <sharedItems/>
    </cacheField>
    <cacheField name="Q13. How often do you interact with your neighbours in your block? - 1" numFmtId="0">
      <sharedItems/>
    </cacheField>
    <cacheField name="neighbours in block" numFmtId="0">
      <sharedItems containsSemiMixedTypes="0" containsString="0" containsNumber="1" containsInteger="1" minValue="0" maxValue="3"/>
    </cacheField>
    <cacheField name="Q14. How often do you interact with your neighbours in your block of different ethnicity? - 1" numFmtId="0">
      <sharedItems/>
    </cacheField>
    <cacheField name="neighbours in block different ethnicity" numFmtId="0">
      <sharedItems containsSemiMixedTypes="0" containsString="0" containsNumber="1" containsInteger="1" minValue="0" maxValue="3"/>
    </cacheField>
    <cacheField name="Q15. How often do you interact with your neighbours in your neighbourhood? - 1" numFmtId="0">
      <sharedItems/>
    </cacheField>
    <cacheField name="neighbours in neighbourhood" numFmtId="0">
      <sharedItems containsSemiMixedTypes="0" containsString="0" containsNumber="1" containsInteger="1" minValue="0" maxValue="3"/>
    </cacheField>
    <cacheField name="Q16. How often do you interact with your neighbours in your neighbourhood of different ethnicity? - 1" numFmtId="0">
      <sharedItems/>
    </cacheField>
    <cacheField name="neighbours in neighbourhood diff" numFmtId="0">
      <sharedItems containsSemiMixedTypes="0" containsString="0" containsNumber="1" containsInteger="1" minValue="0" maxValue="3"/>
    </cacheField>
    <cacheField name="Q17. Where do you have the most interactions with neighbours in your neighbourhood? - Selected Choice" numFmtId="0">
      <sharedItems containsBlank="1"/>
    </cacheField>
    <cacheField name="Q18. My interactions with other ethnicities within my neighbourhood have improved my understanding of these ethnicities." numFmtId="0">
      <sharedItems/>
    </cacheField>
    <cacheField name="improve understanding" numFmtId="0">
      <sharedItems containsSemiMixedTypes="0" containsString="0" containsNumber="1" containsInteger="1" minValue="0" maxValue="4"/>
    </cacheField>
    <cacheField name="Q19. I feel comfortable interacting with people in my neighbourhood." numFmtId="0">
      <sharedItems/>
    </cacheField>
    <cacheField name="feel comfortable interacting" numFmtId="0">
      <sharedItems containsSemiMixedTypes="0" containsString="0" containsNumber="1" containsInteger="1" minValue="1" maxValue="4"/>
    </cacheField>
    <cacheField name="Q20. I feel comfortable interacting with people of other ethnicities in my neighbourhood." numFmtId="0">
      <sharedItems/>
    </cacheField>
    <cacheField name="feel comfortable interacting others" numFmtId="0">
      <sharedItems containsSemiMixedTypes="0" containsString="0" containsNumber="1" containsInteger="1" minValue="0" maxValue="4"/>
    </cacheField>
    <cacheField name="Q21. How often do you interact with people outside of your neighbourhood?" numFmtId="0">
      <sharedItems/>
    </cacheField>
    <cacheField name="people outside" numFmtId="0">
      <sharedItems containsSemiMixedTypes="0" containsString="0" containsNumber="1" containsInteger="1" minValue="0" maxValue="4"/>
    </cacheField>
    <cacheField name="Q22. How often do you interact with people outside of your neighbourhood of different ethnicities?" numFmtId="0">
      <sharedItems/>
    </cacheField>
    <cacheField name="people outside other" numFmtId="0">
      <sharedItems containsSemiMixedTypes="0" containsString="0" containsNumber="1" containsInteger="1" minValue="0" maxValue="4"/>
    </cacheField>
    <cacheField name="Q23. How often do you interact with friends outside of your neighbourhood?" numFmtId="0">
      <sharedItems/>
    </cacheField>
    <cacheField name="friends outside" numFmtId="0">
      <sharedItems containsSemiMixedTypes="0" containsString="0" containsNumber="1" containsInteger="1" minValue="0" maxValue="4"/>
    </cacheField>
    <cacheField name="Q24. How often do you interact with friends outside of your neighbourhood of different ethnicities?" numFmtId="0">
      <sharedItems/>
    </cacheField>
    <cacheField name="friends outside other" numFmtId="0">
      <sharedItems containsSemiMixedTypes="0" containsString="0" containsNumber="1" containsInteger="1" minValue="0" maxValue="4"/>
    </cacheField>
    <cacheField name="Q25. How many friends do you have outside your neighbourhood?" numFmtId="0">
      <sharedItems containsMixedTypes="1" containsNumber="1" containsInteger="1" minValue="0" maxValue="0"/>
    </cacheField>
    <cacheField name="Q26. How many friends of different ethnicities do you have outside your neighbourhood?" numFmtId="0">
      <sharedItems containsMixedTypes="1" containsNumber="1" containsInteger="1" minValue="0" maxValue="0"/>
    </cacheField>
    <cacheField name="Column3" numFmtId="0">
      <sharedItems containsSemiMixedTypes="0" containsString="0" containsNumber="1" minValue="0" maxValue="105.5"/>
    </cacheField>
    <cacheField name="Column4" numFmtId="0">
      <sharedItems containsSemiMixedTypes="0" containsString="0" containsNumber="1" minValue="0" maxValue="105.5"/>
    </cacheField>
    <cacheField name="Friends of other ethnicities to friends outside neighbourhood" numFmtId="0">
      <sharedItems containsMixedTypes="1" containsNumber="1" minValue="0" maxValue="1" count="18">
        <n v="0.22"/>
        <n v="0.78"/>
        <s v=""/>
        <n v="0"/>
        <n v="0.35"/>
        <n v="0.24"/>
        <n v="0.34"/>
        <n v="0.61"/>
        <n v="1"/>
        <n v="0.44"/>
        <n v="0.15"/>
        <n v="0.27"/>
        <n v="0.74"/>
        <n v="0.53"/>
        <n v="7.0000000000000007E-2"/>
        <n v="0.05"/>
        <n v="0.08"/>
        <n v="0.1"/>
      </sharedItems>
    </cacheField>
    <cacheField name="Q27. Where do you have the most interactions with friends outside your neighbourhood?" numFmtId="0">
      <sharedItems/>
    </cacheField>
    <cacheField name="Q28. My interactions with other ethnicities outside my neighbourhood have improved my understanding of these ethnicities." numFmtId="0">
      <sharedItems/>
    </cacheField>
    <cacheField name="q28" numFmtId="0">
      <sharedItems containsSemiMixedTypes="0" containsString="0" containsNumber="1" containsInteger="1" minValue="2" maxValue="4"/>
    </cacheField>
    <cacheField name="Q29. I feel comfortable interacting with people outside my neighbourhood." numFmtId="0">
      <sharedItems/>
    </cacheField>
    <cacheField name="q29" numFmtId="0">
      <sharedItems containsSemiMixedTypes="0" containsString="0" containsNumber="1" containsInteger="1" minValue="2" maxValue="4"/>
    </cacheField>
    <cacheField name="Q30. I feel comfortable interacting with people of other ethnicities outside my neighbourhood." numFmtId="0">
      <sharedItems/>
    </cacheField>
    <cacheField name="q30" numFmtId="0">
      <sharedItems containsSemiMixedTypes="0" containsString="0" containsNumber="1" containsInteger="1" minValue="2" maxValue="4"/>
    </cacheField>
    <cacheField name="Q31. Rank the top 3 amenities you believe are most important to be near your house by entering values 1 to 3 in the boxes below. - Place of Worship" numFmtId="0">
      <sharedItems/>
    </cacheField>
    <cacheField name="Q31. Rank the top 3 amenities you believe are most important to be near your house by entering values 1 to 3 in the boxes below. - Primary School" numFmtId="0">
      <sharedItems/>
    </cacheField>
    <cacheField name="Q31. Rank the top 3 amenities you believe are most important to be near your house by entering values 1 to 3 in the boxes below. - Secondary School" numFmtId="0">
      <sharedItems/>
    </cacheField>
    <cacheField name="Q32. Rank the top 3 factors you believe are the most important in choosing a school by entering values 1 to 3 in the boxes below. - School Curriculum (Integrated Programme/'O' Level/IB etc)" numFmtId="0">
      <sharedItems/>
    </cacheField>
    <cacheField name="Q32. Rank the top 3 factors you believe are the most important in choosing a school by entering values 1 to 3 in the boxes below. - School Reputation" numFmtId="0">
      <sharedItems/>
    </cacheField>
    <cacheField name="Q32. Rank the top 3 factors you believe are the most important in choosing a school by entering values 1 to 3 in the boxes below. - Distance from Home" numFmtId="0">
      <sharedItems/>
    </cacheField>
    <cacheField name="Q33. Do you think EIP is necessary?" numFmtId="0">
      <sharedItems/>
    </cacheField>
    <cacheField name="eip necessary" numFmtId="0">
      <sharedItems containsSemiMixedTypes="0" containsString="0" containsNumber="1" containsInteger="1" minValue="1" maxValue="4"/>
    </cacheField>
    <cacheField name="Q34. Why do you think EIP is necessary or not necessary?" numFmtId="0">
      <sharedItems longText="1"/>
    </cacheField>
    <cacheField name="Q35. Do you have any other suggestions or thoughts regarding the EIP?" numFmtId="0">
      <sharedItems longText="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3.513777314816" createdVersion="8" refreshedVersion="8" minRefreshableVersion="3" recordCount="98" xr:uid="{034BB1F5-682D-8F44-8592-DF926FCD4748}">
  <cacheSource type="worksheet">
    <worksheetSource ref="G1:BO99" sheet="Survey Results"/>
  </cacheSource>
  <cacheFields count="61">
    <cacheField name="Q1. What is your age?" numFmtId="0">
      <sharedItems containsSemiMixedTypes="0" containsString="0" containsNumber="1" containsInteger="1" minValue="18" maxValue="39" count="12">
        <n v="22"/>
        <n v="23"/>
        <n v="24"/>
        <n v="21"/>
        <n v="25"/>
        <n v="20"/>
        <n v="27"/>
        <n v="30"/>
        <n v="39"/>
        <n v="18"/>
        <n v="19"/>
        <n v="29"/>
      </sharedItems>
    </cacheField>
    <cacheField name="Q2. What is your ethnicity? - Selected Choice" numFmtId="0">
      <sharedItems count="4">
        <s v="Chinese"/>
        <s v="Indian"/>
        <s v="Malay"/>
        <s v="Eurasian"/>
      </sharedItems>
    </cacheField>
    <cacheField name="Q3. What is your nationality? - Selected Choice" numFmtId="0">
      <sharedItems/>
    </cacheField>
    <cacheField name="Q4. Which HDB Town do you live in?" numFmtId="0">
      <sharedItems/>
    </cacheField>
    <cacheField name="Q5. What type of housing do you live in?" numFmtId="0">
      <sharedItems/>
    </cacheField>
    <cacheField name="Q6. What is your HDB Flat Type/ Housing Type? - Selected Choice" numFmtId="0">
      <sharedItems/>
    </cacheField>
    <cacheField name="Q8. How many friends do you have in your neighbourhood?" numFmtId="0">
      <sharedItems containsMixedTypes="1" containsNumber="1" containsInteger="1" minValue="0" maxValue="0" count="3">
        <s v="1 to 10"/>
        <n v="0"/>
        <s v="11 to 20"/>
      </sharedItems>
    </cacheField>
    <cacheField name="Q9. How many friends of different ethnicity do you have in your neighbourhood?" numFmtId="0">
      <sharedItems containsMixedTypes="1" containsNumber="1" containsInteger="1" minValue="0" maxValue="0" count="2">
        <n v="0"/>
        <s v="1 to 10"/>
      </sharedItems>
    </cacheField>
    <cacheField name="Column1" numFmtId="0">
      <sharedItems containsSemiMixedTypes="0" containsString="0" containsNumber="1" minValue="0" maxValue="15.5"/>
    </cacheField>
    <cacheField name="Column2" numFmtId="0">
      <sharedItems containsSemiMixedTypes="0" containsString="0" containsNumber="1" minValue="0" maxValue="5.5"/>
    </cacheField>
    <cacheField name="Friends of different ethnicity to friends in neighbourhood" numFmtId="0">
      <sharedItems containsMixedTypes="1" containsNumber="1" minValue="0" maxValue="1" count="5">
        <n v="0"/>
        <s v=""/>
        <n v="1"/>
        <n v="0.35"/>
        <n v="0.35483870967741937" u="1"/>
      </sharedItems>
    </cacheField>
    <cacheField name="Q10. How often do you interact with your friends in your neighbourhood? - 2" numFmtId="0">
      <sharedItems count="4">
        <s v="Sometimes"/>
        <s v="Never"/>
        <s v="Frequently"/>
        <s v="About half the time"/>
      </sharedItems>
    </cacheField>
    <cacheField name="friends in neighbourhood" numFmtId="0">
      <sharedItems containsSemiMixedTypes="0" containsString="0" containsNumber="1" containsInteger="1" minValue="0" maxValue="3"/>
    </cacheField>
    <cacheField name="Q11. How often do you interact with your friends in your neighbourhood of different ethnicities? - 1" numFmtId="0">
      <sharedItems count="4">
        <s v="Never"/>
        <s v="Sometimes"/>
        <s v="About half the time"/>
        <s v="Frequently"/>
      </sharedItems>
    </cacheField>
    <cacheField name="friends in neighbourhood diff" numFmtId="0">
      <sharedItems containsSemiMixedTypes="0" containsString="0" containsNumber="1" containsInteger="1" minValue="0" maxValue="3"/>
    </cacheField>
    <cacheField name="Q12. Where do you have the most interactions with friends in your neighbourhood? - Selected Choice" numFmtId="0">
      <sharedItems/>
    </cacheField>
    <cacheField name="Q13. How often do you interact with your neighbours in your block? - 1" numFmtId="0">
      <sharedItems/>
    </cacheField>
    <cacheField name="neighbours in block" numFmtId="0">
      <sharedItems containsSemiMixedTypes="0" containsString="0" containsNumber="1" containsInteger="1" minValue="0" maxValue="3"/>
    </cacheField>
    <cacheField name="Q14. How often do you interact with your neighbours in your block of different ethnicity? - 1" numFmtId="0">
      <sharedItems/>
    </cacheField>
    <cacheField name="neighbours in block different ethnicity" numFmtId="0">
      <sharedItems containsSemiMixedTypes="0" containsString="0" containsNumber="1" containsInteger="1" minValue="0" maxValue="3"/>
    </cacheField>
    <cacheField name="Q15. How often do you interact with your neighbours in your neighbourhood? - 1" numFmtId="0">
      <sharedItems/>
    </cacheField>
    <cacheField name="neighbours in neighbourhood" numFmtId="0">
      <sharedItems containsSemiMixedTypes="0" containsString="0" containsNumber="1" containsInteger="1" minValue="0" maxValue="3"/>
    </cacheField>
    <cacheField name="Q16. How often do you interact with your neighbours in your neighbourhood of different ethnicity? - 1" numFmtId="0">
      <sharedItems/>
    </cacheField>
    <cacheField name="neighbours in neighbourhood diff" numFmtId="0">
      <sharedItems containsSemiMixedTypes="0" containsString="0" containsNumber="1" containsInteger="1" minValue="0" maxValue="3"/>
    </cacheField>
    <cacheField name="Q17. Where do you have the most interactions with neighbours in your neighbourhood? - Selected Choice" numFmtId="0">
      <sharedItems containsBlank="1"/>
    </cacheField>
    <cacheField name="Q18. My interactions with other ethnicities within my neighbourhood have improved my understanding of these ethnicities." numFmtId="0">
      <sharedItems/>
    </cacheField>
    <cacheField name="improve understanding" numFmtId="0">
      <sharedItems containsSemiMixedTypes="0" containsString="0" containsNumber="1" containsInteger="1" minValue="0" maxValue="4"/>
    </cacheField>
    <cacheField name="Q19. I feel comfortable interacting with people in my neighbourhood." numFmtId="0">
      <sharedItems/>
    </cacheField>
    <cacheField name="feel comfortable interacting" numFmtId="0">
      <sharedItems containsSemiMixedTypes="0" containsString="0" containsNumber="1" containsInteger="1" minValue="1" maxValue="4"/>
    </cacheField>
    <cacheField name="Q20. I feel comfortable interacting with people of other ethnicities in my neighbourhood." numFmtId="0">
      <sharedItems/>
    </cacheField>
    <cacheField name="feel comfortable interacting others" numFmtId="0">
      <sharedItems containsSemiMixedTypes="0" containsString="0" containsNumber="1" containsInteger="1" minValue="0" maxValue="4"/>
    </cacheField>
    <cacheField name="Q21. How often do you interact with people outside of your neighbourhood?" numFmtId="0">
      <sharedItems count="5">
        <s v="Very frequently"/>
        <s v="Sometimes"/>
        <s v="Never"/>
        <s v="About half the time"/>
        <s v="Frequently"/>
      </sharedItems>
    </cacheField>
    <cacheField name="people outside" numFmtId="0">
      <sharedItems containsSemiMixedTypes="0" containsString="0" containsNumber="1" containsInteger="1" minValue="0" maxValue="4"/>
    </cacheField>
    <cacheField name="Q22. How often do you interact with people outside of your neighbourhood of different ethnicities?" numFmtId="0">
      <sharedItems count="5">
        <s v="Frequently"/>
        <s v="Sometimes"/>
        <s v="Never"/>
        <s v="About half the time"/>
        <s v="Very frequently"/>
      </sharedItems>
    </cacheField>
    <cacheField name="people outside other" numFmtId="0">
      <sharedItems containsSemiMixedTypes="0" containsString="0" containsNumber="1" containsInteger="1" minValue="0" maxValue="4"/>
    </cacheField>
    <cacheField name="Q23. How often do you interact with friends outside of your neighbourhood?" numFmtId="0">
      <sharedItems count="5">
        <s v="Very frequently"/>
        <s v="Frequently"/>
        <s v="Never"/>
        <s v="Sometimes"/>
        <s v="About half the time"/>
      </sharedItems>
    </cacheField>
    <cacheField name="friends outside" numFmtId="0">
      <sharedItems containsSemiMixedTypes="0" containsString="0" containsNumber="1" containsInteger="1" minValue="0" maxValue="4"/>
    </cacheField>
    <cacheField name="Q24. How often do you interact with friends outside of your neighbourhood of different ethnicities?" numFmtId="0">
      <sharedItems count="5">
        <s v="Very frequently"/>
        <s v="Sometimes"/>
        <s v="Frequently"/>
        <s v="Never"/>
        <s v="About half the time"/>
      </sharedItems>
    </cacheField>
    <cacheField name="friends outside other" numFmtId="0">
      <sharedItems containsSemiMixedTypes="0" containsString="0" containsNumber="1" containsInteger="1" minValue="0" maxValue="4"/>
    </cacheField>
    <cacheField name="Q25. How many friends do you have outside your neighbourhood?" numFmtId="0">
      <sharedItems containsMixedTypes="1" containsNumber="1" containsInteger="1" minValue="0" maxValue="0" count="11">
        <s v="21 to 30"/>
        <s v="41 to 50"/>
        <n v="0"/>
        <s v="1 to 10"/>
        <s v="11 to 20"/>
        <s v="More than 100"/>
        <s v="31 to 40"/>
        <s v="51 to 60"/>
        <s v="91 to 100"/>
        <s v="71 to 80"/>
        <s v="61 to 70"/>
      </sharedItems>
    </cacheField>
    <cacheField name="Q26. How many friends of different ethnicities do you have outside your neighbourhood?" numFmtId="0">
      <sharedItems containsMixedTypes="1" containsNumber="1" containsInteger="1" minValue="0" maxValue="0" count="7">
        <s v="1 to 10"/>
        <s v="31 to 40"/>
        <n v="0"/>
        <s v="21 to 30"/>
        <s v="11 to 20"/>
        <s v="More than 100"/>
        <s v="51 to 60"/>
      </sharedItems>
    </cacheField>
    <cacheField name="Column3" numFmtId="0">
      <sharedItems containsSemiMixedTypes="0" containsString="0" containsNumber="1" minValue="0" maxValue="105.5"/>
    </cacheField>
    <cacheField name="Column4" numFmtId="0">
      <sharedItems containsSemiMixedTypes="0" containsString="0" containsNumber="1" minValue="0" maxValue="105.5"/>
    </cacheField>
    <cacheField name="Friends of other ethnicities to friends outside neighbourhood" numFmtId="0">
      <sharedItems containsMixedTypes="1" containsNumber="1" minValue="0" maxValue="1"/>
    </cacheField>
    <cacheField name="Q27. Where do you have the most interactions with friends outside your neighbourhood?" numFmtId="0">
      <sharedItems/>
    </cacheField>
    <cacheField name="Q28. My interactions with other ethnicities outside my neighbourhood have improved my understanding of these ethnicities." numFmtId="0">
      <sharedItems/>
    </cacheField>
    <cacheField name="q28" numFmtId="0">
      <sharedItems containsSemiMixedTypes="0" containsString="0" containsNumber="1" containsInteger="1" minValue="2" maxValue="4"/>
    </cacheField>
    <cacheField name="Q29. I feel comfortable interacting with people outside my neighbourhood." numFmtId="0">
      <sharedItems/>
    </cacheField>
    <cacheField name="q29" numFmtId="0">
      <sharedItems containsSemiMixedTypes="0" containsString="0" containsNumber="1" containsInteger="1" minValue="2" maxValue="4"/>
    </cacheField>
    <cacheField name="Q30. I feel comfortable interacting with people of other ethnicities outside my neighbourhood." numFmtId="0">
      <sharedItems/>
    </cacheField>
    <cacheField name="q30" numFmtId="0">
      <sharedItems containsSemiMixedTypes="0" containsString="0" containsNumber="1" containsInteger="1" minValue="2" maxValue="4"/>
    </cacheField>
    <cacheField name="Q31. Rank the top 3 amenities you believe are most important to be near your house by entering values 1 to 3 in the boxes below. - Place of Worship" numFmtId="0">
      <sharedItems/>
    </cacheField>
    <cacheField name="Q31. Rank the top 3 amenities you believe are most important to be near your house by entering values 1 to 3 in the boxes below. - Primary School" numFmtId="0">
      <sharedItems/>
    </cacheField>
    <cacheField name="Q31. Rank the top 3 amenities you believe are most important to be near your house by entering values 1 to 3 in the boxes below. - Secondary School" numFmtId="0">
      <sharedItems/>
    </cacheField>
    <cacheField name="Q32. Rank the top 3 factors you believe are the most important in choosing a school by entering values 1 to 3 in the boxes below. - School Curriculum (Integrated Programme/'O' Level/IB etc)" numFmtId="0">
      <sharedItems/>
    </cacheField>
    <cacheField name="Q32. Rank the top 3 factors you believe are the most important in choosing a school by entering values 1 to 3 in the boxes below. - School Reputation" numFmtId="0">
      <sharedItems/>
    </cacheField>
    <cacheField name="Q32. Rank the top 3 factors you believe are the most important in choosing a school by entering values 1 to 3 in the boxes below. - Distance from Home" numFmtId="0">
      <sharedItems/>
    </cacheField>
    <cacheField name="Q33. Do you think EIP is necessary?" numFmtId="0">
      <sharedItems/>
    </cacheField>
    <cacheField name="eip necessary" numFmtId="0">
      <sharedItems containsSemiMixedTypes="0" containsString="0" containsNumber="1" containsInteger="1" minValue="1" maxValue="4"/>
    </cacheField>
    <cacheField name="Q34. Why do you think EIP is necessary or not necessary?" numFmtId="0">
      <sharedItems longText="1"/>
    </cacheField>
    <cacheField name="Q35. Do you have any other suggestions or thoughts regarding the EIP?"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5"/>
    <n v="5"/>
    <n v="1"/>
    <n v="1"/>
    <n v="5"/>
  </r>
  <r>
    <x v="1"/>
    <x v="1"/>
    <x v="1"/>
    <n v="0"/>
    <n v="5"/>
    <n v="2"/>
    <n v="4"/>
    <n v="0"/>
  </r>
  <r>
    <x v="2"/>
    <x v="2"/>
    <x v="1"/>
    <n v="3"/>
    <n v="3"/>
    <n v="3"/>
    <n v="3"/>
    <n v="5"/>
  </r>
  <r>
    <x v="2"/>
    <x v="2"/>
    <x v="2"/>
    <n v="1"/>
    <n v="2"/>
    <n v="3"/>
    <n v="2"/>
    <n v="2"/>
  </r>
  <r>
    <x v="1"/>
    <x v="2"/>
    <x v="3"/>
    <n v="4"/>
    <n v="3"/>
    <n v="5"/>
    <n v="3"/>
    <n v="3"/>
  </r>
  <r>
    <x v="1"/>
    <x v="0"/>
    <x v="4"/>
    <n v="0"/>
    <n v="5"/>
    <n v="0"/>
    <n v="4"/>
    <n v="0"/>
  </r>
  <r>
    <x v="1"/>
    <x v="1"/>
    <x v="4"/>
    <n v="0"/>
    <n v="1"/>
    <n v="0"/>
    <n v="5"/>
    <n v="0"/>
  </r>
  <r>
    <x v="1"/>
    <x v="2"/>
    <x v="0"/>
    <n v="3"/>
    <n v="1"/>
    <n v="3"/>
    <n v="1"/>
    <n v="5"/>
  </r>
  <r>
    <x v="2"/>
    <x v="2"/>
    <x v="0"/>
    <n v="0"/>
    <n v="4"/>
    <n v="4"/>
    <n v="0"/>
    <n v="3"/>
  </r>
  <r>
    <x v="3"/>
    <x v="0"/>
    <x v="3"/>
    <n v="3"/>
    <n v="5"/>
    <n v="1"/>
    <n v="1"/>
    <n v="1"/>
  </r>
  <r>
    <x v="1"/>
    <x v="1"/>
    <x v="4"/>
    <n v="2"/>
    <n v="5"/>
    <n v="5"/>
    <n v="4"/>
    <n v="4"/>
  </r>
  <r>
    <x v="0"/>
    <x v="2"/>
    <x v="1"/>
    <n v="5"/>
    <n v="2"/>
    <n v="3"/>
    <n v="3"/>
    <n v="5"/>
  </r>
  <r>
    <x v="3"/>
    <x v="1"/>
    <x v="4"/>
    <n v="5"/>
    <n v="2"/>
    <n v="2"/>
    <n v="4"/>
    <n v="5"/>
  </r>
  <r>
    <x v="0"/>
    <x v="1"/>
    <x v="4"/>
    <n v="3"/>
    <n v="1"/>
    <n v="4"/>
    <n v="5"/>
    <n v="4"/>
  </r>
  <r>
    <x v="1"/>
    <x v="0"/>
    <x v="1"/>
    <n v="5"/>
    <n v="2"/>
    <n v="0"/>
    <n v="3"/>
    <n v="1"/>
  </r>
  <r>
    <x v="1"/>
    <x v="1"/>
    <x v="0"/>
    <n v="0"/>
    <n v="4"/>
    <n v="4"/>
    <n v="5"/>
    <n v="4"/>
  </r>
  <r>
    <x v="1"/>
    <x v="0"/>
    <x v="3"/>
    <n v="5"/>
    <n v="2"/>
    <n v="4"/>
    <n v="4"/>
    <n v="1"/>
  </r>
  <r>
    <x v="1"/>
    <x v="2"/>
    <x v="2"/>
    <n v="1"/>
    <n v="5"/>
    <n v="3"/>
    <n v="5"/>
    <n v="5"/>
  </r>
  <r>
    <x v="2"/>
    <x v="2"/>
    <x v="0"/>
    <n v="0"/>
    <n v="4"/>
    <n v="3"/>
    <n v="1"/>
    <n v="2"/>
  </r>
  <r>
    <x v="3"/>
    <x v="2"/>
    <x v="1"/>
    <n v="3"/>
    <n v="0"/>
    <n v="0"/>
    <n v="4"/>
    <n v="3"/>
  </r>
  <r>
    <x v="0"/>
    <x v="2"/>
    <x v="3"/>
    <n v="4"/>
    <n v="2"/>
    <n v="4"/>
    <n v="3"/>
    <n v="0"/>
  </r>
  <r>
    <x v="0"/>
    <x v="2"/>
    <x v="3"/>
    <n v="2"/>
    <n v="4"/>
    <n v="0"/>
    <n v="5"/>
    <n v="4"/>
  </r>
  <r>
    <x v="1"/>
    <x v="1"/>
    <x v="3"/>
    <n v="4"/>
    <n v="4"/>
    <n v="1"/>
    <n v="5"/>
    <n v="2"/>
  </r>
  <r>
    <x v="1"/>
    <x v="2"/>
    <x v="2"/>
    <n v="3"/>
    <n v="2"/>
    <n v="3"/>
    <n v="1"/>
    <n v="3"/>
  </r>
  <r>
    <x v="3"/>
    <x v="2"/>
    <x v="1"/>
    <n v="0"/>
    <n v="4"/>
    <n v="5"/>
    <n v="0"/>
    <n v="5"/>
  </r>
  <r>
    <x v="3"/>
    <x v="2"/>
    <x v="3"/>
    <n v="4"/>
    <n v="4"/>
    <n v="0"/>
    <n v="1"/>
    <n v="2"/>
  </r>
  <r>
    <x v="1"/>
    <x v="1"/>
    <x v="4"/>
    <n v="0"/>
    <n v="1"/>
    <n v="4"/>
    <n v="0"/>
    <n v="2"/>
  </r>
  <r>
    <x v="2"/>
    <x v="2"/>
    <x v="0"/>
    <n v="0"/>
    <n v="1"/>
    <n v="2"/>
    <n v="3"/>
    <n v="5"/>
  </r>
  <r>
    <x v="0"/>
    <x v="1"/>
    <x v="0"/>
    <n v="0"/>
    <n v="1"/>
    <n v="3"/>
    <n v="2"/>
    <n v="3"/>
  </r>
  <r>
    <x v="3"/>
    <x v="2"/>
    <x v="4"/>
    <n v="0"/>
    <n v="1"/>
    <n v="2"/>
    <n v="0"/>
    <n v="4"/>
  </r>
  <r>
    <x v="0"/>
    <x v="2"/>
    <x v="4"/>
    <n v="0"/>
    <n v="4"/>
    <n v="5"/>
    <n v="5"/>
    <n v="0"/>
  </r>
  <r>
    <x v="3"/>
    <x v="2"/>
    <x v="4"/>
    <n v="5"/>
    <n v="3"/>
    <n v="4"/>
    <n v="4"/>
    <n v="0"/>
  </r>
  <r>
    <x v="0"/>
    <x v="1"/>
    <x v="1"/>
    <n v="4"/>
    <n v="3"/>
    <n v="4"/>
    <n v="0"/>
    <n v="3"/>
  </r>
  <r>
    <x v="1"/>
    <x v="2"/>
    <x v="2"/>
    <n v="5"/>
    <n v="4"/>
    <n v="5"/>
    <n v="2"/>
    <n v="5"/>
  </r>
  <r>
    <x v="0"/>
    <x v="2"/>
    <x v="5"/>
    <n v="4"/>
    <n v="3"/>
    <n v="0"/>
    <n v="1"/>
    <n v="4"/>
  </r>
  <r>
    <x v="2"/>
    <x v="1"/>
    <x v="3"/>
    <n v="4"/>
    <n v="0"/>
    <n v="5"/>
    <n v="1"/>
    <n v="5"/>
  </r>
  <r>
    <x v="2"/>
    <x v="0"/>
    <x v="5"/>
    <n v="4"/>
    <n v="4"/>
    <n v="0"/>
    <n v="3"/>
    <n v="1"/>
  </r>
  <r>
    <x v="1"/>
    <x v="0"/>
    <x v="5"/>
    <n v="1"/>
    <n v="0"/>
    <n v="3"/>
    <n v="1"/>
    <n v="4"/>
  </r>
  <r>
    <x v="2"/>
    <x v="2"/>
    <x v="3"/>
    <n v="4"/>
    <n v="5"/>
    <n v="1"/>
    <n v="1"/>
    <n v="4"/>
  </r>
  <r>
    <x v="0"/>
    <x v="2"/>
    <x v="0"/>
    <n v="1"/>
    <n v="2"/>
    <n v="4"/>
    <n v="5"/>
    <n v="5"/>
  </r>
  <r>
    <x v="3"/>
    <x v="0"/>
    <x v="1"/>
    <n v="5"/>
    <n v="2"/>
    <n v="4"/>
    <n v="5"/>
    <n v="5"/>
  </r>
  <r>
    <x v="3"/>
    <x v="2"/>
    <x v="4"/>
    <n v="1"/>
    <n v="3"/>
    <n v="3"/>
    <n v="0"/>
    <n v="4"/>
  </r>
  <r>
    <x v="2"/>
    <x v="2"/>
    <x v="1"/>
    <n v="0"/>
    <n v="3"/>
    <n v="1"/>
    <n v="5"/>
    <n v="5"/>
  </r>
  <r>
    <x v="0"/>
    <x v="1"/>
    <x v="5"/>
    <n v="5"/>
    <n v="1"/>
    <n v="5"/>
    <n v="1"/>
    <n v="1"/>
  </r>
  <r>
    <x v="2"/>
    <x v="2"/>
    <x v="4"/>
    <n v="1"/>
    <n v="1"/>
    <n v="3"/>
    <n v="1"/>
    <n v="0"/>
  </r>
  <r>
    <x v="2"/>
    <x v="0"/>
    <x v="1"/>
    <n v="4"/>
    <n v="0"/>
    <n v="1"/>
    <n v="4"/>
    <n v="4"/>
  </r>
  <r>
    <x v="3"/>
    <x v="1"/>
    <x v="4"/>
    <n v="4"/>
    <n v="0"/>
    <n v="5"/>
    <n v="2"/>
    <n v="1"/>
  </r>
  <r>
    <x v="2"/>
    <x v="1"/>
    <x v="5"/>
    <n v="1"/>
    <n v="2"/>
    <n v="1"/>
    <n v="5"/>
    <n v="2"/>
  </r>
  <r>
    <x v="1"/>
    <x v="2"/>
    <x v="5"/>
    <n v="5"/>
    <n v="0"/>
    <n v="0"/>
    <n v="0"/>
    <n v="4"/>
  </r>
  <r>
    <x v="3"/>
    <x v="0"/>
    <x v="0"/>
    <n v="0"/>
    <n v="0"/>
    <n v="5"/>
    <n v="5"/>
    <n v="2"/>
  </r>
  <r>
    <x v="0"/>
    <x v="0"/>
    <x v="1"/>
    <n v="5"/>
    <n v="1"/>
    <n v="1"/>
    <n v="3"/>
    <n v="4"/>
  </r>
  <r>
    <x v="0"/>
    <x v="2"/>
    <x v="5"/>
    <n v="3"/>
    <n v="4"/>
    <n v="1"/>
    <n v="2"/>
    <n v="5"/>
  </r>
  <r>
    <x v="0"/>
    <x v="0"/>
    <x v="4"/>
    <n v="4"/>
    <n v="5"/>
    <n v="5"/>
    <n v="1"/>
    <n v="4"/>
  </r>
  <r>
    <x v="1"/>
    <x v="1"/>
    <x v="3"/>
    <n v="3"/>
    <n v="1"/>
    <n v="2"/>
    <n v="4"/>
    <n v="0"/>
  </r>
  <r>
    <x v="0"/>
    <x v="0"/>
    <x v="3"/>
    <n v="0"/>
    <n v="1"/>
    <n v="1"/>
    <n v="2"/>
    <n v="2"/>
  </r>
  <r>
    <x v="3"/>
    <x v="0"/>
    <x v="1"/>
    <n v="1"/>
    <n v="3"/>
    <n v="2"/>
    <n v="2"/>
    <n v="3"/>
  </r>
  <r>
    <x v="2"/>
    <x v="1"/>
    <x v="2"/>
    <n v="5"/>
    <n v="5"/>
    <n v="3"/>
    <n v="1"/>
    <n v="2"/>
  </r>
  <r>
    <x v="1"/>
    <x v="0"/>
    <x v="2"/>
    <n v="0"/>
    <n v="5"/>
    <n v="0"/>
    <n v="0"/>
    <n v="5"/>
  </r>
  <r>
    <x v="3"/>
    <x v="2"/>
    <x v="4"/>
    <n v="2"/>
    <n v="3"/>
    <n v="3"/>
    <n v="5"/>
    <n v="5"/>
  </r>
  <r>
    <x v="3"/>
    <x v="0"/>
    <x v="1"/>
    <n v="3"/>
    <n v="3"/>
    <n v="0"/>
    <n v="0"/>
    <n v="2"/>
  </r>
  <r>
    <x v="0"/>
    <x v="1"/>
    <x v="4"/>
    <n v="2"/>
    <n v="2"/>
    <n v="2"/>
    <n v="5"/>
    <n v="0"/>
  </r>
  <r>
    <x v="1"/>
    <x v="0"/>
    <x v="0"/>
    <n v="1"/>
    <n v="1"/>
    <n v="5"/>
    <n v="3"/>
    <n v="1"/>
  </r>
  <r>
    <x v="1"/>
    <x v="1"/>
    <x v="2"/>
    <n v="4"/>
    <n v="0"/>
    <n v="5"/>
    <n v="2"/>
    <n v="4"/>
  </r>
  <r>
    <x v="2"/>
    <x v="1"/>
    <x v="0"/>
    <n v="4"/>
    <n v="4"/>
    <n v="0"/>
    <n v="5"/>
    <n v="4"/>
  </r>
  <r>
    <x v="0"/>
    <x v="2"/>
    <x v="3"/>
    <n v="1"/>
    <n v="4"/>
    <n v="1"/>
    <n v="3"/>
    <n v="3"/>
  </r>
  <r>
    <x v="0"/>
    <x v="2"/>
    <x v="5"/>
    <n v="2"/>
    <n v="5"/>
    <n v="3"/>
    <n v="5"/>
    <n v="2"/>
  </r>
  <r>
    <x v="1"/>
    <x v="2"/>
    <x v="0"/>
    <n v="1"/>
    <n v="2"/>
    <n v="5"/>
    <n v="2"/>
    <n v="4"/>
  </r>
  <r>
    <x v="3"/>
    <x v="1"/>
    <x v="3"/>
    <n v="4"/>
    <n v="5"/>
    <n v="3"/>
    <n v="3"/>
    <n v="0"/>
  </r>
  <r>
    <x v="3"/>
    <x v="1"/>
    <x v="5"/>
    <n v="5"/>
    <n v="0"/>
    <n v="0"/>
    <n v="0"/>
    <n v="1"/>
  </r>
  <r>
    <x v="0"/>
    <x v="1"/>
    <x v="0"/>
    <n v="3"/>
    <n v="4"/>
    <n v="4"/>
    <n v="3"/>
    <n v="4"/>
  </r>
  <r>
    <x v="1"/>
    <x v="1"/>
    <x v="2"/>
    <n v="1"/>
    <n v="2"/>
    <n v="2"/>
    <n v="1"/>
    <n v="3"/>
  </r>
  <r>
    <x v="3"/>
    <x v="0"/>
    <x v="2"/>
    <n v="2"/>
    <n v="2"/>
    <n v="4"/>
    <n v="5"/>
    <n v="1"/>
  </r>
  <r>
    <x v="2"/>
    <x v="1"/>
    <x v="3"/>
    <n v="0"/>
    <n v="0"/>
    <n v="3"/>
    <n v="4"/>
    <n v="5"/>
  </r>
  <r>
    <x v="1"/>
    <x v="1"/>
    <x v="5"/>
    <n v="5"/>
    <n v="0"/>
    <n v="3"/>
    <n v="2"/>
    <n v="3"/>
  </r>
  <r>
    <x v="1"/>
    <x v="1"/>
    <x v="3"/>
    <n v="1"/>
    <n v="3"/>
    <n v="5"/>
    <n v="5"/>
    <n v="3"/>
  </r>
  <r>
    <x v="2"/>
    <x v="2"/>
    <x v="0"/>
    <n v="5"/>
    <n v="4"/>
    <n v="2"/>
    <n v="3"/>
    <n v="1"/>
  </r>
  <r>
    <x v="1"/>
    <x v="0"/>
    <x v="0"/>
    <n v="4"/>
    <n v="4"/>
    <n v="5"/>
    <n v="1"/>
    <n v="0"/>
  </r>
  <r>
    <x v="3"/>
    <x v="0"/>
    <x v="4"/>
    <n v="1"/>
    <n v="0"/>
    <n v="4"/>
    <n v="2"/>
    <n v="1"/>
  </r>
  <r>
    <x v="2"/>
    <x v="0"/>
    <x v="0"/>
    <n v="4"/>
    <n v="2"/>
    <n v="0"/>
    <n v="4"/>
    <n v="0"/>
  </r>
  <r>
    <x v="3"/>
    <x v="2"/>
    <x v="4"/>
    <n v="1"/>
    <n v="4"/>
    <n v="1"/>
    <n v="4"/>
    <n v="5"/>
  </r>
  <r>
    <x v="1"/>
    <x v="0"/>
    <x v="5"/>
    <n v="3"/>
    <n v="1"/>
    <n v="5"/>
    <n v="1"/>
    <n v="0"/>
  </r>
  <r>
    <x v="0"/>
    <x v="2"/>
    <x v="0"/>
    <n v="4"/>
    <n v="1"/>
    <n v="2"/>
    <n v="2"/>
    <n v="3"/>
  </r>
  <r>
    <x v="1"/>
    <x v="2"/>
    <x v="3"/>
    <n v="2"/>
    <n v="3"/>
    <n v="0"/>
    <n v="4"/>
    <n v="5"/>
  </r>
  <r>
    <x v="2"/>
    <x v="0"/>
    <x v="5"/>
    <n v="2"/>
    <n v="3"/>
    <n v="0"/>
    <n v="5"/>
    <n v="0"/>
  </r>
  <r>
    <x v="2"/>
    <x v="2"/>
    <x v="0"/>
    <n v="2"/>
    <n v="3"/>
    <n v="1"/>
    <n v="1"/>
    <n v="1"/>
  </r>
  <r>
    <x v="0"/>
    <x v="0"/>
    <x v="5"/>
    <n v="0"/>
    <n v="1"/>
    <n v="1"/>
    <n v="0"/>
    <n v="3"/>
  </r>
  <r>
    <x v="0"/>
    <x v="2"/>
    <x v="3"/>
    <n v="1"/>
    <n v="0"/>
    <n v="1"/>
    <n v="3"/>
    <n v="2"/>
  </r>
  <r>
    <x v="2"/>
    <x v="1"/>
    <x v="5"/>
    <n v="5"/>
    <n v="2"/>
    <n v="0"/>
    <n v="3"/>
    <n v="5"/>
  </r>
  <r>
    <x v="2"/>
    <x v="2"/>
    <x v="2"/>
    <n v="1"/>
    <n v="2"/>
    <n v="2"/>
    <n v="4"/>
    <n v="4"/>
  </r>
  <r>
    <x v="2"/>
    <x v="2"/>
    <x v="2"/>
    <n v="0"/>
    <n v="3"/>
    <n v="3"/>
    <n v="1"/>
    <n v="2"/>
  </r>
  <r>
    <x v="2"/>
    <x v="2"/>
    <x v="4"/>
    <n v="3"/>
    <n v="3"/>
    <n v="4"/>
    <n v="3"/>
    <n v="0"/>
  </r>
  <r>
    <x v="2"/>
    <x v="1"/>
    <x v="5"/>
    <n v="3"/>
    <n v="0"/>
    <n v="1"/>
    <n v="5"/>
    <n v="2"/>
  </r>
  <r>
    <x v="0"/>
    <x v="2"/>
    <x v="4"/>
    <n v="1"/>
    <n v="0"/>
    <n v="5"/>
    <n v="2"/>
    <n v="0"/>
  </r>
  <r>
    <x v="1"/>
    <x v="2"/>
    <x v="5"/>
    <n v="4"/>
    <n v="2"/>
    <n v="1"/>
    <n v="1"/>
    <n v="1"/>
  </r>
  <r>
    <x v="0"/>
    <x v="2"/>
    <x v="2"/>
    <n v="3"/>
    <n v="4"/>
    <n v="0"/>
    <n v="5"/>
    <n v="5"/>
  </r>
  <r>
    <x v="2"/>
    <x v="1"/>
    <x v="4"/>
    <n v="4"/>
    <n v="1"/>
    <n v="2"/>
    <n v="4"/>
    <n v="1"/>
  </r>
  <r>
    <x v="0"/>
    <x v="1"/>
    <x v="2"/>
    <n v="4"/>
    <n v="2"/>
    <n v="2"/>
    <n v="2"/>
    <n v="0"/>
  </r>
  <r>
    <x v="1"/>
    <x v="0"/>
    <x v="0"/>
    <n v="0"/>
    <n v="5"/>
    <n v="1"/>
    <n v="3"/>
    <n v="3"/>
  </r>
  <r>
    <x v="3"/>
    <x v="2"/>
    <x v="2"/>
    <n v="0"/>
    <n v="3"/>
    <n v="0"/>
    <n v="1"/>
    <n v="5"/>
  </r>
  <r>
    <x v="2"/>
    <x v="2"/>
    <x v="0"/>
    <n v="2"/>
    <n v="4"/>
    <n v="0"/>
    <n v="4"/>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Permanent Resident"/>
    <n v="1"/>
    <n v="0"/>
    <n v="5"/>
  </r>
  <r>
    <x v="1"/>
    <s v="Permanent Resident"/>
    <n v="5"/>
    <n v="5"/>
    <n v="0"/>
  </r>
  <r>
    <x v="0"/>
    <s v="Others"/>
    <n v="0"/>
    <n v="2"/>
    <n v="2"/>
  </r>
  <r>
    <x v="2"/>
    <s v="Permanent Resident"/>
    <n v="4"/>
    <n v="3"/>
    <n v="5"/>
  </r>
  <r>
    <x v="1"/>
    <s v="Permanent Resident"/>
    <n v="1"/>
    <n v="0"/>
    <n v="5"/>
  </r>
  <r>
    <x v="0"/>
    <s v="Singaporean"/>
    <n v="4"/>
    <n v="5"/>
    <n v="3"/>
  </r>
  <r>
    <x v="2"/>
    <s v="Singaporean"/>
    <n v="1"/>
    <n v="3"/>
    <n v="2"/>
  </r>
  <r>
    <x v="1"/>
    <s v="Others"/>
    <n v="5"/>
    <n v="0"/>
    <n v="1"/>
  </r>
  <r>
    <x v="2"/>
    <s v="Permanent Resident"/>
    <n v="1"/>
    <n v="0"/>
    <n v="5"/>
  </r>
  <r>
    <x v="2"/>
    <s v="Others"/>
    <n v="3"/>
    <n v="2"/>
    <n v="2"/>
  </r>
  <r>
    <x v="1"/>
    <s v="Singaporean"/>
    <n v="1"/>
    <n v="5"/>
    <n v="4"/>
  </r>
  <r>
    <x v="2"/>
    <s v="Singaporean"/>
    <n v="1"/>
    <n v="5"/>
    <n v="1"/>
  </r>
  <r>
    <x v="0"/>
    <s v="Permanent Resident"/>
    <n v="4"/>
    <n v="3"/>
    <n v="0"/>
  </r>
  <r>
    <x v="1"/>
    <s v="Permanent Resident"/>
    <n v="5"/>
    <n v="2"/>
    <n v="4"/>
  </r>
  <r>
    <x v="0"/>
    <s v="Others"/>
    <n v="4"/>
    <n v="2"/>
    <n v="5"/>
  </r>
  <r>
    <x v="1"/>
    <s v="Others"/>
    <n v="2"/>
    <n v="2"/>
    <n v="0"/>
  </r>
  <r>
    <x v="3"/>
    <s v="Others"/>
    <n v="0"/>
    <n v="0"/>
    <n v="4"/>
  </r>
  <r>
    <x v="1"/>
    <s v="Others"/>
    <n v="3"/>
    <n v="0"/>
    <n v="2"/>
  </r>
  <r>
    <x v="0"/>
    <s v="Singaporean"/>
    <n v="5"/>
    <n v="5"/>
    <n v="1"/>
  </r>
  <r>
    <x v="0"/>
    <s v="Others"/>
    <n v="5"/>
    <n v="0"/>
    <n v="1"/>
  </r>
  <r>
    <x v="0"/>
    <s v="Permanent Resident"/>
    <n v="2"/>
    <n v="1"/>
    <n v="0"/>
  </r>
  <r>
    <x v="2"/>
    <s v="Others"/>
    <n v="3"/>
    <n v="1"/>
    <n v="4"/>
  </r>
  <r>
    <x v="3"/>
    <s v="Others"/>
    <n v="4"/>
    <n v="3"/>
    <n v="3"/>
  </r>
  <r>
    <x v="3"/>
    <s v="Others"/>
    <n v="3"/>
    <n v="0"/>
    <n v="4"/>
  </r>
  <r>
    <x v="3"/>
    <s v="Permanent Resident"/>
    <n v="3"/>
    <n v="1"/>
    <n v="4"/>
  </r>
  <r>
    <x v="1"/>
    <s v="Permanent Resident"/>
    <n v="2"/>
    <n v="3"/>
    <n v="1"/>
  </r>
  <r>
    <x v="3"/>
    <s v="Others"/>
    <n v="0"/>
    <n v="5"/>
    <n v="4"/>
  </r>
  <r>
    <x v="1"/>
    <s v="Singaporean"/>
    <n v="4"/>
    <n v="1"/>
    <n v="0"/>
  </r>
  <r>
    <x v="2"/>
    <s v="Singaporean"/>
    <n v="3"/>
    <n v="4"/>
    <n v="5"/>
  </r>
  <r>
    <x v="1"/>
    <s v="Permanent Resident"/>
    <n v="0"/>
    <n v="3"/>
    <n v="4"/>
  </r>
  <r>
    <x v="2"/>
    <s v="Singaporean"/>
    <n v="4"/>
    <n v="0"/>
    <n v="0"/>
  </r>
  <r>
    <x v="3"/>
    <s v="Permanent Resident"/>
    <n v="5"/>
    <n v="3"/>
    <n v="2"/>
  </r>
  <r>
    <x v="3"/>
    <s v="Singaporean"/>
    <n v="4"/>
    <n v="2"/>
    <n v="3"/>
  </r>
  <r>
    <x v="0"/>
    <s v="Permanent Resident"/>
    <n v="1"/>
    <n v="2"/>
    <n v="0"/>
  </r>
  <r>
    <x v="0"/>
    <s v="Others"/>
    <n v="5"/>
    <n v="3"/>
    <n v="3"/>
  </r>
  <r>
    <x v="1"/>
    <s v="Permanent Resident"/>
    <n v="4"/>
    <n v="4"/>
    <n v="2"/>
  </r>
  <r>
    <x v="2"/>
    <s v="Others"/>
    <n v="2"/>
    <n v="1"/>
    <n v="5"/>
  </r>
  <r>
    <x v="2"/>
    <s v="Singaporean"/>
    <n v="1"/>
    <n v="1"/>
    <n v="1"/>
  </r>
  <r>
    <x v="0"/>
    <s v="Others"/>
    <n v="3"/>
    <n v="5"/>
    <n v="5"/>
  </r>
  <r>
    <x v="1"/>
    <s v="Singaporean"/>
    <n v="5"/>
    <n v="4"/>
    <n v="0"/>
  </r>
  <r>
    <x v="0"/>
    <s v="Others"/>
    <n v="3"/>
    <n v="4"/>
    <n v="4"/>
  </r>
  <r>
    <x v="0"/>
    <s v="Permanent Resident"/>
    <n v="3"/>
    <n v="3"/>
    <n v="0"/>
  </r>
  <r>
    <x v="0"/>
    <s v="Others"/>
    <n v="5"/>
    <n v="3"/>
    <n v="1"/>
  </r>
  <r>
    <x v="0"/>
    <s v="Others"/>
    <n v="4"/>
    <n v="2"/>
    <n v="3"/>
  </r>
  <r>
    <x v="1"/>
    <s v="Singaporean"/>
    <n v="0"/>
    <n v="5"/>
    <n v="1"/>
  </r>
  <r>
    <x v="0"/>
    <s v="Permanent Resident"/>
    <n v="4"/>
    <n v="5"/>
    <n v="0"/>
  </r>
  <r>
    <x v="0"/>
    <s v="Others"/>
    <n v="5"/>
    <n v="0"/>
    <n v="0"/>
  </r>
  <r>
    <x v="0"/>
    <s v="Permanent Resident"/>
    <n v="1"/>
    <n v="2"/>
    <n v="5"/>
  </r>
  <r>
    <x v="3"/>
    <s v="Others"/>
    <n v="4"/>
    <n v="4"/>
    <n v="1"/>
  </r>
  <r>
    <x v="1"/>
    <s v="Singaporean"/>
    <n v="3"/>
    <n v="2"/>
    <n v="5"/>
  </r>
  <r>
    <x v="0"/>
    <s v="Singaporean"/>
    <n v="2"/>
    <n v="2"/>
    <n v="0"/>
  </r>
  <r>
    <x v="1"/>
    <s v="Permanent Resident"/>
    <n v="2"/>
    <n v="5"/>
    <n v="1"/>
  </r>
  <r>
    <x v="2"/>
    <s v="Permanent Resident"/>
    <n v="0"/>
    <n v="0"/>
    <n v="5"/>
  </r>
  <r>
    <x v="3"/>
    <s v="Singaporean"/>
    <n v="5"/>
    <n v="4"/>
    <n v="1"/>
  </r>
  <r>
    <x v="1"/>
    <s v="Permanent Resident"/>
    <n v="3"/>
    <n v="2"/>
    <n v="5"/>
  </r>
  <r>
    <x v="3"/>
    <s v="Others"/>
    <n v="1"/>
    <n v="1"/>
    <n v="3"/>
  </r>
  <r>
    <x v="0"/>
    <s v="Singaporean"/>
    <n v="2"/>
    <n v="3"/>
    <n v="1"/>
  </r>
  <r>
    <x v="0"/>
    <s v="Singaporean"/>
    <n v="1"/>
    <n v="1"/>
    <n v="2"/>
  </r>
  <r>
    <x v="3"/>
    <s v="Singaporean"/>
    <n v="1"/>
    <n v="5"/>
    <n v="4"/>
  </r>
  <r>
    <x v="0"/>
    <s v="Permanent Resident"/>
    <n v="2"/>
    <n v="0"/>
    <n v="4"/>
  </r>
  <r>
    <x v="1"/>
    <s v="Others"/>
    <n v="2"/>
    <n v="1"/>
    <n v="4"/>
  </r>
  <r>
    <x v="2"/>
    <s v="Permanent Resident"/>
    <n v="5"/>
    <n v="1"/>
    <n v="5"/>
  </r>
  <r>
    <x v="1"/>
    <s v="Permanent Resident"/>
    <n v="5"/>
    <n v="0"/>
    <n v="4"/>
  </r>
  <r>
    <x v="1"/>
    <s v="Permanent Resident"/>
    <n v="1"/>
    <n v="5"/>
    <n v="5"/>
  </r>
  <r>
    <x v="2"/>
    <s v="Others"/>
    <n v="0"/>
    <n v="3"/>
    <n v="5"/>
  </r>
  <r>
    <x v="3"/>
    <s v="Others"/>
    <n v="1"/>
    <n v="1"/>
    <n v="4"/>
  </r>
  <r>
    <x v="3"/>
    <s v="Singaporean"/>
    <n v="2"/>
    <n v="1"/>
    <n v="5"/>
  </r>
  <r>
    <x v="1"/>
    <s v="Singaporean"/>
    <n v="4"/>
    <n v="5"/>
    <n v="4"/>
  </r>
  <r>
    <x v="1"/>
    <s v="Permanent Resident"/>
    <n v="2"/>
    <n v="1"/>
    <n v="0"/>
  </r>
  <r>
    <x v="0"/>
    <s v="Permanent Resident"/>
    <n v="1"/>
    <n v="3"/>
    <n v="0"/>
  </r>
  <r>
    <x v="0"/>
    <s v="Singaporean"/>
    <n v="4"/>
    <n v="1"/>
    <n v="3"/>
  </r>
  <r>
    <x v="1"/>
    <s v="Others"/>
    <n v="0"/>
    <n v="4"/>
    <n v="0"/>
  </r>
  <r>
    <x v="3"/>
    <s v="Singaporean"/>
    <n v="4"/>
    <n v="3"/>
    <n v="0"/>
  </r>
  <r>
    <x v="0"/>
    <s v="Permanent Resident"/>
    <n v="5"/>
    <n v="1"/>
    <n v="4"/>
  </r>
  <r>
    <x v="1"/>
    <s v="Singaporean"/>
    <n v="1"/>
    <n v="0"/>
    <n v="0"/>
  </r>
  <r>
    <x v="0"/>
    <s v="Permanent Resident"/>
    <n v="5"/>
    <n v="0"/>
    <n v="1"/>
  </r>
  <r>
    <x v="1"/>
    <s v="Others"/>
    <n v="2"/>
    <n v="2"/>
    <n v="2"/>
  </r>
  <r>
    <x v="3"/>
    <s v="Others"/>
    <n v="2"/>
    <n v="5"/>
    <n v="0"/>
  </r>
  <r>
    <x v="0"/>
    <s v="Others"/>
    <n v="4"/>
    <n v="3"/>
    <n v="0"/>
  </r>
  <r>
    <x v="3"/>
    <s v="Singaporean"/>
    <n v="4"/>
    <n v="2"/>
    <n v="2"/>
  </r>
  <r>
    <x v="2"/>
    <s v="Singaporean"/>
    <n v="1"/>
    <n v="5"/>
    <n v="4"/>
  </r>
  <r>
    <x v="3"/>
    <s v="Others"/>
    <n v="4"/>
    <n v="1"/>
    <n v="5"/>
  </r>
  <r>
    <x v="1"/>
    <s v="Singaporean"/>
    <n v="5"/>
    <n v="4"/>
    <n v="0"/>
  </r>
  <r>
    <x v="2"/>
    <s v="Permanent Resident"/>
    <n v="4"/>
    <n v="3"/>
    <n v="3"/>
  </r>
  <r>
    <x v="2"/>
    <s v="Permanent Resident"/>
    <n v="1"/>
    <n v="5"/>
    <n v="4"/>
  </r>
  <r>
    <x v="2"/>
    <s v="Permanent Resident"/>
    <n v="2"/>
    <n v="4"/>
    <n v="1"/>
  </r>
  <r>
    <x v="0"/>
    <s v="Others"/>
    <n v="5"/>
    <n v="4"/>
    <n v="5"/>
  </r>
  <r>
    <x v="2"/>
    <s v="Singaporean"/>
    <n v="0"/>
    <n v="2"/>
    <n v="2"/>
  </r>
  <r>
    <x v="3"/>
    <s v="Singaporean"/>
    <n v="2"/>
    <n v="4"/>
    <n v="4"/>
  </r>
  <r>
    <x v="2"/>
    <s v="Others"/>
    <n v="3"/>
    <n v="0"/>
    <n v="1"/>
  </r>
  <r>
    <x v="1"/>
    <s v="Permanent Resident"/>
    <n v="4"/>
    <n v="5"/>
    <n v="5"/>
  </r>
  <r>
    <x v="3"/>
    <s v="Others"/>
    <n v="4"/>
    <n v="2"/>
    <n v="1"/>
  </r>
  <r>
    <x v="0"/>
    <s v="Others"/>
    <n v="4"/>
    <n v="0"/>
    <n v="4"/>
  </r>
  <r>
    <x v="2"/>
    <s v="Others"/>
    <n v="4"/>
    <n v="1"/>
    <n v="0"/>
  </r>
  <r>
    <x v="1"/>
    <s v="Singaporean"/>
    <n v="4"/>
    <n v="5"/>
    <n v="2"/>
  </r>
  <r>
    <x v="1"/>
    <s v="Singaporean"/>
    <n v="2"/>
    <n v="4"/>
    <n v="4"/>
  </r>
  <r>
    <x v="1"/>
    <s v="Others"/>
    <n v="0"/>
    <n v="1"/>
    <n v="2"/>
  </r>
  <r>
    <x v="1"/>
    <s v="Singaporean"/>
    <n v="0"/>
    <n v="5"/>
    <n v="2"/>
  </r>
  <r>
    <x v="3"/>
    <s v="Others"/>
    <n v="1"/>
    <n v="0"/>
    <n v="1"/>
  </r>
  <r>
    <x v="3"/>
    <s v="Others"/>
    <n v="2"/>
    <n v="0"/>
    <n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59"/>
    <x v="0"/>
    <s v="Permanent Resident"/>
    <n v="1"/>
    <n v="0"/>
    <n v="5"/>
  </r>
  <r>
    <n v="96"/>
    <x v="1"/>
    <s v="Permanent Resident"/>
    <n v="5"/>
    <n v="5"/>
    <n v="0"/>
  </r>
  <r>
    <n v="39"/>
    <x v="0"/>
    <s v="Others"/>
    <n v="0"/>
    <n v="2"/>
    <n v="2"/>
  </r>
  <r>
    <n v="52"/>
    <x v="2"/>
    <s v="Permanent Resident"/>
    <n v="4"/>
    <n v="3"/>
    <n v="5"/>
  </r>
  <r>
    <n v="36"/>
    <x v="1"/>
    <s v="Permanent Resident"/>
    <n v="1"/>
    <n v="0"/>
    <n v="5"/>
  </r>
  <r>
    <n v="55"/>
    <x v="0"/>
    <s v="Singaporean"/>
    <n v="4"/>
    <n v="5"/>
    <n v="3"/>
  </r>
  <r>
    <n v="17"/>
    <x v="2"/>
    <s v="Singaporean"/>
    <n v="1"/>
    <n v="3"/>
    <n v="2"/>
  </r>
  <r>
    <n v="93"/>
    <x v="1"/>
    <s v="Others"/>
    <n v="5"/>
    <n v="0"/>
    <n v="1"/>
  </r>
  <r>
    <n v="77"/>
    <x v="2"/>
    <s v="Permanent Resident"/>
    <n v="1"/>
    <n v="0"/>
    <n v="5"/>
  </r>
  <r>
    <n v="69"/>
    <x v="2"/>
    <s v="Others"/>
    <n v="3"/>
    <n v="2"/>
    <n v="2"/>
  </r>
  <r>
    <n v="29"/>
    <x v="1"/>
    <s v="Singaporean"/>
    <n v="1"/>
    <n v="5"/>
    <n v="4"/>
  </r>
  <r>
    <n v="44"/>
    <x v="2"/>
    <s v="Singaporean"/>
    <n v="1"/>
    <n v="5"/>
    <n v="1"/>
  </r>
  <r>
    <n v="45"/>
    <x v="0"/>
    <s v="Permanent Resident"/>
    <n v="4"/>
    <n v="3"/>
    <n v="0"/>
  </r>
  <r>
    <n v="51"/>
    <x v="1"/>
    <s v="Permanent Resident"/>
    <n v="5"/>
    <n v="2"/>
    <n v="4"/>
  </r>
  <r>
    <n v="39"/>
    <x v="0"/>
    <s v="Others"/>
    <n v="4"/>
    <n v="2"/>
    <n v="5"/>
  </r>
  <r>
    <n v="79"/>
    <x v="1"/>
    <s v="Others"/>
    <n v="2"/>
    <n v="2"/>
    <n v="0"/>
  </r>
  <r>
    <n v="13"/>
    <x v="3"/>
    <s v="Others"/>
    <n v="0"/>
    <n v="0"/>
    <n v="4"/>
  </r>
  <r>
    <n v="85"/>
    <x v="1"/>
    <s v="Others"/>
    <n v="3"/>
    <n v="0"/>
    <n v="2"/>
  </r>
  <r>
    <n v="42"/>
    <x v="0"/>
    <s v="Singaporean"/>
    <n v="5"/>
    <n v="5"/>
    <n v="1"/>
  </r>
  <r>
    <n v="98"/>
    <x v="0"/>
    <s v="Others"/>
    <n v="5"/>
    <n v="0"/>
    <n v="1"/>
  </r>
  <r>
    <n v="44"/>
    <x v="0"/>
    <s v="Permanent Resident"/>
    <n v="2"/>
    <n v="1"/>
    <n v="0"/>
  </r>
  <r>
    <n v="17"/>
    <x v="2"/>
    <s v="Others"/>
    <n v="3"/>
    <n v="1"/>
    <n v="4"/>
  </r>
  <r>
    <n v="17"/>
    <x v="3"/>
    <s v="Others"/>
    <n v="4"/>
    <n v="3"/>
    <n v="3"/>
  </r>
  <r>
    <n v="89"/>
    <x v="3"/>
    <s v="Others"/>
    <n v="3"/>
    <n v="0"/>
    <n v="4"/>
  </r>
  <r>
    <n v="49"/>
    <x v="3"/>
    <s v="Permanent Resident"/>
    <n v="3"/>
    <n v="1"/>
    <n v="4"/>
  </r>
  <r>
    <n v="45"/>
    <x v="1"/>
    <s v="Permanent Resident"/>
    <n v="2"/>
    <n v="3"/>
    <n v="1"/>
  </r>
  <r>
    <n v="98"/>
    <x v="3"/>
    <s v="Others"/>
    <n v="0"/>
    <n v="5"/>
    <n v="4"/>
  </r>
  <r>
    <n v="2"/>
    <x v="1"/>
    <s v="Singaporean"/>
    <n v="4"/>
    <n v="1"/>
    <n v="0"/>
  </r>
  <r>
    <n v="72"/>
    <x v="2"/>
    <s v="Singaporean"/>
    <n v="3"/>
    <n v="4"/>
    <n v="5"/>
  </r>
  <r>
    <n v="56"/>
    <x v="1"/>
    <s v="Permanent Resident"/>
    <n v="0"/>
    <n v="3"/>
    <n v="4"/>
  </r>
  <r>
    <n v="35"/>
    <x v="2"/>
    <s v="Singaporean"/>
    <n v="4"/>
    <n v="0"/>
    <n v="0"/>
  </r>
  <r>
    <n v="13"/>
    <x v="3"/>
    <s v="Permanent Resident"/>
    <n v="5"/>
    <n v="3"/>
    <n v="2"/>
  </r>
  <r>
    <n v="53"/>
    <x v="3"/>
    <s v="Singaporean"/>
    <n v="4"/>
    <n v="2"/>
    <n v="3"/>
  </r>
  <r>
    <n v="7"/>
    <x v="0"/>
    <s v="Permanent Resident"/>
    <n v="1"/>
    <n v="2"/>
    <n v="0"/>
  </r>
  <r>
    <n v="45"/>
    <x v="0"/>
    <s v="Others"/>
    <n v="5"/>
    <n v="3"/>
    <n v="3"/>
  </r>
  <r>
    <n v="30"/>
    <x v="1"/>
    <s v="Permanent Resident"/>
    <n v="4"/>
    <n v="4"/>
    <n v="2"/>
  </r>
  <r>
    <n v="20"/>
    <x v="2"/>
    <s v="Others"/>
    <n v="2"/>
    <n v="1"/>
    <n v="5"/>
  </r>
  <r>
    <n v="8"/>
    <x v="2"/>
    <s v="Singaporean"/>
    <n v="1"/>
    <n v="1"/>
    <n v="1"/>
  </r>
  <r>
    <n v="97"/>
    <x v="0"/>
    <s v="Others"/>
    <n v="3"/>
    <n v="5"/>
    <n v="5"/>
  </r>
  <r>
    <n v="59"/>
    <x v="1"/>
    <s v="Singaporean"/>
    <n v="5"/>
    <n v="4"/>
    <n v="0"/>
  </r>
  <r>
    <n v="42"/>
    <x v="0"/>
    <s v="Others"/>
    <n v="3"/>
    <n v="4"/>
    <n v="4"/>
  </r>
  <r>
    <n v="36"/>
    <x v="0"/>
    <s v="Permanent Resident"/>
    <n v="3"/>
    <n v="3"/>
    <n v="0"/>
  </r>
  <r>
    <n v="63"/>
    <x v="0"/>
    <s v="Others"/>
    <n v="5"/>
    <n v="3"/>
    <n v="1"/>
  </r>
  <r>
    <n v="83"/>
    <x v="0"/>
    <s v="Others"/>
    <n v="4"/>
    <n v="2"/>
    <n v="3"/>
  </r>
  <r>
    <n v="52"/>
    <x v="1"/>
    <s v="Singaporean"/>
    <n v="0"/>
    <n v="5"/>
    <n v="1"/>
  </r>
  <r>
    <n v="84"/>
    <x v="0"/>
    <s v="Permanent Resident"/>
    <n v="4"/>
    <n v="5"/>
    <n v="0"/>
  </r>
  <r>
    <n v="16"/>
    <x v="0"/>
    <s v="Others"/>
    <n v="5"/>
    <n v="0"/>
    <n v="0"/>
  </r>
  <r>
    <n v="29"/>
    <x v="0"/>
    <s v="Permanent Resident"/>
    <n v="1"/>
    <n v="2"/>
    <n v="5"/>
  </r>
  <r>
    <n v="19"/>
    <x v="3"/>
    <s v="Others"/>
    <n v="4"/>
    <n v="4"/>
    <n v="1"/>
  </r>
  <r>
    <n v="72"/>
    <x v="1"/>
    <s v="Singaporean"/>
    <n v="3"/>
    <n v="2"/>
    <n v="5"/>
  </r>
  <r>
    <n v="22"/>
    <x v="0"/>
    <s v="Singaporean"/>
    <n v="2"/>
    <n v="2"/>
    <n v="0"/>
  </r>
  <r>
    <n v="3"/>
    <x v="1"/>
    <s v="Permanent Resident"/>
    <n v="2"/>
    <n v="5"/>
    <n v="1"/>
  </r>
  <r>
    <n v="69"/>
    <x v="2"/>
    <s v="Permanent Resident"/>
    <n v="0"/>
    <n v="0"/>
    <n v="5"/>
  </r>
  <r>
    <n v="85"/>
    <x v="3"/>
    <s v="Singaporean"/>
    <n v="5"/>
    <n v="4"/>
    <n v="1"/>
  </r>
  <r>
    <n v="73"/>
    <x v="1"/>
    <s v="Permanent Resident"/>
    <n v="3"/>
    <n v="2"/>
    <n v="5"/>
  </r>
  <r>
    <n v="91"/>
    <x v="3"/>
    <s v="Others"/>
    <n v="1"/>
    <n v="1"/>
    <n v="3"/>
  </r>
  <r>
    <n v="71"/>
    <x v="0"/>
    <s v="Singaporean"/>
    <n v="2"/>
    <n v="3"/>
    <n v="1"/>
  </r>
  <r>
    <n v="31"/>
    <x v="0"/>
    <s v="Singaporean"/>
    <n v="1"/>
    <n v="1"/>
    <n v="2"/>
  </r>
  <r>
    <n v="36"/>
    <x v="3"/>
    <s v="Singaporean"/>
    <n v="1"/>
    <n v="5"/>
    <n v="4"/>
  </r>
  <r>
    <n v="63"/>
    <x v="0"/>
    <s v="Permanent Resident"/>
    <n v="2"/>
    <n v="0"/>
    <n v="4"/>
  </r>
  <r>
    <n v="36"/>
    <x v="1"/>
    <s v="Others"/>
    <n v="2"/>
    <n v="1"/>
    <n v="4"/>
  </r>
  <r>
    <n v="14"/>
    <x v="2"/>
    <s v="Permanent Resident"/>
    <n v="5"/>
    <n v="1"/>
    <n v="5"/>
  </r>
  <r>
    <n v="10"/>
    <x v="1"/>
    <s v="Permanent Resident"/>
    <n v="5"/>
    <n v="0"/>
    <n v="4"/>
  </r>
  <r>
    <n v="61"/>
    <x v="1"/>
    <s v="Permanent Resident"/>
    <n v="1"/>
    <n v="5"/>
    <n v="5"/>
  </r>
  <r>
    <n v="84"/>
    <x v="2"/>
    <s v="Others"/>
    <n v="0"/>
    <n v="3"/>
    <n v="5"/>
  </r>
  <r>
    <n v="60"/>
    <x v="3"/>
    <s v="Others"/>
    <n v="1"/>
    <n v="1"/>
    <n v="4"/>
  </r>
  <r>
    <n v="27"/>
    <x v="3"/>
    <s v="Singaporean"/>
    <n v="2"/>
    <n v="1"/>
    <n v="5"/>
  </r>
  <r>
    <n v="52"/>
    <x v="1"/>
    <s v="Singaporean"/>
    <n v="4"/>
    <n v="5"/>
    <n v="4"/>
  </r>
  <r>
    <n v="77"/>
    <x v="1"/>
    <s v="Permanent Resident"/>
    <n v="2"/>
    <n v="1"/>
    <n v="0"/>
  </r>
  <r>
    <n v="29"/>
    <x v="0"/>
    <s v="Permanent Resident"/>
    <n v="1"/>
    <n v="3"/>
    <n v="0"/>
  </r>
  <r>
    <n v="51"/>
    <x v="0"/>
    <s v="Singaporean"/>
    <n v="4"/>
    <n v="1"/>
    <n v="3"/>
  </r>
  <r>
    <n v="21"/>
    <x v="1"/>
    <s v="Others"/>
    <n v="0"/>
    <n v="4"/>
    <n v="0"/>
  </r>
  <r>
    <n v="98"/>
    <x v="3"/>
    <s v="Singaporean"/>
    <n v="4"/>
    <n v="3"/>
    <n v="0"/>
  </r>
  <r>
    <n v="93"/>
    <x v="0"/>
    <s v="Permanent Resident"/>
    <n v="5"/>
    <n v="1"/>
    <n v="4"/>
  </r>
  <r>
    <n v="56"/>
    <x v="1"/>
    <s v="Singaporean"/>
    <n v="1"/>
    <n v="0"/>
    <n v="0"/>
  </r>
  <r>
    <n v="86"/>
    <x v="0"/>
    <s v="Permanent Resident"/>
    <n v="5"/>
    <n v="0"/>
    <n v="1"/>
  </r>
  <r>
    <n v="63"/>
    <x v="1"/>
    <s v="Others"/>
    <n v="2"/>
    <n v="2"/>
    <n v="2"/>
  </r>
  <r>
    <n v="16"/>
    <x v="3"/>
    <s v="Others"/>
    <n v="2"/>
    <n v="5"/>
    <n v="0"/>
  </r>
  <r>
    <n v="53"/>
    <x v="0"/>
    <s v="Others"/>
    <n v="4"/>
    <n v="3"/>
    <n v="0"/>
  </r>
  <r>
    <n v="24"/>
    <x v="3"/>
    <s v="Singaporean"/>
    <n v="4"/>
    <n v="2"/>
    <n v="2"/>
  </r>
  <r>
    <n v="83"/>
    <x v="2"/>
    <s v="Singaporean"/>
    <n v="1"/>
    <n v="5"/>
    <n v="4"/>
  </r>
  <r>
    <n v="55"/>
    <x v="3"/>
    <s v="Others"/>
    <n v="4"/>
    <n v="1"/>
    <n v="5"/>
  </r>
  <r>
    <n v="77"/>
    <x v="1"/>
    <s v="Singaporean"/>
    <n v="5"/>
    <n v="4"/>
    <n v="0"/>
  </r>
  <r>
    <n v="27"/>
    <x v="2"/>
    <s v="Permanent Resident"/>
    <n v="4"/>
    <n v="3"/>
    <n v="3"/>
  </r>
  <r>
    <n v="18"/>
    <x v="2"/>
    <s v="Permanent Resident"/>
    <n v="1"/>
    <n v="5"/>
    <n v="4"/>
  </r>
  <r>
    <n v="45"/>
    <x v="2"/>
    <s v="Permanent Resident"/>
    <n v="2"/>
    <n v="4"/>
    <n v="1"/>
  </r>
  <r>
    <n v="41"/>
    <x v="0"/>
    <s v="Others"/>
    <n v="5"/>
    <n v="4"/>
    <n v="5"/>
  </r>
  <r>
    <n v="14"/>
    <x v="2"/>
    <s v="Singaporean"/>
    <n v="0"/>
    <n v="2"/>
    <n v="2"/>
  </r>
  <r>
    <n v="6"/>
    <x v="3"/>
    <s v="Singaporean"/>
    <n v="2"/>
    <n v="4"/>
    <n v="4"/>
  </r>
  <r>
    <n v="40"/>
    <x v="2"/>
    <s v="Others"/>
    <n v="3"/>
    <n v="0"/>
    <n v="1"/>
  </r>
  <r>
    <n v="86"/>
    <x v="1"/>
    <s v="Permanent Resident"/>
    <n v="4"/>
    <n v="5"/>
    <n v="5"/>
  </r>
  <r>
    <n v="97"/>
    <x v="3"/>
    <s v="Others"/>
    <n v="4"/>
    <n v="2"/>
    <n v="1"/>
  </r>
  <r>
    <n v="84"/>
    <x v="0"/>
    <s v="Others"/>
    <n v="4"/>
    <n v="0"/>
    <n v="4"/>
  </r>
  <r>
    <n v="55"/>
    <x v="2"/>
    <s v="Others"/>
    <n v="4"/>
    <n v="1"/>
    <n v="0"/>
  </r>
  <r>
    <n v="32"/>
    <x v="1"/>
    <s v="Singaporean"/>
    <n v="4"/>
    <n v="5"/>
    <n v="2"/>
  </r>
  <r>
    <n v="25"/>
    <x v="1"/>
    <s v="Singaporean"/>
    <n v="2"/>
    <n v="4"/>
    <n v="4"/>
  </r>
  <r>
    <n v="20"/>
    <x v="1"/>
    <s v="Others"/>
    <n v="0"/>
    <n v="1"/>
    <n v="2"/>
  </r>
  <r>
    <n v="59"/>
    <x v="1"/>
    <s v="Singaporean"/>
    <n v="0"/>
    <n v="5"/>
    <n v="2"/>
  </r>
  <r>
    <n v="17"/>
    <x v="3"/>
    <s v="Others"/>
    <n v="1"/>
    <n v="0"/>
    <n v="1"/>
  </r>
  <r>
    <n v="74"/>
    <x v="3"/>
    <s v="Others"/>
    <n v="2"/>
    <n v="0"/>
    <n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44839.812289560185"/>
    <x v="0"/>
    <x v="0"/>
    <s v="Permanent Resident"/>
    <n v="1"/>
    <n v="0"/>
    <n v="5"/>
  </r>
  <r>
    <n v="44840.812291666669"/>
    <x v="1"/>
    <x v="1"/>
    <s v="Permanent Resident"/>
    <n v="5"/>
    <n v="5"/>
    <n v="0"/>
  </r>
  <r>
    <n v="44841.812291666669"/>
    <x v="2"/>
    <x v="0"/>
    <s v="Others"/>
    <n v="0"/>
    <n v="2"/>
    <n v="2"/>
  </r>
  <r>
    <n v="44842.812291666669"/>
    <x v="3"/>
    <x v="2"/>
    <s v="Permanent Resident"/>
    <n v="4"/>
    <n v="3"/>
    <n v="5"/>
  </r>
  <r>
    <n v="44843.812291666669"/>
    <x v="4"/>
    <x v="1"/>
    <s v="Permanent Resident"/>
    <n v="1"/>
    <n v="0"/>
    <n v="5"/>
  </r>
  <r>
    <n v="44844.812291666669"/>
    <x v="5"/>
    <x v="0"/>
    <s v="Singaporean"/>
    <n v="4"/>
    <n v="5"/>
    <n v="3"/>
  </r>
  <r>
    <n v="44845.812291666669"/>
    <x v="6"/>
    <x v="2"/>
    <s v="Singaporean"/>
    <n v="1"/>
    <n v="3"/>
    <n v="2"/>
  </r>
  <r>
    <n v="44846.812291666669"/>
    <x v="7"/>
    <x v="1"/>
    <s v="Others"/>
    <n v="5"/>
    <n v="0"/>
    <n v="1"/>
  </r>
  <r>
    <n v="44847.812291666669"/>
    <x v="8"/>
    <x v="2"/>
    <s v="Permanent Resident"/>
    <n v="1"/>
    <n v="0"/>
    <n v="5"/>
  </r>
  <r>
    <n v="44848.812291666669"/>
    <x v="9"/>
    <x v="2"/>
    <s v="Others"/>
    <n v="3"/>
    <n v="2"/>
    <n v="2"/>
  </r>
  <r>
    <n v="44849.812291666669"/>
    <x v="10"/>
    <x v="1"/>
    <s v="Singaporean"/>
    <n v="1"/>
    <n v="5"/>
    <n v="4"/>
  </r>
  <r>
    <n v="44850.812291666669"/>
    <x v="11"/>
    <x v="2"/>
    <s v="Singaporean"/>
    <n v="1"/>
    <n v="5"/>
    <n v="1"/>
  </r>
  <r>
    <n v="44851.812291666669"/>
    <x v="12"/>
    <x v="0"/>
    <s v="Permanent Resident"/>
    <n v="4"/>
    <n v="3"/>
    <n v="0"/>
  </r>
  <r>
    <n v="44852.812291666669"/>
    <x v="13"/>
    <x v="1"/>
    <s v="Permanent Resident"/>
    <n v="5"/>
    <n v="2"/>
    <n v="4"/>
  </r>
  <r>
    <n v="44853.812291666669"/>
    <x v="2"/>
    <x v="0"/>
    <s v="Others"/>
    <n v="4"/>
    <n v="2"/>
    <n v="5"/>
  </r>
  <r>
    <n v="44854.812291666669"/>
    <x v="14"/>
    <x v="1"/>
    <s v="Others"/>
    <n v="2"/>
    <n v="2"/>
    <n v="0"/>
  </r>
  <r>
    <n v="44855.812291666669"/>
    <x v="15"/>
    <x v="3"/>
    <s v="Others"/>
    <n v="0"/>
    <n v="0"/>
    <n v="4"/>
  </r>
  <r>
    <n v="44856.812291666669"/>
    <x v="16"/>
    <x v="1"/>
    <s v="Others"/>
    <n v="3"/>
    <n v="0"/>
    <n v="2"/>
  </r>
  <r>
    <n v="44857.812291666669"/>
    <x v="17"/>
    <x v="0"/>
    <s v="Singaporean"/>
    <n v="5"/>
    <n v="5"/>
    <n v="1"/>
  </r>
  <r>
    <n v="44858.812291666669"/>
    <x v="18"/>
    <x v="0"/>
    <s v="Others"/>
    <n v="5"/>
    <n v="0"/>
    <n v="1"/>
  </r>
  <r>
    <n v="44859.812291666669"/>
    <x v="11"/>
    <x v="0"/>
    <s v="Permanent Resident"/>
    <n v="2"/>
    <n v="1"/>
    <n v="0"/>
  </r>
  <r>
    <n v="44860.812291666669"/>
    <x v="6"/>
    <x v="2"/>
    <s v="Others"/>
    <n v="3"/>
    <n v="1"/>
    <n v="4"/>
  </r>
  <r>
    <n v="44861.812291666669"/>
    <x v="6"/>
    <x v="3"/>
    <s v="Others"/>
    <n v="4"/>
    <n v="3"/>
    <n v="3"/>
  </r>
  <r>
    <n v="44862.812291666669"/>
    <x v="19"/>
    <x v="3"/>
    <s v="Others"/>
    <n v="3"/>
    <n v="0"/>
    <n v="4"/>
  </r>
  <r>
    <n v="44863.812291666669"/>
    <x v="20"/>
    <x v="3"/>
    <s v="Permanent Resident"/>
    <n v="3"/>
    <n v="1"/>
    <n v="4"/>
  </r>
  <r>
    <n v="44864.812291666669"/>
    <x v="12"/>
    <x v="1"/>
    <s v="Permanent Resident"/>
    <n v="2"/>
    <n v="3"/>
    <n v="1"/>
  </r>
  <r>
    <n v="44865.812291666669"/>
    <x v="18"/>
    <x v="3"/>
    <s v="Others"/>
    <n v="0"/>
    <n v="5"/>
    <n v="4"/>
  </r>
  <r>
    <n v="44866.812291666669"/>
    <x v="21"/>
    <x v="1"/>
    <s v="Singaporean"/>
    <n v="4"/>
    <n v="1"/>
    <n v="0"/>
  </r>
  <r>
    <n v="44867.812291666669"/>
    <x v="22"/>
    <x v="2"/>
    <s v="Singaporean"/>
    <n v="3"/>
    <n v="4"/>
    <n v="5"/>
  </r>
  <r>
    <n v="44868.812291666669"/>
    <x v="23"/>
    <x v="1"/>
    <s v="Permanent Resident"/>
    <n v="0"/>
    <n v="3"/>
    <n v="4"/>
  </r>
  <r>
    <n v="44869.812291666669"/>
    <x v="24"/>
    <x v="2"/>
    <s v="Singaporean"/>
    <n v="4"/>
    <n v="0"/>
    <n v="0"/>
  </r>
  <r>
    <n v="44870.812291666669"/>
    <x v="15"/>
    <x v="3"/>
    <s v="Permanent Resident"/>
    <n v="5"/>
    <n v="3"/>
    <n v="2"/>
  </r>
  <r>
    <n v="44871.812291666669"/>
    <x v="25"/>
    <x v="3"/>
    <s v="Singaporean"/>
    <n v="4"/>
    <n v="2"/>
    <n v="3"/>
  </r>
  <r>
    <n v="44872.812291666669"/>
    <x v="26"/>
    <x v="0"/>
    <s v="Permanent Resident"/>
    <n v="1"/>
    <n v="2"/>
    <n v="0"/>
  </r>
  <r>
    <n v="44873.812291666669"/>
    <x v="12"/>
    <x v="0"/>
    <s v="Others"/>
    <n v="5"/>
    <n v="3"/>
    <n v="3"/>
  </r>
  <r>
    <n v="44874.812291666669"/>
    <x v="27"/>
    <x v="1"/>
    <s v="Permanent Resident"/>
    <n v="4"/>
    <n v="4"/>
    <n v="2"/>
  </r>
  <r>
    <n v="44875.812291666669"/>
    <x v="28"/>
    <x v="2"/>
    <s v="Others"/>
    <n v="2"/>
    <n v="1"/>
    <n v="5"/>
  </r>
  <r>
    <n v="44876.812291666669"/>
    <x v="29"/>
    <x v="2"/>
    <s v="Singaporean"/>
    <n v="1"/>
    <n v="1"/>
    <n v="1"/>
  </r>
  <r>
    <n v="44877.812291666669"/>
    <x v="30"/>
    <x v="0"/>
    <s v="Others"/>
    <n v="3"/>
    <n v="5"/>
    <n v="5"/>
  </r>
  <r>
    <n v="44878.812291666669"/>
    <x v="0"/>
    <x v="1"/>
    <s v="Singaporean"/>
    <n v="5"/>
    <n v="4"/>
    <n v="0"/>
  </r>
  <r>
    <n v="44879.812291666669"/>
    <x v="17"/>
    <x v="0"/>
    <s v="Others"/>
    <n v="3"/>
    <n v="4"/>
    <n v="4"/>
  </r>
  <r>
    <n v="44880.812291666669"/>
    <x v="4"/>
    <x v="0"/>
    <s v="Permanent Resident"/>
    <n v="3"/>
    <n v="3"/>
    <n v="0"/>
  </r>
  <r>
    <n v="44881.812291666669"/>
    <x v="31"/>
    <x v="0"/>
    <s v="Others"/>
    <n v="5"/>
    <n v="3"/>
    <n v="1"/>
  </r>
  <r>
    <n v="44882.812291666669"/>
    <x v="32"/>
    <x v="0"/>
    <s v="Others"/>
    <n v="4"/>
    <n v="2"/>
    <n v="3"/>
  </r>
  <r>
    <n v="44883.812291666669"/>
    <x v="3"/>
    <x v="1"/>
    <s v="Singaporean"/>
    <n v="0"/>
    <n v="5"/>
    <n v="1"/>
  </r>
  <r>
    <n v="44884.812291666669"/>
    <x v="33"/>
    <x v="0"/>
    <s v="Permanent Resident"/>
    <n v="4"/>
    <n v="5"/>
    <n v="0"/>
  </r>
  <r>
    <n v="44885.812291666669"/>
    <x v="34"/>
    <x v="0"/>
    <s v="Others"/>
    <n v="5"/>
    <n v="0"/>
    <n v="0"/>
  </r>
  <r>
    <n v="44886.812291666669"/>
    <x v="10"/>
    <x v="0"/>
    <s v="Permanent Resident"/>
    <n v="1"/>
    <n v="2"/>
    <n v="5"/>
  </r>
  <r>
    <n v="44887.812291666669"/>
    <x v="35"/>
    <x v="3"/>
    <s v="Others"/>
    <n v="4"/>
    <n v="4"/>
    <n v="1"/>
  </r>
  <r>
    <n v="44888.812291666669"/>
    <x v="22"/>
    <x v="1"/>
    <s v="Singaporean"/>
    <n v="3"/>
    <n v="2"/>
    <n v="5"/>
  </r>
  <r>
    <n v="44889.812291666669"/>
    <x v="36"/>
    <x v="0"/>
    <s v="Singaporean"/>
    <n v="2"/>
    <n v="2"/>
    <n v="0"/>
  </r>
  <r>
    <n v="44890.812291666669"/>
    <x v="37"/>
    <x v="1"/>
    <s v="Permanent Resident"/>
    <n v="2"/>
    <n v="5"/>
    <n v="1"/>
  </r>
  <r>
    <n v="44891.812291666669"/>
    <x v="9"/>
    <x v="2"/>
    <s v="Permanent Resident"/>
    <n v="0"/>
    <n v="0"/>
    <n v="5"/>
  </r>
  <r>
    <n v="44892.812291666669"/>
    <x v="16"/>
    <x v="3"/>
    <s v="Singaporean"/>
    <n v="5"/>
    <n v="4"/>
    <n v="1"/>
  </r>
  <r>
    <n v="44893.812291666669"/>
    <x v="38"/>
    <x v="1"/>
    <s v="Permanent Resident"/>
    <n v="3"/>
    <n v="2"/>
    <n v="5"/>
  </r>
  <r>
    <n v="44894.812291666669"/>
    <x v="39"/>
    <x v="3"/>
    <s v="Others"/>
    <n v="1"/>
    <n v="1"/>
    <n v="3"/>
  </r>
  <r>
    <n v="44895.812291666669"/>
    <x v="40"/>
    <x v="0"/>
    <s v="Singaporean"/>
    <n v="2"/>
    <n v="3"/>
    <n v="1"/>
  </r>
  <r>
    <n v="44896.812291666669"/>
    <x v="41"/>
    <x v="0"/>
    <s v="Singaporean"/>
    <n v="1"/>
    <n v="1"/>
    <n v="2"/>
  </r>
  <r>
    <n v="44897.812291666669"/>
    <x v="4"/>
    <x v="3"/>
    <s v="Singaporean"/>
    <n v="1"/>
    <n v="5"/>
    <n v="4"/>
  </r>
  <r>
    <n v="44898.812291666669"/>
    <x v="31"/>
    <x v="0"/>
    <s v="Permanent Resident"/>
    <n v="2"/>
    <n v="0"/>
    <n v="4"/>
  </r>
  <r>
    <n v="44899.812291666669"/>
    <x v="4"/>
    <x v="1"/>
    <s v="Others"/>
    <n v="2"/>
    <n v="1"/>
    <n v="4"/>
  </r>
  <r>
    <n v="44900.812291666669"/>
    <x v="42"/>
    <x v="2"/>
    <s v="Permanent Resident"/>
    <n v="5"/>
    <n v="1"/>
    <n v="5"/>
  </r>
  <r>
    <n v="44901.812291666669"/>
    <x v="43"/>
    <x v="1"/>
    <s v="Permanent Resident"/>
    <n v="5"/>
    <n v="0"/>
    <n v="4"/>
  </r>
  <r>
    <n v="44902.812291666669"/>
    <x v="44"/>
    <x v="1"/>
    <s v="Permanent Resident"/>
    <n v="1"/>
    <n v="5"/>
    <n v="5"/>
  </r>
  <r>
    <n v="44903.812291666669"/>
    <x v="33"/>
    <x v="2"/>
    <s v="Others"/>
    <n v="0"/>
    <n v="3"/>
    <n v="5"/>
  </r>
  <r>
    <n v="44904.812291666669"/>
    <x v="45"/>
    <x v="3"/>
    <s v="Others"/>
    <n v="1"/>
    <n v="1"/>
    <n v="4"/>
  </r>
  <r>
    <n v="44905.812291666669"/>
    <x v="46"/>
    <x v="3"/>
    <s v="Singaporean"/>
    <n v="2"/>
    <n v="1"/>
    <n v="5"/>
  </r>
  <r>
    <n v="44906.812291666669"/>
    <x v="3"/>
    <x v="1"/>
    <s v="Singaporean"/>
    <n v="4"/>
    <n v="5"/>
    <n v="4"/>
  </r>
  <r>
    <n v="44907.812291666669"/>
    <x v="8"/>
    <x v="1"/>
    <s v="Permanent Resident"/>
    <n v="2"/>
    <n v="1"/>
    <n v="0"/>
  </r>
  <r>
    <n v="44908.812291666669"/>
    <x v="10"/>
    <x v="0"/>
    <s v="Permanent Resident"/>
    <n v="1"/>
    <n v="3"/>
    <n v="0"/>
  </r>
  <r>
    <n v="44909.812291666669"/>
    <x v="13"/>
    <x v="0"/>
    <s v="Singaporean"/>
    <n v="4"/>
    <n v="1"/>
    <n v="3"/>
  </r>
  <r>
    <n v="44910.812291666669"/>
    <x v="47"/>
    <x v="1"/>
    <s v="Others"/>
    <n v="0"/>
    <n v="4"/>
    <n v="0"/>
  </r>
  <r>
    <n v="44911.812291666669"/>
    <x v="18"/>
    <x v="3"/>
    <s v="Singaporean"/>
    <n v="4"/>
    <n v="3"/>
    <n v="0"/>
  </r>
  <r>
    <n v="44912.812291666669"/>
    <x v="7"/>
    <x v="0"/>
    <s v="Permanent Resident"/>
    <n v="5"/>
    <n v="1"/>
    <n v="4"/>
  </r>
  <r>
    <n v="44913.812291666669"/>
    <x v="23"/>
    <x v="1"/>
    <s v="Singaporean"/>
    <n v="1"/>
    <n v="0"/>
    <n v="0"/>
  </r>
  <r>
    <n v="44914.812291666669"/>
    <x v="48"/>
    <x v="0"/>
    <s v="Permanent Resident"/>
    <n v="5"/>
    <n v="0"/>
    <n v="1"/>
  </r>
  <r>
    <n v="44915.812291666669"/>
    <x v="31"/>
    <x v="1"/>
    <s v="Others"/>
    <n v="2"/>
    <n v="2"/>
    <n v="2"/>
  </r>
  <r>
    <n v="44916.812291666669"/>
    <x v="34"/>
    <x v="3"/>
    <s v="Others"/>
    <n v="2"/>
    <n v="5"/>
    <n v="0"/>
  </r>
  <r>
    <n v="44917.812291666669"/>
    <x v="25"/>
    <x v="0"/>
    <s v="Others"/>
    <n v="4"/>
    <n v="3"/>
    <n v="0"/>
  </r>
  <r>
    <n v="44918.812291666669"/>
    <x v="49"/>
    <x v="3"/>
    <s v="Singaporean"/>
    <n v="4"/>
    <n v="2"/>
    <n v="2"/>
  </r>
  <r>
    <n v="44919.812291666669"/>
    <x v="32"/>
    <x v="2"/>
    <s v="Singaporean"/>
    <n v="1"/>
    <n v="5"/>
    <n v="4"/>
  </r>
  <r>
    <n v="44920.812291666669"/>
    <x v="5"/>
    <x v="3"/>
    <s v="Others"/>
    <n v="4"/>
    <n v="1"/>
    <n v="5"/>
  </r>
  <r>
    <n v="44921.812291666669"/>
    <x v="8"/>
    <x v="1"/>
    <s v="Singaporean"/>
    <n v="5"/>
    <n v="4"/>
    <n v="0"/>
  </r>
  <r>
    <n v="44922.812291666669"/>
    <x v="46"/>
    <x v="2"/>
    <s v="Permanent Resident"/>
    <n v="4"/>
    <n v="3"/>
    <n v="3"/>
  </r>
  <r>
    <n v="44923.812291666669"/>
    <x v="50"/>
    <x v="2"/>
    <s v="Permanent Resident"/>
    <n v="1"/>
    <n v="5"/>
    <n v="4"/>
  </r>
  <r>
    <n v="44924.812291666669"/>
    <x v="12"/>
    <x v="2"/>
    <s v="Permanent Resident"/>
    <n v="2"/>
    <n v="4"/>
    <n v="1"/>
  </r>
  <r>
    <n v="44925.812291666669"/>
    <x v="51"/>
    <x v="0"/>
    <s v="Others"/>
    <n v="5"/>
    <n v="4"/>
    <n v="5"/>
  </r>
  <r>
    <n v="44926.812291666669"/>
    <x v="42"/>
    <x v="2"/>
    <s v="Singaporean"/>
    <n v="0"/>
    <n v="2"/>
    <n v="2"/>
  </r>
  <r>
    <n v="44927.812291666669"/>
    <x v="52"/>
    <x v="3"/>
    <s v="Singaporean"/>
    <n v="2"/>
    <n v="4"/>
    <n v="4"/>
  </r>
  <r>
    <n v="44928.812291666669"/>
    <x v="53"/>
    <x v="2"/>
    <s v="Others"/>
    <n v="3"/>
    <n v="0"/>
    <n v="1"/>
  </r>
  <r>
    <n v="44929.812291666669"/>
    <x v="48"/>
    <x v="1"/>
    <s v="Permanent Resident"/>
    <n v="4"/>
    <n v="5"/>
    <n v="5"/>
  </r>
  <r>
    <n v="44930.812291666669"/>
    <x v="30"/>
    <x v="3"/>
    <s v="Others"/>
    <n v="4"/>
    <n v="2"/>
    <n v="1"/>
  </r>
  <r>
    <n v="44931.812291666669"/>
    <x v="33"/>
    <x v="0"/>
    <s v="Others"/>
    <n v="4"/>
    <n v="0"/>
    <n v="4"/>
  </r>
  <r>
    <n v="44932.812291666669"/>
    <x v="5"/>
    <x v="2"/>
    <s v="Others"/>
    <n v="4"/>
    <n v="1"/>
    <n v="0"/>
  </r>
  <r>
    <n v="44933.812291666669"/>
    <x v="54"/>
    <x v="1"/>
    <s v="Singaporean"/>
    <n v="4"/>
    <n v="5"/>
    <n v="2"/>
  </r>
  <r>
    <n v="44934.812291666669"/>
    <x v="55"/>
    <x v="1"/>
    <s v="Singaporean"/>
    <n v="2"/>
    <n v="4"/>
    <n v="4"/>
  </r>
  <r>
    <n v="44935.812291666669"/>
    <x v="28"/>
    <x v="1"/>
    <s v="Others"/>
    <n v="0"/>
    <n v="1"/>
    <n v="2"/>
  </r>
  <r>
    <n v="44936.812291666669"/>
    <x v="0"/>
    <x v="1"/>
    <s v="Singaporean"/>
    <n v="0"/>
    <n v="5"/>
    <n v="2"/>
  </r>
  <r>
    <n v="44937.812291666669"/>
    <x v="6"/>
    <x v="3"/>
    <s v="Others"/>
    <n v="1"/>
    <n v="0"/>
    <n v="1"/>
  </r>
  <r>
    <n v="44938.812291666669"/>
    <x v="56"/>
    <x v="3"/>
    <s v="Others"/>
    <n v="2"/>
    <n v="0"/>
    <n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44839.812289560185"/>
    <n v="74"/>
    <x v="0"/>
    <s v="Others"/>
    <n v="2"/>
    <n v="5"/>
    <n v="5"/>
    <n v="1"/>
    <n v="1"/>
    <n v="5"/>
  </r>
  <r>
    <n v="44840.812291666669"/>
    <n v="81"/>
    <x v="1"/>
    <s v="Permanent Resident"/>
    <n v="3"/>
    <n v="0"/>
    <n v="5"/>
    <n v="2"/>
    <n v="4"/>
    <n v="0"/>
  </r>
  <r>
    <n v="44841.812291666669"/>
    <n v="61"/>
    <x v="2"/>
    <s v="Singaporean"/>
    <n v="3"/>
    <n v="3"/>
    <n v="3"/>
    <n v="3"/>
    <n v="3"/>
    <n v="5"/>
  </r>
  <r>
    <n v="44842.812291666669"/>
    <n v="91"/>
    <x v="2"/>
    <s v="Singaporean"/>
    <n v="1"/>
    <n v="1"/>
    <n v="2"/>
    <n v="3"/>
    <n v="2"/>
    <n v="2"/>
  </r>
  <r>
    <n v="44843.812291666669"/>
    <n v="86"/>
    <x v="1"/>
    <s v="Singaporean"/>
    <n v="4"/>
    <n v="4"/>
    <n v="3"/>
    <n v="5"/>
    <n v="3"/>
    <n v="3"/>
  </r>
  <r>
    <n v="44844.812291666669"/>
    <n v="35"/>
    <x v="1"/>
    <s v="Others"/>
    <n v="0"/>
    <n v="0"/>
    <n v="5"/>
    <n v="0"/>
    <n v="4"/>
    <n v="0"/>
  </r>
  <r>
    <n v="44845.812291666669"/>
    <n v="28"/>
    <x v="1"/>
    <s v="Permanent Resident"/>
    <n v="0"/>
    <n v="0"/>
    <n v="1"/>
    <n v="0"/>
    <n v="5"/>
    <n v="0"/>
  </r>
  <r>
    <n v="44846.812291666669"/>
    <n v="48"/>
    <x v="1"/>
    <s v="Singaporean"/>
    <n v="2"/>
    <n v="3"/>
    <n v="1"/>
    <n v="3"/>
    <n v="1"/>
    <n v="5"/>
  </r>
  <r>
    <n v="44847.812291666669"/>
    <n v="56"/>
    <x v="2"/>
    <s v="Singaporean"/>
    <n v="2"/>
    <n v="0"/>
    <n v="4"/>
    <n v="4"/>
    <n v="0"/>
    <n v="3"/>
  </r>
  <r>
    <n v="44848.812291666669"/>
    <n v="74"/>
    <x v="3"/>
    <s v="Others"/>
    <n v="4"/>
    <n v="3"/>
    <n v="5"/>
    <n v="1"/>
    <n v="1"/>
    <n v="1"/>
  </r>
  <r>
    <n v="44849.812291666669"/>
    <n v="22"/>
    <x v="1"/>
    <s v="Permanent Resident"/>
    <n v="0"/>
    <n v="2"/>
    <n v="5"/>
    <n v="5"/>
    <n v="4"/>
    <n v="4"/>
  </r>
  <r>
    <n v="44850.812291666669"/>
    <n v="71"/>
    <x v="0"/>
    <s v="Singaporean"/>
    <n v="3"/>
    <n v="5"/>
    <n v="2"/>
    <n v="3"/>
    <n v="3"/>
    <n v="5"/>
  </r>
  <r>
    <n v="44851.812291666669"/>
    <n v="45"/>
    <x v="3"/>
    <s v="Permanent Resident"/>
    <n v="0"/>
    <n v="5"/>
    <n v="2"/>
    <n v="2"/>
    <n v="4"/>
    <n v="5"/>
  </r>
  <r>
    <n v="44852.812291666669"/>
    <n v="10"/>
    <x v="0"/>
    <s v="Permanent Resident"/>
    <n v="0"/>
    <n v="3"/>
    <n v="1"/>
    <n v="4"/>
    <n v="5"/>
    <n v="4"/>
  </r>
  <r>
    <n v="44853.812291666669"/>
    <n v="33"/>
    <x v="1"/>
    <s v="Others"/>
    <n v="3"/>
    <n v="5"/>
    <n v="2"/>
    <n v="0"/>
    <n v="3"/>
    <n v="1"/>
  </r>
  <r>
    <n v="44854.812291666669"/>
    <n v="63"/>
    <x v="1"/>
    <s v="Permanent Resident"/>
    <n v="2"/>
    <n v="0"/>
    <n v="4"/>
    <n v="4"/>
    <n v="5"/>
    <n v="4"/>
  </r>
  <r>
    <n v="44855.812291666669"/>
    <n v="39"/>
    <x v="1"/>
    <s v="Others"/>
    <n v="4"/>
    <n v="5"/>
    <n v="2"/>
    <n v="4"/>
    <n v="4"/>
    <n v="1"/>
  </r>
  <r>
    <n v="44856.812291666669"/>
    <n v="38"/>
    <x v="1"/>
    <s v="Singaporean"/>
    <n v="1"/>
    <n v="1"/>
    <n v="5"/>
    <n v="3"/>
    <n v="5"/>
    <n v="5"/>
  </r>
  <r>
    <n v="44857.812291666669"/>
    <n v="31"/>
    <x v="2"/>
    <s v="Singaporean"/>
    <n v="2"/>
    <n v="0"/>
    <n v="4"/>
    <n v="3"/>
    <n v="1"/>
    <n v="2"/>
  </r>
  <r>
    <n v="44858.812291666669"/>
    <n v="94"/>
    <x v="3"/>
    <s v="Singaporean"/>
    <n v="3"/>
    <n v="3"/>
    <n v="0"/>
    <n v="0"/>
    <n v="4"/>
    <n v="3"/>
  </r>
  <r>
    <n v="44859.812291666669"/>
    <n v="74"/>
    <x v="0"/>
    <s v="Singaporean"/>
    <n v="4"/>
    <n v="4"/>
    <n v="2"/>
    <n v="4"/>
    <n v="3"/>
    <n v="0"/>
  </r>
  <r>
    <n v="44860.812291666669"/>
    <n v="52"/>
    <x v="0"/>
    <s v="Singaporean"/>
    <n v="4"/>
    <n v="2"/>
    <n v="4"/>
    <n v="0"/>
    <n v="5"/>
    <n v="4"/>
  </r>
  <r>
    <n v="44861.812291666669"/>
    <n v="51"/>
    <x v="1"/>
    <s v="Permanent Resident"/>
    <n v="4"/>
    <n v="4"/>
    <n v="4"/>
    <n v="1"/>
    <n v="5"/>
    <n v="2"/>
  </r>
  <r>
    <n v="44862.812291666669"/>
    <n v="4"/>
    <x v="1"/>
    <s v="Singaporean"/>
    <n v="1"/>
    <n v="3"/>
    <n v="2"/>
    <n v="3"/>
    <n v="1"/>
    <n v="3"/>
  </r>
  <r>
    <n v="44863.812291666669"/>
    <n v="89"/>
    <x v="3"/>
    <s v="Singaporean"/>
    <n v="3"/>
    <n v="0"/>
    <n v="4"/>
    <n v="5"/>
    <n v="0"/>
    <n v="5"/>
  </r>
  <r>
    <n v="44864.812291666669"/>
    <n v="39"/>
    <x v="3"/>
    <s v="Singaporean"/>
    <n v="4"/>
    <n v="4"/>
    <n v="4"/>
    <n v="0"/>
    <n v="1"/>
    <n v="2"/>
  </r>
  <r>
    <n v="44865.812291666669"/>
    <n v="72"/>
    <x v="1"/>
    <s v="Permanent Resident"/>
    <n v="0"/>
    <n v="0"/>
    <n v="1"/>
    <n v="4"/>
    <n v="0"/>
    <n v="2"/>
  </r>
  <r>
    <n v="44866.812291666669"/>
    <n v="30"/>
    <x v="2"/>
    <s v="Singaporean"/>
    <n v="2"/>
    <n v="0"/>
    <n v="1"/>
    <n v="2"/>
    <n v="3"/>
    <n v="5"/>
  </r>
  <r>
    <n v="44867.812291666669"/>
    <n v="75"/>
    <x v="0"/>
    <s v="Permanent Resident"/>
    <n v="2"/>
    <n v="0"/>
    <n v="1"/>
    <n v="3"/>
    <n v="2"/>
    <n v="3"/>
  </r>
  <r>
    <n v="44868.812291666669"/>
    <n v="25"/>
    <x v="3"/>
    <s v="Singaporean"/>
    <n v="0"/>
    <n v="0"/>
    <n v="1"/>
    <n v="2"/>
    <n v="0"/>
    <n v="4"/>
  </r>
  <r>
    <n v="44869.812291666669"/>
    <n v="8"/>
    <x v="0"/>
    <s v="Singaporean"/>
    <n v="0"/>
    <n v="0"/>
    <n v="4"/>
    <n v="5"/>
    <n v="5"/>
    <n v="0"/>
  </r>
  <r>
    <n v="44870.812291666669"/>
    <n v="65"/>
    <x v="3"/>
    <s v="Singaporean"/>
    <n v="0"/>
    <n v="5"/>
    <n v="3"/>
    <n v="4"/>
    <n v="4"/>
    <n v="0"/>
  </r>
  <r>
    <n v="44871.812291666669"/>
    <n v="36"/>
    <x v="0"/>
    <s v="Permanent Resident"/>
    <n v="3"/>
    <n v="4"/>
    <n v="3"/>
    <n v="4"/>
    <n v="0"/>
    <n v="3"/>
  </r>
  <r>
    <n v="44872.812291666669"/>
    <n v="5"/>
    <x v="1"/>
    <s v="Singaporean"/>
    <n v="1"/>
    <n v="5"/>
    <n v="4"/>
    <n v="5"/>
    <n v="2"/>
    <n v="5"/>
  </r>
  <r>
    <n v="44873.812291666669"/>
    <n v="19"/>
    <x v="0"/>
    <s v="Singaporean"/>
    <n v="5"/>
    <n v="4"/>
    <n v="3"/>
    <n v="0"/>
    <n v="1"/>
    <n v="4"/>
  </r>
  <r>
    <n v="44874.812291666669"/>
    <n v="38"/>
    <x v="2"/>
    <s v="Permanent Resident"/>
    <n v="4"/>
    <n v="4"/>
    <n v="0"/>
    <n v="5"/>
    <n v="1"/>
    <n v="5"/>
  </r>
  <r>
    <n v="44875.812291666669"/>
    <n v="48"/>
    <x v="2"/>
    <s v="Others"/>
    <n v="5"/>
    <n v="4"/>
    <n v="4"/>
    <n v="0"/>
    <n v="3"/>
    <n v="1"/>
  </r>
  <r>
    <n v="44876.812291666669"/>
    <n v="92"/>
    <x v="1"/>
    <s v="Others"/>
    <n v="5"/>
    <n v="1"/>
    <n v="0"/>
    <n v="3"/>
    <n v="1"/>
    <n v="4"/>
  </r>
  <r>
    <n v="44877.812291666669"/>
    <n v="61"/>
    <x v="2"/>
    <s v="Singaporean"/>
    <n v="4"/>
    <n v="4"/>
    <n v="5"/>
    <n v="1"/>
    <n v="1"/>
    <n v="4"/>
  </r>
  <r>
    <n v="44878.812291666669"/>
    <n v="28"/>
    <x v="0"/>
    <s v="Singaporean"/>
    <n v="2"/>
    <n v="1"/>
    <n v="2"/>
    <n v="4"/>
    <n v="5"/>
    <n v="5"/>
  </r>
  <r>
    <n v="44879.812291666669"/>
    <n v="34"/>
    <x v="3"/>
    <s v="Others"/>
    <n v="3"/>
    <n v="5"/>
    <n v="2"/>
    <n v="4"/>
    <n v="5"/>
    <n v="5"/>
  </r>
  <r>
    <n v="44880.812291666669"/>
    <n v="53"/>
    <x v="3"/>
    <s v="Singaporean"/>
    <n v="0"/>
    <n v="1"/>
    <n v="3"/>
    <n v="3"/>
    <n v="0"/>
    <n v="4"/>
  </r>
  <r>
    <n v="44881.812291666669"/>
    <n v="32"/>
    <x v="2"/>
    <s v="Singaporean"/>
    <n v="3"/>
    <n v="0"/>
    <n v="3"/>
    <n v="1"/>
    <n v="5"/>
    <n v="5"/>
  </r>
  <r>
    <n v="44882.812291666669"/>
    <n v="66"/>
    <x v="0"/>
    <s v="Permanent Resident"/>
    <n v="5"/>
    <n v="5"/>
    <n v="1"/>
    <n v="5"/>
    <n v="1"/>
    <n v="1"/>
  </r>
  <r>
    <n v="44883.812291666669"/>
    <n v="83"/>
    <x v="2"/>
    <s v="Singaporean"/>
    <n v="0"/>
    <n v="1"/>
    <n v="1"/>
    <n v="3"/>
    <n v="1"/>
    <n v="0"/>
  </r>
  <r>
    <n v="44884.812291666669"/>
    <n v="98"/>
    <x v="2"/>
    <s v="Others"/>
    <n v="3"/>
    <n v="4"/>
    <n v="0"/>
    <n v="1"/>
    <n v="4"/>
    <n v="4"/>
  </r>
  <r>
    <n v="44885.812291666669"/>
    <n v="9"/>
    <x v="3"/>
    <s v="Permanent Resident"/>
    <n v="0"/>
    <n v="4"/>
    <n v="0"/>
    <n v="5"/>
    <n v="2"/>
    <n v="1"/>
  </r>
  <r>
    <n v="44886.812291666669"/>
    <n v="68"/>
    <x v="2"/>
    <s v="Permanent Resident"/>
    <n v="5"/>
    <n v="1"/>
    <n v="2"/>
    <n v="1"/>
    <n v="5"/>
    <n v="2"/>
  </r>
  <r>
    <n v="44887.812291666669"/>
    <n v="3"/>
    <x v="1"/>
    <s v="Singaporean"/>
    <n v="5"/>
    <n v="5"/>
    <n v="0"/>
    <n v="0"/>
    <n v="0"/>
    <n v="4"/>
  </r>
  <r>
    <n v="44888.812291666669"/>
    <n v="74"/>
    <x v="3"/>
    <s v="Others"/>
    <n v="2"/>
    <n v="0"/>
    <n v="0"/>
    <n v="5"/>
    <n v="5"/>
    <n v="2"/>
  </r>
  <r>
    <n v="44889.812291666669"/>
    <n v="4"/>
    <x v="0"/>
    <s v="Others"/>
    <n v="3"/>
    <n v="5"/>
    <n v="1"/>
    <n v="1"/>
    <n v="3"/>
    <n v="4"/>
  </r>
  <r>
    <n v="44890.812291666669"/>
    <n v="51"/>
    <x v="0"/>
    <s v="Singaporean"/>
    <n v="5"/>
    <n v="3"/>
    <n v="4"/>
    <n v="1"/>
    <n v="2"/>
    <n v="5"/>
  </r>
  <r>
    <n v="44891.812291666669"/>
    <n v="28"/>
    <x v="0"/>
    <s v="Others"/>
    <n v="0"/>
    <n v="4"/>
    <n v="5"/>
    <n v="5"/>
    <n v="1"/>
    <n v="4"/>
  </r>
  <r>
    <n v="44892.812291666669"/>
    <n v="52"/>
    <x v="1"/>
    <s v="Permanent Resident"/>
    <n v="4"/>
    <n v="3"/>
    <n v="1"/>
    <n v="2"/>
    <n v="4"/>
    <n v="0"/>
  </r>
  <r>
    <n v="44893.812291666669"/>
    <n v="37"/>
    <x v="0"/>
    <s v="Others"/>
    <n v="4"/>
    <n v="0"/>
    <n v="1"/>
    <n v="1"/>
    <n v="2"/>
    <n v="2"/>
  </r>
  <r>
    <n v="44894.812291666669"/>
    <n v="36"/>
    <x v="3"/>
    <s v="Others"/>
    <n v="3"/>
    <n v="1"/>
    <n v="3"/>
    <n v="2"/>
    <n v="2"/>
    <n v="3"/>
  </r>
  <r>
    <n v="44895.812291666669"/>
    <n v="44"/>
    <x v="2"/>
    <s v="Permanent Resident"/>
    <n v="1"/>
    <n v="5"/>
    <n v="5"/>
    <n v="3"/>
    <n v="1"/>
    <n v="2"/>
  </r>
  <r>
    <n v="44896.812291666669"/>
    <n v="52"/>
    <x v="1"/>
    <s v="Others"/>
    <n v="1"/>
    <n v="0"/>
    <n v="5"/>
    <n v="0"/>
    <n v="0"/>
    <n v="5"/>
  </r>
  <r>
    <n v="44897.812291666669"/>
    <n v="64"/>
    <x v="3"/>
    <s v="Singaporean"/>
    <n v="0"/>
    <n v="2"/>
    <n v="3"/>
    <n v="3"/>
    <n v="5"/>
    <n v="5"/>
  </r>
  <r>
    <n v="44898.812291666669"/>
    <n v="79"/>
    <x v="3"/>
    <s v="Others"/>
    <n v="3"/>
    <n v="3"/>
    <n v="3"/>
    <n v="0"/>
    <n v="0"/>
    <n v="2"/>
  </r>
  <r>
    <n v="44899.812291666669"/>
    <n v="75"/>
    <x v="0"/>
    <s v="Permanent Resident"/>
    <n v="0"/>
    <n v="2"/>
    <n v="2"/>
    <n v="2"/>
    <n v="5"/>
    <n v="0"/>
  </r>
  <r>
    <n v="44900.812291666669"/>
    <n v="46"/>
    <x v="1"/>
    <s v="Others"/>
    <n v="2"/>
    <n v="1"/>
    <n v="1"/>
    <n v="5"/>
    <n v="3"/>
    <n v="1"/>
  </r>
  <r>
    <n v="44901.812291666669"/>
    <n v="79"/>
    <x v="1"/>
    <s v="Permanent Resident"/>
    <n v="1"/>
    <n v="4"/>
    <n v="0"/>
    <n v="5"/>
    <n v="2"/>
    <n v="4"/>
  </r>
  <r>
    <n v="44902.812291666669"/>
    <n v="98"/>
    <x v="2"/>
    <s v="Permanent Resident"/>
    <n v="2"/>
    <n v="4"/>
    <n v="4"/>
    <n v="0"/>
    <n v="5"/>
    <n v="4"/>
  </r>
  <r>
    <n v="44903.812291666669"/>
    <n v="78"/>
    <x v="0"/>
    <s v="Singaporean"/>
    <n v="4"/>
    <n v="1"/>
    <n v="4"/>
    <n v="1"/>
    <n v="3"/>
    <n v="3"/>
  </r>
  <r>
    <n v="44904.812291666669"/>
    <n v="51"/>
    <x v="0"/>
    <s v="Singaporean"/>
    <n v="5"/>
    <n v="2"/>
    <n v="5"/>
    <n v="3"/>
    <n v="5"/>
    <n v="2"/>
  </r>
  <r>
    <n v="44905.812291666669"/>
    <n v="3"/>
    <x v="1"/>
    <s v="Singaporean"/>
    <n v="2"/>
    <n v="1"/>
    <n v="2"/>
    <n v="5"/>
    <n v="2"/>
    <n v="4"/>
  </r>
  <r>
    <n v="44906.812291666669"/>
    <n v="6"/>
    <x v="3"/>
    <s v="Permanent Resident"/>
    <n v="4"/>
    <n v="4"/>
    <n v="5"/>
    <n v="3"/>
    <n v="3"/>
    <n v="0"/>
  </r>
  <r>
    <n v="44907.812291666669"/>
    <n v="64"/>
    <x v="3"/>
    <s v="Permanent Resident"/>
    <n v="5"/>
    <n v="5"/>
    <n v="0"/>
    <n v="0"/>
    <n v="0"/>
    <n v="1"/>
  </r>
  <r>
    <n v="44908.812291666669"/>
    <n v="60"/>
    <x v="0"/>
    <s v="Permanent Resident"/>
    <n v="2"/>
    <n v="3"/>
    <n v="4"/>
    <n v="4"/>
    <n v="3"/>
    <n v="4"/>
  </r>
  <r>
    <n v="44909.812291666669"/>
    <n v="54"/>
    <x v="1"/>
    <s v="Permanent Resident"/>
    <n v="1"/>
    <n v="1"/>
    <n v="2"/>
    <n v="2"/>
    <n v="1"/>
    <n v="3"/>
  </r>
  <r>
    <n v="44910.812291666669"/>
    <n v="57"/>
    <x v="3"/>
    <s v="Others"/>
    <n v="1"/>
    <n v="2"/>
    <n v="2"/>
    <n v="4"/>
    <n v="5"/>
    <n v="1"/>
  </r>
  <r>
    <n v="44911.812291666669"/>
    <n v="39"/>
    <x v="2"/>
    <s v="Permanent Resident"/>
    <n v="4"/>
    <n v="0"/>
    <n v="0"/>
    <n v="3"/>
    <n v="4"/>
    <n v="5"/>
  </r>
  <r>
    <n v="44912.812291666669"/>
    <n v="91"/>
    <x v="1"/>
    <s v="Permanent Resident"/>
    <n v="5"/>
    <n v="5"/>
    <n v="0"/>
    <n v="3"/>
    <n v="2"/>
    <n v="3"/>
  </r>
  <r>
    <n v="44913.812291666669"/>
    <n v="27"/>
    <x v="1"/>
    <s v="Permanent Resident"/>
    <n v="4"/>
    <n v="1"/>
    <n v="3"/>
    <n v="5"/>
    <n v="5"/>
    <n v="3"/>
  </r>
  <r>
    <n v="44914.812291666669"/>
    <n v="16"/>
    <x v="2"/>
    <s v="Singaporean"/>
    <n v="2"/>
    <n v="5"/>
    <n v="4"/>
    <n v="2"/>
    <n v="3"/>
    <n v="1"/>
  </r>
  <r>
    <n v="44915.812291666669"/>
    <n v="94"/>
    <x v="1"/>
    <s v="Others"/>
    <n v="2"/>
    <n v="4"/>
    <n v="4"/>
    <n v="5"/>
    <n v="1"/>
    <n v="0"/>
  </r>
  <r>
    <n v="44916.812291666669"/>
    <n v="69"/>
    <x v="3"/>
    <s v="Others"/>
    <n v="0"/>
    <n v="1"/>
    <n v="0"/>
    <n v="4"/>
    <n v="2"/>
    <n v="1"/>
  </r>
  <r>
    <n v="44917.812291666669"/>
    <n v="25"/>
    <x v="2"/>
    <s v="Others"/>
    <n v="2"/>
    <n v="4"/>
    <n v="2"/>
    <n v="0"/>
    <n v="4"/>
    <n v="0"/>
  </r>
  <r>
    <n v="44918.812291666669"/>
    <n v="31"/>
    <x v="3"/>
    <s v="Singaporean"/>
    <n v="0"/>
    <n v="1"/>
    <n v="4"/>
    <n v="1"/>
    <n v="4"/>
    <n v="5"/>
  </r>
  <r>
    <n v="44919.812291666669"/>
    <n v="59"/>
    <x v="1"/>
    <s v="Others"/>
    <n v="5"/>
    <n v="3"/>
    <n v="1"/>
    <n v="5"/>
    <n v="1"/>
    <n v="0"/>
  </r>
  <r>
    <n v="44920.812291666669"/>
    <n v="9"/>
    <x v="0"/>
    <s v="Singaporean"/>
    <n v="2"/>
    <n v="4"/>
    <n v="1"/>
    <n v="2"/>
    <n v="2"/>
    <n v="3"/>
  </r>
  <r>
    <n v="44921.812291666669"/>
    <n v="1"/>
    <x v="1"/>
    <s v="Singaporean"/>
    <n v="4"/>
    <n v="2"/>
    <n v="3"/>
    <n v="0"/>
    <n v="4"/>
    <n v="5"/>
  </r>
  <r>
    <n v="44922.812291666669"/>
    <n v="40"/>
    <x v="2"/>
    <s v="Others"/>
    <n v="5"/>
    <n v="2"/>
    <n v="3"/>
    <n v="0"/>
    <n v="5"/>
    <n v="0"/>
  </r>
  <r>
    <n v="44923.812291666669"/>
    <n v="78"/>
    <x v="2"/>
    <s v="Singaporean"/>
    <n v="2"/>
    <n v="2"/>
    <n v="3"/>
    <n v="1"/>
    <n v="1"/>
    <n v="1"/>
  </r>
  <r>
    <n v="44924.812291666669"/>
    <n v="41"/>
    <x v="0"/>
    <s v="Others"/>
    <n v="5"/>
    <n v="0"/>
    <n v="1"/>
    <n v="1"/>
    <n v="0"/>
    <n v="3"/>
  </r>
  <r>
    <n v="44925.812291666669"/>
    <n v="66"/>
    <x v="0"/>
    <s v="Singaporean"/>
    <n v="4"/>
    <n v="1"/>
    <n v="0"/>
    <n v="1"/>
    <n v="3"/>
    <n v="2"/>
  </r>
  <r>
    <n v="44926.812291666669"/>
    <n v="95"/>
    <x v="2"/>
    <s v="Permanent Resident"/>
    <n v="5"/>
    <n v="5"/>
    <n v="2"/>
    <n v="0"/>
    <n v="3"/>
    <n v="5"/>
  </r>
  <r>
    <n v="44927.812291666669"/>
    <n v="51"/>
    <x v="2"/>
    <s v="Singaporean"/>
    <n v="1"/>
    <n v="1"/>
    <n v="2"/>
    <n v="2"/>
    <n v="4"/>
    <n v="4"/>
  </r>
  <r>
    <n v="44928.812291666669"/>
    <n v="45"/>
    <x v="2"/>
    <s v="Singaporean"/>
    <n v="1"/>
    <n v="0"/>
    <n v="3"/>
    <n v="3"/>
    <n v="1"/>
    <n v="2"/>
  </r>
  <r>
    <n v="44929.812291666669"/>
    <n v="83"/>
    <x v="2"/>
    <s v="Singaporean"/>
    <n v="0"/>
    <n v="3"/>
    <n v="3"/>
    <n v="4"/>
    <n v="3"/>
    <n v="0"/>
  </r>
  <r>
    <n v="44930.812291666669"/>
    <n v="54"/>
    <x v="2"/>
    <s v="Permanent Resident"/>
    <n v="5"/>
    <n v="3"/>
    <n v="0"/>
    <n v="1"/>
    <n v="5"/>
    <n v="2"/>
  </r>
  <r>
    <n v="44931.812291666669"/>
    <n v="55"/>
    <x v="0"/>
    <s v="Singaporean"/>
    <n v="0"/>
    <n v="1"/>
    <n v="0"/>
    <n v="5"/>
    <n v="2"/>
    <n v="0"/>
  </r>
  <r>
    <n v="44932.812291666669"/>
    <n v="84"/>
    <x v="1"/>
    <s v="Singaporean"/>
    <n v="5"/>
    <n v="4"/>
    <n v="2"/>
    <n v="1"/>
    <n v="1"/>
    <n v="1"/>
  </r>
  <r>
    <n v="44933.812291666669"/>
    <n v="17"/>
    <x v="0"/>
    <s v="Singaporean"/>
    <n v="1"/>
    <n v="3"/>
    <n v="4"/>
    <n v="0"/>
    <n v="5"/>
    <n v="5"/>
  </r>
  <r>
    <n v="44934.812291666669"/>
    <n v="66"/>
    <x v="2"/>
    <s v="Permanent Resident"/>
    <n v="0"/>
    <n v="4"/>
    <n v="1"/>
    <n v="2"/>
    <n v="4"/>
    <n v="1"/>
  </r>
  <r>
    <n v="44935.812291666669"/>
    <n v="55"/>
    <x v="0"/>
    <s v="Permanent Resident"/>
    <n v="1"/>
    <n v="4"/>
    <n v="2"/>
    <n v="2"/>
    <n v="2"/>
    <n v="0"/>
  </r>
  <r>
    <n v="44936.812291666669"/>
    <n v="12"/>
    <x v="1"/>
    <s v="Others"/>
    <n v="2"/>
    <n v="0"/>
    <n v="5"/>
    <n v="1"/>
    <n v="3"/>
    <n v="3"/>
  </r>
  <r>
    <n v="44937.812291666669"/>
    <n v="71"/>
    <x v="3"/>
    <s v="Singaporean"/>
    <n v="1"/>
    <n v="0"/>
    <n v="3"/>
    <n v="0"/>
    <n v="1"/>
    <n v="5"/>
  </r>
  <r>
    <n v="44938.812291666669"/>
    <n v="3"/>
    <x v="2"/>
    <s v="Singaporean"/>
    <n v="2"/>
    <n v="2"/>
    <n v="4"/>
    <n v="0"/>
    <n v="4"/>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d v="2022-10-05T19:29:42"/>
    <n v="6"/>
    <x v="0"/>
    <s v="Others"/>
    <s v="Bedok"/>
    <s v="Public Housing (HDB)"/>
    <s v="Other"/>
    <n v="62"/>
    <n v="28"/>
    <n v="80"/>
    <s v=""/>
    <s v=""/>
    <s v=""/>
    <n v="22"/>
    <s v="71 to 80"/>
    <x v="0"/>
    <n v="75.5"/>
    <n v="0"/>
    <n v="0"/>
    <x v="0"/>
    <x v="0"/>
    <s v="Neighbourhood Plazas (Town plazas and Community plazas)"/>
    <s v="Once or more per week"/>
    <x v="0"/>
    <x v="0"/>
    <x v="0"/>
    <x v="0"/>
    <x v="0"/>
    <s v="Neighbourhood CC/RC activities"/>
    <n v="5"/>
    <n v="1"/>
    <n v="4"/>
    <x v="0"/>
    <x v="0"/>
    <x v="0"/>
    <x v="0"/>
    <s v="11 to 20"/>
    <n v="0"/>
    <n v="45.5"/>
    <n v="35.5"/>
    <x v="0"/>
    <s v=""/>
    <n v="1"/>
    <n v="1"/>
    <n v="1"/>
    <s v="Yes"/>
    <s v="Within my neighbourhood (within 15 minutes walking distance)"/>
    <s v="71 to 80"/>
    <n v="1"/>
    <n v="4"/>
    <n v="3"/>
    <s v=""/>
    <s v="Outside my neighbourhood (more than 15 minutes walking distance)"/>
    <n v="5"/>
    <n v="0"/>
    <n v="0"/>
  </r>
  <r>
    <d v="2022-10-06T19:29:42"/>
    <n v="67"/>
    <x v="1"/>
    <s v="Singaporean"/>
    <s v="Bishan"/>
    <s v="Private"/>
    <s v=""/>
    <s v=""/>
    <s v=""/>
    <s v=""/>
    <s v="Townhouse"/>
    <n v="98"/>
    <n v="21"/>
    <n v="98"/>
    <s v="91 to 100"/>
    <x v="1"/>
    <n v="95.5"/>
    <n v="15.5"/>
    <n v="0.16230366492146597"/>
    <x v="1"/>
    <x v="1"/>
    <s v="Other"/>
    <s v="Once or more per week"/>
    <x v="1"/>
    <x v="1"/>
    <x v="1"/>
    <x v="1"/>
    <x v="0"/>
    <s v="Other:"/>
    <n v="3"/>
    <n v="1"/>
    <n v="1"/>
    <x v="1"/>
    <x v="1"/>
    <x v="1"/>
    <x v="1"/>
    <s v="41 to 50"/>
    <s v="31 to 40"/>
    <n v="55.5"/>
    <n v="95.5"/>
    <x v="1"/>
    <s v=""/>
    <n v="2"/>
    <n v="3"/>
    <n v="3"/>
    <s v="Yes"/>
    <s v="Within my neighbourhood (within 15 minutes walking distance)"/>
    <s v="41 to 50"/>
    <n v="0"/>
    <n v="0"/>
    <n v="2"/>
    <s v=""/>
    <s v="Outside my neighbourhood (more than 15 minutes walking distance)"/>
    <n v="0"/>
    <n v="2"/>
    <n v="3"/>
  </r>
  <r>
    <d v="2022-10-07T19:29:42"/>
    <n v="89"/>
    <x v="2"/>
    <s v="Others"/>
    <s v="Bukit Merah"/>
    <s v="Public Housing (HDB)"/>
    <s v="Community Care Apartment"/>
    <n v="18"/>
    <n v="67"/>
    <n v="88"/>
    <s v=""/>
    <s v=""/>
    <s v=""/>
    <n v="15"/>
    <n v="0"/>
    <x v="2"/>
    <n v="0"/>
    <n v="55.5"/>
    <n v="0"/>
    <x v="2"/>
    <x v="2"/>
    <s v="Neighbourhood Eatery (Hawker Centres/Cafes/etc)"/>
    <s v="Once or more per month"/>
    <x v="1"/>
    <x v="2"/>
    <x v="0"/>
    <x v="1"/>
    <x v="0"/>
    <s v="Neighbourhood Plazas (Town plazas and Community plazas)"/>
    <n v="5"/>
    <n v="4"/>
    <n v="5"/>
    <x v="0"/>
    <x v="2"/>
    <x v="2"/>
    <x v="1"/>
    <s v="51 to 60"/>
    <s v="91 to 100"/>
    <n v="105.5"/>
    <n v="0"/>
    <x v="2"/>
    <s v=""/>
    <n v="1"/>
    <n v="0"/>
    <n v="2"/>
    <s v="No"/>
    <s v="Within my neighbourhood (within 15 minutes walking distance)"/>
    <s v="61 to 70"/>
    <n v="1"/>
    <n v="5"/>
    <n v="5"/>
    <s v=""/>
    <s v=""/>
    <s v=""/>
    <s v=""/>
    <s v=""/>
  </r>
  <r>
    <d v="2022-10-08T19:29:42"/>
    <n v="59"/>
    <x v="0"/>
    <s v="Singaporean"/>
    <s v="I do not live in a HDB Town"/>
    <s v="Private"/>
    <s v=""/>
    <s v=""/>
    <s v=""/>
    <s v=""/>
    <s v="Condominium"/>
    <n v="95"/>
    <n v="96"/>
    <n v="87"/>
    <s v="31 to 40"/>
    <x v="3"/>
    <n v="35.5"/>
    <n v="75.5"/>
    <s v="Error"/>
    <x v="1"/>
    <x v="2"/>
    <s v="Neighbourhood Plazas (Town plazas and Community plazas)"/>
    <s v="Once or more per week"/>
    <x v="2"/>
    <x v="2"/>
    <x v="2"/>
    <x v="2"/>
    <x v="1"/>
    <s v="Neighbourhood CC/RC activities"/>
    <n v="2"/>
    <n v="0"/>
    <n v="5"/>
    <x v="1"/>
    <x v="0"/>
    <x v="3"/>
    <x v="1"/>
    <s v="More than 100"/>
    <n v="0"/>
    <n v="95.5"/>
    <n v="85.5"/>
    <x v="3"/>
    <s v=""/>
    <n v="2"/>
    <n v="5"/>
    <n v="4"/>
    <s v="No"/>
    <s v="Outside my neighbourhood (more than 15 minutes walking distance)"/>
    <s v="81 to 90"/>
    <n v="5"/>
    <n v="4"/>
    <n v="2"/>
    <s v=""/>
    <s v=""/>
    <s v=""/>
    <s v=""/>
    <s v=""/>
  </r>
  <r>
    <d v="2022-10-09T19:29:42"/>
    <n v="73"/>
    <x v="1"/>
    <s v="Permanent Resident"/>
    <s v="Jurong East"/>
    <s v="Public-Private Hybrid - Executive condominium (EC)"/>
    <s v=""/>
    <s v=""/>
    <s v=""/>
    <s v=""/>
    <s v="Cluster"/>
    <n v="25"/>
    <n v="45"/>
    <n v="32"/>
    <s v="11 to 20"/>
    <x v="4"/>
    <n v="15.5"/>
    <n v="35.5"/>
    <s v="Error"/>
    <x v="1"/>
    <x v="2"/>
    <s v="Neighbourhood shopping mall"/>
    <s v="Once or more per month"/>
    <x v="2"/>
    <x v="3"/>
    <x v="0"/>
    <x v="1"/>
    <x v="2"/>
    <s v="Neighbourhood Fitness Corner"/>
    <n v="0"/>
    <n v="3"/>
    <n v="3"/>
    <x v="2"/>
    <x v="2"/>
    <x v="1"/>
    <x v="1"/>
    <s v="91 to 100"/>
    <s v="81 to 90"/>
    <n v="35.5"/>
    <n v="25.5"/>
    <x v="4"/>
    <s v=""/>
    <n v="2"/>
    <n v="4"/>
    <n v="1"/>
    <s v="No"/>
    <s v="Outside my neighbourhood (more than 15 minutes walking distance)"/>
    <s v="21 to 30"/>
    <n v="4"/>
    <n v="2"/>
    <n v="1"/>
    <s v=""/>
    <s v=""/>
    <s v=""/>
    <s v=""/>
    <s v=""/>
  </r>
  <r>
    <d v="2022-10-10T19:29:42"/>
    <n v="12"/>
    <x v="3"/>
    <s v="Permanent Resident"/>
    <s v="Toa Payoh"/>
    <s v="Public Housing (HDB)"/>
    <s v="2-Room"/>
    <n v="23"/>
    <n v="72"/>
    <n v="49"/>
    <s v=""/>
    <s v=""/>
    <s v=""/>
    <n v="87"/>
    <s v="1 to 10"/>
    <x v="5"/>
    <n v="5.5"/>
    <n v="45.5"/>
    <s v="Error"/>
    <x v="0"/>
    <x v="1"/>
    <s v="Neighbourhood shopping mall"/>
    <s v="Once or more per month"/>
    <x v="1"/>
    <x v="0"/>
    <x v="1"/>
    <x v="2"/>
    <x v="2"/>
    <s v="Neighbourhood Eatery (Hawker Centres/Cafes/etc)"/>
    <n v="2"/>
    <n v="5"/>
    <n v="1"/>
    <x v="2"/>
    <x v="0"/>
    <x v="2"/>
    <x v="2"/>
    <s v="31 to 40"/>
    <s v="21 to 30"/>
    <n v="95.5"/>
    <n v="85.5"/>
    <x v="3"/>
    <s v=""/>
    <n v="2"/>
    <n v="1"/>
    <n v="0"/>
    <s v="Yes"/>
    <s v="Outside my neighbourhood (more than 15 minutes walking distance)"/>
    <s v="More than 100"/>
    <n v="1"/>
    <n v="5"/>
    <n v="2"/>
    <s v=""/>
    <s v="Outside my neighbourhood (more than 15 minutes walking distance)"/>
    <n v="0"/>
    <n v="1"/>
    <n v="2"/>
  </r>
  <r>
    <d v="2022-10-11T19:29:42"/>
    <n v="32"/>
    <x v="0"/>
    <s v="Others"/>
    <s v="I do not live in a HDB Town"/>
    <s v="Private"/>
    <s v=""/>
    <s v=""/>
    <s v=""/>
    <s v=""/>
    <s v="Good Class Bungalow (GCB)"/>
    <n v="72"/>
    <n v="45"/>
    <n v="97"/>
    <s v="More than 100"/>
    <x v="6"/>
    <n v="105.5"/>
    <n v="95.5"/>
    <n v="0.90521327014218012"/>
    <x v="2"/>
    <x v="0"/>
    <s v="Other"/>
    <s v="Once or more per month"/>
    <x v="1"/>
    <x v="1"/>
    <x v="3"/>
    <x v="0"/>
    <x v="0"/>
    <s v="Neighbourhood Park"/>
    <n v="3"/>
    <n v="4"/>
    <n v="0"/>
    <x v="1"/>
    <x v="3"/>
    <x v="2"/>
    <x v="0"/>
    <s v="91 to 100"/>
    <s v="81 to 90"/>
    <n v="75.5"/>
    <n v="15.5"/>
    <x v="5"/>
    <s v=""/>
    <n v="4"/>
    <n v="5"/>
    <n v="4"/>
    <s v="Yes"/>
    <s v="Within my neighbourhood (within 15 minutes walking distance)"/>
    <n v="0"/>
    <n v="0"/>
    <n v="4"/>
    <n v="3"/>
    <s v=""/>
    <s v="Outside my neighbourhood (more than 15 minutes walking distance)"/>
    <n v="0"/>
    <n v="1"/>
    <n v="5"/>
  </r>
  <r>
    <d v="2022-10-12T19:29:42"/>
    <n v="84"/>
    <x v="1"/>
    <s v="Others"/>
    <s v="Toa Payoh"/>
    <s v="Public Housing (HDB)"/>
    <s v="Executive Flat"/>
    <n v="94"/>
    <n v="29"/>
    <n v="38"/>
    <s v=""/>
    <s v=""/>
    <s v=""/>
    <n v="31"/>
    <s v="More than 100"/>
    <x v="4"/>
    <n v="105.5"/>
    <n v="35.5"/>
    <n v="0.33649289099526064"/>
    <x v="3"/>
    <x v="3"/>
    <s v="Neighbourhood Plazas (Town plazas and Community plazas)"/>
    <s v="Once or more per month"/>
    <x v="0"/>
    <x v="0"/>
    <x v="1"/>
    <x v="3"/>
    <x v="2"/>
    <s v="Neighbourhood Shopping mall"/>
    <n v="2"/>
    <n v="2"/>
    <n v="5"/>
    <x v="3"/>
    <x v="3"/>
    <x v="3"/>
    <x v="0"/>
    <s v="71 to 80"/>
    <s v="11 to 20"/>
    <n v="85.5"/>
    <n v="15.5"/>
    <x v="6"/>
    <s v=""/>
    <n v="0"/>
    <n v="2"/>
    <n v="0"/>
    <s v="No"/>
    <s v="Within my neighbourhood (within 15 minutes walking distance)"/>
    <s v="51 to 60"/>
    <n v="3"/>
    <n v="5"/>
    <n v="0"/>
    <s v=""/>
    <s v=""/>
    <s v=""/>
    <s v=""/>
    <s v=""/>
  </r>
  <r>
    <d v="2022-10-13T19:29:42"/>
    <n v="37"/>
    <x v="0"/>
    <s v="Permanent Resident"/>
    <s v="Clementi"/>
    <s v="Public Housing (HDB)"/>
    <s v="Community Care Apartment"/>
    <n v="39"/>
    <n v="65"/>
    <n v="38"/>
    <s v=""/>
    <s v=""/>
    <s v=""/>
    <n v="31"/>
    <s v="More than 100"/>
    <x v="0"/>
    <n v="105.5"/>
    <n v="0"/>
    <n v="0"/>
    <x v="3"/>
    <x v="0"/>
    <s v="Neighbourhood CC/RC activities"/>
    <s v="Once or more per week"/>
    <x v="3"/>
    <x v="3"/>
    <x v="2"/>
    <x v="3"/>
    <x v="2"/>
    <s v="Neighbourhood CC/RC activities"/>
    <n v="4"/>
    <n v="4"/>
    <n v="1"/>
    <x v="3"/>
    <x v="1"/>
    <x v="3"/>
    <x v="2"/>
    <s v="81 to 90"/>
    <s v="11 to 20"/>
    <n v="55.5"/>
    <n v="0"/>
    <x v="2"/>
    <s v=""/>
    <n v="0"/>
    <n v="1"/>
    <n v="1"/>
    <s v="No"/>
    <s v="Within my neighbourhood (within 15 minutes walking distance)"/>
    <s v="11 to 20"/>
    <n v="3"/>
    <n v="5"/>
    <n v="2"/>
    <s v=""/>
    <s v=""/>
    <s v=""/>
    <s v=""/>
    <s v=""/>
  </r>
  <r>
    <d v="2022-10-14T19:29:42"/>
    <n v="54"/>
    <x v="3"/>
    <s v="Permanent Resident"/>
    <s v="Woodlands"/>
    <s v="Public-Private Hybrid - Executive condominium (EC)"/>
    <s v=""/>
    <s v=""/>
    <s v=""/>
    <s v=""/>
    <s v="Shophouse"/>
    <n v="11"/>
    <n v="40"/>
    <n v="27"/>
    <s v="1 to 10"/>
    <x v="7"/>
    <n v="5.5"/>
    <n v="25.5"/>
    <s v="Error"/>
    <x v="1"/>
    <x v="1"/>
    <s v="Neighbourhood Eatery (Hawker Centres/Cafes/etc)"/>
    <s v="Once or more per day"/>
    <x v="1"/>
    <x v="2"/>
    <x v="0"/>
    <x v="1"/>
    <x v="0"/>
    <s v="Neighbourhood Plazas (Town plazas and Community plazas)"/>
    <n v="0"/>
    <n v="1"/>
    <n v="2"/>
    <x v="2"/>
    <x v="1"/>
    <x v="0"/>
    <x v="2"/>
    <s v="51 to 60"/>
    <n v="0"/>
    <n v="55.5"/>
    <n v="5.5"/>
    <x v="7"/>
    <s v=""/>
    <n v="5"/>
    <n v="4"/>
    <n v="0"/>
    <s v="No"/>
    <s v="Within my neighbourhood (within 15 minutes walking distance)"/>
    <s v="71 to 80"/>
    <n v="3"/>
    <n v="4"/>
    <n v="0"/>
    <s v=""/>
    <s v=""/>
    <s v=""/>
    <s v=""/>
    <s v=""/>
  </r>
  <r>
    <d v="2022-10-15T19:29:42"/>
    <n v="81"/>
    <x v="3"/>
    <s v="Others"/>
    <s v="Choa Chu Kang"/>
    <s v="Public-Private Hybrid - Executive condominium (EC)"/>
    <s v=""/>
    <s v=""/>
    <s v=""/>
    <s v=""/>
    <s v="Terrace"/>
    <n v="19"/>
    <n v="99"/>
    <n v="55"/>
    <s v="1 to 10"/>
    <x v="8"/>
    <n v="5.5"/>
    <n v="105.5"/>
    <s v="Error"/>
    <x v="0"/>
    <x v="0"/>
    <s v="Neighbourhood CC/RC activities"/>
    <s v="Never / Not Applicable"/>
    <x v="0"/>
    <x v="1"/>
    <x v="3"/>
    <x v="2"/>
    <x v="2"/>
    <s v="No neighbours"/>
    <n v="4"/>
    <n v="3"/>
    <n v="5"/>
    <x v="2"/>
    <x v="0"/>
    <x v="0"/>
    <x v="3"/>
    <s v="51 to 60"/>
    <s v="1 to 10"/>
    <n v="25.5"/>
    <n v="45.5"/>
    <x v="1"/>
    <s v=""/>
    <n v="2"/>
    <n v="0"/>
    <n v="2"/>
    <s v="No"/>
    <s v="Outside my neighbourhood (more than 15 minutes walking distance)"/>
    <s v="11 to 20"/>
    <n v="0"/>
    <n v="4"/>
    <n v="5"/>
    <s v=""/>
    <s v=""/>
    <s v=""/>
    <s v=""/>
    <s v=""/>
  </r>
  <r>
    <d v="2022-10-16T19:29:42"/>
    <n v="52"/>
    <x v="2"/>
    <s v="Permanent Resident"/>
    <s v="Tengah"/>
    <s v="Private"/>
    <s v=""/>
    <s v=""/>
    <s v=""/>
    <s v=""/>
    <s v="Cluster"/>
    <n v="1"/>
    <n v="30"/>
    <n v="51"/>
    <n v="0"/>
    <x v="8"/>
    <n v="0"/>
    <n v="105.5"/>
    <n v="0"/>
    <x v="3"/>
    <x v="1"/>
    <s v="No friends in neighbourhood"/>
    <s v="Once or more per day"/>
    <x v="1"/>
    <x v="2"/>
    <x v="3"/>
    <x v="1"/>
    <x v="3"/>
    <s v="Neighbourhood Shopping mall"/>
    <n v="3"/>
    <n v="2"/>
    <n v="2"/>
    <x v="0"/>
    <x v="2"/>
    <x v="3"/>
    <x v="0"/>
    <s v="21 to 30"/>
    <s v="41 to 50"/>
    <n v="55.5"/>
    <n v="55.5"/>
    <x v="1"/>
    <s v=""/>
    <n v="4"/>
    <n v="1"/>
    <n v="2"/>
    <s v="Yes"/>
    <s v="Within my neighbourhood (within 15 minutes walking distance)"/>
    <s v="51 to 60"/>
    <n v="0"/>
    <n v="3"/>
    <n v="3"/>
    <s v=""/>
    <s v="Outside my neighbourhood (more than 15 minutes walking distance)"/>
    <n v="0"/>
    <n v="0"/>
    <n v="4"/>
  </r>
  <r>
    <d v="2022-10-17T19:29:42"/>
    <n v="7"/>
    <x v="0"/>
    <s v="Singaporean"/>
    <s v="I do not live in a HDB Town"/>
    <s v="Public-Private Hybrid - Executive condominium (EC)"/>
    <s v=""/>
    <s v=""/>
    <s v=""/>
    <s v=""/>
    <s v="Shophouse"/>
    <n v="51"/>
    <n v="65"/>
    <n v="99"/>
    <s v="61 to 70"/>
    <x v="9"/>
    <n v="65.5"/>
    <n v="5.5"/>
    <n v="8.3969465648854963E-2"/>
    <x v="0"/>
    <x v="0"/>
    <s v="Neighbourhood shopping mall"/>
    <s v="Once or more per week"/>
    <x v="0"/>
    <x v="1"/>
    <x v="2"/>
    <x v="1"/>
    <x v="3"/>
    <s v="Neighbourhood Shopping mall"/>
    <n v="3"/>
    <n v="2"/>
    <n v="5"/>
    <x v="0"/>
    <x v="0"/>
    <x v="0"/>
    <x v="3"/>
    <s v="51 to 60"/>
    <s v="51 to 60"/>
    <n v="95.5"/>
    <n v="65.5"/>
    <x v="8"/>
    <s v=""/>
    <n v="5"/>
    <n v="0"/>
    <n v="3"/>
    <s v="No"/>
    <s v="Within my neighbourhood (within 15 minutes walking distance)"/>
    <s v="More than 100"/>
    <n v="5"/>
    <n v="4"/>
    <n v="1"/>
    <s v=""/>
    <s v=""/>
    <s v=""/>
    <s v=""/>
    <s v=""/>
  </r>
  <r>
    <d v="2022-10-18T19:29:42"/>
    <n v="83"/>
    <x v="2"/>
    <s v="Permanent Resident"/>
    <s v="Sembawang"/>
    <s v="Public-Private Hybrid - Executive condominium (EC)"/>
    <s v=""/>
    <s v=""/>
    <s v=""/>
    <s v=""/>
    <s v="Semi-detached"/>
    <n v="19"/>
    <n v="43"/>
    <n v="31"/>
    <s v="91 to 100"/>
    <x v="8"/>
    <n v="95.5"/>
    <n v="105.5"/>
    <s v="Error"/>
    <x v="1"/>
    <x v="0"/>
    <s v="Neighbourhood CC/RC activities"/>
    <s v="Once or more per week"/>
    <x v="2"/>
    <x v="2"/>
    <x v="3"/>
    <x v="3"/>
    <x v="3"/>
    <s v="No neighbours"/>
    <n v="3"/>
    <n v="5"/>
    <n v="1"/>
    <x v="1"/>
    <x v="2"/>
    <x v="0"/>
    <x v="2"/>
    <s v="91 to 100"/>
    <s v="61 to 70"/>
    <n v="105.5"/>
    <n v="105.5"/>
    <x v="1"/>
    <s v=""/>
    <n v="4"/>
    <n v="1"/>
    <n v="1"/>
    <s v="Yes"/>
    <s v="Within my neighbourhood (within 15 minutes walking distance)"/>
    <s v="61 to 70"/>
    <n v="1"/>
    <n v="4"/>
    <n v="5"/>
    <s v=""/>
    <s v="Outside my neighbourhood (more than 15 minutes walking distance)"/>
    <n v="5"/>
    <n v="2"/>
    <n v="3"/>
  </r>
  <r>
    <d v="2022-10-19T19:29:42"/>
    <n v="16"/>
    <x v="0"/>
    <s v="Singaporean"/>
    <s v="Sengkang"/>
    <s v="Public Housing (HDB)"/>
    <s v="Executive Flat"/>
    <n v="53"/>
    <n v="84"/>
    <n v="50"/>
    <s v=""/>
    <s v=""/>
    <s v=""/>
    <n v="11"/>
    <s v="31 to 40"/>
    <x v="3"/>
    <n v="35.5"/>
    <n v="75.5"/>
    <s v="Error"/>
    <x v="3"/>
    <x v="2"/>
    <s v="No friends in neighbourhood"/>
    <s v="Once or more per day"/>
    <x v="3"/>
    <x v="0"/>
    <x v="1"/>
    <x v="2"/>
    <x v="2"/>
    <s v="Neighbourhood Eatery (Hawker Centres/Cafes/etc)"/>
    <n v="3"/>
    <n v="5"/>
    <n v="2"/>
    <x v="2"/>
    <x v="1"/>
    <x v="0"/>
    <x v="2"/>
    <s v="More than 100"/>
    <s v="More than 100"/>
    <n v="55.5"/>
    <n v="85.5"/>
    <x v="1"/>
    <s v=""/>
    <n v="4"/>
    <n v="4"/>
    <n v="4"/>
    <s v="No"/>
    <s v="Outside my neighbourhood (more than 15 minutes walking distance)"/>
    <s v="11 to 20"/>
    <n v="5"/>
    <n v="2"/>
    <n v="5"/>
    <s v=""/>
    <s v=""/>
    <s v=""/>
    <s v=""/>
    <s v=""/>
  </r>
  <r>
    <d v="2022-10-20T19:29:42"/>
    <n v="88"/>
    <x v="2"/>
    <s v="Others"/>
    <s v="Jurong East"/>
    <s v="Public-Private Hybrid - Executive condominium (EC)"/>
    <s v=""/>
    <s v=""/>
    <s v=""/>
    <s v=""/>
    <s v="Bungalow"/>
    <n v="97"/>
    <n v="70"/>
    <n v="80"/>
    <s v="91 to 100"/>
    <x v="10"/>
    <n v="95.5"/>
    <n v="85.5"/>
    <n v="0.89528795811518325"/>
    <x v="2"/>
    <x v="3"/>
    <s v="No friends in neighbourhood"/>
    <s v="Once or more per week"/>
    <x v="2"/>
    <x v="3"/>
    <x v="1"/>
    <x v="3"/>
    <x v="3"/>
    <s v="No neighbours"/>
    <n v="1"/>
    <n v="3"/>
    <n v="5"/>
    <x v="2"/>
    <x v="3"/>
    <x v="3"/>
    <x v="3"/>
    <s v="51 to 60"/>
    <s v="81 to 90"/>
    <n v="15.5"/>
    <n v="65.5"/>
    <x v="1"/>
    <s v=""/>
    <n v="5"/>
    <n v="1"/>
    <n v="3"/>
    <s v="Yes"/>
    <s v="Outside my neighbourhood (more than 15 minutes walking distance)"/>
    <s v="51 to 60"/>
    <n v="3"/>
    <n v="1"/>
    <n v="4"/>
    <s v=""/>
    <s v="Outside my neighbourhood (more than 15 minutes walking distance)"/>
    <n v="5"/>
    <n v="4"/>
    <n v="1"/>
  </r>
  <r>
    <d v="2022-10-21T19:29:42"/>
    <n v="58"/>
    <x v="2"/>
    <s v="Others"/>
    <s v="Ang Mo Kio"/>
    <s v="Public Housing (HDB)"/>
    <s v="2-Room"/>
    <n v="95"/>
    <n v="82"/>
    <n v="85"/>
    <s v=""/>
    <s v=""/>
    <s v=""/>
    <n v="18"/>
    <s v="91 to 100"/>
    <x v="5"/>
    <n v="95.5"/>
    <n v="45.5"/>
    <n v="0.47643979057591623"/>
    <x v="0"/>
    <x v="3"/>
    <s v="Neighbourhood Park/Playground/Fitness Corner"/>
    <s v="Once or more per week"/>
    <x v="0"/>
    <x v="2"/>
    <x v="1"/>
    <x v="0"/>
    <x v="3"/>
    <s v="Neighbourhood Playground"/>
    <n v="5"/>
    <n v="0"/>
    <n v="1"/>
    <x v="0"/>
    <x v="1"/>
    <x v="1"/>
    <x v="1"/>
    <s v="11 to 20"/>
    <s v="61 to 70"/>
    <n v="55.5"/>
    <n v="95.5"/>
    <x v="1"/>
    <s v=""/>
    <n v="1"/>
    <n v="4"/>
    <n v="1"/>
    <s v="No"/>
    <s v="Outside my neighbourhood (more than 15 minutes walking distance)"/>
    <n v="0"/>
    <n v="4"/>
    <n v="4"/>
    <n v="3"/>
    <s v=""/>
    <s v=""/>
    <s v=""/>
    <s v=""/>
    <s v=""/>
  </r>
  <r>
    <d v="2022-10-22T19:29:42"/>
    <n v="29"/>
    <x v="2"/>
    <s v="Singaporean"/>
    <s v="I do not live in a HDB Town"/>
    <s v="Public-Private Hybrid - Executive condominium (EC)"/>
    <s v=""/>
    <s v=""/>
    <s v=""/>
    <s v=""/>
    <s v="Townhouse"/>
    <n v="12"/>
    <n v="13"/>
    <n v="4"/>
    <s v="21 to 30"/>
    <x v="2"/>
    <n v="25.5"/>
    <n v="55.5"/>
    <s v="Error"/>
    <x v="2"/>
    <x v="1"/>
    <s v="Neighbourhood shopping mall"/>
    <s v="Never / Not Applicable"/>
    <x v="3"/>
    <x v="2"/>
    <x v="2"/>
    <x v="3"/>
    <x v="1"/>
    <s v="Neighbourhood Shopping mall"/>
    <n v="5"/>
    <n v="3"/>
    <n v="4"/>
    <x v="3"/>
    <x v="3"/>
    <x v="0"/>
    <x v="0"/>
    <s v="51 to 60"/>
    <s v="91 to 100"/>
    <n v="75.5"/>
    <n v="95.5"/>
    <x v="1"/>
    <s v=""/>
    <n v="2"/>
    <n v="1"/>
    <n v="2"/>
    <s v="Yes"/>
    <s v="Outside my neighbourhood (more than 15 minutes walking distance)"/>
    <s v="21 to 30"/>
    <n v="5"/>
    <n v="4"/>
    <n v="1"/>
    <s v=""/>
    <s v="Outside my neighbourhood (more than 15 minutes walking distance)"/>
    <n v="2"/>
    <n v="1"/>
    <n v="0"/>
  </r>
  <r>
    <d v="2022-10-23T19:29:42"/>
    <n v="87"/>
    <x v="1"/>
    <s v="Singaporean"/>
    <s v="Tampines"/>
    <s v="Public-Private Hybrid - Executive condominium (EC)"/>
    <s v=""/>
    <s v=""/>
    <s v=""/>
    <s v=""/>
    <s v="Terrace"/>
    <n v="88"/>
    <n v="95"/>
    <n v="85"/>
    <s v="41 to 50"/>
    <x v="11"/>
    <n v="45.5"/>
    <n v="65.5"/>
    <s v="Error"/>
    <x v="2"/>
    <x v="1"/>
    <s v="Neighbourhood Eatery (Hawker Centres/Cafes/etc)"/>
    <s v="Once or more per month"/>
    <x v="3"/>
    <x v="3"/>
    <x v="2"/>
    <x v="3"/>
    <x v="0"/>
    <s v="Neighbourhood CC/RC activities"/>
    <n v="0"/>
    <n v="4"/>
    <n v="5"/>
    <x v="1"/>
    <x v="1"/>
    <x v="2"/>
    <x v="3"/>
    <s v="71 to 80"/>
    <s v="91 to 100"/>
    <n v="35.5"/>
    <n v="95.5"/>
    <x v="1"/>
    <s v=""/>
    <n v="1"/>
    <n v="3"/>
    <n v="0"/>
    <s v="No"/>
    <s v="Within my neighbourhood (within 15 minutes walking distance)"/>
    <s v="61 to 70"/>
    <n v="5"/>
    <n v="2"/>
    <n v="0"/>
    <s v=""/>
    <s v=""/>
    <s v=""/>
    <s v=""/>
    <s v=""/>
  </r>
  <r>
    <d v="2022-10-24T19:29:42"/>
    <n v="58"/>
    <x v="2"/>
    <s v="Others"/>
    <s v="Geylang"/>
    <s v="Private"/>
    <s v=""/>
    <s v=""/>
    <s v=""/>
    <s v=""/>
    <s v="Apartment"/>
    <n v="46"/>
    <n v="6"/>
    <n v="47"/>
    <s v="81 to 90"/>
    <x v="11"/>
    <n v="85.5"/>
    <n v="65.5"/>
    <n v="0.76608187134502925"/>
    <x v="0"/>
    <x v="1"/>
    <s v="No friends in neighbourhood"/>
    <s v="Once or more per month"/>
    <x v="1"/>
    <x v="3"/>
    <x v="2"/>
    <x v="3"/>
    <x v="3"/>
    <s v="Neighbourhood Plazas (Town plazas and Community plazas)"/>
    <n v="3"/>
    <n v="2"/>
    <n v="5"/>
    <x v="1"/>
    <x v="3"/>
    <x v="0"/>
    <x v="3"/>
    <s v="31 to 40"/>
    <s v="91 to 100"/>
    <n v="65.5"/>
    <n v="5.5"/>
    <x v="9"/>
    <s v=""/>
    <n v="5"/>
    <n v="1"/>
    <n v="0"/>
    <s v="No"/>
    <s v="Within my neighbourhood (within 15 minutes walking distance)"/>
    <n v="0"/>
    <n v="3"/>
    <n v="5"/>
    <n v="4"/>
    <s v=""/>
    <s v=""/>
    <s v=""/>
    <s v=""/>
    <s v=""/>
  </r>
  <r>
    <d v="2022-10-25T19:29:42"/>
    <n v="16"/>
    <x v="1"/>
    <s v="Others"/>
    <s v="Punggol"/>
    <s v="Private"/>
    <s v=""/>
    <s v=""/>
    <s v=""/>
    <s v=""/>
    <s v="Condominium"/>
    <n v="26"/>
    <n v="24"/>
    <n v="83"/>
    <s v="81 to 90"/>
    <x v="11"/>
    <n v="85.5"/>
    <n v="65.5"/>
    <n v="0.76608187134502925"/>
    <x v="0"/>
    <x v="3"/>
    <s v="Neighbourhood Park/Playground/Fitness Corner"/>
    <s v="Once or more per week"/>
    <x v="3"/>
    <x v="1"/>
    <x v="0"/>
    <x v="3"/>
    <x v="3"/>
    <s v="Neighbourhood Plazas (Town plazas and Community plazas)"/>
    <n v="3"/>
    <n v="5"/>
    <n v="5"/>
    <x v="0"/>
    <x v="0"/>
    <x v="1"/>
    <x v="2"/>
    <s v="61 to 70"/>
    <s v="1 to 10"/>
    <n v="15.5"/>
    <n v="45.5"/>
    <x v="1"/>
    <s v=""/>
    <n v="2"/>
    <n v="5"/>
    <n v="1"/>
    <s v="Yes"/>
    <s v="Within my neighbourhood (within 15 minutes walking distance)"/>
    <s v="81 to 90"/>
    <n v="0"/>
    <n v="2"/>
    <n v="4"/>
    <s v=""/>
    <s v="Within my neighbourhood (within 15 minutes walking distance)"/>
    <n v="4"/>
    <n v="4"/>
    <n v="0"/>
  </r>
  <r>
    <d v="2022-10-26T19:29:42"/>
    <n v="80"/>
    <x v="0"/>
    <s v="Singaporean"/>
    <s v="Bukit Timah"/>
    <s v="Private"/>
    <s v=""/>
    <s v=""/>
    <s v=""/>
    <s v=""/>
    <s v="Shophouse"/>
    <n v="58"/>
    <n v="81"/>
    <n v="8"/>
    <s v="51 to 60"/>
    <x v="4"/>
    <n v="55.5"/>
    <n v="35.5"/>
    <n v="0.63963963963963966"/>
    <x v="1"/>
    <x v="1"/>
    <s v="Neighbourhood Park/Playground/Fitness Corner"/>
    <s v="Never / Not Applicable"/>
    <x v="1"/>
    <x v="2"/>
    <x v="1"/>
    <x v="2"/>
    <x v="2"/>
    <s v="Neighbourhood Playground"/>
    <n v="1"/>
    <n v="4"/>
    <n v="4"/>
    <x v="2"/>
    <x v="2"/>
    <x v="3"/>
    <x v="3"/>
    <s v="11 to 20"/>
    <s v="41 to 50"/>
    <n v="25.5"/>
    <n v="105.5"/>
    <x v="1"/>
    <s v=""/>
    <n v="0"/>
    <n v="2"/>
    <n v="2"/>
    <s v="No"/>
    <s v="Within my neighbourhood (within 15 minutes walking distance)"/>
    <s v="31 to 40"/>
    <n v="0"/>
    <n v="5"/>
    <n v="2"/>
    <s v=""/>
    <s v=""/>
    <s v=""/>
    <s v=""/>
    <s v=""/>
  </r>
  <r>
    <d v="2022-10-27T19:29:42"/>
    <n v="55"/>
    <x v="1"/>
    <s v="Permanent Resident"/>
    <s v="Bedok"/>
    <s v="Private"/>
    <s v=""/>
    <s v=""/>
    <s v=""/>
    <s v=""/>
    <s v="Apartment"/>
    <n v="31"/>
    <n v="32"/>
    <n v="31"/>
    <s v="41 to 50"/>
    <x v="9"/>
    <n v="45.5"/>
    <n v="5.5"/>
    <n v="0.12087912087912088"/>
    <x v="0"/>
    <x v="0"/>
    <s v="Neighbourhood shopping mall"/>
    <s v="Never / Not Applicable"/>
    <x v="2"/>
    <x v="0"/>
    <x v="0"/>
    <x v="0"/>
    <x v="1"/>
    <s v="Other:"/>
    <n v="5"/>
    <n v="1"/>
    <n v="1"/>
    <x v="2"/>
    <x v="1"/>
    <x v="0"/>
    <x v="2"/>
    <s v="21 to 30"/>
    <s v="More than 100"/>
    <n v="25.5"/>
    <n v="65.5"/>
    <x v="1"/>
    <s v=""/>
    <n v="5"/>
    <n v="0"/>
    <n v="1"/>
    <s v="No"/>
    <s v="Outside my neighbourhood (more than 15 minutes walking distance)"/>
    <s v="81 to 90"/>
    <n v="0"/>
    <n v="0"/>
    <n v="5"/>
    <s v=""/>
    <s v=""/>
    <s v=""/>
    <s v=""/>
    <s v=""/>
  </r>
  <r>
    <d v="2022-10-28T19:29:42"/>
    <n v="91"/>
    <x v="1"/>
    <s v="Permanent Resident"/>
    <s v="Jurong East"/>
    <s v="Public-Private Hybrid - Executive condominium (EC)"/>
    <s v=""/>
    <s v=""/>
    <s v=""/>
    <s v=""/>
    <s v="Townhouse"/>
    <n v="54"/>
    <n v="25"/>
    <n v="97"/>
    <s v="91 to 100"/>
    <x v="1"/>
    <n v="95.5"/>
    <n v="15.5"/>
    <n v="0.16230366492146597"/>
    <x v="2"/>
    <x v="2"/>
    <s v="Neighbourhood Plazas (Town plazas and Community plazas)"/>
    <s v="Never / Not Applicable"/>
    <x v="1"/>
    <x v="3"/>
    <x v="3"/>
    <x v="2"/>
    <x v="0"/>
    <s v="Other:"/>
    <n v="3"/>
    <n v="2"/>
    <n v="4"/>
    <x v="2"/>
    <x v="2"/>
    <x v="0"/>
    <x v="1"/>
    <s v="21 to 30"/>
    <s v="61 to 70"/>
    <n v="45.5"/>
    <n v="15.5"/>
    <x v="10"/>
    <s v=""/>
    <n v="2"/>
    <n v="1"/>
    <n v="1"/>
    <s v="Yes"/>
    <s v="Within my neighbourhood (within 15 minutes walking distance)"/>
    <s v="31 to 40"/>
    <n v="2"/>
    <n v="1"/>
    <n v="1"/>
    <s v=""/>
    <s v="Outside my neighbourhood (more than 15 minutes walking distance)"/>
    <n v="0"/>
    <n v="0"/>
    <n v="0"/>
  </r>
  <r>
    <d v="2022-10-29T19:29:42"/>
    <n v="30"/>
    <x v="3"/>
    <s v="Permanent Resident"/>
    <s v="Hougang"/>
    <s v="Public Housing (HDB)"/>
    <s v="3Gen"/>
    <n v="12"/>
    <n v="85"/>
    <n v="88"/>
    <s v=""/>
    <s v=""/>
    <s v=""/>
    <n v="14"/>
    <s v="1 to 10"/>
    <x v="3"/>
    <n v="5.5"/>
    <n v="75.5"/>
    <s v="Error"/>
    <x v="0"/>
    <x v="0"/>
    <s v="Other"/>
    <s v="Once or more per day"/>
    <x v="2"/>
    <x v="2"/>
    <x v="2"/>
    <x v="2"/>
    <x v="3"/>
    <s v="Neighbourhood CC/RC activities"/>
    <n v="5"/>
    <n v="2"/>
    <n v="5"/>
    <x v="2"/>
    <x v="3"/>
    <x v="1"/>
    <x v="0"/>
    <s v="41 to 50"/>
    <s v="11 to 20"/>
    <n v="15.5"/>
    <n v="75.5"/>
    <x v="1"/>
    <s v=""/>
    <n v="0"/>
    <n v="5"/>
    <n v="4"/>
    <s v="No"/>
    <s v="Within my neighbourhood (within 15 minutes walking distance)"/>
    <s v="81 to 90"/>
    <n v="1"/>
    <n v="4"/>
    <n v="0"/>
    <s v=""/>
    <s v=""/>
    <s v=""/>
    <s v=""/>
    <s v=""/>
  </r>
  <r>
    <d v="2022-10-30T19:29:42"/>
    <n v="99"/>
    <x v="3"/>
    <s v="Permanent Resident"/>
    <s v="Clementi"/>
    <s v="Public Housing (HDB)"/>
    <s v="Community Care Apartment"/>
    <n v="21"/>
    <n v="46"/>
    <n v="47"/>
    <s v=""/>
    <s v=""/>
    <s v=""/>
    <n v="1"/>
    <s v="81 to 90"/>
    <x v="1"/>
    <n v="85.5"/>
    <n v="15.5"/>
    <n v="0.18128654970760233"/>
    <x v="2"/>
    <x v="2"/>
    <s v="Other"/>
    <s v="Never / Not Applicable"/>
    <x v="3"/>
    <x v="3"/>
    <x v="3"/>
    <x v="2"/>
    <x v="1"/>
    <s v="Neighbourhood Plazas (Town plazas and Community plazas)"/>
    <n v="2"/>
    <n v="2"/>
    <n v="2"/>
    <x v="1"/>
    <x v="0"/>
    <x v="3"/>
    <x v="2"/>
    <s v="11 to 20"/>
    <s v="71 to 80"/>
    <n v="105.5"/>
    <n v="65.5"/>
    <x v="11"/>
    <s v=""/>
    <n v="5"/>
    <n v="3"/>
    <n v="5"/>
    <s v="Yes"/>
    <s v="Outside my neighbourhood (more than 15 minutes walking distance)"/>
    <s v="71 to 80"/>
    <n v="2"/>
    <n v="0"/>
    <n v="1"/>
    <s v=""/>
    <s v="Within my neighbourhood (within 15 minutes walking distance)"/>
    <n v="2"/>
    <n v="5"/>
    <n v="5"/>
  </r>
  <r>
    <d v="2022-10-31T19:29:42"/>
    <n v="25"/>
    <x v="1"/>
    <s v="Singaporean"/>
    <s v="Pasir Ris"/>
    <s v="Private"/>
    <s v=""/>
    <s v=""/>
    <s v=""/>
    <s v=""/>
    <s v="Semi-detached"/>
    <n v="87"/>
    <n v="1"/>
    <n v="71"/>
    <s v="71 to 80"/>
    <x v="2"/>
    <n v="75.5"/>
    <n v="55.5"/>
    <n v="0.73509933774834435"/>
    <x v="2"/>
    <x v="3"/>
    <s v="Neighbourhood CC/RC activities"/>
    <s v="Once or more per week"/>
    <x v="3"/>
    <x v="3"/>
    <x v="1"/>
    <x v="0"/>
    <x v="0"/>
    <s v="Neighbourhood Playground"/>
    <n v="2"/>
    <n v="4"/>
    <n v="4"/>
    <x v="0"/>
    <x v="1"/>
    <x v="2"/>
    <x v="1"/>
    <s v="More than 100"/>
    <s v="61 to 70"/>
    <n v="5.5"/>
    <n v="0"/>
    <x v="2"/>
    <s v=""/>
    <n v="0"/>
    <n v="4"/>
    <n v="2"/>
    <s v="Yes"/>
    <s v="Within my neighbourhood (within 15 minutes walking distance)"/>
    <s v="81 to 90"/>
    <n v="3"/>
    <n v="5"/>
    <n v="4"/>
    <s v=""/>
    <s v="Outside my neighbourhood (more than 15 minutes walking distance)"/>
    <n v="4"/>
    <n v="4"/>
    <n v="5"/>
  </r>
  <r>
    <d v="2022-11-01T19:29:42"/>
    <n v="11"/>
    <x v="1"/>
    <s v="Singaporean"/>
    <s v="Serangoon"/>
    <s v="Public Housing (HDB)"/>
    <s v="3-Room"/>
    <n v="65"/>
    <n v="25"/>
    <n v="40"/>
    <s v=""/>
    <s v=""/>
    <s v=""/>
    <n v="20"/>
    <s v="81 to 90"/>
    <x v="4"/>
    <n v="85.5"/>
    <n v="35.5"/>
    <n v="0.41520467836257308"/>
    <x v="0"/>
    <x v="3"/>
    <s v="Neighbourhood Eatery (Hawker Centres/Cafes/etc)"/>
    <s v="Once or more per week"/>
    <x v="3"/>
    <x v="2"/>
    <x v="2"/>
    <x v="0"/>
    <x v="3"/>
    <s v="Neighbourhood Playground"/>
    <n v="2"/>
    <n v="0"/>
    <n v="1"/>
    <x v="0"/>
    <x v="3"/>
    <x v="1"/>
    <x v="2"/>
    <s v="1 to 10"/>
    <n v="0"/>
    <n v="95.5"/>
    <n v="0"/>
    <x v="2"/>
    <s v=""/>
    <n v="1"/>
    <n v="1"/>
    <n v="2"/>
    <s v="No"/>
    <s v="Within my neighbourhood (within 15 minutes walking distance)"/>
    <s v="More than 100"/>
    <n v="0"/>
    <n v="3"/>
    <n v="2"/>
    <s v=""/>
    <s v=""/>
    <s v=""/>
    <s v=""/>
    <s v=""/>
  </r>
  <r>
    <d v="2022-11-02T19:29:42"/>
    <n v="85"/>
    <x v="1"/>
    <s v="Others"/>
    <s v="Bukit Timah"/>
    <s v="Public-Private Hybrid - Executive condominium (EC)"/>
    <s v=""/>
    <s v=""/>
    <s v=""/>
    <s v=""/>
    <s v="Townhouse"/>
    <n v="67"/>
    <n v="32"/>
    <n v="79"/>
    <s v="91 to 100"/>
    <x v="8"/>
    <n v="95.5"/>
    <n v="105.5"/>
    <s v="Error"/>
    <x v="2"/>
    <x v="3"/>
    <s v="Other"/>
    <s v="Once or more per week"/>
    <x v="3"/>
    <x v="3"/>
    <x v="3"/>
    <x v="1"/>
    <x v="3"/>
    <s v="Neighbourhood CC/RC activities"/>
    <n v="2"/>
    <n v="1"/>
    <n v="2"/>
    <x v="2"/>
    <x v="1"/>
    <x v="1"/>
    <x v="0"/>
    <s v="91 to 100"/>
    <n v="0"/>
    <n v="105.5"/>
    <n v="85.5"/>
    <x v="12"/>
    <s v=""/>
    <n v="0"/>
    <n v="0"/>
    <n v="3"/>
    <s v="Yes"/>
    <s v="Outside my neighbourhood (more than 15 minutes walking distance)"/>
    <s v="51 to 60"/>
    <n v="0"/>
    <n v="5"/>
    <n v="3"/>
    <s v=""/>
    <s v="Within my neighbourhood (within 15 minutes walking distance)"/>
    <n v="0"/>
    <n v="1"/>
    <n v="0"/>
  </r>
  <r>
    <d v="2022-11-03T19:29:42"/>
    <n v="10"/>
    <x v="2"/>
    <s v="Singaporean"/>
    <s v="Choa Chu Kang"/>
    <s v="Public-Private Hybrid - Executive condominium (EC)"/>
    <s v=""/>
    <s v=""/>
    <s v=""/>
    <s v=""/>
    <s v="Cluster"/>
    <n v="36"/>
    <n v="3"/>
    <n v="82"/>
    <s v="31 to 40"/>
    <x v="11"/>
    <n v="35.5"/>
    <n v="65.5"/>
    <s v="Error"/>
    <x v="2"/>
    <x v="2"/>
    <s v="Neighbourhood Plazas (Town plazas and Community plazas)"/>
    <s v="Once or more per month"/>
    <x v="3"/>
    <x v="3"/>
    <x v="1"/>
    <x v="2"/>
    <x v="2"/>
    <s v="Other:"/>
    <n v="0"/>
    <n v="4"/>
    <n v="3"/>
    <x v="2"/>
    <x v="2"/>
    <x v="2"/>
    <x v="3"/>
    <s v="More than 100"/>
    <s v="81 to 90"/>
    <n v="55.5"/>
    <n v="25.5"/>
    <x v="13"/>
    <s v=""/>
    <n v="3"/>
    <n v="0"/>
    <n v="0"/>
    <s v="Yes"/>
    <s v="Within my neighbourhood (within 15 minutes walking distance)"/>
    <s v="More than 100"/>
    <n v="4"/>
    <n v="0"/>
    <n v="4"/>
    <s v=""/>
    <s v="Outside my neighbourhood (more than 15 minutes walking distance)"/>
    <n v="5"/>
    <n v="4"/>
    <n v="5"/>
  </r>
  <r>
    <d v="2022-11-04T19:29:42"/>
    <n v="40"/>
    <x v="0"/>
    <s v="Others"/>
    <s v="Serangoon"/>
    <s v="Public-Private Hybrid - Executive condominium (EC)"/>
    <s v=""/>
    <s v=""/>
    <s v=""/>
    <s v=""/>
    <s v="Housing and Urban Development Company (HUDC) flat"/>
    <n v="2"/>
    <n v="40"/>
    <n v="37"/>
    <s v="31 to 40"/>
    <x v="0"/>
    <n v="35.5"/>
    <n v="0"/>
    <n v="0"/>
    <x v="3"/>
    <x v="0"/>
    <s v="Other"/>
    <s v="Never / Not Applicable"/>
    <x v="2"/>
    <x v="1"/>
    <x v="0"/>
    <x v="1"/>
    <x v="1"/>
    <s v="Neighbourhood Plazas (Town plazas and Community plazas)"/>
    <n v="5"/>
    <n v="1"/>
    <n v="1"/>
    <x v="0"/>
    <x v="2"/>
    <x v="0"/>
    <x v="0"/>
    <s v="51 to 60"/>
    <s v="21 to 30"/>
    <n v="75.5"/>
    <n v="15.5"/>
    <x v="5"/>
    <s v=""/>
    <n v="3"/>
    <n v="4"/>
    <n v="1"/>
    <s v="No"/>
    <s v="Outside my neighbourhood (more than 15 minutes walking distance)"/>
    <s v="21 to 30"/>
    <n v="1"/>
    <n v="1"/>
    <n v="5"/>
    <s v=""/>
    <s v=""/>
    <s v=""/>
    <s v=""/>
    <s v=""/>
  </r>
  <r>
    <d v="2022-11-05T19:29:42"/>
    <n v="2"/>
    <x v="2"/>
    <s v="Others"/>
    <s v="Bedok"/>
    <s v="Public Housing (HDB)"/>
    <s v="3Gen"/>
    <n v="50"/>
    <n v="7"/>
    <n v="20"/>
    <s v=""/>
    <s v=""/>
    <s v=""/>
    <n v="69"/>
    <n v="0"/>
    <x v="2"/>
    <n v="0"/>
    <n v="55.5"/>
    <n v="0"/>
    <x v="1"/>
    <x v="1"/>
    <s v="Neighbourhood CC/RC activities"/>
    <s v="Never / Not Applicable"/>
    <x v="0"/>
    <x v="2"/>
    <x v="2"/>
    <x v="3"/>
    <x v="1"/>
    <s v="Other:"/>
    <n v="5"/>
    <n v="4"/>
    <n v="2"/>
    <x v="0"/>
    <x v="1"/>
    <x v="1"/>
    <x v="2"/>
    <s v="71 to 80"/>
    <s v="11 to 20"/>
    <n v="15.5"/>
    <n v="95.5"/>
    <x v="1"/>
    <s v=""/>
    <n v="4"/>
    <n v="0"/>
    <n v="2"/>
    <s v="Yes"/>
    <s v="Outside my neighbourhood (more than 15 minutes walking distance)"/>
    <s v="91 to 100"/>
    <n v="4"/>
    <n v="3"/>
    <n v="4"/>
    <s v=""/>
    <s v="Within my neighbourhood (within 15 minutes walking distance)"/>
    <n v="3"/>
    <n v="5"/>
    <n v="1"/>
  </r>
  <r>
    <d v="2022-11-06T19:29:42"/>
    <n v="53"/>
    <x v="1"/>
    <s v="Singaporean"/>
    <s v="Clementi"/>
    <s v="Public Housing (HDB)"/>
    <s v="Other"/>
    <n v="70"/>
    <n v="97"/>
    <n v="6"/>
    <s v=""/>
    <s v=""/>
    <s v=""/>
    <n v="57"/>
    <s v="51 to 60"/>
    <x v="3"/>
    <n v="55.5"/>
    <n v="75.5"/>
    <s v="Error"/>
    <x v="0"/>
    <x v="0"/>
    <s v="Other"/>
    <s v="Once or more per month"/>
    <x v="1"/>
    <x v="3"/>
    <x v="0"/>
    <x v="2"/>
    <x v="1"/>
    <s v="Neighbourhood Eatery (Hawker Centres/Cafes/etc)"/>
    <n v="2"/>
    <n v="3"/>
    <n v="4"/>
    <x v="3"/>
    <x v="3"/>
    <x v="2"/>
    <x v="2"/>
    <s v="11 to 20"/>
    <s v="91 to 100"/>
    <n v="55.5"/>
    <n v="85.5"/>
    <x v="1"/>
    <s v=""/>
    <n v="2"/>
    <n v="4"/>
    <n v="3"/>
    <s v="No"/>
    <s v="Outside my neighbourhood (more than 15 minutes walking distance)"/>
    <s v="51 to 60"/>
    <n v="5"/>
    <n v="3"/>
    <n v="4"/>
    <s v=""/>
    <s v=""/>
    <s v=""/>
    <s v=""/>
    <s v=""/>
  </r>
  <r>
    <d v="2022-11-07T19:29:42"/>
    <n v="40"/>
    <x v="2"/>
    <s v="Singaporean"/>
    <s v="Hougang"/>
    <s v="Public-Private Hybrid - Executive condominium (EC)"/>
    <s v=""/>
    <s v=""/>
    <s v=""/>
    <s v=""/>
    <s v="Townhouse"/>
    <n v="71"/>
    <n v="53"/>
    <n v="8"/>
    <s v="31 to 40"/>
    <x v="1"/>
    <n v="35.5"/>
    <n v="15.5"/>
    <n v="0.43661971830985913"/>
    <x v="0"/>
    <x v="2"/>
    <s v="Neighbourhood CC/RC activities"/>
    <s v="Once or more per week"/>
    <x v="0"/>
    <x v="2"/>
    <x v="2"/>
    <x v="0"/>
    <x v="0"/>
    <s v="Neighbourhood Eatery (Hawker Centres/Cafes/etc)"/>
    <n v="4"/>
    <n v="3"/>
    <n v="3"/>
    <x v="1"/>
    <x v="2"/>
    <x v="3"/>
    <x v="3"/>
    <s v="51 to 60"/>
    <s v="81 to 90"/>
    <n v="95.5"/>
    <n v="55.5"/>
    <x v="14"/>
    <s v=""/>
    <n v="0"/>
    <n v="0"/>
    <n v="2"/>
    <s v="Yes"/>
    <s v="Outside my neighbourhood (more than 15 minutes walking distance)"/>
    <s v="11 to 20"/>
    <n v="1"/>
    <n v="1"/>
    <n v="2"/>
    <s v=""/>
    <s v="Outside my neighbourhood (more than 15 minutes walking distance)"/>
    <n v="1"/>
    <n v="2"/>
    <n v="2"/>
  </r>
  <r>
    <d v="2022-11-08T19:29:42"/>
    <n v="69"/>
    <x v="1"/>
    <s v="Permanent Resident"/>
    <s v="Serangoon"/>
    <s v="Public-Private Hybrid - Executive condominium (EC)"/>
    <s v=""/>
    <s v=""/>
    <s v=""/>
    <s v=""/>
    <s v="Shophouse"/>
    <n v="91"/>
    <n v="64"/>
    <n v="84"/>
    <s v="21 to 30"/>
    <x v="4"/>
    <n v="25.5"/>
    <n v="35.5"/>
    <s v="Error"/>
    <x v="2"/>
    <x v="1"/>
    <s v="Neighbourhood shopping mall"/>
    <s v="Never / Not Applicable"/>
    <x v="0"/>
    <x v="3"/>
    <x v="1"/>
    <x v="0"/>
    <x v="3"/>
    <s v="Other:"/>
    <n v="4"/>
    <n v="3"/>
    <n v="1"/>
    <x v="2"/>
    <x v="1"/>
    <x v="3"/>
    <x v="2"/>
    <s v="91 to 100"/>
    <s v="51 to 60"/>
    <n v="5.5"/>
    <n v="85.5"/>
    <x v="1"/>
    <s v=""/>
    <n v="0"/>
    <n v="1"/>
    <n v="0"/>
    <s v="No"/>
    <s v="Within my neighbourhood (within 15 minutes walking distance)"/>
    <s v="31 to 40"/>
    <n v="2"/>
    <n v="5"/>
    <n v="0"/>
    <s v=""/>
    <s v=""/>
    <s v=""/>
    <s v=""/>
    <s v=""/>
  </r>
  <r>
    <d v="2022-11-09T19:29:42"/>
    <n v="85"/>
    <x v="1"/>
    <s v="Permanent Resident"/>
    <s v="Jurong West"/>
    <s v="Public-Private Hybrid - Executive condominium (EC)"/>
    <s v=""/>
    <s v=""/>
    <s v=""/>
    <s v=""/>
    <s v="Semi-detached"/>
    <n v="19"/>
    <n v="61"/>
    <n v="36"/>
    <s v="More than 100"/>
    <x v="9"/>
    <n v="105.5"/>
    <n v="5.5"/>
    <n v="5.2132701421800945E-2"/>
    <x v="2"/>
    <x v="3"/>
    <s v="Neighbourhood Park/Playground/Fitness Corner"/>
    <s v="Never / Not Applicable"/>
    <x v="0"/>
    <x v="2"/>
    <x v="2"/>
    <x v="0"/>
    <x v="0"/>
    <s v="Neighbourhood Park"/>
    <n v="3"/>
    <n v="4"/>
    <n v="3"/>
    <x v="0"/>
    <x v="1"/>
    <x v="1"/>
    <x v="0"/>
    <s v="1 to 10"/>
    <s v="81 to 90"/>
    <n v="55.5"/>
    <n v="35.5"/>
    <x v="15"/>
    <s v=""/>
    <n v="5"/>
    <n v="3"/>
    <n v="3"/>
    <s v="Yes"/>
    <s v="Within my neighbourhood (within 15 minutes walking distance)"/>
    <s v="31 to 40"/>
    <n v="3"/>
    <n v="5"/>
    <n v="2"/>
    <s v=""/>
    <s v="Within my neighbourhood (within 15 minutes walking distance)"/>
    <n v="3"/>
    <n v="3"/>
    <n v="1"/>
  </r>
  <r>
    <d v="2022-11-10T19:29:42"/>
    <n v="82"/>
    <x v="1"/>
    <s v="Permanent Resident"/>
    <s v="Yishun"/>
    <s v="Private"/>
    <s v=""/>
    <s v=""/>
    <s v=""/>
    <s v=""/>
    <s v="Condominium"/>
    <n v="31"/>
    <n v="25"/>
    <n v="1"/>
    <s v="41 to 50"/>
    <x v="1"/>
    <n v="45.5"/>
    <n v="15.5"/>
    <n v="0.34065934065934067"/>
    <x v="1"/>
    <x v="0"/>
    <s v="Neighbourhood Park/Playground/Fitness Corner"/>
    <s v="Never / Not Applicable"/>
    <x v="2"/>
    <x v="0"/>
    <x v="1"/>
    <x v="0"/>
    <x v="2"/>
    <s v="Neighbourhood CC/RC activities"/>
    <n v="4"/>
    <n v="4"/>
    <n v="3"/>
    <x v="2"/>
    <x v="0"/>
    <x v="0"/>
    <x v="2"/>
    <s v="51 to 60"/>
    <s v="31 to 40"/>
    <n v="0"/>
    <n v="85.5"/>
    <x v="2"/>
    <s v=""/>
    <n v="3"/>
    <n v="0"/>
    <n v="5"/>
    <s v="No"/>
    <s v="Outside my neighbourhood (more than 15 minutes walking distance)"/>
    <n v="0"/>
    <n v="4"/>
    <n v="2"/>
    <n v="4"/>
    <s v=""/>
    <s v=""/>
    <s v=""/>
    <s v=""/>
    <s v=""/>
  </r>
  <r>
    <d v="2022-11-11T19:29:42"/>
    <n v="83"/>
    <x v="0"/>
    <s v="Permanent Resident"/>
    <s v="Choa Chu Kang"/>
    <s v="Public Housing (HDB)"/>
    <s v="3Gen"/>
    <n v="57"/>
    <n v="4"/>
    <n v="74"/>
    <s v=""/>
    <s v=""/>
    <s v=""/>
    <n v="60"/>
    <s v="11 to 20"/>
    <x v="6"/>
    <n v="15.5"/>
    <n v="95.5"/>
    <s v="Error"/>
    <x v="2"/>
    <x v="1"/>
    <s v="Neighbourhood shopping mall"/>
    <s v="Never / Not Applicable"/>
    <x v="3"/>
    <x v="0"/>
    <x v="1"/>
    <x v="1"/>
    <x v="3"/>
    <s v="No neighbours"/>
    <n v="0"/>
    <n v="2"/>
    <n v="3"/>
    <x v="0"/>
    <x v="3"/>
    <x v="1"/>
    <x v="1"/>
    <n v="0"/>
    <s v="81 to 90"/>
    <n v="35.5"/>
    <n v="35.5"/>
    <x v="1"/>
    <s v=""/>
    <n v="2"/>
    <n v="1"/>
    <n v="1"/>
    <s v="No"/>
    <s v="Outside my neighbourhood (more than 15 minutes walking distance)"/>
    <s v="61 to 70"/>
    <n v="1"/>
    <n v="0"/>
    <n v="3"/>
    <s v=""/>
    <s v=""/>
    <s v=""/>
    <s v=""/>
    <s v=""/>
  </r>
  <r>
    <d v="2022-11-12T19:29:42"/>
    <n v="79"/>
    <x v="2"/>
    <s v="Singaporean"/>
    <s v="Marine Parade"/>
    <s v="Public-Private Hybrid - Executive condominium (EC)"/>
    <s v=""/>
    <s v=""/>
    <s v=""/>
    <s v=""/>
    <s v="Condominium"/>
    <n v="13"/>
    <n v="11"/>
    <n v="13"/>
    <s v="1 to 10"/>
    <x v="4"/>
    <n v="5.5"/>
    <n v="35.5"/>
    <s v="Error"/>
    <x v="3"/>
    <x v="0"/>
    <s v="Neighbourhood shopping mall"/>
    <s v="Once or more per week"/>
    <x v="0"/>
    <x v="3"/>
    <x v="3"/>
    <x v="0"/>
    <x v="1"/>
    <s v="Neighbourhood Fitness Corner"/>
    <n v="2"/>
    <n v="1"/>
    <n v="5"/>
    <x v="2"/>
    <x v="1"/>
    <x v="0"/>
    <x v="3"/>
    <s v="31 to 40"/>
    <s v="31 to 40"/>
    <n v="5.5"/>
    <n v="15.5"/>
    <x v="1"/>
    <s v=""/>
    <n v="5"/>
    <n v="1"/>
    <n v="5"/>
    <s v="No"/>
    <s v="Outside my neighbourhood (more than 15 minutes walking distance)"/>
    <s v="71 to 80"/>
    <n v="1"/>
    <n v="3"/>
    <n v="3"/>
    <s v=""/>
    <s v=""/>
    <s v=""/>
    <s v=""/>
    <s v=""/>
  </r>
  <r>
    <d v="2022-11-13T19:29:42"/>
    <n v="1"/>
    <x v="3"/>
    <s v="Singaporean"/>
    <s v="Marine Parade"/>
    <s v="Public Housing (HDB)"/>
    <s v="4-Room"/>
    <n v="73"/>
    <n v="58"/>
    <n v="6"/>
    <s v=""/>
    <s v=""/>
    <s v=""/>
    <n v="56"/>
    <n v="0"/>
    <x v="1"/>
    <n v="0"/>
    <n v="15.5"/>
    <n v="0"/>
    <x v="0"/>
    <x v="3"/>
    <s v="Neighbourhood Park/Playground/Fitness Corner"/>
    <s v="Never / Not Applicable"/>
    <x v="2"/>
    <x v="2"/>
    <x v="2"/>
    <x v="1"/>
    <x v="3"/>
    <s v="Neighbourhood Eatery (Hawker Centres/Cafes/etc)"/>
    <n v="2"/>
    <n v="2"/>
    <n v="1"/>
    <x v="3"/>
    <x v="0"/>
    <x v="1"/>
    <x v="0"/>
    <s v="1 to 10"/>
    <s v="11 to 20"/>
    <n v="25.5"/>
    <n v="25.5"/>
    <x v="1"/>
    <s v=""/>
    <n v="2"/>
    <n v="5"/>
    <n v="4"/>
    <s v="Yes"/>
    <s v="Outside my neighbourhood (more than 15 minutes walking distance)"/>
    <s v="61 to 70"/>
    <n v="2"/>
    <n v="0"/>
    <n v="4"/>
    <s v=""/>
    <s v="Outside my neighbourhood (more than 15 minutes walking distance)"/>
    <n v="2"/>
    <n v="2"/>
    <n v="1"/>
  </r>
  <r>
    <d v="2022-11-14T19:29:42"/>
    <n v="15"/>
    <x v="0"/>
    <s v="Others"/>
    <s v="Clementi"/>
    <s v="Public Housing (HDB)"/>
    <s v="Executive Flat"/>
    <n v="58"/>
    <n v="95"/>
    <n v="76"/>
    <s v=""/>
    <s v=""/>
    <s v=""/>
    <n v="88"/>
    <n v="0"/>
    <x v="6"/>
    <n v="0"/>
    <n v="95.5"/>
    <n v="0"/>
    <x v="1"/>
    <x v="0"/>
    <s v="Neighbourhood Plazas (Town plazas and Community plazas)"/>
    <s v="Once or more per week"/>
    <x v="2"/>
    <x v="0"/>
    <x v="0"/>
    <x v="0"/>
    <x v="2"/>
    <s v="No neighbours"/>
    <n v="2"/>
    <n v="3"/>
    <n v="4"/>
    <x v="3"/>
    <x v="1"/>
    <x v="3"/>
    <x v="0"/>
    <s v="21 to 30"/>
    <s v="21 to 30"/>
    <n v="5.5"/>
    <n v="45.5"/>
    <x v="1"/>
    <s v=""/>
    <n v="4"/>
    <n v="1"/>
    <n v="2"/>
    <s v="Yes"/>
    <s v="Outside my neighbourhood (more than 15 minutes walking distance)"/>
    <s v="21 to 30"/>
    <n v="3"/>
    <n v="1"/>
    <n v="5"/>
    <s v=""/>
    <s v="Within my neighbourhood (within 15 minutes walking distance)"/>
    <n v="5"/>
    <n v="1"/>
    <n v="2"/>
  </r>
  <r>
    <d v="2022-11-15T19:29:42"/>
    <n v="40"/>
    <x v="3"/>
    <s v="Others"/>
    <s v="Yishun"/>
    <s v="Public Housing (HDB)"/>
    <s v="Community Care Apartment"/>
    <n v="85"/>
    <n v="15"/>
    <n v="22"/>
    <s v=""/>
    <s v=""/>
    <s v=""/>
    <n v="16"/>
    <s v="81 to 90"/>
    <x v="10"/>
    <n v="85.5"/>
    <n v="85.5"/>
    <s v="Error"/>
    <x v="2"/>
    <x v="0"/>
    <s v="Neighbourhood Plazas (Town plazas and Community plazas)"/>
    <s v="Once or more per day"/>
    <x v="3"/>
    <x v="1"/>
    <x v="2"/>
    <x v="2"/>
    <x v="3"/>
    <s v="Neighbourhood Park"/>
    <n v="4"/>
    <n v="0"/>
    <n v="1"/>
    <x v="3"/>
    <x v="0"/>
    <x v="1"/>
    <x v="3"/>
    <s v="1 to 10"/>
    <s v="41 to 50"/>
    <n v="85.5"/>
    <n v="45.5"/>
    <x v="16"/>
    <s v=""/>
    <n v="0"/>
    <n v="1"/>
    <n v="3"/>
    <s v="Yes"/>
    <s v="Within my neighbourhood (within 15 minutes walking distance)"/>
    <s v="11 to 20"/>
    <n v="0"/>
    <n v="5"/>
    <n v="5"/>
    <s v=""/>
    <s v="Outside my neighbourhood (more than 15 minutes walking distance)"/>
    <n v="1"/>
    <n v="2"/>
    <n v="4"/>
  </r>
  <r>
    <d v="2022-11-16T19:29:42"/>
    <n v="6"/>
    <x v="3"/>
    <s v="Permanent Resident"/>
    <s v="Bukit Timah"/>
    <s v="Public-Private Hybrid - Executive condominium (EC)"/>
    <s v=""/>
    <s v=""/>
    <s v=""/>
    <s v=""/>
    <s v="Cluster"/>
    <n v="64"/>
    <n v="66"/>
    <n v="65"/>
    <s v="61 to 70"/>
    <x v="8"/>
    <n v="65.5"/>
    <n v="105.5"/>
    <s v="Error"/>
    <x v="2"/>
    <x v="0"/>
    <s v="Neighbourhood CC/RC activities"/>
    <s v="Once or more per week"/>
    <x v="3"/>
    <x v="1"/>
    <x v="2"/>
    <x v="3"/>
    <x v="2"/>
    <s v="No neighbours"/>
    <n v="5"/>
    <n v="1"/>
    <n v="5"/>
    <x v="2"/>
    <x v="2"/>
    <x v="2"/>
    <x v="1"/>
    <s v="81 to 90"/>
    <s v="41 to 50"/>
    <n v="15.5"/>
    <n v="65.5"/>
    <x v="1"/>
    <s v=""/>
    <n v="2"/>
    <n v="3"/>
    <n v="4"/>
    <s v="No"/>
    <s v="Within my neighbourhood (within 15 minutes walking distance)"/>
    <s v="41 to 50"/>
    <n v="4"/>
    <n v="1"/>
    <n v="4"/>
    <s v=""/>
    <s v=""/>
    <s v=""/>
    <s v=""/>
    <s v=""/>
  </r>
  <r>
    <d v="2022-11-17T19:29:42"/>
    <n v="65"/>
    <x v="3"/>
    <s v="Permanent Resident"/>
    <s v="Ang Mo Kio"/>
    <s v="Private"/>
    <s v=""/>
    <s v=""/>
    <s v=""/>
    <s v=""/>
    <s v="Semi-detached"/>
    <n v="41"/>
    <n v="23"/>
    <n v="40"/>
    <n v="0"/>
    <x v="7"/>
    <n v="0"/>
    <n v="25.5"/>
    <n v="0"/>
    <x v="1"/>
    <x v="2"/>
    <s v="Neighbourhood Park/Playground/Fitness Corner"/>
    <s v="Once or more per week"/>
    <x v="3"/>
    <x v="2"/>
    <x v="1"/>
    <x v="2"/>
    <x v="0"/>
    <s v="Neighbourhood Plazas (Town plazas and Community plazas)"/>
    <n v="0"/>
    <n v="5"/>
    <n v="2"/>
    <x v="3"/>
    <x v="1"/>
    <x v="2"/>
    <x v="2"/>
    <s v="11 to 20"/>
    <s v="61 to 70"/>
    <n v="35.5"/>
    <n v="105.5"/>
    <x v="1"/>
    <s v=""/>
    <n v="3"/>
    <n v="2"/>
    <n v="5"/>
    <s v="Yes"/>
    <s v="Within my neighbourhood (within 15 minutes walking distance)"/>
    <s v="31 to 40"/>
    <n v="2"/>
    <n v="3"/>
    <n v="2"/>
    <s v=""/>
    <s v="Outside my neighbourhood (more than 15 minutes walking distance)"/>
    <n v="1"/>
    <n v="3"/>
    <n v="2"/>
  </r>
  <r>
    <d v="2022-11-18T19:29:42"/>
    <n v="48"/>
    <x v="2"/>
    <s v="Others"/>
    <s v="Bedok"/>
    <s v="Public-Private Hybrid - Executive condominium (EC)"/>
    <s v=""/>
    <s v=""/>
    <s v=""/>
    <s v=""/>
    <s v="Shophouse"/>
    <n v="64"/>
    <n v="75"/>
    <n v="53"/>
    <s v="41 to 50"/>
    <x v="1"/>
    <n v="45.5"/>
    <n v="15.5"/>
    <n v="0.34065934065934067"/>
    <x v="1"/>
    <x v="0"/>
    <s v="No friends in neighbourhood"/>
    <s v="Never / Not Applicable"/>
    <x v="1"/>
    <x v="1"/>
    <x v="1"/>
    <x v="0"/>
    <x v="2"/>
    <s v="Neighbourhood Eatery (Hawker Centres/Cafes/etc)"/>
    <n v="2"/>
    <n v="4"/>
    <n v="3"/>
    <x v="3"/>
    <x v="2"/>
    <x v="1"/>
    <x v="1"/>
    <s v="31 to 40"/>
    <s v="More than 100"/>
    <n v="45.5"/>
    <n v="95.5"/>
    <x v="1"/>
    <s v=""/>
    <n v="1"/>
    <n v="0"/>
    <n v="4"/>
    <s v="Yes"/>
    <s v="Within my neighbourhood (within 15 minutes walking distance)"/>
    <s v="71 to 80"/>
    <n v="2"/>
    <n v="2"/>
    <n v="0"/>
    <s v=""/>
    <s v="Outside my neighbourhood (more than 15 minutes walking distance)"/>
    <n v="5"/>
    <n v="5"/>
    <n v="3"/>
  </r>
  <r>
    <d v="2022-11-19T19:29:42"/>
    <n v="65"/>
    <x v="0"/>
    <s v="Singaporean"/>
    <s v="Serangoon"/>
    <s v="Private"/>
    <s v=""/>
    <s v=""/>
    <s v=""/>
    <s v=""/>
    <s v="Semi-detached"/>
    <n v="68"/>
    <n v="64"/>
    <n v="79"/>
    <n v="0"/>
    <x v="4"/>
    <n v="0"/>
    <n v="35.5"/>
    <n v="0"/>
    <x v="2"/>
    <x v="3"/>
    <s v="Neighbourhood Plazas (Town plazas and Community plazas)"/>
    <s v="Never / Not Applicable"/>
    <x v="0"/>
    <x v="3"/>
    <x v="2"/>
    <x v="1"/>
    <x v="1"/>
    <s v="Other:"/>
    <n v="4"/>
    <n v="4"/>
    <n v="2"/>
    <x v="2"/>
    <x v="3"/>
    <x v="3"/>
    <x v="2"/>
    <s v="41 to 50"/>
    <s v="91 to 100"/>
    <n v="0"/>
    <n v="0"/>
    <x v="2"/>
    <s v=""/>
    <n v="5"/>
    <n v="3"/>
    <n v="4"/>
    <s v="Yes"/>
    <s v="Within my neighbourhood (within 15 minutes walking distance)"/>
    <s v="More than 100"/>
    <n v="5"/>
    <n v="3"/>
    <n v="1"/>
    <s v=""/>
    <s v="Outside my neighbourhood (more than 15 minutes walking distance)"/>
    <n v="2"/>
    <n v="1"/>
    <n v="2"/>
  </r>
  <r>
    <d v="2022-11-20T19:29:42"/>
    <n v="73"/>
    <x v="3"/>
    <s v="Permanent Resident"/>
    <s v="Marine Parade"/>
    <s v="Public Housing (HDB)"/>
    <s v="Other"/>
    <n v="82"/>
    <n v="15"/>
    <n v="51"/>
    <s v=""/>
    <s v=""/>
    <s v=""/>
    <n v="94"/>
    <s v="71 to 80"/>
    <x v="0"/>
    <n v="75.5"/>
    <n v="0"/>
    <n v="0"/>
    <x v="1"/>
    <x v="1"/>
    <s v="Neighbourhood Park/Playground/Fitness Corner"/>
    <s v="Once or more per day"/>
    <x v="1"/>
    <x v="2"/>
    <x v="2"/>
    <x v="0"/>
    <x v="3"/>
    <s v="Neighbourhood CC/RC activities"/>
    <n v="4"/>
    <n v="1"/>
    <n v="3"/>
    <x v="3"/>
    <x v="3"/>
    <x v="2"/>
    <x v="1"/>
    <n v="0"/>
    <n v="0"/>
    <n v="95.5"/>
    <n v="95.5"/>
    <x v="1"/>
    <s v=""/>
    <n v="1"/>
    <n v="4"/>
    <n v="4"/>
    <s v="Yes"/>
    <s v="Within my neighbourhood (within 15 minutes walking distance)"/>
    <s v="91 to 100"/>
    <n v="2"/>
    <n v="3"/>
    <n v="5"/>
    <s v=""/>
    <s v="Outside my neighbourhood (more than 15 minutes walking distance)"/>
    <n v="0"/>
    <n v="3"/>
    <n v="1"/>
  </r>
  <r>
    <d v="2022-11-21T19:29:42"/>
    <n v="50"/>
    <x v="3"/>
    <s v="Singaporean"/>
    <s v="Queenstown"/>
    <s v="Public Housing (HDB)"/>
    <s v="5-Room"/>
    <n v="62"/>
    <n v="35"/>
    <n v="22"/>
    <s v=""/>
    <s v=""/>
    <s v=""/>
    <n v="29"/>
    <s v="1 to 10"/>
    <x v="10"/>
    <n v="5.5"/>
    <n v="85.5"/>
    <s v="Error"/>
    <x v="2"/>
    <x v="3"/>
    <s v="Neighbourhood Plazas (Town plazas and Community plazas)"/>
    <s v="Once or more per day"/>
    <x v="3"/>
    <x v="0"/>
    <x v="3"/>
    <x v="3"/>
    <x v="2"/>
    <s v="Neighbourhood Eatery (Hawker Centres/Cafes/etc)"/>
    <n v="3"/>
    <n v="5"/>
    <n v="0"/>
    <x v="2"/>
    <x v="2"/>
    <x v="0"/>
    <x v="2"/>
    <s v="91 to 100"/>
    <s v="91 to 100"/>
    <n v="45.5"/>
    <n v="75.5"/>
    <x v="1"/>
    <s v=""/>
    <n v="1"/>
    <n v="4"/>
    <n v="2"/>
    <s v="Yes"/>
    <s v="Within my neighbourhood (within 15 minutes walking distance)"/>
    <s v="11 to 20"/>
    <n v="0"/>
    <n v="0"/>
    <n v="2"/>
    <s v=""/>
    <s v="Within my neighbourhood (within 15 minutes walking distance)"/>
    <n v="1"/>
    <n v="1"/>
    <n v="4"/>
  </r>
  <r>
    <d v="2022-11-22T19:29:42"/>
    <n v="30"/>
    <x v="1"/>
    <s v="Singaporean"/>
    <s v="Geylang"/>
    <s v="Private"/>
    <s v=""/>
    <s v=""/>
    <s v=""/>
    <s v=""/>
    <s v="Cluster"/>
    <n v="15"/>
    <n v="1"/>
    <n v="53"/>
    <s v="41 to 50"/>
    <x v="8"/>
    <n v="45.5"/>
    <n v="105.5"/>
    <s v="Error"/>
    <x v="1"/>
    <x v="2"/>
    <s v="Neighbourhood shopping mall"/>
    <s v="Never / Not Applicable"/>
    <x v="0"/>
    <x v="0"/>
    <x v="0"/>
    <x v="1"/>
    <x v="0"/>
    <s v="Neighbourhood Shopping mall"/>
    <n v="3"/>
    <n v="0"/>
    <n v="5"/>
    <x v="3"/>
    <x v="0"/>
    <x v="3"/>
    <x v="2"/>
    <s v="41 to 50"/>
    <s v="71 to 80"/>
    <n v="25.5"/>
    <n v="25.5"/>
    <x v="1"/>
    <s v=""/>
    <n v="4"/>
    <n v="3"/>
    <n v="3"/>
    <s v="Yes"/>
    <s v="Within my neighbourhood (within 15 minutes walking distance)"/>
    <s v="11 to 20"/>
    <n v="4"/>
    <n v="3"/>
    <n v="2"/>
    <s v=""/>
    <s v="Within my neighbourhood (within 15 minutes walking distance)"/>
    <n v="2"/>
    <n v="1"/>
    <n v="1"/>
  </r>
  <r>
    <d v="2022-11-23T19:29:42"/>
    <n v="95"/>
    <x v="2"/>
    <s v="Others"/>
    <s v="Bukit Batok"/>
    <s v="Private"/>
    <s v=""/>
    <s v=""/>
    <s v=""/>
    <s v=""/>
    <s v="Good Class Bungalow (GCB)"/>
    <n v="90"/>
    <n v="2"/>
    <n v="86"/>
    <s v="51 to 60"/>
    <x v="6"/>
    <n v="55.5"/>
    <n v="95.5"/>
    <s v="Error"/>
    <x v="0"/>
    <x v="2"/>
    <s v="Neighbourhood shopping mall"/>
    <s v="Never / Not Applicable"/>
    <x v="3"/>
    <x v="1"/>
    <x v="3"/>
    <x v="1"/>
    <x v="3"/>
    <s v="No neighbours"/>
    <n v="5"/>
    <n v="0"/>
    <n v="5"/>
    <x v="3"/>
    <x v="0"/>
    <x v="1"/>
    <x v="3"/>
    <s v="21 to 30"/>
    <s v="21 to 30"/>
    <n v="15.5"/>
    <n v="45.5"/>
    <x v="1"/>
    <s v=""/>
    <n v="0"/>
    <n v="0"/>
    <n v="5"/>
    <s v="No"/>
    <s v="Outside my neighbourhood (more than 15 minutes walking distance)"/>
    <n v="0"/>
    <n v="5"/>
    <n v="1"/>
    <n v="4"/>
    <s v=""/>
    <s v=""/>
    <s v=""/>
    <s v=""/>
    <s v=""/>
  </r>
  <r>
    <d v="2022-11-24T19:29:42"/>
    <n v="8"/>
    <x v="1"/>
    <s v="Others"/>
    <s v="Queenstown"/>
    <s v="Public-Private Hybrid - Executive condominium (EC)"/>
    <s v=""/>
    <s v=""/>
    <s v=""/>
    <s v=""/>
    <s v="Terrace"/>
    <n v="86"/>
    <n v="98"/>
    <n v="39"/>
    <s v="61 to 70"/>
    <x v="11"/>
    <n v="65.5"/>
    <n v="65.5"/>
    <s v="Error"/>
    <x v="2"/>
    <x v="2"/>
    <s v="Neighbourhood Plazas (Town plazas and Community plazas)"/>
    <s v="Once or more per month"/>
    <x v="0"/>
    <x v="1"/>
    <x v="0"/>
    <x v="2"/>
    <x v="1"/>
    <s v="Neighbourhood Eatery (Hawker Centres/Cafes/etc)"/>
    <n v="0"/>
    <n v="1"/>
    <n v="0"/>
    <x v="2"/>
    <x v="2"/>
    <x v="2"/>
    <x v="2"/>
    <s v="11 to 20"/>
    <s v="41 to 50"/>
    <n v="0"/>
    <n v="85.5"/>
    <x v="2"/>
    <s v=""/>
    <n v="1"/>
    <n v="4"/>
    <n v="2"/>
    <s v="No"/>
    <s v="Within my neighbourhood (within 15 minutes walking distance)"/>
    <s v="91 to 100"/>
    <n v="2"/>
    <n v="2"/>
    <n v="4"/>
    <s v=""/>
    <s v=""/>
    <s v=""/>
    <s v=""/>
    <s v=""/>
  </r>
  <r>
    <d v="2022-11-25T19:29:42"/>
    <n v="54"/>
    <x v="0"/>
    <s v="Permanent Resident"/>
    <s v="Serangoon"/>
    <s v="Public-Private Hybrid - Executive condominium (EC)"/>
    <s v=""/>
    <s v=""/>
    <s v=""/>
    <s v=""/>
    <s v="Condominium"/>
    <n v="97"/>
    <n v="8"/>
    <n v="90"/>
    <s v="91 to 100"/>
    <x v="6"/>
    <n v="95.5"/>
    <n v="95.5"/>
    <s v="Error"/>
    <x v="3"/>
    <x v="2"/>
    <s v="Neighbourhood Eatery (Hawker Centres/Cafes/etc)"/>
    <s v="Never / Not Applicable"/>
    <x v="3"/>
    <x v="1"/>
    <x v="0"/>
    <x v="0"/>
    <x v="3"/>
    <s v="Neighbourhood Park"/>
    <n v="1"/>
    <n v="3"/>
    <n v="5"/>
    <x v="1"/>
    <x v="3"/>
    <x v="3"/>
    <x v="3"/>
    <n v="0"/>
    <s v="81 to 90"/>
    <n v="45.5"/>
    <n v="15.5"/>
    <x v="10"/>
    <s v=""/>
    <n v="2"/>
    <n v="0"/>
    <n v="3"/>
    <s v="Yes"/>
    <s v="Outside my neighbourhood (more than 15 minutes walking distance)"/>
    <s v="31 to 40"/>
    <n v="1"/>
    <n v="1"/>
    <n v="4"/>
    <s v=""/>
    <s v="Outside my neighbourhood (more than 15 minutes walking distance)"/>
    <n v="5"/>
    <n v="0"/>
    <n v="2"/>
  </r>
  <r>
    <d v="2022-11-26T19:29:42"/>
    <n v="22"/>
    <x v="1"/>
    <s v="Singaporean"/>
    <s v="Bedok"/>
    <s v="Public Housing (HDB)"/>
    <s v="Community Care Apartment"/>
    <n v="79"/>
    <n v="24"/>
    <n v="56"/>
    <s v=""/>
    <s v=""/>
    <s v=""/>
    <n v="2"/>
    <s v="1 to 10"/>
    <x v="4"/>
    <n v="5.5"/>
    <n v="35.5"/>
    <s v="Error"/>
    <x v="3"/>
    <x v="0"/>
    <s v="Neighbourhood shopping mall"/>
    <s v="Once or more per day"/>
    <x v="3"/>
    <x v="2"/>
    <x v="1"/>
    <x v="3"/>
    <x v="2"/>
    <s v="Neighbourhood Shopping mall"/>
    <n v="0"/>
    <n v="5"/>
    <n v="4"/>
    <x v="0"/>
    <x v="0"/>
    <x v="1"/>
    <x v="2"/>
    <s v="41 to 50"/>
    <s v="11 to 20"/>
    <n v="25.5"/>
    <n v="25.5"/>
    <x v="1"/>
    <s v=""/>
    <n v="1"/>
    <n v="1"/>
    <n v="5"/>
    <s v="No"/>
    <s v="Within my neighbourhood (within 15 minutes walking distance)"/>
    <s v="More than 100"/>
    <n v="5"/>
    <n v="0"/>
    <n v="3"/>
    <s v=""/>
    <s v=""/>
    <s v=""/>
    <s v=""/>
    <s v=""/>
  </r>
  <r>
    <d v="2022-11-27T19:29:42"/>
    <n v="74"/>
    <x v="0"/>
    <s v="Others"/>
    <s v="Kallang / Whampoa"/>
    <s v="Public Housing (HDB)"/>
    <s v="5-Room"/>
    <n v="61"/>
    <n v="80"/>
    <n v="83"/>
    <s v=""/>
    <s v=""/>
    <s v=""/>
    <n v="67"/>
    <n v="0"/>
    <x v="6"/>
    <n v="0"/>
    <n v="95.5"/>
    <n v="0"/>
    <x v="2"/>
    <x v="0"/>
    <s v="Neighbourhood Eatery (Hawker Centres/Cafes/etc)"/>
    <s v="Once or more per week"/>
    <x v="0"/>
    <x v="0"/>
    <x v="0"/>
    <x v="1"/>
    <x v="1"/>
    <s v="Neighbourhood Park"/>
    <n v="2"/>
    <n v="2"/>
    <n v="2"/>
    <x v="0"/>
    <x v="2"/>
    <x v="1"/>
    <x v="0"/>
    <s v="21 to 30"/>
    <s v="21 to 30"/>
    <n v="85.5"/>
    <n v="85.5"/>
    <x v="1"/>
    <s v=""/>
    <n v="1"/>
    <n v="0"/>
    <n v="2"/>
    <s v="No"/>
    <s v="Outside my neighbourhood (more than 15 minutes walking distance)"/>
    <s v="1 to 10"/>
    <n v="4"/>
    <n v="4"/>
    <n v="2"/>
    <s v=""/>
    <s v=""/>
    <s v=""/>
    <s v=""/>
    <s v=""/>
  </r>
  <r>
    <d v="2022-11-28T19:29:42"/>
    <n v="93"/>
    <x v="0"/>
    <s v="Permanent Resident"/>
    <s v="Punggol"/>
    <s v="Public-Private Hybrid - Executive condominium (EC)"/>
    <s v=""/>
    <s v=""/>
    <s v=""/>
    <s v=""/>
    <s v="Apartment"/>
    <n v="5"/>
    <n v="72"/>
    <n v="86"/>
    <n v="0"/>
    <x v="6"/>
    <n v="0"/>
    <n v="95.5"/>
    <n v="0"/>
    <x v="2"/>
    <x v="1"/>
    <s v="No friends in neighbourhood"/>
    <s v="Once or more per week"/>
    <x v="2"/>
    <x v="1"/>
    <x v="3"/>
    <x v="2"/>
    <x v="0"/>
    <s v="Neighbourhood CC/RC activities"/>
    <n v="3"/>
    <n v="0"/>
    <n v="2"/>
    <x v="1"/>
    <x v="3"/>
    <x v="1"/>
    <x v="2"/>
    <s v="81 to 90"/>
    <s v="81 to 90"/>
    <n v="0"/>
    <n v="75.5"/>
    <x v="2"/>
    <s v=""/>
    <n v="0"/>
    <n v="4"/>
    <n v="4"/>
    <s v="Yes"/>
    <s v="Within my neighbourhood (within 15 minutes walking distance)"/>
    <n v="0"/>
    <n v="2"/>
    <n v="0"/>
    <n v="5"/>
    <s v=""/>
    <s v="Within my neighbourhood (within 15 minutes walking distance)"/>
    <n v="5"/>
    <n v="4"/>
    <n v="5"/>
  </r>
  <r>
    <d v="2022-11-29T19:29:42"/>
    <n v="67"/>
    <x v="2"/>
    <s v="Singaporean"/>
    <s v="Bukit Timah"/>
    <s v="Public-Private Hybrid - Executive condominium (EC)"/>
    <s v=""/>
    <s v=""/>
    <s v=""/>
    <s v=""/>
    <s v="Good Class Bungalow (GCB)"/>
    <n v="45"/>
    <n v="43"/>
    <n v="26"/>
    <s v="21 to 30"/>
    <x v="10"/>
    <n v="25.5"/>
    <n v="85.5"/>
    <s v="Error"/>
    <x v="1"/>
    <x v="1"/>
    <s v="Neighbourhood Plazas (Town plazas and Community plazas)"/>
    <s v="Once or more per day"/>
    <x v="2"/>
    <x v="2"/>
    <x v="1"/>
    <x v="0"/>
    <x v="0"/>
    <s v="Neighbourhood CC/RC activities"/>
    <n v="1"/>
    <n v="3"/>
    <n v="5"/>
    <x v="1"/>
    <x v="1"/>
    <x v="3"/>
    <x v="1"/>
    <n v="0"/>
    <s v="71 to 80"/>
    <n v="65.5"/>
    <n v="0"/>
    <x v="2"/>
    <s v=""/>
    <n v="3"/>
    <n v="4"/>
    <n v="3"/>
    <s v="No"/>
    <s v="Within my neighbourhood (within 15 minutes walking distance)"/>
    <n v="0"/>
    <n v="1"/>
    <n v="3"/>
    <n v="4"/>
    <s v=""/>
    <s v=""/>
    <s v=""/>
    <s v=""/>
    <s v=""/>
  </r>
  <r>
    <d v="2022-11-30T19:29:42"/>
    <n v="40"/>
    <x v="0"/>
    <s v="Singaporean"/>
    <s v="Bishan"/>
    <s v="Public Housing (HDB)"/>
    <s v="Community Care Apartment"/>
    <n v="9"/>
    <n v="57"/>
    <n v="65"/>
    <s v=""/>
    <s v=""/>
    <s v=""/>
    <n v="40"/>
    <s v="11 to 20"/>
    <x v="5"/>
    <n v="15.5"/>
    <n v="45.5"/>
    <s v="Error"/>
    <x v="0"/>
    <x v="1"/>
    <s v="Other"/>
    <s v="Once or more per day"/>
    <x v="1"/>
    <x v="0"/>
    <x v="3"/>
    <x v="2"/>
    <x v="0"/>
    <s v="Other:"/>
    <n v="5"/>
    <n v="5"/>
    <n v="2"/>
    <x v="1"/>
    <x v="1"/>
    <x v="3"/>
    <x v="3"/>
    <s v="61 to 70"/>
    <n v="0"/>
    <n v="0"/>
    <n v="105.5"/>
    <x v="2"/>
    <s v=""/>
    <n v="2"/>
    <n v="4"/>
    <n v="2"/>
    <s v="Yes"/>
    <s v="Within my neighbourhood (within 15 minutes walking distance)"/>
    <s v="61 to 70"/>
    <n v="5"/>
    <n v="0"/>
    <n v="4"/>
    <s v=""/>
    <s v="Within my neighbourhood (within 15 minutes walking distance)"/>
    <n v="1"/>
    <n v="0"/>
    <n v="0"/>
  </r>
  <r>
    <d v="2022-12-01T19:29:42"/>
    <n v="72"/>
    <x v="2"/>
    <s v="Permanent Resident"/>
    <s v="Bishan"/>
    <s v="Public Housing (HDB)"/>
    <s v="Executive Flat"/>
    <n v="6"/>
    <n v="94"/>
    <n v="67"/>
    <s v=""/>
    <s v=""/>
    <s v=""/>
    <n v="16"/>
    <s v="51 to 60"/>
    <x v="10"/>
    <n v="55.5"/>
    <n v="85.5"/>
    <s v="Error"/>
    <x v="1"/>
    <x v="1"/>
    <s v="Neighbourhood Plazas (Town plazas and Community plazas)"/>
    <s v="Once or more per day"/>
    <x v="2"/>
    <x v="3"/>
    <x v="3"/>
    <x v="1"/>
    <x v="0"/>
    <s v="Neighbourhood Shopping mall"/>
    <n v="5"/>
    <n v="3"/>
    <n v="0"/>
    <x v="0"/>
    <x v="3"/>
    <x v="1"/>
    <x v="0"/>
    <n v="0"/>
    <s v="More than 100"/>
    <n v="75.5"/>
    <n v="0"/>
    <x v="2"/>
    <s v=""/>
    <n v="1"/>
    <n v="5"/>
    <n v="0"/>
    <s v="No"/>
    <s v="Outside my neighbourhood (more than 15 minutes walking distance)"/>
    <s v="More than 100"/>
    <n v="3"/>
    <n v="3"/>
    <n v="2"/>
    <s v=""/>
    <s v=""/>
    <s v=""/>
    <s v=""/>
    <s v=""/>
  </r>
  <r>
    <d v="2022-12-02T19:29:42"/>
    <n v="88"/>
    <x v="0"/>
    <s v="Permanent Resident"/>
    <s v="Bukit Panjang"/>
    <s v="Private"/>
    <s v=""/>
    <s v=""/>
    <s v=""/>
    <s v=""/>
    <s v="Cluster"/>
    <n v="62"/>
    <n v="54"/>
    <n v="71"/>
    <s v="41 to 50"/>
    <x v="11"/>
    <n v="45.5"/>
    <n v="65.5"/>
    <s v="Error"/>
    <x v="3"/>
    <x v="1"/>
    <s v="Neighbourhood shopping mall"/>
    <s v="Once or more per day"/>
    <x v="1"/>
    <x v="2"/>
    <x v="0"/>
    <x v="1"/>
    <x v="0"/>
    <s v="Neighbourhood Fitness Corner"/>
    <n v="2"/>
    <n v="1"/>
    <n v="5"/>
    <x v="3"/>
    <x v="3"/>
    <x v="1"/>
    <x v="2"/>
    <s v="71 to 80"/>
    <n v="0"/>
    <n v="25.5"/>
    <n v="45.5"/>
    <x v="1"/>
    <s v=""/>
    <n v="1"/>
    <n v="2"/>
    <n v="3"/>
    <s v="Yes"/>
    <s v="Within my neighbourhood (within 15 minutes walking distance)"/>
    <n v="0"/>
    <n v="4"/>
    <n v="4"/>
    <n v="4"/>
    <s v=""/>
    <s v="Within my neighbourhood (within 15 minutes walking distance)"/>
    <n v="4"/>
    <n v="2"/>
    <n v="4"/>
  </r>
  <r>
    <d v="2022-12-03T19:29:42"/>
    <n v="22"/>
    <x v="3"/>
    <s v="Singaporean"/>
    <s v="Hougang"/>
    <s v="Public Housing (HDB)"/>
    <s v="5-Room"/>
    <n v="79"/>
    <n v="90"/>
    <n v="36"/>
    <s v=""/>
    <s v=""/>
    <s v=""/>
    <n v="68"/>
    <s v="41 to 50"/>
    <x v="5"/>
    <n v="45.5"/>
    <n v="45.5"/>
    <s v="Error"/>
    <x v="0"/>
    <x v="3"/>
    <s v="Other"/>
    <s v="Never / Not Applicable"/>
    <x v="0"/>
    <x v="2"/>
    <x v="3"/>
    <x v="2"/>
    <x v="1"/>
    <s v="Neighbourhood Playground"/>
    <n v="1"/>
    <n v="4"/>
    <n v="4"/>
    <x v="3"/>
    <x v="3"/>
    <x v="2"/>
    <x v="1"/>
    <s v="21 to 30"/>
    <s v="41 to 50"/>
    <n v="45.5"/>
    <n v="55.5"/>
    <x v="1"/>
    <s v=""/>
    <n v="2"/>
    <n v="2"/>
    <n v="3"/>
    <s v="No"/>
    <s v="Within my neighbourhood (within 15 minutes walking distance)"/>
    <n v="0"/>
    <n v="4"/>
    <n v="3"/>
    <n v="3"/>
    <s v=""/>
    <s v=""/>
    <s v=""/>
    <s v=""/>
    <s v=""/>
  </r>
  <r>
    <d v="2022-12-04T19:29:42"/>
    <n v="78"/>
    <x v="1"/>
    <s v="Singaporean"/>
    <s v="Geylang"/>
    <s v="Public-Private Hybrid - Executive condominium (EC)"/>
    <s v=""/>
    <s v=""/>
    <s v=""/>
    <s v=""/>
    <s v="Townhouse"/>
    <n v="16"/>
    <n v="84"/>
    <n v="58"/>
    <s v="More than 100"/>
    <x v="1"/>
    <n v="105.5"/>
    <n v="15.5"/>
    <n v="0.14691943127962084"/>
    <x v="2"/>
    <x v="0"/>
    <s v="Neighbourhood shopping mall"/>
    <s v="Never / Not Applicable"/>
    <x v="0"/>
    <x v="1"/>
    <x v="1"/>
    <x v="2"/>
    <x v="3"/>
    <s v="Neighbourhood Fitness Corner"/>
    <n v="3"/>
    <n v="5"/>
    <n v="1"/>
    <x v="3"/>
    <x v="2"/>
    <x v="1"/>
    <x v="0"/>
    <s v="41 to 50"/>
    <s v="51 to 60"/>
    <n v="15.5"/>
    <n v="15.5"/>
    <x v="1"/>
    <s v=""/>
    <n v="5"/>
    <n v="5"/>
    <n v="3"/>
    <s v="Yes"/>
    <s v="Within my neighbourhood (within 15 minutes walking distance)"/>
    <s v="21 to 30"/>
    <n v="4"/>
    <n v="1"/>
    <n v="3"/>
    <s v=""/>
    <s v="Within my neighbourhood (within 15 minutes walking distance)"/>
    <n v="3"/>
    <n v="1"/>
    <n v="0"/>
  </r>
  <r>
    <d v="2022-12-05T19:29:42"/>
    <n v="74"/>
    <x v="0"/>
    <s v="Others"/>
    <s v="I do not live in a HDB Town"/>
    <s v="Public-Private Hybrid - Executive condominium (EC)"/>
    <s v=""/>
    <s v=""/>
    <s v=""/>
    <s v=""/>
    <s v="Apartment"/>
    <n v="79"/>
    <n v="23"/>
    <n v="39"/>
    <s v="61 to 70"/>
    <x v="3"/>
    <n v="65.5"/>
    <n v="75.5"/>
    <s v="Error"/>
    <x v="0"/>
    <x v="0"/>
    <s v="Neighbourhood CC/RC activities"/>
    <s v="Once or more per day"/>
    <x v="2"/>
    <x v="1"/>
    <x v="2"/>
    <x v="3"/>
    <x v="3"/>
    <s v="Neighbourhood Park"/>
    <n v="1"/>
    <n v="1"/>
    <n v="0"/>
    <x v="2"/>
    <x v="2"/>
    <x v="3"/>
    <x v="0"/>
    <s v="11 to 20"/>
    <s v="11 to 20"/>
    <n v="5.5"/>
    <n v="105.5"/>
    <x v="1"/>
    <s v=""/>
    <n v="1"/>
    <n v="0"/>
    <n v="3"/>
    <s v="No"/>
    <s v="Outside my neighbourhood (more than 15 minutes walking distance)"/>
    <s v="11 to 20"/>
    <n v="0"/>
    <n v="4"/>
    <n v="1"/>
    <s v=""/>
    <s v=""/>
    <s v=""/>
    <s v=""/>
    <s v=""/>
  </r>
  <r>
    <d v="2022-12-06T19:29:42"/>
    <n v="38"/>
    <x v="3"/>
    <s v="Singaporean"/>
    <s v="Bishan"/>
    <s v="Public Housing (HDB)"/>
    <s v="5-Room"/>
    <n v="87"/>
    <n v="75"/>
    <n v="79"/>
    <s v=""/>
    <s v=""/>
    <s v=""/>
    <n v="12"/>
    <s v="81 to 90"/>
    <x v="2"/>
    <n v="85.5"/>
    <n v="55.5"/>
    <n v="0.64912280701754388"/>
    <x v="1"/>
    <x v="0"/>
    <s v="Neighbourhood Eatery (Hawker Centres/Cafes/etc)"/>
    <s v="Once or more per week"/>
    <x v="2"/>
    <x v="3"/>
    <x v="0"/>
    <x v="0"/>
    <x v="1"/>
    <s v="Other:"/>
    <n v="2"/>
    <n v="0"/>
    <n v="4"/>
    <x v="1"/>
    <x v="0"/>
    <x v="2"/>
    <x v="1"/>
    <s v="1 to 10"/>
    <s v="More than 100"/>
    <n v="55.5"/>
    <n v="0"/>
    <x v="2"/>
    <s v=""/>
    <n v="4"/>
    <n v="1"/>
    <n v="4"/>
    <s v="No"/>
    <s v="Within my neighbourhood (within 15 minutes walking distance)"/>
    <s v="21 to 30"/>
    <n v="2"/>
    <n v="2"/>
    <n v="3"/>
    <s v=""/>
    <s v=""/>
    <s v=""/>
    <s v=""/>
    <s v=""/>
  </r>
  <r>
    <d v="2022-12-07T19:29:42"/>
    <n v="41"/>
    <x v="2"/>
    <s v="Permanent Resident"/>
    <s v="Woodlands"/>
    <s v="Public Housing (HDB)"/>
    <s v="3Gen"/>
    <n v="72"/>
    <n v="10"/>
    <n v="73"/>
    <s v=""/>
    <s v=""/>
    <s v=""/>
    <n v="10"/>
    <s v="51 to 60"/>
    <x v="9"/>
    <n v="55.5"/>
    <n v="5.5"/>
    <n v="9.90990990990991E-2"/>
    <x v="2"/>
    <x v="1"/>
    <s v="Neighbourhood Park/Playground/Fitness Corner"/>
    <s v="Once or more per month"/>
    <x v="1"/>
    <x v="3"/>
    <x v="2"/>
    <x v="0"/>
    <x v="3"/>
    <s v="Neighbourhood Plazas (Town plazas and Community plazas)"/>
    <n v="2"/>
    <n v="4"/>
    <n v="1"/>
    <x v="2"/>
    <x v="1"/>
    <x v="2"/>
    <x v="3"/>
    <s v="51 to 60"/>
    <n v="0"/>
    <n v="15.5"/>
    <n v="0"/>
    <x v="2"/>
    <s v=""/>
    <n v="2"/>
    <n v="1"/>
    <n v="4"/>
    <s v="Yes"/>
    <s v="Outside my neighbourhood (more than 15 minutes walking distance)"/>
    <s v="11 to 20"/>
    <n v="2"/>
    <n v="2"/>
    <n v="1"/>
    <s v=""/>
    <s v="Within my neighbourhood (within 15 minutes walking distance)"/>
    <n v="0"/>
    <n v="1"/>
    <n v="4"/>
  </r>
  <r>
    <d v="2022-12-08T19:29:42"/>
    <n v="81"/>
    <x v="2"/>
    <s v="Others"/>
    <s v="Bishan"/>
    <s v="Private"/>
    <s v=""/>
    <s v=""/>
    <s v=""/>
    <s v=""/>
    <s v="Semi-detached"/>
    <n v="64"/>
    <n v="72"/>
    <n v="25"/>
    <s v="1 to 10"/>
    <x v="8"/>
    <n v="5.5"/>
    <n v="105.5"/>
    <s v="Error"/>
    <x v="0"/>
    <x v="1"/>
    <s v="Neighbourhood CC/RC activities"/>
    <s v="Once or more per week"/>
    <x v="1"/>
    <x v="2"/>
    <x v="1"/>
    <x v="2"/>
    <x v="1"/>
    <s v="Neighbourhood Fitness Corner"/>
    <n v="2"/>
    <n v="1"/>
    <n v="2"/>
    <x v="0"/>
    <x v="3"/>
    <x v="0"/>
    <x v="3"/>
    <s v="11 to 20"/>
    <n v="0"/>
    <n v="95.5"/>
    <n v="5.5"/>
    <x v="17"/>
    <s v=""/>
    <n v="1"/>
    <n v="2"/>
    <n v="0"/>
    <s v="Yes"/>
    <s v="Outside my neighbourhood (more than 15 minutes walking distance)"/>
    <s v="More than 100"/>
    <n v="1"/>
    <n v="1"/>
    <n v="2"/>
    <s v=""/>
    <s v="Outside my neighbourhood (more than 15 minutes walking distance)"/>
    <n v="5"/>
    <n v="1"/>
    <n v="3"/>
  </r>
  <r>
    <d v="2022-12-09T19:29:42"/>
    <n v="63"/>
    <x v="1"/>
    <s v="Others"/>
    <s v="Bishan"/>
    <s v="Public-Private Hybrid - Executive condominium (EC)"/>
    <s v=""/>
    <s v=""/>
    <s v=""/>
    <s v=""/>
    <s v="Terrace"/>
    <n v="65"/>
    <n v="65"/>
    <n v="29"/>
    <s v="41 to 50"/>
    <x v="0"/>
    <n v="45.5"/>
    <n v="0"/>
    <n v="0"/>
    <x v="1"/>
    <x v="2"/>
    <s v="Neighbourhood shopping mall"/>
    <s v="Once or more per week"/>
    <x v="1"/>
    <x v="1"/>
    <x v="1"/>
    <x v="3"/>
    <x v="0"/>
    <s v="Neighbourhood Park"/>
    <n v="3"/>
    <n v="2"/>
    <n v="0"/>
    <x v="2"/>
    <x v="1"/>
    <x v="2"/>
    <x v="3"/>
    <s v="91 to 100"/>
    <s v="1 to 10"/>
    <n v="85.5"/>
    <n v="95.5"/>
    <x v="1"/>
    <s v=""/>
    <n v="0"/>
    <n v="2"/>
    <n v="0"/>
    <s v="No"/>
    <s v="Outside my neighbourhood (more than 15 minutes walking distance)"/>
    <s v="71 to 80"/>
    <n v="1"/>
    <n v="3"/>
    <n v="2"/>
    <s v=""/>
    <s v=""/>
    <s v=""/>
    <s v=""/>
    <s v=""/>
  </r>
  <r>
    <d v="2022-12-10T19:29:42"/>
    <n v="11"/>
    <x v="2"/>
    <s v="Singaporean"/>
    <s v="Ang Mo Kio"/>
    <s v="Public Housing (HDB)"/>
    <s v="3-Room"/>
    <n v="79"/>
    <n v="36"/>
    <n v="88"/>
    <s v=""/>
    <s v=""/>
    <s v=""/>
    <n v="41"/>
    <s v="More than 100"/>
    <x v="8"/>
    <n v="105.5"/>
    <n v="105.5"/>
    <s v="Error"/>
    <x v="1"/>
    <x v="3"/>
    <s v="Neighbourhood Plazas (Town plazas and Community plazas)"/>
    <s v="Once or more per week"/>
    <x v="1"/>
    <x v="2"/>
    <x v="3"/>
    <x v="1"/>
    <x v="2"/>
    <s v="Other:"/>
    <n v="2"/>
    <n v="5"/>
    <n v="4"/>
    <x v="3"/>
    <x v="0"/>
    <x v="2"/>
    <x v="1"/>
    <s v="81 to 90"/>
    <s v="91 to 100"/>
    <n v="105.5"/>
    <n v="25.5"/>
    <x v="18"/>
    <s v=""/>
    <n v="0"/>
    <n v="3"/>
    <n v="4"/>
    <s v="No"/>
    <s v="Outside my neighbourhood (more than 15 minutes walking distance)"/>
    <s v="21 to 30"/>
    <n v="0"/>
    <n v="3"/>
    <n v="3"/>
    <s v=""/>
    <s v=""/>
    <s v=""/>
    <s v=""/>
    <s v=""/>
  </r>
  <r>
    <d v="2022-12-11T19:29:42"/>
    <n v="58"/>
    <x v="3"/>
    <s v="Permanent Resident"/>
    <s v="Sembawang"/>
    <s v="Private"/>
    <s v=""/>
    <s v=""/>
    <s v=""/>
    <s v=""/>
    <s v="Condominium"/>
    <n v="47"/>
    <n v="40"/>
    <n v="92"/>
    <s v="31 to 40"/>
    <x v="8"/>
    <n v="35.5"/>
    <n v="105.5"/>
    <s v="Error"/>
    <x v="0"/>
    <x v="1"/>
    <s v="Neighbourhood Eatery (Hawker Centres/Cafes/etc)"/>
    <s v="Never / Not Applicable"/>
    <x v="0"/>
    <x v="0"/>
    <x v="3"/>
    <x v="0"/>
    <x v="1"/>
    <s v="Neighbourhood Park"/>
    <n v="2"/>
    <n v="1"/>
    <n v="1"/>
    <x v="1"/>
    <x v="0"/>
    <x v="1"/>
    <x v="3"/>
    <s v="More than 100"/>
    <s v="21 to 30"/>
    <n v="45.5"/>
    <n v="0"/>
    <x v="2"/>
    <s v=""/>
    <n v="0"/>
    <n v="5"/>
    <n v="1"/>
    <s v="Yes"/>
    <s v="Within my neighbourhood (within 15 minutes walking distance)"/>
    <s v="61 to 70"/>
    <n v="1"/>
    <n v="5"/>
    <n v="0"/>
    <s v=""/>
    <s v="Within my neighbourhood (within 15 minutes walking distance)"/>
    <n v="0"/>
    <n v="0"/>
    <n v="2"/>
  </r>
  <r>
    <d v="2022-12-12T19:29:42"/>
    <n v="78"/>
    <x v="2"/>
    <s v="Permanent Resident"/>
    <s v="Jurong West"/>
    <s v="Public-Private Hybrid - Executive condominium (EC)"/>
    <s v=""/>
    <s v=""/>
    <s v=""/>
    <s v=""/>
    <s v="Apartment"/>
    <n v="71"/>
    <n v="36"/>
    <n v="73"/>
    <s v="1 to 10"/>
    <x v="8"/>
    <n v="5.5"/>
    <n v="105.5"/>
    <s v="Error"/>
    <x v="1"/>
    <x v="1"/>
    <s v="Neighbourhood shopping mall"/>
    <s v="Once or more per week"/>
    <x v="0"/>
    <x v="2"/>
    <x v="0"/>
    <x v="2"/>
    <x v="2"/>
    <s v="Neighbourhood Shopping mall"/>
    <n v="2"/>
    <n v="2"/>
    <n v="2"/>
    <x v="2"/>
    <x v="3"/>
    <x v="3"/>
    <x v="3"/>
    <s v="41 to 50"/>
    <n v="0"/>
    <n v="85.5"/>
    <n v="35.5"/>
    <x v="19"/>
    <s v=""/>
    <n v="2"/>
    <n v="3"/>
    <n v="4"/>
    <s v="No"/>
    <s v="Outside my neighbourhood (more than 15 minutes walking distance)"/>
    <s v="51 to 60"/>
    <n v="5"/>
    <n v="3"/>
    <n v="3"/>
    <s v=""/>
    <s v=""/>
    <s v=""/>
    <s v=""/>
    <s v=""/>
  </r>
  <r>
    <d v="2022-12-13T19:29:42"/>
    <n v="45"/>
    <x v="1"/>
    <s v="Others"/>
    <s v="Jurong East"/>
    <s v="Public Housing (HDB)"/>
    <s v="3-Room"/>
    <n v="1"/>
    <n v="35"/>
    <n v="4"/>
    <s v=""/>
    <s v=""/>
    <s v=""/>
    <n v="52"/>
    <s v="1 to 10"/>
    <x v="10"/>
    <n v="5.5"/>
    <n v="85.5"/>
    <s v="Error"/>
    <x v="1"/>
    <x v="3"/>
    <s v="Neighbourhood Park/Playground/Fitness Corner"/>
    <s v="Never / Not Applicable"/>
    <x v="0"/>
    <x v="0"/>
    <x v="0"/>
    <x v="3"/>
    <x v="0"/>
    <s v="Neighbourhood Playground"/>
    <n v="2"/>
    <n v="1"/>
    <n v="5"/>
    <x v="3"/>
    <x v="3"/>
    <x v="0"/>
    <x v="2"/>
    <s v="81 to 90"/>
    <s v="31 to 40"/>
    <n v="25.5"/>
    <n v="0"/>
    <x v="2"/>
    <s v=""/>
    <n v="5"/>
    <n v="3"/>
    <n v="5"/>
    <s v="No"/>
    <s v="Outside my neighbourhood (more than 15 minutes walking distance)"/>
    <s v="61 to 70"/>
    <n v="0"/>
    <n v="0"/>
    <n v="2"/>
    <s v=""/>
    <s v=""/>
    <s v=""/>
    <s v=""/>
    <s v=""/>
  </r>
  <r>
    <d v="2022-12-14T19:29:42"/>
    <n v="61"/>
    <x v="2"/>
    <s v="Others"/>
    <s v="Sengkang"/>
    <s v="Public-Private Hybrid - Executive condominium (EC)"/>
    <s v=""/>
    <s v=""/>
    <s v=""/>
    <s v=""/>
    <s v="Shophouse"/>
    <n v="57"/>
    <n v="62"/>
    <n v="20"/>
    <s v="71 to 80"/>
    <x v="4"/>
    <n v="75.5"/>
    <n v="35.5"/>
    <n v="0.47019867549668876"/>
    <x v="3"/>
    <x v="2"/>
    <s v="No friends in neighbourhood"/>
    <s v="Once or more per week"/>
    <x v="2"/>
    <x v="1"/>
    <x v="3"/>
    <x v="1"/>
    <x v="3"/>
    <s v="Neighbourhood Plazas (Town plazas and Community plazas)"/>
    <n v="1"/>
    <n v="1"/>
    <n v="5"/>
    <x v="1"/>
    <x v="2"/>
    <x v="1"/>
    <x v="1"/>
    <s v="21 to 30"/>
    <n v="0"/>
    <n v="55.5"/>
    <n v="25.5"/>
    <x v="13"/>
    <s v=""/>
    <n v="1"/>
    <n v="0"/>
    <n v="1"/>
    <s v="No"/>
    <s v="Outside my neighbourhood (more than 15 minutes walking distance)"/>
    <s v="41 to 50"/>
    <n v="2"/>
    <n v="1"/>
    <n v="1"/>
    <s v=""/>
    <s v=""/>
    <s v=""/>
    <s v=""/>
    <s v=""/>
  </r>
  <r>
    <d v="2022-12-15T19:29:42"/>
    <n v="49"/>
    <x v="1"/>
    <s v="Singaporean"/>
    <s v="Jurong East"/>
    <s v="Private"/>
    <s v=""/>
    <s v=""/>
    <s v=""/>
    <s v=""/>
    <s v="Housing and Urban Development Company (HUDC) flat"/>
    <n v="71"/>
    <n v="51"/>
    <n v="14"/>
    <s v="More than 100"/>
    <x v="0"/>
    <n v="105.5"/>
    <n v="0"/>
    <n v="0"/>
    <x v="1"/>
    <x v="0"/>
    <s v="Neighbourhood Park/Playground/Fitness Corner"/>
    <s v="Once or more per day"/>
    <x v="2"/>
    <x v="0"/>
    <x v="2"/>
    <x v="1"/>
    <x v="0"/>
    <s v="Neighbourhood Fitness Corner"/>
    <n v="0"/>
    <n v="1"/>
    <n v="4"/>
    <x v="1"/>
    <x v="1"/>
    <x v="0"/>
    <x v="0"/>
    <s v="51 to 60"/>
    <s v="21 to 30"/>
    <n v="15.5"/>
    <n v="65.5"/>
    <x v="1"/>
    <s v=""/>
    <n v="4"/>
    <n v="3"/>
    <n v="1"/>
    <s v="No"/>
    <s v="Within my neighbourhood (within 15 minutes walking distance)"/>
    <n v="0"/>
    <n v="2"/>
    <n v="4"/>
    <n v="0"/>
    <s v=""/>
    <s v=""/>
    <s v=""/>
    <s v=""/>
    <s v=""/>
  </r>
  <r>
    <d v="2022-12-16T19:29:42"/>
    <n v="99"/>
    <x v="1"/>
    <s v="Singaporean"/>
    <s v="Clementi"/>
    <s v="Public-Private Hybrid - Executive condominium (EC)"/>
    <s v=""/>
    <s v=""/>
    <s v=""/>
    <s v=""/>
    <s v="Semi-detached"/>
    <n v="85"/>
    <n v="97"/>
    <n v="72"/>
    <s v="71 to 80"/>
    <x v="7"/>
    <n v="75.5"/>
    <n v="25.5"/>
    <n v="0.33774834437086093"/>
    <x v="1"/>
    <x v="2"/>
    <s v="Neighbourhood CC/RC activities"/>
    <s v="Once or more per month"/>
    <x v="1"/>
    <x v="3"/>
    <x v="1"/>
    <x v="1"/>
    <x v="1"/>
    <s v="Neighbourhood Fitness Corner"/>
    <n v="5"/>
    <n v="2"/>
    <n v="2"/>
    <x v="2"/>
    <x v="0"/>
    <x v="1"/>
    <x v="2"/>
    <s v="11 to 20"/>
    <s v="61 to 70"/>
    <n v="55.5"/>
    <n v="75.5"/>
    <x v="1"/>
    <s v=""/>
    <n v="0"/>
    <n v="2"/>
    <n v="5"/>
    <s v="No"/>
    <s v="Within my neighbourhood (within 15 minutes walking distance)"/>
    <s v="91 to 100"/>
    <n v="0"/>
    <n v="0"/>
    <n v="2"/>
    <s v=""/>
    <s v=""/>
    <s v=""/>
    <s v=""/>
    <s v=""/>
  </r>
  <r>
    <d v="2022-12-17T19:29:42"/>
    <n v="57"/>
    <x v="1"/>
    <s v="Singaporean"/>
    <s v="Jurong East"/>
    <s v="Public-Private Hybrid - Executive condominium (EC)"/>
    <s v=""/>
    <s v=""/>
    <s v=""/>
    <s v=""/>
    <s v="Condominium"/>
    <n v="38"/>
    <n v="97"/>
    <n v="92"/>
    <s v="51 to 60"/>
    <x v="3"/>
    <n v="55.5"/>
    <n v="75.5"/>
    <s v="Error"/>
    <x v="1"/>
    <x v="2"/>
    <s v="Neighbourhood Eatery (Hawker Centres/Cafes/etc)"/>
    <s v="Once or more per week"/>
    <x v="2"/>
    <x v="0"/>
    <x v="1"/>
    <x v="3"/>
    <x v="0"/>
    <s v="Neighbourhood Playground"/>
    <n v="2"/>
    <n v="2"/>
    <n v="3"/>
    <x v="0"/>
    <x v="2"/>
    <x v="2"/>
    <x v="3"/>
    <s v="51 to 60"/>
    <s v="71 to 80"/>
    <n v="105.5"/>
    <n v="45.5"/>
    <x v="20"/>
    <s v=""/>
    <n v="3"/>
    <n v="4"/>
    <n v="5"/>
    <s v="No"/>
    <s v="Outside my neighbourhood (more than 15 minutes walking distance)"/>
    <s v="21 to 30"/>
    <n v="1"/>
    <n v="3"/>
    <n v="3"/>
    <s v=""/>
    <s v=""/>
    <s v=""/>
    <s v=""/>
    <s v=""/>
  </r>
  <r>
    <d v="2022-12-18T19:29:42"/>
    <n v="77"/>
    <x v="0"/>
    <s v="Others"/>
    <s v="Toa Payoh"/>
    <s v="Private"/>
    <s v=""/>
    <s v=""/>
    <s v=""/>
    <s v=""/>
    <s v="Good Class Bungalow (GCB)"/>
    <n v="89"/>
    <n v="98"/>
    <n v="80"/>
    <s v="61 to 70"/>
    <x v="0"/>
    <n v="65.5"/>
    <n v="0"/>
    <n v="0"/>
    <x v="3"/>
    <x v="0"/>
    <s v="Neighbourhood Park/Playground/Fitness Corner"/>
    <s v="Once or more per month"/>
    <x v="0"/>
    <x v="1"/>
    <x v="0"/>
    <x v="1"/>
    <x v="0"/>
    <s v="Neighbourhood Plazas (Town plazas and Community plazas)"/>
    <n v="3"/>
    <n v="2"/>
    <n v="3"/>
    <x v="1"/>
    <x v="2"/>
    <x v="1"/>
    <x v="2"/>
    <s v="More than 100"/>
    <s v="41 to 50"/>
    <n v="95.5"/>
    <n v="55.5"/>
    <x v="14"/>
    <s v=""/>
    <n v="1"/>
    <n v="4"/>
    <n v="4"/>
    <s v="Yes"/>
    <s v="Within my neighbourhood (within 15 minutes walking distance)"/>
    <s v="81 to 90"/>
    <n v="5"/>
    <n v="4"/>
    <n v="4"/>
    <s v=""/>
    <s v="Outside my neighbourhood (more than 15 minutes walking distance)"/>
    <n v="1"/>
    <n v="5"/>
    <n v="0"/>
  </r>
  <r>
    <d v="2022-12-19T19:29:42"/>
    <n v="65"/>
    <x v="3"/>
    <s v="Others"/>
    <s v="I do not live in a HDB Town"/>
    <s v="Public Housing (HDB)"/>
    <s v="3-Room"/>
    <n v="50"/>
    <n v="88"/>
    <n v="1"/>
    <s v=""/>
    <s v=""/>
    <s v=""/>
    <n v="69"/>
    <s v="51 to 60"/>
    <x v="0"/>
    <n v="55.5"/>
    <n v="0"/>
    <n v="0"/>
    <x v="3"/>
    <x v="2"/>
    <s v="No friends in neighbourhood"/>
    <s v="Once or more per week"/>
    <x v="2"/>
    <x v="0"/>
    <x v="3"/>
    <x v="1"/>
    <x v="3"/>
    <s v="Neighbourhood Eatery (Hawker Centres/Cafes/etc)"/>
    <n v="1"/>
    <n v="2"/>
    <n v="2"/>
    <x v="1"/>
    <x v="2"/>
    <x v="2"/>
    <x v="2"/>
    <s v="91 to 100"/>
    <s v="51 to 60"/>
    <n v="15.5"/>
    <n v="45.5"/>
    <x v="1"/>
    <s v=""/>
    <n v="4"/>
    <n v="2"/>
    <n v="4"/>
    <s v="No"/>
    <s v="Outside my neighbourhood (more than 15 minutes walking distance)"/>
    <s v="91 to 100"/>
    <n v="3"/>
    <n v="1"/>
    <n v="1"/>
    <s v=""/>
    <s v=""/>
    <s v=""/>
    <s v=""/>
    <s v=""/>
  </r>
  <r>
    <d v="2022-12-20T19:29:42"/>
    <n v="16"/>
    <x v="1"/>
    <s v="Permanent Resident"/>
    <s v="Bukit Timah"/>
    <s v="Public Housing (HDB)"/>
    <s v="Executive Flat"/>
    <n v="66"/>
    <n v="91"/>
    <n v="92"/>
    <s v=""/>
    <s v=""/>
    <s v=""/>
    <n v="43"/>
    <s v="31 to 40"/>
    <x v="10"/>
    <n v="35.5"/>
    <n v="85.5"/>
    <s v="Error"/>
    <x v="2"/>
    <x v="3"/>
    <s v="Neighbourhood CC/RC activities"/>
    <s v="Never / Not Applicable"/>
    <x v="3"/>
    <x v="1"/>
    <x v="0"/>
    <x v="1"/>
    <x v="2"/>
    <s v="No neighbours"/>
    <n v="3"/>
    <n v="2"/>
    <n v="4"/>
    <x v="3"/>
    <x v="0"/>
    <x v="0"/>
    <x v="0"/>
    <s v="11 to 20"/>
    <s v="41 to 50"/>
    <n v="5.5"/>
    <n v="25.5"/>
    <x v="1"/>
    <s v=""/>
    <n v="1"/>
    <n v="4"/>
    <n v="0"/>
    <s v="No"/>
    <s v="Within my neighbourhood (within 15 minutes walking distance)"/>
    <s v="More than 100"/>
    <n v="3"/>
    <n v="2"/>
    <n v="2"/>
    <s v=""/>
    <s v=""/>
    <s v=""/>
    <s v=""/>
    <s v=""/>
  </r>
  <r>
    <d v="2022-12-21T19:29:42"/>
    <n v="79"/>
    <x v="1"/>
    <s v="Permanent Resident"/>
    <s v="Hougang"/>
    <s v="Public Housing (HDB)"/>
    <s v="Executive Flat"/>
    <n v="28"/>
    <n v="57"/>
    <n v="39"/>
    <s v=""/>
    <s v=""/>
    <s v=""/>
    <n v="11"/>
    <s v="11 to 20"/>
    <x v="3"/>
    <n v="15.5"/>
    <n v="75.5"/>
    <s v="Error"/>
    <x v="3"/>
    <x v="0"/>
    <s v="Neighbourhood Park/Playground/Fitness Corner"/>
    <s v="Once or more per week"/>
    <x v="0"/>
    <x v="2"/>
    <x v="1"/>
    <x v="3"/>
    <x v="2"/>
    <s v="Neighbourhood Fitness Corner"/>
    <n v="3"/>
    <n v="4"/>
    <n v="0"/>
    <x v="3"/>
    <x v="0"/>
    <x v="2"/>
    <x v="3"/>
    <s v="1 to 10"/>
    <s v="21 to 30"/>
    <n v="105.5"/>
    <n v="0"/>
    <x v="2"/>
    <s v=""/>
    <n v="5"/>
    <n v="1"/>
    <n v="0"/>
    <s v="Yes"/>
    <s v="Within my neighbourhood (within 15 minutes walking distance)"/>
    <s v="81 to 90"/>
    <n v="3"/>
    <n v="5"/>
    <n v="1"/>
    <s v=""/>
    <s v="Outside my neighbourhood (more than 15 minutes walking distance)"/>
    <n v="2"/>
    <n v="4"/>
    <n v="5"/>
  </r>
  <r>
    <d v="2022-12-22T19:29:42"/>
    <n v="6"/>
    <x v="3"/>
    <s v="Others"/>
    <s v="Bedok"/>
    <s v="Private"/>
    <s v=""/>
    <s v=""/>
    <s v=""/>
    <s v=""/>
    <s v="Terrace"/>
    <n v="43"/>
    <n v="57"/>
    <n v="7"/>
    <s v="71 to 80"/>
    <x v="6"/>
    <n v="75.5"/>
    <n v="95.5"/>
    <s v="Error"/>
    <x v="2"/>
    <x v="2"/>
    <s v="Neighbourhood shopping mall"/>
    <s v="Once or more per month"/>
    <x v="2"/>
    <x v="0"/>
    <x v="3"/>
    <x v="1"/>
    <x v="2"/>
    <s v="Neighbourhood CC/RC activities"/>
    <n v="3"/>
    <n v="0"/>
    <n v="5"/>
    <x v="2"/>
    <x v="3"/>
    <x v="0"/>
    <x v="1"/>
    <s v="More than 100"/>
    <n v="0"/>
    <n v="15.5"/>
    <n v="15.5"/>
    <x v="1"/>
    <s v=""/>
    <n v="1"/>
    <n v="1"/>
    <n v="4"/>
    <s v="No"/>
    <s v="Outside my neighbourhood (more than 15 minutes walking distance)"/>
    <s v="31 to 40"/>
    <n v="2"/>
    <n v="3"/>
    <n v="1"/>
    <s v=""/>
    <s v=""/>
    <s v=""/>
    <s v=""/>
    <s v=""/>
  </r>
  <r>
    <d v="2022-12-23T19:29:42"/>
    <n v="59"/>
    <x v="0"/>
    <s v="Singaporean"/>
    <s v="Hougang"/>
    <s v="Public Housing (HDB)"/>
    <s v="2-Room"/>
    <n v="10"/>
    <n v="64"/>
    <n v="12"/>
    <s v=""/>
    <s v=""/>
    <s v=""/>
    <n v="43"/>
    <s v="21 to 30"/>
    <x v="4"/>
    <n v="25.5"/>
    <n v="35.5"/>
    <s v="Error"/>
    <x v="3"/>
    <x v="1"/>
    <s v="Neighbourhood CC/RC activities"/>
    <s v="Never / Not Applicable"/>
    <x v="1"/>
    <x v="2"/>
    <x v="3"/>
    <x v="2"/>
    <x v="0"/>
    <s v="Other:"/>
    <n v="3"/>
    <n v="5"/>
    <n v="3"/>
    <x v="2"/>
    <x v="0"/>
    <x v="0"/>
    <x v="3"/>
    <s v="11 to 20"/>
    <s v="11 to 20"/>
    <n v="25.5"/>
    <n v="65.5"/>
    <x v="1"/>
    <s v=""/>
    <n v="4"/>
    <n v="5"/>
    <n v="2"/>
    <s v="No"/>
    <s v="Within my neighbourhood (within 15 minutes walking distance)"/>
    <s v="11 to 20"/>
    <n v="2"/>
    <n v="4"/>
    <n v="0"/>
    <s v=""/>
    <s v=""/>
    <s v=""/>
    <s v=""/>
    <s v=""/>
  </r>
  <r>
    <d v="2022-12-24T19:29:42"/>
    <n v="1"/>
    <x v="3"/>
    <s v="Singaporean"/>
    <s v="Sengkang"/>
    <s v="Private"/>
    <s v=""/>
    <s v=""/>
    <s v=""/>
    <s v=""/>
    <s v="Housing and Urban Development Company (HUDC) flat"/>
    <n v="93"/>
    <n v="73"/>
    <n v="72"/>
    <n v="0"/>
    <x v="8"/>
    <n v="0"/>
    <n v="105.5"/>
    <n v="0"/>
    <x v="3"/>
    <x v="1"/>
    <s v="Neighbourhood Park/Playground/Fitness Corner"/>
    <s v="Once or more per month"/>
    <x v="3"/>
    <x v="3"/>
    <x v="3"/>
    <x v="1"/>
    <x v="1"/>
    <s v="Neighbourhood Park"/>
    <n v="4"/>
    <n v="2"/>
    <n v="4"/>
    <x v="3"/>
    <x v="2"/>
    <x v="3"/>
    <x v="1"/>
    <s v="21 to 30"/>
    <s v="61 to 70"/>
    <n v="15.5"/>
    <n v="105.5"/>
    <x v="1"/>
    <s v=""/>
    <n v="4"/>
    <n v="5"/>
    <n v="3"/>
    <s v="No"/>
    <s v="Within my neighbourhood (within 15 minutes walking distance)"/>
    <s v="21 to 30"/>
    <n v="1"/>
    <n v="5"/>
    <n v="0"/>
    <s v=""/>
    <s v=""/>
    <s v=""/>
    <s v=""/>
    <s v=""/>
  </r>
  <r>
    <d v="2022-12-25T19:29:42"/>
    <n v="2"/>
    <x v="0"/>
    <s v="Singaporean"/>
    <s v="Sengkang"/>
    <s v="Public-Private Hybrid - Executive condominium (EC)"/>
    <s v=""/>
    <s v=""/>
    <s v=""/>
    <s v=""/>
    <s v="Good Class Bungalow (GCB)"/>
    <n v="14"/>
    <n v="54"/>
    <n v="89"/>
    <s v="71 to 80"/>
    <x v="10"/>
    <n v="75.5"/>
    <n v="85.5"/>
    <s v="Error"/>
    <x v="0"/>
    <x v="1"/>
    <s v="Neighbourhood Eatery (Hawker Centres/Cafes/etc)"/>
    <s v="Once or more per week"/>
    <x v="1"/>
    <x v="1"/>
    <x v="1"/>
    <x v="3"/>
    <x v="2"/>
    <s v="Neighbourhood Playground"/>
    <n v="2"/>
    <n v="1"/>
    <n v="3"/>
    <x v="3"/>
    <x v="0"/>
    <x v="3"/>
    <x v="3"/>
    <s v="11 to 20"/>
    <s v="More than 100"/>
    <n v="35.5"/>
    <n v="25.5"/>
    <x v="4"/>
    <s v=""/>
    <n v="1"/>
    <n v="1"/>
    <n v="5"/>
    <s v="No"/>
    <s v="Outside my neighbourhood (more than 15 minutes walking distance)"/>
    <s v="1 to 10"/>
    <n v="1"/>
    <n v="2"/>
    <n v="1"/>
    <s v=""/>
    <s v=""/>
    <s v=""/>
    <s v=""/>
    <s v=""/>
  </r>
  <r>
    <d v="2022-12-26T19:29:42"/>
    <n v="66"/>
    <x v="0"/>
    <s v="Singaporean"/>
    <s v="Bukit Batok"/>
    <s v="Private"/>
    <s v=""/>
    <s v=""/>
    <s v=""/>
    <s v=""/>
    <s v="Townhouse"/>
    <n v="45"/>
    <n v="60"/>
    <n v="44"/>
    <s v="81 to 90"/>
    <x v="2"/>
    <n v="85.5"/>
    <n v="55.5"/>
    <n v="0.64912280701754388"/>
    <x v="3"/>
    <x v="0"/>
    <s v="Neighbourhood Park/Playground/Fitness Corner"/>
    <s v="Once or more per month"/>
    <x v="3"/>
    <x v="2"/>
    <x v="0"/>
    <x v="1"/>
    <x v="0"/>
    <s v="Neighbourhood Park"/>
    <n v="5"/>
    <n v="3"/>
    <n v="1"/>
    <x v="0"/>
    <x v="1"/>
    <x v="2"/>
    <x v="2"/>
    <s v="31 to 40"/>
    <s v="21 to 30"/>
    <n v="35.5"/>
    <n v="25.5"/>
    <x v="4"/>
    <s v=""/>
    <n v="5"/>
    <n v="4"/>
    <n v="1"/>
    <s v="No"/>
    <s v="Within my neighbourhood (within 15 minutes walking distance)"/>
    <s v="31 to 40"/>
    <n v="3"/>
    <n v="3"/>
    <n v="2"/>
    <s v=""/>
    <s v=""/>
    <s v=""/>
    <s v=""/>
    <s v=""/>
  </r>
  <r>
    <d v="2022-12-27T19:29:42"/>
    <n v="81"/>
    <x v="3"/>
    <s v="Permanent Resident"/>
    <s v="Woodlands"/>
    <s v="Public-Private Hybrid - Executive condominium (EC)"/>
    <s v=""/>
    <s v=""/>
    <s v=""/>
    <s v=""/>
    <s v="Terrace"/>
    <n v="75"/>
    <n v="77"/>
    <n v="43"/>
    <s v="21 to 30"/>
    <x v="10"/>
    <n v="25.5"/>
    <n v="85.5"/>
    <s v="Error"/>
    <x v="2"/>
    <x v="0"/>
    <s v="Neighbourhood shopping mall"/>
    <s v="Never / Not Applicable"/>
    <x v="2"/>
    <x v="2"/>
    <x v="2"/>
    <x v="0"/>
    <x v="2"/>
    <s v="Neighbourhood Shopping mall"/>
    <n v="4"/>
    <n v="0"/>
    <n v="4"/>
    <x v="1"/>
    <x v="0"/>
    <x v="2"/>
    <x v="1"/>
    <s v="31 to 40"/>
    <s v="21 to 30"/>
    <n v="55.5"/>
    <n v="25.5"/>
    <x v="13"/>
    <s v=""/>
    <n v="0"/>
    <n v="0"/>
    <n v="0"/>
    <s v="No"/>
    <s v="Within my neighbourhood (within 15 minutes walking distance)"/>
    <s v="More than 100"/>
    <n v="3"/>
    <n v="0"/>
    <n v="0"/>
    <s v=""/>
    <s v=""/>
    <s v=""/>
    <s v=""/>
    <s v=""/>
  </r>
  <r>
    <d v="2022-12-28T19:29:42"/>
    <n v="8"/>
    <x v="1"/>
    <s v="Singaporean"/>
    <s v="Geylang"/>
    <s v="Public-Private Hybrid - Executive condominium (EC)"/>
    <s v=""/>
    <s v=""/>
    <s v=""/>
    <s v=""/>
    <s v="Cluster"/>
    <n v="92"/>
    <n v="45"/>
    <n v="11"/>
    <s v="71 to 80"/>
    <x v="2"/>
    <n v="75.5"/>
    <n v="55.5"/>
    <n v="0.73509933774834435"/>
    <x v="0"/>
    <x v="3"/>
    <s v="Neighbourhood Park/Playground/Fitness Corner"/>
    <s v="Once or more per month"/>
    <x v="3"/>
    <x v="0"/>
    <x v="1"/>
    <x v="0"/>
    <x v="1"/>
    <s v="Neighbourhood CC/RC activities"/>
    <n v="2"/>
    <n v="5"/>
    <n v="2"/>
    <x v="2"/>
    <x v="1"/>
    <x v="2"/>
    <x v="0"/>
    <s v="51 to 60"/>
    <s v="21 to 30"/>
    <n v="75.5"/>
    <n v="55.5"/>
    <x v="21"/>
    <s v=""/>
    <n v="4"/>
    <n v="4"/>
    <n v="3"/>
    <s v="No"/>
    <s v="Within my neighbourhood (within 15 minutes walking distance)"/>
    <s v="91 to 100"/>
    <n v="5"/>
    <n v="3"/>
    <n v="0"/>
    <s v=""/>
    <s v=""/>
    <s v=""/>
    <s v=""/>
    <s v=""/>
  </r>
  <r>
    <d v="2022-12-29T19:29:42"/>
    <n v="5"/>
    <x v="3"/>
    <s v="Permanent Resident"/>
    <s v="Bedok"/>
    <s v="Private"/>
    <s v=""/>
    <s v=""/>
    <s v=""/>
    <s v=""/>
    <s v="Townhouse"/>
    <n v="8"/>
    <n v="30"/>
    <n v="17"/>
    <s v="81 to 90"/>
    <x v="6"/>
    <n v="85.5"/>
    <n v="95.5"/>
    <s v="Error"/>
    <x v="2"/>
    <x v="3"/>
    <s v="Neighbourhood Eatery (Hawker Centres/Cafes/etc)"/>
    <s v="Once or more per week"/>
    <x v="2"/>
    <x v="2"/>
    <x v="0"/>
    <x v="1"/>
    <x v="0"/>
    <s v="Neighbourhood CC/RC activities"/>
    <n v="4"/>
    <n v="2"/>
    <n v="0"/>
    <x v="2"/>
    <x v="3"/>
    <x v="3"/>
    <x v="3"/>
    <s v="71 to 80"/>
    <s v="51 to 60"/>
    <n v="75.5"/>
    <n v="35.5"/>
    <x v="22"/>
    <s v=""/>
    <n v="2"/>
    <n v="2"/>
    <n v="4"/>
    <s v="Yes"/>
    <s v="Outside my neighbourhood (more than 15 minutes walking distance)"/>
    <s v="51 to 60"/>
    <n v="2"/>
    <n v="1"/>
    <n v="5"/>
    <s v=""/>
    <s v="Outside my neighbourhood (more than 15 minutes walking distance)"/>
    <n v="3"/>
    <n v="0"/>
    <n v="0"/>
  </r>
  <r>
    <d v="2022-12-30T19:29:42"/>
    <n v="40"/>
    <x v="0"/>
    <s v="Others"/>
    <s v="Bukit Merah"/>
    <s v="Public Housing (HDB)"/>
    <s v="Executive Flat"/>
    <n v="49"/>
    <n v="13"/>
    <n v="25"/>
    <s v=""/>
    <s v=""/>
    <s v=""/>
    <n v="87"/>
    <s v="11 to 20"/>
    <x v="10"/>
    <n v="15.5"/>
    <n v="85.5"/>
    <s v="Error"/>
    <x v="1"/>
    <x v="2"/>
    <s v="Neighbourhood Plazas (Town plazas and Community plazas)"/>
    <s v="Once or more per day"/>
    <x v="3"/>
    <x v="1"/>
    <x v="1"/>
    <x v="0"/>
    <x v="0"/>
    <s v="Neighbourhood Park"/>
    <n v="2"/>
    <n v="3"/>
    <n v="2"/>
    <x v="2"/>
    <x v="1"/>
    <x v="3"/>
    <x v="1"/>
    <s v="71 to 80"/>
    <s v="31 to 40"/>
    <n v="95.5"/>
    <n v="75.5"/>
    <x v="23"/>
    <s v=""/>
    <n v="3"/>
    <n v="1"/>
    <n v="4"/>
    <s v="No"/>
    <s v="Outside my neighbourhood (more than 15 minutes walking distance)"/>
    <s v="61 to 70"/>
    <n v="2"/>
    <n v="5"/>
    <n v="5"/>
    <s v=""/>
    <s v=""/>
    <s v=""/>
    <s v=""/>
    <s v=""/>
  </r>
  <r>
    <d v="2022-12-31T19:29:42"/>
    <n v="43"/>
    <x v="0"/>
    <s v="Permanent Resident"/>
    <s v="Bukit Batok"/>
    <s v="Public-Private Hybrid - Executive condominium (EC)"/>
    <s v=""/>
    <s v=""/>
    <s v=""/>
    <s v=""/>
    <s v="Semi-detached"/>
    <n v="32"/>
    <n v="74"/>
    <n v="87"/>
    <s v="More than 100"/>
    <x v="8"/>
    <n v="105.5"/>
    <n v="105.5"/>
    <s v="Error"/>
    <x v="0"/>
    <x v="0"/>
    <s v="No friends in neighbourhood"/>
    <s v="Once or more per month"/>
    <x v="2"/>
    <x v="3"/>
    <x v="1"/>
    <x v="2"/>
    <x v="3"/>
    <s v="Neighbourhood Eatery (Hawker Centres/Cafes/etc)"/>
    <n v="3"/>
    <n v="4"/>
    <n v="3"/>
    <x v="0"/>
    <x v="3"/>
    <x v="1"/>
    <x v="1"/>
    <s v="91 to 100"/>
    <s v="71 to 80"/>
    <n v="35.5"/>
    <n v="105.5"/>
    <x v="1"/>
    <s v=""/>
    <n v="0"/>
    <n v="0"/>
    <n v="2"/>
    <s v="No"/>
    <s v="Within my neighbourhood (within 15 minutes walking distance)"/>
    <s v="71 to 80"/>
    <n v="1"/>
    <n v="0"/>
    <n v="1"/>
    <s v=""/>
    <s v=""/>
    <s v=""/>
    <s v=""/>
    <s v=""/>
  </r>
  <r>
    <d v="2023-01-01T19:29:42"/>
    <n v="97"/>
    <x v="1"/>
    <s v="Others"/>
    <s v="Queenstown"/>
    <s v="Public Housing (HDB)"/>
    <s v="3-Room"/>
    <n v="5"/>
    <n v="96"/>
    <n v="66"/>
    <s v=""/>
    <s v=""/>
    <s v=""/>
    <n v="19"/>
    <s v="91 to 100"/>
    <x v="4"/>
    <n v="95.5"/>
    <n v="35.5"/>
    <n v="0.37172774869109948"/>
    <x v="3"/>
    <x v="3"/>
    <s v="No friends in neighbourhood"/>
    <s v="Once or more per week"/>
    <x v="3"/>
    <x v="1"/>
    <x v="0"/>
    <x v="1"/>
    <x v="0"/>
    <s v="Other:"/>
    <n v="3"/>
    <n v="2"/>
    <n v="2"/>
    <x v="0"/>
    <x v="3"/>
    <x v="0"/>
    <x v="3"/>
    <s v="31 to 40"/>
    <s v="More than 100"/>
    <n v="0"/>
    <n v="95.5"/>
    <x v="2"/>
    <s v=""/>
    <n v="4"/>
    <n v="5"/>
    <n v="0"/>
    <s v="No"/>
    <s v="Outside my neighbourhood (more than 15 minutes walking distance)"/>
    <s v="61 to 70"/>
    <n v="4"/>
    <n v="3"/>
    <n v="3"/>
    <s v=""/>
    <s v=""/>
    <s v=""/>
    <s v=""/>
    <s v=""/>
  </r>
  <r>
    <d v="2023-01-02T19:29:42"/>
    <n v="75"/>
    <x v="3"/>
    <s v="Singaporean"/>
    <s v="Toa Payoh"/>
    <s v="Public-Private Hybrid - Executive condominium (EC)"/>
    <s v=""/>
    <s v=""/>
    <s v=""/>
    <s v=""/>
    <s v="Apartment"/>
    <n v="52"/>
    <n v="31"/>
    <n v="40"/>
    <s v="41 to 50"/>
    <x v="7"/>
    <n v="45.5"/>
    <n v="25.5"/>
    <n v="0.56043956043956045"/>
    <x v="3"/>
    <x v="2"/>
    <s v="No friends in neighbourhood"/>
    <s v="Once or more per day"/>
    <x v="1"/>
    <x v="0"/>
    <x v="1"/>
    <x v="0"/>
    <x v="0"/>
    <s v="Neighbourhood Plazas (Town plazas and Community plazas)"/>
    <n v="0"/>
    <n v="1"/>
    <n v="4"/>
    <x v="0"/>
    <x v="3"/>
    <x v="0"/>
    <x v="2"/>
    <n v="0"/>
    <s v="91 to 100"/>
    <n v="75.5"/>
    <n v="85.5"/>
    <x v="1"/>
    <s v=""/>
    <n v="1"/>
    <n v="2"/>
    <n v="1"/>
    <s v="Yes"/>
    <s v="Outside my neighbourhood (more than 15 minutes walking distance)"/>
    <s v="31 to 40"/>
    <n v="1"/>
    <n v="5"/>
    <n v="1"/>
    <s v=""/>
    <s v="Within my neighbourhood (within 15 minutes walking distance)"/>
    <n v="2"/>
    <n v="1"/>
    <n v="5"/>
  </r>
  <r>
    <d v="2023-01-03T19:29:42"/>
    <n v="13"/>
    <x v="3"/>
    <s v="Permanent Resident"/>
    <s v="Jurong East"/>
    <s v="Public Housing (HDB)"/>
    <s v="4-Room"/>
    <n v="54"/>
    <n v="8"/>
    <n v="21"/>
    <s v=""/>
    <s v=""/>
    <s v=""/>
    <n v="55"/>
    <s v="11 to 20"/>
    <x v="4"/>
    <n v="15.5"/>
    <n v="35.5"/>
    <s v="Error"/>
    <x v="2"/>
    <x v="0"/>
    <s v="Neighbourhood Eatery (Hawker Centres/Cafes/etc)"/>
    <s v="Once or more per month"/>
    <x v="0"/>
    <x v="2"/>
    <x v="1"/>
    <x v="0"/>
    <x v="3"/>
    <s v="Neighbourhood Eatery (Hawker Centres/Cafes/etc)"/>
    <n v="3"/>
    <n v="5"/>
    <n v="2"/>
    <x v="3"/>
    <x v="0"/>
    <x v="3"/>
    <x v="1"/>
    <s v="71 to 80"/>
    <s v="81 to 90"/>
    <n v="45.5"/>
    <n v="105.5"/>
    <x v="1"/>
    <s v=""/>
    <n v="4"/>
    <n v="0"/>
    <n v="0"/>
    <s v="Yes"/>
    <s v="Outside my neighbourhood (more than 15 minutes walking distance)"/>
    <s v="51 to 60"/>
    <n v="2"/>
    <n v="4"/>
    <n v="4"/>
    <s v=""/>
    <s v="Within my neighbourhood (within 15 minutes walking distance)"/>
    <n v="2"/>
    <n v="5"/>
    <n v="3"/>
  </r>
  <r>
    <d v="2023-01-04T19:29:42"/>
    <n v="30"/>
    <x v="3"/>
    <s v="Singaporean"/>
    <s v="Geylang"/>
    <s v="Private"/>
    <s v=""/>
    <s v=""/>
    <s v=""/>
    <s v=""/>
    <s v="Bungalow"/>
    <n v="32"/>
    <n v="89"/>
    <n v="18"/>
    <s v="21 to 30"/>
    <x v="2"/>
    <n v="25.5"/>
    <n v="55.5"/>
    <s v="Error"/>
    <x v="2"/>
    <x v="3"/>
    <s v="Neighbourhood CC/RC activities"/>
    <s v="Once or more per month"/>
    <x v="1"/>
    <x v="0"/>
    <x v="0"/>
    <x v="2"/>
    <x v="2"/>
    <s v="Neighbourhood Park"/>
    <n v="1"/>
    <n v="0"/>
    <n v="0"/>
    <x v="2"/>
    <x v="2"/>
    <x v="2"/>
    <x v="2"/>
    <s v="41 to 50"/>
    <s v="More than 100"/>
    <n v="45.5"/>
    <n v="35.5"/>
    <x v="0"/>
    <s v=""/>
    <n v="3"/>
    <n v="1"/>
    <n v="3"/>
    <s v="Yes"/>
    <s v="Outside my neighbourhood (more than 15 minutes walking distance)"/>
    <s v="31 to 40"/>
    <n v="1"/>
    <n v="2"/>
    <n v="1"/>
    <s v=""/>
    <s v="Within my neighbourhood (within 15 minutes walking distance)"/>
    <n v="5"/>
    <n v="4"/>
    <n v="3"/>
  </r>
  <r>
    <d v="2023-01-05T19:29:42"/>
    <n v="55"/>
    <x v="2"/>
    <s v="Singaporean"/>
    <s v="Bishan"/>
    <s v="Public-Private Hybrid - Executive condominium (EC)"/>
    <s v=""/>
    <s v=""/>
    <s v=""/>
    <s v=""/>
    <s v="Bungalow"/>
    <n v="19"/>
    <n v="52"/>
    <n v="67"/>
    <s v="31 to 40"/>
    <x v="10"/>
    <n v="35.5"/>
    <n v="85.5"/>
    <s v="Error"/>
    <x v="3"/>
    <x v="0"/>
    <s v="Neighbourhood Plazas (Town plazas and Community plazas)"/>
    <s v="Once or more per day"/>
    <x v="0"/>
    <x v="1"/>
    <x v="2"/>
    <x v="1"/>
    <x v="0"/>
    <s v="Neighbourhood Plazas (Town plazas and Community plazas)"/>
    <n v="3"/>
    <n v="2"/>
    <n v="3"/>
    <x v="3"/>
    <x v="0"/>
    <x v="3"/>
    <x v="1"/>
    <s v="41 to 50"/>
    <s v="31 to 40"/>
    <n v="95.5"/>
    <n v="95.5"/>
    <x v="1"/>
    <s v=""/>
    <n v="5"/>
    <n v="0"/>
    <n v="2"/>
    <s v="Yes"/>
    <s v="Outside my neighbourhood (more than 15 minutes walking distance)"/>
    <s v="71 to 80"/>
    <n v="1"/>
    <n v="5"/>
    <n v="5"/>
    <s v=""/>
    <s v="Outside my neighbourhood (more than 15 minutes walking distance)"/>
    <n v="2"/>
    <n v="0"/>
    <n v="4"/>
  </r>
  <r>
    <d v="2023-01-06T19:29:42"/>
    <n v="19"/>
    <x v="1"/>
    <s v="Others"/>
    <s v="Kallang / Whampoa"/>
    <s v="Private"/>
    <s v=""/>
    <s v=""/>
    <s v=""/>
    <s v=""/>
    <s v="Townhouse"/>
    <n v="93"/>
    <n v="63"/>
    <n v="92"/>
    <n v="0"/>
    <x v="2"/>
    <n v="0"/>
    <n v="55.5"/>
    <n v="0"/>
    <x v="2"/>
    <x v="2"/>
    <s v="No friends in neighbourhood"/>
    <s v="Once or more per day"/>
    <x v="3"/>
    <x v="1"/>
    <x v="0"/>
    <x v="0"/>
    <x v="2"/>
    <s v="Other:"/>
    <n v="4"/>
    <n v="1"/>
    <n v="0"/>
    <x v="2"/>
    <x v="0"/>
    <x v="3"/>
    <x v="3"/>
    <s v="91 to 100"/>
    <s v="91 to 100"/>
    <n v="25.5"/>
    <n v="75.5"/>
    <x v="1"/>
    <s v=""/>
    <n v="1"/>
    <n v="2"/>
    <n v="2"/>
    <s v="No"/>
    <s v="Outside my neighbourhood (more than 15 minutes walking distance)"/>
    <s v="71 to 80"/>
    <n v="5"/>
    <n v="4"/>
    <n v="0"/>
    <s v=""/>
    <s v=""/>
    <s v=""/>
    <s v=""/>
    <s v=""/>
  </r>
  <r>
    <d v="2023-01-07T19:29:42"/>
    <n v="65"/>
    <x v="3"/>
    <s v="Permanent Resident"/>
    <s v="Marine Parade"/>
    <s v="Public Housing (HDB)"/>
    <s v="5-Room"/>
    <n v="61"/>
    <n v="7"/>
    <n v="42"/>
    <s v=""/>
    <s v=""/>
    <s v=""/>
    <n v="84"/>
    <s v="61 to 70"/>
    <x v="9"/>
    <n v="65.5"/>
    <n v="5.5"/>
    <n v="8.3969465648854963E-2"/>
    <x v="1"/>
    <x v="3"/>
    <s v="Neighbourhood CC/RC activities"/>
    <s v="Never / Not Applicable"/>
    <x v="0"/>
    <x v="0"/>
    <x v="3"/>
    <x v="1"/>
    <x v="3"/>
    <s v="Neighbourhood Fitness Corner"/>
    <n v="1"/>
    <n v="5"/>
    <n v="1"/>
    <x v="1"/>
    <x v="3"/>
    <x v="3"/>
    <x v="3"/>
    <s v="21 to 30"/>
    <s v="71 to 80"/>
    <n v="45.5"/>
    <n v="0"/>
    <x v="2"/>
    <s v=""/>
    <n v="1"/>
    <n v="1"/>
    <n v="5"/>
    <s v="Yes"/>
    <s v="Outside my neighbourhood (more than 15 minutes walking distance)"/>
    <s v="61 to 70"/>
    <n v="2"/>
    <n v="0"/>
    <n v="4"/>
    <s v=""/>
    <s v="Outside my neighbourhood (more than 15 minutes walking distance)"/>
    <n v="0"/>
    <n v="3"/>
    <n v="0"/>
  </r>
  <r>
    <d v="2023-01-08T19:29:42"/>
    <n v="57"/>
    <x v="0"/>
    <s v="Others"/>
    <s v="Tampines"/>
    <s v="Public-Private Hybrid - Executive condominium (EC)"/>
    <s v=""/>
    <s v=""/>
    <s v=""/>
    <s v=""/>
    <s v="Terrace"/>
    <n v="87"/>
    <n v="12"/>
    <n v="68"/>
    <s v="41 to 50"/>
    <x v="1"/>
    <n v="45.5"/>
    <n v="15.5"/>
    <n v="0.34065934065934067"/>
    <x v="2"/>
    <x v="2"/>
    <s v="Neighbourhood CC/RC activities"/>
    <s v="Once or more per month"/>
    <x v="1"/>
    <x v="2"/>
    <x v="3"/>
    <x v="3"/>
    <x v="1"/>
    <s v="Other:"/>
    <n v="3"/>
    <n v="3"/>
    <n v="1"/>
    <x v="2"/>
    <x v="3"/>
    <x v="1"/>
    <x v="0"/>
    <s v="41 to 50"/>
    <n v="0"/>
    <n v="105.5"/>
    <n v="75.5"/>
    <x v="24"/>
    <s v=""/>
    <n v="4"/>
    <n v="0"/>
    <n v="1"/>
    <s v="Yes"/>
    <s v="Within my neighbourhood (within 15 minutes walking distance)"/>
    <s v="91 to 100"/>
    <n v="2"/>
    <n v="1"/>
    <n v="3"/>
    <s v=""/>
    <s v="Outside my neighbourhood (more than 15 minutes walking distance)"/>
    <n v="4"/>
    <n v="2"/>
    <n v="3"/>
  </r>
  <r>
    <d v="2023-01-09T19:29:42"/>
    <n v="86"/>
    <x v="2"/>
    <s v="Permanent Resident"/>
    <s v="Jurong West"/>
    <s v="Public-Private Hybrid - Executive condominium (EC)"/>
    <s v=""/>
    <s v=""/>
    <s v=""/>
    <s v=""/>
    <s v="Housing and Urban Development Company (HUDC) flat"/>
    <n v="7"/>
    <n v="2"/>
    <n v="86"/>
    <s v="21 to 30"/>
    <x v="2"/>
    <n v="25.5"/>
    <n v="55.5"/>
    <s v="Error"/>
    <x v="0"/>
    <x v="1"/>
    <s v="Neighbourhood Eatery (Hawker Centres/Cafes/etc)"/>
    <s v="Once or more per day"/>
    <x v="1"/>
    <x v="2"/>
    <x v="1"/>
    <x v="2"/>
    <x v="2"/>
    <s v="Other:"/>
    <n v="1"/>
    <n v="0"/>
    <n v="5"/>
    <x v="1"/>
    <x v="3"/>
    <x v="3"/>
    <x v="2"/>
    <s v="More than 100"/>
    <s v="71 to 80"/>
    <n v="95.5"/>
    <n v="15.5"/>
    <x v="25"/>
    <s v=""/>
    <n v="4"/>
    <n v="2"/>
    <n v="5"/>
    <s v="No"/>
    <s v="Outside my neighbourhood (more than 15 minutes walking distance)"/>
    <s v="81 to 90"/>
    <n v="5"/>
    <n v="5"/>
    <n v="5"/>
    <s v=""/>
    <s v=""/>
    <s v=""/>
    <s v=""/>
    <s v=""/>
  </r>
  <r>
    <d v="2023-01-10T19:29:42"/>
    <n v="78"/>
    <x v="3"/>
    <s v="Others"/>
    <s v="Bukit Merah"/>
    <s v="Public-Private Hybrid - Executive condominium (EC)"/>
    <s v=""/>
    <s v=""/>
    <s v=""/>
    <s v=""/>
    <s v="Condominium"/>
    <n v="37"/>
    <n v="16"/>
    <n v="56"/>
    <s v="91 to 100"/>
    <x v="10"/>
    <n v="95.5"/>
    <n v="85.5"/>
    <n v="0.89528795811518325"/>
    <x v="3"/>
    <x v="3"/>
    <s v="Other"/>
    <s v="Once or more per week"/>
    <x v="2"/>
    <x v="3"/>
    <x v="3"/>
    <x v="3"/>
    <x v="3"/>
    <s v="Neighbourhood CC/RC activities"/>
    <n v="5"/>
    <n v="5"/>
    <n v="1"/>
    <x v="3"/>
    <x v="1"/>
    <x v="3"/>
    <x v="0"/>
    <s v="91 to 100"/>
    <s v="11 to 20"/>
    <n v="65.5"/>
    <n v="55.5"/>
    <x v="26"/>
    <s v=""/>
    <n v="2"/>
    <n v="1"/>
    <n v="2"/>
    <s v="Yes"/>
    <s v="Within my neighbourhood (within 15 minutes walking distance)"/>
    <s v="More than 100"/>
    <n v="2"/>
    <n v="2"/>
    <n v="3"/>
    <s v=""/>
    <s v="Within my neighbourhood (within 15 minutes walking distance)"/>
    <n v="2"/>
    <n v="3"/>
    <n v="3"/>
  </r>
  <r>
    <d v="2023-01-11T19:29:42"/>
    <n v="68"/>
    <x v="0"/>
    <s v="Others"/>
    <s v="I do not live in a HDB Town"/>
    <s v="Private"/>
    <s v=""/>
    <s v=""/>
    <s v=""/>
    <s v=""/>
    <s v="Apartment"/>
    <n v="67"/>
    <n v="80"/>
    <n v="21"/>
    <s v="91 to 100"/>
    <x v="5"/>
    <n v="95.5"/>
    <n v="45.5"/>
    <n v="0.47643979057591623"/>
    <x v="0"/>
    <x v="2"/>
    <s v="Neighbourhood Park/Playground/Fitness Corner"/>
    <s v="Once or more per week"/>
    <x v="1"/>
    <x v="3"/>
    <x v="0"/>
    <x v="2"/>
    <x v="3"/>
    <s v="Neighbourhood Eatery (Hawker Centres/Cafes/etc)"/>
    <n v="0"/>
    <n v="4"/>
    <n v="4"/>
    <x v="0"/>
    <x v="0"/>
    <x v="0"/>
    <x v="3"/>
    <s v="61 to 70"/>
    <s v="51 to 60"/>
    <n v="85.5"/>
    <n v="75.5"/>
    <x v="27"/>
    <s v=""/>
    <n v="5"/>
    <n v="5"/>
    <n v="0"/>
    <s v="Yes"/>
    <s v="Within my neighbourhood (within 15 minutes walking distance)"/>
    <s v="1 to 10"/>
    <n v="3"/>
    <n v="0"/>
    <n v="1"/>
    <s v=""/>
    <s v="Outside my neighbourhood (more than 15 minutes walking distance)"/>
    <n v="5"/>
    <n v="4"/>
    <n v="3"/>
  </r>
  <r>
    <d v="2023-01-12T19:29:42"/>
    <n v="60"/>
    <x v="3"/>
    <s v="Singaporean"/>
    <s v="Ang Mo Kio"/>
    <s v="Private"/>
    <s v=""/>
    <s v=""/>
    <s v=""/>
    <s v=""/>
    <s v="Good Class Bungalow (GCB)"/>
    <n v="64"/>
    <n v="40"/>
    <n v="81"/>
    <s v="61 to 70"/>
    <x v="8"/>
    <n v="65.5"/>
    <n v="105.5"/>
    <s v="Error"/>
    <x v="2"/>
    <x v="1"/>
    <s v="No friends in neighbourhood"/>
    <s v="Never / Not Applicable"/>
    <x v="3"/>
    <x v="3"/>
    <x v="2"/>
    <x v="3"/>
    <x v="1"/>
    <s v="Other:"/>
    <n v="5"/>
    <n v="5"/>
    <n v="0"/>
    <x v="1"/>
    <x v="2"/>
    <x v="1"/>
    <x v="0"/>
    <s v="81 to 90"/>
    <s v="71 to 80"/>
    <e v="#N/A"/>
    <e v="#N/A"/>
    <x v="28"/>
    <s v=""/>
    <n v="0"/>
    <n v="5"/>
    <n v="3"/>
    <s v="No"/>
    <s v="Within my neighbourhood (within 15 minutes walking distance)"/>
    <s v="51 to 60"/>
    <n v="2"/>
    <n v="5"/>
    <n v="1"/>
    <s v=""/>
    <s v=""/>
    <s v=""/>
    <s v=""/>
    <s 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d v="2022-10-05T19:29:42"/>
    <n v="87"/>
    <x v="0"/>
    <s v="Singaporean"/>
    <s v="Bukit Timah"/>
    <s v="Private"/>
    <s v=""/>
    <s v=""/>
    <s v=""/>
    <s v=""/>
    <s v="Townhouse"/>
    <n v="96"/>
    <n v="77"/>
    <n v="12"/>
    <x v="0"/>
    <s v="41 to 50"/>
    <n v="35.5"/>
    <n v="45.5"/>
    <s v="Error"/>
    <x v="0"/>
    <s v="Once or more per day"/>
    <s v="Once or more per month"/>
    <s v="Neighbourhood shopping mall"/>
    <s v="Once or more per month"/>
    <s v="Once or more per day"/>
    <s v="Never / Not Applicable"/>
    <s v="Once or more per month"/>
    <s v="Never / Not Applicable"/>
    <s v="Once or more per week"/>
    <s v="Other:"/>
    <n v="3"/>
    <n v="4"/>
    <n v="4"/>
    <s v="Never / Not Applicable"/>
    <s v="Once or more per day"/>
    <s v="Never / Not Applicable"/>
    <s v="Once or more per month"/>
    <x v="0"/>
    <x v="0"/>
    <n v="45.5"/>
    <n v="105.5"/>
    <s v="Error"/>
    <x v="0"/>
    <s v=""/>
    <n v="2"/>
    <n v="2"/>
    <n v="5"/>
    <s v="No"/>
    <s v="Within my neighbourhood (within 15 minutes walking distance)"/>
    <s v="71 to 80"/>
    <n v="3"/>
    <n v="3"/>
    <n v="4"/>
    <s v=""/>
    <s v=""/>
    <s v=""/>
    <s v=""/>
    <s v=""/>
    <s v=""/>
  </r>
  <r>
    <d v="2022-10-06T19:29:42"/>
    <n v="23"/>
    <x v="1"/>
    <s v="Permanent Resident"/>
    <s v="Bedok"/>
    <s v="Public-Private Hybrid - Executive condominium (EC)"/>
    <s v=""/>
    <s v=""/>
    <s v=""/>
    <s v=""/>
    <s v="Terrace"/>
    <n v="90"/>
    <n v="16"/>
    <n v="48"/>
    <x v="1"/>
    <n v="0"/>
    <n v="55.5"/>
    <n v="0"/>
    <n v="0"/>
    <x v="1"/>
    <s v="Once or more per week"/>
    <s v="Once or more per month"/>
    <s v="Neighbourhood shopping mall"/>
    <s v="Once or more per month"/>
    <s v="Never / Not Applicable"/>
    <s v="Once or more per month"/>
    <s v="Once or more per day"/>
    <s v="Once or more per day"/>
    <s v="Once or more per week"/>
    <s v="No neighbours"/>
    <n v="4"/>
    <n v="1"/>
    <n v="4"/>
    <s v="Once or more per month"/>
    <s v="Never / Not Applicable"/>
    <s v="Never / Not Applicable"/>
    <s v="Once or more per day"/>
    <x v="1"/>
    <x v="1"/>
    <n v="105.5"/>
    <n v="35.5"/>
    <n v="0.33649289099526064"/>
    <x v="1"/>
    <s v=""/>
    <n v="5"/>
    <n v="3"/>
    <n v="0"/>
    <s v="No"/>
    <s v="Outside my neighbourhood (more than 15 minutes walking distance)"/>
    <s v="21 to 30"/>
    <n v="0"/>
    <n v="5"/>
    <n v="0"/>
    <s v=""/>
    <s v=""/>
    <s v=""/>
    <s v=""/>
    <s v=""/>
    <s v=""/>
  </r>
  <r>
    <d v="2022-10-07T19:29:42"/>
    <n v="16"/>
    <x v="2"/>
    <s v="Others"/>
    <s v="Woodlands"/>
    <s v="Public Housing (HDB)"/>
    <s v="4-Room"/>
    <n v="76"/>
    <n v="27"/>
    <n v="15"/>
    <s v=""/>
    <s v=""/>
    <s v=""/>
    <n v="55"/>
    <x v="2"/>
    <s v="61 to 70"/>
    <n v="85.5"/>
    <n v="65.5"/>
    <n v="0.76608187134502925"/>
    <x v="2"/>
    <s v="Once or more per week"/>
    <s v="Never / Not Applicable"/>
    <s v="Neighbourhood Plazas (Town plazas and Community plazas)"/>
    <s v="Never / Not Applicable"/>
    <s v="Once or more per week"/>
    <s v="Once or more per month"/>
    <s v="Once or more per week"/>
    <s v="Never / Not Applicable"/>
    <s v="Never / Not Applicable"/>
    <s v="Other:"/>
    <n v="0"/>
    <n v="4"/>
    <n v="5"/>
    <s v="Once or more per week"/>
    <s v="Once or more per week"/>
    <s v="Once or more per month"/>
    <s v="Once or more per day"/>
    <x v="2"/>
    <x v="2"/>
    <n v="75.5"/>
    <n v="85.5"/>
    <s v="Error"/>
    <x v="0"/>
    <s v=""/>
    <n v="2"/>
    <n v="3"/>
    <n v="0"/>
    <s v="No"/>
    <s v="Within my neighbourhood (within 15 minutes walking distance)"/>
    <s v="91 to 100"/>
    <n v="0"/>
    <n v="0"/>
    <n v="5"/>
    <s v=""/>
    <s v=""/>
    <s v=""/>
    <s v=""/>
    <s v=""/>
    <s v=""/>
  </r>
  <r>
    <d v="2022-10-08T19:29:42"/>
    <n v="75"/>
    <x v="1"/>
    <s v="Singaporean"/>
    <s v="Tengah"/>
    <s v="Public Housing (HDB)"/>
    <s v="2-Room"/>
    <n v="44"/>
    <n v="25"/>
    <n v="64"/>
    <s v=""/>
    <s v=""/>
    <s v=""/>
    <n v="7"/>
    <x v="0"/>
    <n v="0"/>
    <n v="35.5"/>
    <n v="0"/>
    <n v="0"/>
    <x v="3"/>
    <s v="Once or more per week"/>
    <s v="Once or more per month"/>
    <s v="Neighbourhood CC/RC activities"/>
    <s v="Once or more per day"/>
    <s v="Once or more per day"/>
    <s v="Never / Not Applicable"/>
    <s v="Once or more per day"/>
    <s v="Never / Not Applicable"/>
    <s v="Once or more per week"/>
    <s v="Neighbourhood Eatery (Hawker Centres/Cafes/etc)"/>
    <n v="4"/>
    <n v="4"/>
    <n v="1"/>
    <s v="Once or more per month"/>
    <s v="Never / Not Applicable"/>
    <s v="Once or more per month"/>
    <s v="Once or more per week"/>
    <x v="3"/>
    <x v="3"/>
    <n v="5.5"/>
    <n v="15.5"/>
    <s v="Error"/>
    <x v="0"/>
    <s v=""/>
    <n v="1"/>
    <n v="4"/>
    <n v="2"/>
    <s v="No"/>
    <s v="Within my neighbourhood (within 15 minutes walking distance)"/>
    <s v="31 to 40"/>
    <n v="5"/>
    <n v="1"/>
    <n v="4"/>
    <s v=""/>
    <s v=""/>
    <s v=""/>
    <s v=""/>
    <s v=""/>
    <s v=""/>
  </r>
  <r>
    <d v="2022-10-09T19:29:42"/>
    <n v="34"/>
    <x v="3"/>
    <s v="Singaporean"/>
    <s v="Yishun"/>
    <s v="Public-Private Hybrid - Executive condominium (EC)"/>
    <s v=""/>
    <s v=""/>
    <s v=""/>
    <s v=""/>
    <s v="Good Class Bungalow (GCB)"/>
    <n v="48"/>
    <n v="32"/>
    <n v="71"/>
    <x v="3"/>
    <s v="71 to 80"/>
    <n v="5.5"/>
    <n v="75.5"/>
    <s v="Error"/>
    <x v="0"/>
    <s v="Never / Not Applicable"/>
    <s v="Never / Not Applicable"/>
    <s v="Other"/>
    <s v="Once or more per month"/>
    <s v="Once or more per week"/>
    <s v="Once or more per week"/>
    <s v="Once or more per day"/>
    <s v="Once or more per week"/>
    <s v="Never / Not Applicable"/>
    <s v="Neighbourhood CC/RC activities"/>
    <n v="5"/>
    <n v="4"/>
    <n v="0"/>
    <s v="Once or more per week"/>
    <s v="Never / Not Applicable"/>
    <s v="Once or more per month"/>
    <s v="Once or more per week"/>
    <x v="2"/>
    <x v="2"/>
    <n v="75.5"/>
    <n v="85.5"/>
    <s v="Error"/>
    <x v="2"/>
    <s v=""/>
    <n v="5"/>
    <n v="4"/>
    <n v="2"/>
    <s v="No"/>
    <s v="Outside my neighbourhood (more than 15 minutes walking distance)"/>
    <n v="0"/>
    <n v="3"/>
    <n v="1"/>
    <n v="2"/>
    <s v=""/>
    <s v=""/>
    <s v=""/>
    <s v=""/>
    <s v=""/>
    <s v=""/>
  </r>
  <r>
    <d v="2022-10-10T19:29:42"/>
    <n v="30"/>
    <x v="3"/>
    <s v="Singaporean"/>
    <s v="Yishun"/>
    <s v="Public Housing (HDB)"/>
    <s v="Executive Flat"/>
    <n v="85"/>
    <n v="67"/>
    <n v="89"/>
    <s v=""/>
    <s v=""/>
    <s v=""/>
    <n v="67"/>
    <x v="1"/>
    <s v="41 to 50"/>
    <n v="55.5"/>
    <n v="45.5"/>
    <n v="0.81981981981981977"/>
    <x v="0"/>
    <s v="Never / Not Applicable"/>
    <s v="Never / Not Applicable"/>
    <s v="Other"/>
    <s v="Once or more per day"/>
    <s v="Once or more per week"/>
    <s v="Once or more per month"/>
    <s v="Once or more per month"/>
    <s v="Once or more per day"/>
    <s v="Once or more per week"/>
    <s v="Other:"/>
    <n v="4"/>
    <n v="2"/>
    <n v="3"/>
    <s v="Once or more per day"/>
    <s v="Once or more per month"/>
    <s v="Never / Not Applicable"/>
    <s v="Once or more per day"/>
    <x v="4"/>
    <x v="4"/>
    <n v="65.5"/>
    <n v="25.5"/>
    <n v="0.38931297709923662"/>
    <x v="3"/>
    <s v=""/>
    <n v="1"/>
    <n v="3"/>
    <n v="0"/>
    <s v="No"/>
    <s v="Outside my neighbourhood (more than 15 minutes walking distance)"/>
    <s v="More than 100"/>
    <n v="3"/>
    <n v="4"/>
    <n v="2"/>
    <s v=""/>
    <s v=""/>
    <s v=""/>
    <s v=""/>
    <s v=""/>
    <s v=""/>
  </r>
  <r>
    <d v="2022-10-11T19:29:42"/>
    <n v="21"/>
    <x v="0"/>
    <s v="Permanent Resident"/>
    <s v="Kallang / Whampoa"/>
    <s v="Public Housing (HDB)"/>
    <s v="4-Room"/>
    <n v="35"/>
    <n v="98"/>
    <n v="50"/>
    <s v=""/>
    <s v=""/>
    <s v=""/>
    <n v="41"/>
    <x v="2"/>
    <s v="31 to 40"/>
    <n v="85.5"/>
    <n v="35.5"/>
    <n v="0.41520467836257308"/>
    <x v="0"/>
    <s v="Once or more per month"/>
    <s v="Never / Not Applicable"/>
    <s v="Neighbourhood shopping mall"/>
    <s v="Once or more per week"/>
    <s v="Once or more per week"/>
    <s v="Once or more per month"/>
    <s v="Once or more per month"/>
    <s v="Once or more per week"/>
    <s v="Once or more per week"/>
    <s v="No neighbours"/>
    <n v="5"/>
    <n v="0"/>
    <n v="0"/>
    <s v="Once or more per week"/>
    <s v="Once or more per week"/>
    <s v="Once or more per week"/>
    <s v="Once or more per day"/>
    <x v="5"/>
    <x v="5"/>
    <n v="85.5"/>
    <n v="75.5"/>
    <n v="0.88304093567251463"/>
    <x v="4"/>
    <s v=""/>
    <n v="5"/>
    <n v="4"/>
    <n v="0"/>
    <s v="No"/>
    <s v="Outside my neighbourhood (more than 15 minutes walking distance)"/>
    <s v="51 to 60"/>
    <n v="0"/>
    <n v="2"/>
    <n v="5"/>
    <s v=""/>
    <s v=""/>
    <s v=""/>
    <s v=""/>
    <s v=""/>
    <s v=""/>
  </r>
  <r>
    <d v="2022-10-12T19:29:42"/>
    <n v="97"/>
    <x v="0"/>
    <s v="Singaporean"/>
    <s v="Central Area"/>
    <s v="Public-Private Hybrid - Executive condominium (EC)"/>
    <s v=""/>
    <s v=""/>
    <s v=""/>
    <s v=""/>
    <s v="Housing and Urban Development Company (HUDC) flat"/>
    <n v="17"/>
    <n v="16"/>
    <n v="72"/>
    <x v="4"/>
    <s v="81 to 90"/>
    <n v="65.5"/>
    <n v="85.5"/>
    <s v="Error"/>
    <x v="0"/>
    <s v="Never / Not Applicable"/>
    <s v="Once or more per month"/>
    <s v="Other"/>
    <s v="Once or more per week"/>
    <s v="Never / Not Applicable"/>
    <s v="Once or more per day"/>
    <s v="Once or more per week"/>
    <s v="Once or more per month"/>
    <s v="Once or more per month"/>
    <s v="No neighbours"/>
    <n v="3"/>
    <n v="2"/>
    <n v="0"/>
    <s v="Once or more per month"/>
    <s v="Once or more per week"/>
    <s v="Once or more per week"/>
    <s v="Once or more per day"/>
    <x v="6"/>
    <x v="6"/>
    <n v="25.5"/>
    <n v="95.5"/>
    <s v="Error"/>
    <x v="5"/>
    <s v=""/>
    <n v="5"/>
    <n v="0"/>
    <n v="4"/>
    <s v="No"/>
    <s v="Within my neighbourhood (within 15 minutes walking distance)"/>
    <s v="51 to 60"/>
    <n v="2"/>
    <n v="0"/>
    <n v="0"/>
    <s v=""/>
    <s v=""/>
    <s v=""/>
    <s v=""/>
    <s v=""/>
    <s v=""/>
  </r>
  <r>
    <d v="2022-10-13T19:29:42"/>
    <n v="76"/>
    <x v="0"/>
    <s v="Permanent Resident"/>
    <s v="Bedok"/>
    <s v="Public-Private Hybrid - Executive condominium (EC)"/>
    <s v=""/>
    <s v=""/>
    <s v=""/>
    <s v=""/>
    <s v="Good Class Bungalow (GCB)"/>
    <n v="84"/>
    <n v="83"/>
    <n v="64"/>
    <x v="5"/>
    <s v="31 to 40"/>
    <n v="75.5"/>
    <n v="35.5"/>
    <n v="0.47019867549668876"/>
    <x v="2"/>
    <s v="Once or more per month"/>
    <s v="Once or more per month"/>
    <s v="Neighbourhood Plazas (Town plazas and Community plazas)"/>
    <s v="Never / Not Applicable"/>
    <s v="Once or more per month"/>
    <s v="Once or more per week"/>
    <s v="Once or more per week"/>
    <s v="Once or more per month"/>
    <s v="Once or more per month"/>
    <s v="Neighbourhood Park"/>
    <n v="2"/>
    <n v="1"/>
    <n v="4"/>
    <s v="Never / Not Applicable"/>
    <s v="Once or more per month"/>
    <s v="Never / Not Applicable"/>
    <s v="Never / Not Applicable"/>
    <x v="1"/>
    <x v="2"/>
    <n v="105.5"/>
    <n v="85.5"/>
    <n v="0.81042654028436023"/>
    <x v="0"/>
    <s v=""/>
    <n v="2"/>
    <n v="1"/>
    <n v="2"/>
    <s v="Yes"/>
    <s v="Outside my neighbourhood (more than 15 minutes walking distance)"/>
    <s v="41 to 50"/>
    <n v="3"/>
    <n v="0"/>
    <n v="0"/>
    <s v=""/>
    <s v="Outside my neighbourhood (more than 15 minutes walking distance)"/>
    <n v="5"/>
    <n v="1"/>
    <n v="3"/>
    <s v=""/>
  </r>
  <r>
    <d v="2022-10-14T19:29:42"/>
    <n v="87"/>
    <x v="2"/>
    <s v="Singaporean"/>
    <s v="Clementi"/>
    <s v="Public-Private Hybrid - Executive condominium (EC)"/>
    <s v=""/>
    <s v=""/>
    <s v=""/>
    <s v=""/>
    <s v="Shophouse"/>
    <n v="38"/>
    <n v="52"/>
    <n v="83"/>
    <x v="1"/>
    <s v="11 to 20"/>
    <n v="55.5"/>
    <n v="15.5"/>
    <n v="0.27927927927927926"/>
    <x v="2"/>
    <s v="Once or more per week"/>
    <s v="Once or more per day"/>
    <s v="No friends in neighbourhood"/>
    <s v="Once or more per month"/>
    <s v="Once or more per month"/>
    <s v="Once or more per day"/>
    <s v="Once or more per day"/>
    <s v="Once or more per day"/>
    <s v="Once or more per week"/>
    <s v="Other:"/>
    <n v="3"/>
    <n v="1"/>
    <n v="1"/>
    <s v="Once or more per week"/>
    <s v="Once or more per month"/>
    <s v="Once or more per month"/>
    <s v="Never / Not Applicable"/>
    <x v="7"/>
    <x v="5"/>
    <n v="15.5"/>
    <n v="75.5"/>
    <s v="Error"/>
    <x v="2"/>
    <s v=""/>
    <n v="4"/>
    <n v="3"/>
    <n v="1"/>
    <s v="Yes"/>
    <s v="Within my neighbourhood (within 15 minutes walking distance)"/>
    <s v="71 to 80"/>
    <n v="4"/>
    <n v="4"/>
    <n v="0"/>
    <s v=""/>
    <s v="Outside my neighbourhood (more than 15 minutes walking distance)"/>
    <n v="1"/>
    <n v="3"/>
    <n v="1"/>
    <s v=""/>
  </r>
  <r>
    <d v="2022-10-15T19:29:42"/>
    <n v="66"/>
    <x v="2"/>
    <s v="Singaporean"/>
    <s v="Marine Parade"/>
    <s v="Private"/>
    <s v=""/>
    <s v=""/>
    <s v=""/>
    <s v=""/>
    <s v="Housing and Urban Development Company (HUDC) flat"/>
    <n v="36"/>
    <n v="99"/>
    <n v="22"/>
    <x v="6"/>
    <s v="11 to 20"/>
    <n v="15.5"/>
    <n v="15.5"/>
    <s v="Error"/>
    <x v="4"/>
    <s v="Once or more per month"/>
    <s v="Once or more per day"/>
    <s v="No friends in neighbourhood"/>
    <s v="Once or more per month"/>
    <s v="Once or more per week"/>
    <s v="Never / Not Applicable"/>
    <s v="Once or more per week"/>
    <s v="Once or more per month"/>
    <s v="Never / Not Applicable"/>
    <s v="Neighbourhood Park"/>
    <n v="5"/>
    <n v="5"/>
    <n v="0"/>
    <s v="Never / Not Applicable"/>
    <s v="Never / Not Applicable"/>
    <s v="Never / Not Applicable"/>
    <s v="Once or more per day"/>
    <x v="2"/>
    <x v="7"/>
    <n v="75.5"/>
    <n v="45.5"/>
    <n v="0.60264900662251653"/>
    <x v="0"/>
    <s v=""/>
    <n v="0"/>
    <n v="3"/>
    <n v="1"/>
    <s v="Yes"/>
    <s v="Within my neighbourhood (within 15 minutes walking distance)"/>
    <s v="1 to 10"/>
    <n v="1"/>
    <n v="1"/>
    <n v="4"/>
    <s v=""/>
    <s v="Within my neighbourhood (within 15 minutes walking distance)"/>
    <n v="4"/>
    <n v="5"/>
    <n v="1"/>
    <s v=""/>
  </r>
  <r>
    <d v="2022-10-16T19:29:42"/>
    <n v="8"/>
    <x v="3"/>
    <s v="Singaporean"/>
    <s v="Bedok"/>
    <s v="Public Housing (HDB)"/>
    <s v="3Gen"/>
    <n v="83"/>
    <n v="31"/>
    <n v="78"/>
    <s v=""/>
    <s v=""/>
    <s v=""/>
    <n v="75"/>
    <x v="7"/>
    <s v="51 to 60"/>
    <n v="45.5"/>
    <n v="55.5"/>
    <s v="Error"/>
    <x v="4"/>
    <s v="Once or more per month"/>
    <s v="Once or more per month"/>
    <s v="Neighbourhood Plazas (Town plazas and Community plazas)"/>
    <s v="Once or more per month"/>
    <s v="Once or more per day"/>
    <s v="Once or more per month"/>
    <s v="Once or more per day"/>
    <s v="Once or more per day"/>
    <s v="Once or more per week"/>
    <s v="Neighbourhood Fitness Corner"/>
    <n v="2"/>
    <n v="3"/>
    <n v="1"/>
    <s v="Once or more per month"/>
    <s v="Once or more per month"/>
    <s v="Once or more per week"/>
    <s v="Never / Not Applicable"/>
    <x v="5"/>
    <x v="8"/>
    <n v="85.5"/>
    <n v="0"/>
    <n v="0"/>
    <x v="2"/>
    <s v=""/>
    <n v="3"/>
    <n v="3"/>
    <n v="1"/>
    <s v="No"/>
    <s v="Within my neighbourhood (within 15 minutes walking distance)"/>
    <s v="41 to 50"/>
    <n v="1"/>
    <n v="5"/>
    <n v="4"/>
    <s v=""/>
    <s v=""/>
    <s v=""/>
    <s v=""/>
    <s v=""/>
    <s v=""/>
  </r>
  <r>
    <d v="2022-10-17T19:29:42"/>
    <n v="84"/>
    <x v="0"/>
    <s v="Others"/>
    <s v="Hougang"/>
    <s v="Private"/>
    <s v=""/>
    <s v=""/>
    <s v=""/>
    <s v=""/>
    <s v="Bungalow"/>
    <n v="49"/>
    <n v="44"/>
    <n v="89"/>
    <x v="5"/>
    <s v="1 to 10"/>
    <n v="75.5"/>
    <n v="5.5"/>
    <n v="7.2847682119205295E-2"/>
    <x v="2"/>
    <s v="Once or more per month"/>
    <s v="Once or more per day"/>
    <s v="Neighbourhood CC/RC activities"/>
    <s v="Once or more per day"/>
    <s v="Once or more per day"/>
    <s v="Once or more per day"/>
    <s v="Once or more per day"/>
    <s v="Once or more per week"/>
    <s v="Once or more per month"/>
    <s v="Neighbourhood Playground"/>
    <n v="0"/>
    <n v="3"/>
    <n v="2"/>
    <s v="Once or more per month"/>
    <s v="Once or more per day"/>
    <s v="Once or more per day"/>
    <s v="Once or more per month"/>
    <x v="2"/>
    <x v="7"/>
    <n v="75.5"/>
    <n v="45.5"/>
    <n v="0.60264900662251653"/>
    <x v="6"/>
    <s v=""/>
    <n v="5"/>
    <n v="5"/>
    <n v="4"/>
    <s v="No"/>
    <s v="Within my neighbourhood (within 15 minutes walking distance)"/>
    <s v="21 to 30"/>
    <n v="0"/>
    <n v="0"/>
    <n v="3"/>
    <s v=""/>
    <s v=""/>
    <s v=""/>
    <s v=""/>
    <s v=""/>
    <s v=""/>
  </r>
  <r>
    <d v="2022-10-18T19:29:42"/>
    <n v="52"/>
    <x v="2"/>
    <s v="Others"/>
    <s v="Geylang"/>
    <s v="Private"/>
    <s v=""/>
    <s v=""/>
    <s v=""/>
    <s v=""/>
    <s v="Shophouse"/>
    <n v="35"/>
    <n v="24"/>
    <n v="62"/>
    <x v="5"/>
    <s v="71 to 80"/>
    <n v="75.5"/>
    <n v="75.5"/>
    <s v="Error"/>
    <x v="5"/>
    <s v="Once or more per month"/>
    <s v="Once or more per week"/>
    <s v="Neighbourhood shopping mall"/>
    <s v="Never / Not Applicable"/>
    <s v="Never / Not Applicable"/>
    <s v="Never / Not Applicable"/>
    <s v="Once or more per month"/>
    <s v="Once or more per week"/>
    <s v="Once or more per month"/>
    <s v="Neighbourhood Eatery (Hawker Centres/Cafes/etc)"/>
    <n v="1"/>
    <n v="0"/>
    <n v="3"/>
    <s v="Once or more per month"/>
    <s v="Once or more per day"/>
    <s v="Never / Not Applicable"/>
    <s v="Never / Not Applicable"/>
    <x v="5"/>
    <x v="8"/>
    <n v="85.5"/>
    <n v="0"/>
    <n v="0"/>
    <x v="7"/>
    <s v=""/>
    <n v="3"/>
    <n v="3"/>
    <n v="5"/>
    <s v="Yes"/>
    <s v="Outside my neighbourhood (more than 15 minutes walking distance)"/>
    <s v="71 to 80"/>
    <n v="4"/>
    <n v="3"/>
    <n v="5"/>
    <s v=""/>
    <s v="Outside my neighbourhood (more than 15 minutes walking distance)"/>
    <n v="0"/>
    <n v="4"/>
    <n v="5"/>
    <s v=""/>
  </r>
  <r>
    <d v="2022-10-19T19:29:42"/>
    <n v="18"/>
    <x v="2"/>
    <s v="Singaporean"/>
    <s v="Yishun"/>
    <s v="Public-Private Hybrid - Executive condominium (EC)"/>
    <s v=""/>
    <s v=""/>
    <s v=""/>
    <s v=""/>
    <s v="Cluster"/>
    <n v="24"/>
    <n v="93"/>
    <n v="50"/>
    <x v="5"/>
    <s v="71 to 80"/>
    <n v="75.5"/>
    <n v="75.5"/>
    <s v="Error"/>
    <x v="2"/>
    <s v="Once or more per month"/>
    <s v="Once or more per month"/>
    <s v="Neighbourhood shopping mall"/>
    <s v="Never / Not Applicable"/>
    <s v="Never / Not Applicable"/>
    <s v="Once or more per day"/>
    <s v="Never / Not Applicable"/>
    <s v="Once or more per week"/>
    <s v="Once or more per month"/>
    <s v="Other:"/>
    <n v="1"/>
    <n v="2"/>
    <n v="1"/>
    <s v="Once or more per week"/>
    <s v="Never / Not Applicable"/>
    <s v="Never / Not Applicable"/>
    <s v="Once or more per week"/>
    <x v="2"/>
    <x v="9"/>
    <n v="75.5"/>
    <n v="65.5"/>
    <n v="0.86754966887417218"/>
    <x v="0"/>
    <s v=""/>
    <n v="0"/>
    <n v="2"/>
    <n v="2"/>
    <s v="Yes"/>
    <s v="Outside my neighbourhood (more than 15 minutes walking distance)"/>
    <s v="41 to 50"/>
    <n v="5"/>
    <n v="0"/>
    <n v="2"/>
    <s v=""/>
    <s v="Outside my neighbourhood (more than 15 minutes walking distance)"/>
    <n v="0"/>
    <n v="3"/>
    <n v="5"/>
    <s v=""/>
  </r>
  <r>
    <d v="2022-10-20T19:29:42"/>
    <n v="70"/>
    <x v="0"/>
    <s v="Others"/>
    <s v="Tengah"/>
    <s v="Public-Private Hybrid - Executive condominium (EC)"/>
    <s v=""/>
    <s v=""/>
    <s v=""/>
    <s v=""/>
    <s v="Semi-detached"/>
    <n v="63"/>
    <n v="76"/>
    <n v="92"/>
    <x v="3"/>
    <s v="61 to 70"/>
    <n v="5.5"/>
    <n v="65.5"/>
    <s v="Error"/>
    <x v="0"/>
    <s v="Once or more per week"/>
    <s v="Never / Not Applicable"/>
    <s v="Neighbourhood Plazas (Town plazas and Community plazas)"/>
    <s v="Once or more per month"/>
    <s v="Once or more per month"/>
    <s v="Once or more per month"/>
    <s v="Never / Not Applicable"/>
    <s v="Once or more per month"/>
    <s v="Once or more per week"/>
    <s v="Neighbourhood Eatery (Hawker Centres/Cafes/etc)"/>
    <n v="2"/>
    <n v="0"/>
    <n v="0"/>
    <s v="Once or more per day"/>
    <s v="Once or more per day"/>
    <s v="Once or more per week"/>
    <s v="Once or more per day"/>
    <x v="7"/>
    <x v="4"/>
    <n v="15.5"/>
    <n v="25.5"/>
    <s v="Error"/>
    <x v="7"/>
    <s v=""/>
    <n v="5"/>
    <n v="4"/>
    <n v="4"/>
    <s v="Yes"/>
    <s v="Within my neighbourhood (within 15 minutes walking distance)"/>
    <s v="91 to 100"/>
    <n v="5"/>
    <n v="0"/>
    <n v="1"/>
    <s v=""/>
    <s v="Within my neighbourhood (within 15 minutes walking distance)"/>
    <n v="0"/>
    <n v="0"/>
    <n v="5"/>
    <s v=""/>
  </r>
  <r>
    <d v="2022-10-21T19:29:42"/>
    <n v="61"/>
    <x v="0"/>
    <s v="Others"/>
    <s v="Bedok"/>
    <s v="Public-Private Hybrid - Executive condominium (EC)"/>
    <s v=""/>
    <s v=""/>
    <s v=""/>
    <s v=""/>
    <s v="Cluster"/>
    <n v="45"/>
    <n v="35"/>
    <n v="43"/>
    <x v="4"/>
    <s v="21 to 30"/>
    <n v="65.5"/>
    <n v="25.5"/>
    <n v="0.38931297709923662"/>
    <x v="6"/>
    <s v="Never / Not Applicable"/>
    <s v="Once or more per month"/>
    <s v="No friends in neighbourhood"/>
    <s v="Once or more per day"/>
    <s v="Once or more per week"/>
    <s v="Once or more per week"/>
    <s v="Never / Not Applicable"/>
    <s v="Once or more per week"/>
    <s v="Never / Not Applicable"/>
    <s v="Neighbourhood Eatery (Hawker Centres/Cafes/etc)"/>
    <n v="3"/>
    <n v="1"/>
    <n v="1"/>
    <s v="Never / Not Applicable"/>
    <s v="Once or more per day"/>
    <s v="Never / Not Applicable"/>
    <s v="Once or more per day"/>
    <x v="1"/>
    <x v="2"/>
    <n v="105.5"/>
    <n v="85.5"/>
    <n v="0.81042654028436023"/>
    <x v="8"/>
    <s v=""/>
    <n v="3"/>
    <n v="2"/>
    <n v="1"/>
    <s v="Yes"/>
    <s v="Outside my neighbourhood (more than 15 minutes walking distance)"/>
    <s v="81 to 90"/>
    <n v="1"/>
    <n v="1"/>
    <n v="2"/>
    <s v=""/>
    <s v="Outside my neighbourhood (more than 15 minutes walking distance)"/>
    <n v="1"/>
    <n v="1"/>
    <n v="1"/>
    <s v=""/>
  </r>
  <r>
    <d v="2022-10-22T19:29:42"/>
    <n v="88"/>
    <x v="2"/>
    <s v="Singaporean"/>
    <s v="Ang Mo Kio"/>
    <s v="Private"/>
    <s v=""/>
    <s v=""/>
    <s v=""/>
    <s v=""/>
    <s v="Apartment"/>
    <n v="13"/>
    <n v="31"/>
    <n v="79"/>
    <x v="5"/>
    <s v="21 to 30"/>
    <n v="75.5"/>
    <n v="25.5"/>
    <n v="0.33774834437086093"/>
    <x v="2"/>
    <s v="Never / Not Applicable"/>
    <s v="Once or more per week"/>
    <s v="Neighbourhood shopping mall"/>
    <s v="Once or more per week"/>
    <s v="Once or more per month"/>
    <s v="Once or more per month"/>
    <s v="Once or more per month"/>
    <s v="Never / Not Applicable"/>
    <s v="Never / Not Applicable"/>
    <s v="Neighbourhood CC/RC activities"/>
    <n v="0"/>
    <n v="2"/>
    <n v="4"/>
    <s v="Never / Not Applicable"/>
    <s v="Once or more per month"/>
    <s v="Once or more per week"/>
    <s v="Once or more per week"/>
    <x v="3"/>
    <x v="6"/>
    <n v="5.5"/>
    <n v="95.5"/>
    <s v="Error"/>
    <x v="9"/>
    <s v=""/>
    <n v="4"/>
    <n v="1"/>
    <n v="1"/>
    <s v="Yes"/>
    <s v="Outside my neighbourhood (more than 15 minutes walking distance)"/>
    <s v="31 to 40"/>
    <n v="1"/>
    <n v="0"/>
    <n v="2"/>
    <s v=""/>
    <s v="Outside my neighbourhood (more than 15 minutes walking distance)"/>
    <n v="2"/>
    <n v="5"/>
    <n v="1"/>
    <s v=""/>
  </r>
  <r>
    <d v="2022-10-23T19:29:42"/>
    <n v="68"/>
    <x v="0"/>
    <s v="Others"/>
    <s v="Hougang"/>
    <s v="Public Housing (HDB)"/>
    <s v="Community Care Apartment"/>
    <n v="40"/>
    <n v="5"/>
    <n v="86"/>
    <s v=""/>
    <s v=""/>
    <s v=""/>
    <n v="42"/>
    <x v="6"/>
    <s v="71 to 80"/>
    <n v="15.5"/>
    <n v="75.5"/>
    <s v="Error"/>
    <x v="2"/>
    <s v="Once or more per day"/>
    <s v="Once or more per day"/>
    <s v="Neighbourhood Plazas (Town plazas and Community plazas)"/>
    <s v="Never / Not Applicable"/>
    <s v="Once or more per week"/>
    <s v="Once or more per week"/>
    <s v="Once or more per month"/>
    <s v="Once or more per week"/>
    <s v="Once or more per day"/>
    <s v="Neighbourhood Park"/>
    <n v="2"/>
    <n v="4"/>
    <n v="3"/>
    <s v="Once or more per week"/>
    <s v="Once or more per month"/>
    <s v="Once or more per month"/>
    <s v="Once or more per month"/>
    <x v="4"/>
    <x v="1"/>
    <n v="65.5"/>
    <n v="35.5"/>
    <n v="0.5419847328244275"/>
    <x v="0"/>
    <s v=""/>
    <n v="4"/>
    <n v="3"/>
    <n v="5"/>
    <s v="No"/>
    <s v="Within my neighbourhood (within 15 minutes walking distance)"/>
    <s v="11 to 20"/>
    <n v="1"/>
    <n v="4"/>
    <n v="2"/>
    <s v=""/>
    <s v=""/>
    <s v=""/>
    <s v=""/>
    <s v=""/>
    <s v=""/>
  </r>
  <r>
    <d v="2022-10-24T19:29:42"/>
    <n v="58"/>
    <x v="2"/>
    <s v="Permanent Resident"/>
    <s v="Bedok"/>
    <s v="Public Housing (HDB)"/>
    <s v="3Gen"/>
    <n v="34"/>
    <n v="80"/>
    <n v="47"/>
    <s v=""/>
    <s v=""/>
    <s v=""/>
    <n v="30"/>
    <x v="7"/>
    <s v="1 to 10"/>
    <n v="45.5"/>
    <n v="5.5"/>
    <n v="0.12087912087912088"/>
    <x v="7"/>
    <s v="Once or more per day"/>
    <s v="Once or more per month"/>
    <s v="Neighbourhood shopping mall"/>
    <s v="Once or more per week"/>
    <s v="Once or more per week"/>
    <s v="Once or more per day"/>
    <s v="Once or more per day"/>
    <s v="Never / Not Applicable"/>
    <s v="Once or more per week"/>
    <s v="Other:"/>
    <n v="5"/>
    <n v="5"/>
    <n v="5"/>
    <s v="Once or more per month"/>
    <s v="Once or more per month"/>
    <s v="Once or more per day"/>
    <s v="Once or more per month"/>
    <x v="3"/>
    <x v="7"/>
    <n v="5.5"/>
    <n v="45.5"/>
    <s v="Error"/>
    <x v="3"/>
    <s v=""/>
    <n v="3"/>
    <n v="5"/>
    <n v="1"/>
    <s v="Yes"/>
    <s v="Outside my neighbourhood (more than 15 minutes walking distance)"/>
    <s v="31 to 40"/>
    <n v="3"/>
    <n v="2"/>
    <n v="4"/>
    <s v=""/>
    <s v="Outside my neighbourhood (more than 15 minutes walking distance)"/>
    <n v="3"/>
    <n v="3"/>
    <n v="5"/>
    <s v=""/>
  </r>
  <r>
    <d v="2022-10-25T19:29:42"/>
    <n v="5"/>
    <x v="3"/>
    <s v="Permanent Resident"/>
    <s v="Sengkang"/>
    <s v="Public Housing (HDB)"/>
    <s v="3Gen"/>
    <n v="5"/>
    <n v="96"/>
    <n v="28"/>
    <s v=""/>
    <s v=""/>
    <s v=""/>
    <n v="67"/>
    <x v="4"/>
    <n v="0"/>
    <n v="65.5"/>
    <n v="0"/>
    <n v="0"/>
    <x v="2"/>
    <s v="Once or more per week"/>
    <s v="Once or more per week"/>
    <s v="Neighbourhood Eatery (Hawker Centres/Cafes/etc)"/>
    <s v="Once or more per month"/>
    <s v="Once or more per month"/>
    <s v="Once or more per day"/>
    <s v="Once or more per month"/>
    <s v="Once or more per day"/>
    <s v="Once or more per month"/>
    <s v="Neighbourhood Fitness Corner"/>
    <n v="0"/>
    <n v="0"/>
    <n v="2"/>
    <s v="Once or more per day"/>
    <s v="Once or more per day"/>
    <s v="Once or more per month"/>
    <s v="Once or more per month"/>
    <x v="5"/>
    <x v="9"/>
    <n v="85.5"/>
    <n v="65.5"/>
    <n v="0.76608187134502925"/>
    <x v="10"/>
    <s v=""/>
    <n v="1"/>
    <n v="2"/>
    <n v="1"/>
    <s v="No"/>
    <s v="Within my neighbourhood (within 15 minutes walking distance)"/>
    <s v="71 to 80"/>
    <n v="4"/>
    <n v="3"/>
    <n v="4"/>
    <s v=""/>
    <s v=""/>
    <s v=""/>
    <s v=""/>
    <s v=""/>
    <s v=""/>
  </r>
  <r>
    <d v="2022-10-26T19:29:42"/>
    <n v="94"/>
    <x v="3"/>
    <s v="Singaporean"/>
    <s v="Jurong West"/>
    <s v="Private"/>
    <s v=""/>
    <s v=""/>
    <s v=""/>
    <s v=""/>
    <s v="Semi-detached"/>
    <n v="25"/>
    <n v="74"/>
    <n v="95"/>
    <x v="6"/>
    <s v="51 to 60"/>
    <n v="15.5"/>
    <n v="55.5"/>
    <s v="Error"/>
    <x v="8"/>
    <s v="Once or more per day"/>
    <s v="Once or more per day"/>
    <s v="Neighbourhood Eatery (Hawker Centres/Cafes/etc)"/>
    <s v="Never / Not Applicable"/>
    <s v="Once or more per month"/>
    <s v="Once or more per day"/>
    <s v="Once or more per month"/>
    <s v="Never / Not Applicable"/>
    <s v="Once or more per week"/>
    <s v="Neighbourhood CC/RC activities"/>
    <n v="0"/>
    <n v="2"/>
    <n v="0"/>
    <s v="Once or more per month"/>
    <s v="Once or more per week"/>
    <s v="Never / Not Applicable"/>
    <s v="Once or more per month"/>
    <x v="0"/>
    <x v="2"/>
    <n v="45.5"/>
    <n v="85.5"/>
    <s v="Error"/>
    <x v="1"/>
    <s v=""/>
    <n v="4"/>
    <n v="2"/>
    <n v="4"/>
    <s v="Yes"/>
    <s v="Outside my neighbourhood (more than 15 minutes walking distance)"/>
    <s v="21 to 30"/>
    <n v="2"/>
    <n v="4"/>
    <n v="2"/>
    <s v=""/>
    <s v="Within my neighbourhood (within 15 minutes walking distance)"/>
    <n v="5"/>
    <n v="3"/>
    <n v="4"/>
    <s v=""/>
  </r>
  <r>
    <d v="2022-10-27T19:29:42"/>
    <n v="4"/>
    <x v="0"/>
    <s v="Others"/>
    <s v="Bukit Batok"/>
    <s v="Public Housing (HDB)"/>
    <s v="4-Room"/>
    <n v="6"/>
    <n v="47"/>
    <n v="30"/>
    <s v=""/>
    <s v=""/>
    <s v=""/>
    <n v="53"/>
    <x v="1"/>
    <s v="81 to 90"/>
    <n v="55.5"/>
    <n v="85.5"/>
    <s v="Error"/>
    <x v="0"/>
    <s v="Never / Not Applicable"/>
    <s v="Once or more per month"/>
    <s v="Neighbourhood CC/RC activities"/>
    <s v="Once or more per day"/>
    <s v="Once or more per month"/>
    <s v="Once or more per month"/>
    <s v="Once or more per week"/>
    <s v="Once or more per week"/>
    <s v="Once or more per day"/>
    <s v="Neighbourhood CC/RC activities"/>
    <n v="4"/>
    <n v="2"/>
    <n v="5"/>
    <s v="Never / Not Applicable"/>
    <s v="Once or more per month"/>
    <s v="Once or more per week"/>
    <s v="Once or more per week"/>
    <x v="8"/>
    <x v="0"/>
    <n v="35.5"/>
    <n v="105.5"/>
    <s v="Error"/>
    <x v="0"/>
    <s v=""/>
    <n v="2"/>
    <n v="4"/>
    <n v="0"/>
    <s v="Yes"/>
    <s v="Outside my neighbourhood (more than 15 minutes walking distance)"/>
    <s v="71 to 80"/>
    <n v="1"/>
    <n v="1"/>
    <n v="5"/>
    <s v=""/>
    <s v="Within my neighbourhood (within 15 minutes walking distance)"/>
    <n v="3"/>
    <n v="4"/>
    <n v="4"/>
    <s v=""/>
  </r>
  <r>
    <d v="2022-10-28T19:29:42"/>
    <n v="89"/>
    <x v="2"/>
    <s v="Others"/>
    <s v="Marine Parade"/>
    <s v="Public Housing (HDB)"/>
    <s v="5-Room"/>
    <n v="81"/>
    <n v="13"/>
    <n v="97"/>
    <s v=""/>
    <s v=""/>
    <s v=""/>
    <n v="62"/>
    <x v="0"/>
    <n v="0"/>
    <n v="35.5"/>
    <n v="0"/>
    <n v="0"/>
    <x v="2"/>
    <s v="Once or more per week"/>
    <s v="Once or more per week"/>
    <s v="Neighbourhood shopping mall"/>
    <s v="Once or more per month"/>
    <s v="Once or more per week"/>
    <s v="Once or more per week"/>
    <s v="Once or more per month"/>
    <s v="Never / Not Applicable"/>
    <s v="Once or more per month"/>
    <s v="No neighbours"/>
    <n v="3"/>
    <n v="0"/>
    <n v="3"/>
    <s v="Once or more per month"/>
    <s v="Once or more per day"/>
    <s v="Once or more per week"/>
    <s v="Never / Not Applicable"/>
    <x v="2"/>
    <x v="8"/>
    <n v="75.5"/>
    <n v="0"/>
    <n v="0"/>
    <x v="0"/>
    <s v=""/>
    <n v="3"/>
    <n v="5"/>
    <n v="0"/>
    <s v="No"/>
    <s v="Outside my neighbourhood (more than 15 minutes walking distance)"/>
    <s v="31 to 40"/>
    <n v="2"/>
    <n v="4"/>
    <n v="5"/>
    <s v=""/>
    <s v=""/>
    <s v=""/>
    <s v=""/>
    <s v=""/>
    <s v=""/>
  </r>
  <r>
    <d v="2022-10-29T19:29:42"/>
    <n v="81"/>
    <x v="1"/>
    <s v="Others"/>
    <s v="Sengkang"/>
    <s v="Public Housing (HDB)"/>
    <s v="Executive Flat"/>
    <n v="59"/>
    <n v="77"/>
    <n v="71"/>
    <s v=""/>
    <s v=""/>
    <s v=""/>
    <n v="53"/>
    <x v="4"/>
    <s v="1 to 10"/>
    <n v="65.5"/>
    <n v="5.5"/>
    <n v="8.3969465648854963E-2"/>
    <x v="0"/>
    <s v="Never / Not Applicable"/>
    <s v="Never / Not Applicable"/>
    <s v="Neighbourhood Plazas (Town plazas and Community plazas)"/>
    <s v="Once or more per day"/>
    <s v="Once or more per day"/>
    <s v="Once or more per month"/>
    <s v="Once or more per month"/>
    <s v="Once or more per week"/>
    <s v="Once or more per day"/>
    <s v="Neighbourhood Park"/>
    <n v="1"/>
    <n v="3"/>
    <n v="1"/>
    <s v="Never / Not Applicable"/>
    <s v="Never / Not Applicable"/>
    <s v="Never / Not Applicable"/>
    <s v="Once or more per month"/>
    <x v="7"/>
    <x v="4"/>
    <n v="15.5"/>
    <n v="25.5"/>
    <s v="Error"/>
    <x v="0"/>
    <s v=""/>
    <n v="3"/>
    <n v="1"/>
    <n v="5"/>
    <s v="Yes"/>
    <s v="Within my neighbourhood (within 15 minutes walking distance)"/>
    <s v="1 to 10"/>
    <n v="2"/>
    <n v="5"/>
    <n v="4"/>
    <s v=""/>
    <s v="Outside my neighbourhood (more than 15 minutes walking distance)"/>
    <n v="3"/>
    <n v="3"/>
    <n v="2"/>
    <s v=""/>
  </r>
  <r>
    <d v="2022-10-30T19:29:42"/>
    <n v="37"/>
    <x v="2"/>
    <s v="Others"/>
    <s v="Punggol"/>
    <s v="Public Housing (HDB)"/>
    <s v="Executive Flat"/>
    <n v="59"/>
    <n v="44"/>
    <n v="87"/>
    <s v=""/>
    <s v=""/>
    <s v=""/>
    <n v="59"/>
    <x v="8"/>
    <n v="0"/>
    <n v="105.5"/>
    <n v="0"/>
    <n v="0"/>
    <x v="0"/>
    <s v="Never / Not Applicable"/>
    <s v="Once or more per day"/>
    <s v="Neighbourhood CC/RC activities"/>
    <s v="Once or more per week"/>
    <s v="Once or more per day"/>
    <s v="Never / Not Applicable"/>
    <s v="Once or more per day"/>
    <s v="Never / Not Applicable"/>
    <s v="Once or more per month"/>
    <s v="Neighbourhood Plazas (Town plazas and Community plazas)"/>
    <n v="4"/>
    <n v="1"/>
    <n v="5"/>
    <s v="Once or more per day"/>
    <s v="Once or more per week"/>
    <s v="Never / Not Applicable"/>
    <s v="Never / Not Applicable"/>
    <x v="9"/>
    <x v="0"/>
    <n v="95.5"/>
    <n v="105.5"/>
    <s v="Error"/>
    <x v="11"/>
    <s v=""/>
    <n v="1"/>
    <n v="1"/>
    <n v="1"/>
    <s v="Yes"/>
    <s v="Outside my neighbourhood (more than 15 minutes walking distance)"/>
    <s v="71 to 80"/>
    <n v="1"/>
    <n v="5"/>
    <n v="3"/>
    <s v=""/>
    <s v="Within my neighbourhood (within 15 minutes walking distance)"/>
    <n v="2"/>
    <n v="5"/>
    <n v="4"/>
    <s v=""/>
  </r>
  <r>
    <d v="2022-10-31T19:29:42"/>
    <n v="21"/>
    <x v="0"/>
    <s v="Singaporean"/>
    <s v="Jurong West"/>
    <s v="Public Housing (HDB)"/>
    <s v="3-Room"/>
    <n v="6"/>
    <n v="65"/>
    <n v="9"/>
    <s v=""/>
    <s v=""/>
    <s v=""/>
    <n v="31"/>
    <x v="5"/>
    <s v="51 to 60"/>
    <n v="75.5"/>
    <n v="55.5"/>
    <n v="0.73509933774834435"/>
    <x v="2"/>
    <s v="Once or more per day"/>
    <s v="Once or more per month"/>
    <s v="Other"/>
    <s v="Never / Not Applicable"/>
    <s v="Never / Not Applicable"/>
    <s v="Never / Not Applicable"/>
    <s v="Once or more per month"/>
    <s v="Never / Not Applicable"/>
    <s v="Once or more per week"/>
    <s v="Neighbourhood Park"/>
    <n v="5"/>
    <n v="5"/>
    <n v="4"/>
    <s v="Once or more per month"/>
    <s v="Once or more per day"/>
    <s v="Once or more per month"/>
    <s v="Never / Not Applicable"/>
    <x v="6"/>
    <x v="1"/>
    <n v="25.5"/>
    <n v="35.5"/>
    <s v="Error"/>
    <x v="0"/>
    <s v=""/>
    <n v="0"/>
    <n v="1"/>
    <n v="1"/>
    <s v="No"/>
    <s v="Outside my neighbourhood (more than 15 minutes walking distance)"/>
    <n v="0"/>
    <n v="1"/>
    <n v="2"/>
    <n v="2"/>
    <s v=""/>
    <s v=""/>
    <s v=""/>
    <s v=""/>
    <s v=""/>
    <s v=""/>
  </r>
  <r>
    <d v="2022-11-01T19:29:42"/>
    <n v="18"/>
    <x v="3"/>
    <s v="Singaporean"/>
    <s v="Yishun"/>
    <s v="Private"/>
    <s v=""/>
    <s v=""/>
    <s v=""/>
    <s v=""/>
    <s v="Apartment"/>
    <n v="61"/>
    <n v="76"/>
    <n v="15"/>
    <x v="4"/>
    <s v="11 to 20"/>
    <n v="65.5"/>
    <n v="15.5"/>
    <n v="0.23664122137404581"/>
    <x v="2"/>
    <s v="Once or more per day"/>
    <s v="Once or more per day"/>
    <s v="Neighbourhood Park/Playground/Fitness Corner"/>
    <s v="Once or more per month"/>
    <s v="Once or more per day"/>
    <s v="Once or more per month"/>
    <s v="Once or more per day"/>
    <s v="Once or more per day"/>
    <s v="Once or more per month"/>
    <s v="Neighbourhood CC/RC activities"/>
    <n v="5"/>
    <n v="5"/>
    <n v="2"/>
    <s v="Once or more per month"/>
    <s v="Once or more per day"/>
    <s v="Once or more per month"/>
    <s v="Once or more per month"/>
    <x v="10"/>
    <x v="9"/>
    <n v="0"/>
    <n v="65.5"/>
    <n v="0"/>
    <x v="0"/>
    <s v=""/>
    <n v="2"/>
    <n v="0"/>
    <n v="1"/>
    <s v="No"/>
    <s v="Outside my neighbourhood (more than 15 minutes walking distance)"/>
    <s v="81 to 90"/>
    <n v="0"/>
    <n v="4"/>
    <n v="0"/>
    <s v=""/>
    <s v=""/>
    <s v=""/>
    <s v=""/>
    <s v=""/>
    <s v=""/>
  </r>
  <r>
    <d v="2022-11-02T19:29:42"/>
    <n v="60"/>
    <x v="3"/>
    <s v="Permanent Resident"/>
    <s v="Jurong East"/>
    <s v="Public-Private Hybrid - Executive condominium (EC)"/>
    <s v=""/>
    <s v=""/>
    <s v=""/>
    <s v=""/>
    <s v="Semi-detached"/>
    <n v="50"/>
    <n v="75"/>
    <n v="47"/>
    <x v="2"/>
    <s v="1 to 10"/>
    <n v="85.5"/>
    <n v="5.5"/>
    <n v="6.4327485380116955E-2"/>
    <x v="9"/>
    <s v="Once or more per month"/>
    <s v="Once or more per week"/>
    <s v="Other"/>
    <s v="Once or more per week"/>
    <s v="Once or more per week"/>
    <s v="Once or more per week"/>
    <s v="Once or more per week"/>
    <s v="Once or more per week"/>
    <s v="Never / Not Applicable"/>
    <s v="Neighbourhood CC/RC activities"/>
    <n v="1"/>
    <n v="2"/>
    <n v="3"/>
    <s v="Once or more per month"/>
    <s v="Never / Not Applicable"/>
    <s v="Never / Not Applicable"/>
    <s v="Once or more per month"/>
    <x v="0"/>
    <x v="1"/>
    <n v="45.5"/>
    <n v="35.5"/>
    <n v="0.78021978021978022"/>
    <x v="0"/>
    <s v=""/>
    <n v="5"/>
    <n v="2"/>
    <n v="1"/>
    <s v="No"/>
    <s v="Within my neighbourhood (within 15 minutes walking distance)"/>
    <s v="51 to 60"/>
    <n v="0"/>
    <n v="3"/>
    <n v="2"/>
    <s v=""/>
    <s v=""/>
    <s v=""/>
    <s v=""/>
    <s v=""/>
    <s v=""/>
  </r>
  <r>
    <d v="2022-11-03T19:29:42"/>
    <n v="9"/>
    <x v="2"/>
    <s v="Singaporean"/>
    <s v="Pasir Ris"/>
    <s v="Public Housing (HDB)"/>
    <s v="Community Care Apartment"/>
    <n v="50"/>
    <n v="20"/>
    <n v="85"/>
    <s v=""/>
    <s v=""/>
    <s v=""/>
    <n v="94"/>
    <x v="2"/>
    <s v="11 to 20"/>
    <n v="85.5"/>
    <n v="15.5"/>
    <n v="0.18128654970760233"/>
    <x v="10"/>
    <s v="Once or more per month"/>
    <s v="Once or more per week"/>
    <s v="No friends in neighbourhood"/>
    <s v="Once or more per week"/>
    <s v="Once or more per month"/>
    <s v="Never / Not Applicable"/>
    <s v="Never / Not Applicable"/>
    <s v="Once or more per day"/>
    <s v="Once or more per week"/>
    <s v="Neighbourhood Shopping mall"/>
    <n v="1"/>
    <n v="0"/>
    <n v="1"/>
    <s v="Once or more per week"/>
    <s v="Once or more per month"/>
    <s v="Once or more per day"/>
    <s v="Never / Not Applicable"/>
    <x v="1"/>
    <x v="5"/>
    <n v="105.5"/>
    <n v="75.5"/>
    <n v="0.71563981042654023"/>
    <x v="0"/>
    <s v=""/>
    <n v="2"/>
    <n v="4"/>
    <n v="5"/>
    <s v="No"/>
    <s v="Within my neighbourhood (within 15 minutes walking distance)"/>
    <s v="21 to 30"/>
    <n v="2"/>
    <n v="0"/>
    <n v="1"/>
    <s v=""/>
    <s v=""/>
    <s v=""/>
    <s v=""/>
    <s v=""/>
    <s v=""/>
  </r>
  <r>
    <d v="2022-11-04T19:29:42"/>
    <n v="92"/>
    <x v="3"/>
    <s v="Permanent Resident"/>
    <s v="Hougang"/>
    <s v="Private"/>
    <s v=""/>
    <s v=""/>
    <s v=""/>
    <s v=""/>
    <s v="Bungalow"/>
    <n v="39"/>
    <n v="45"/>
    <n v="85"/>
    <x v="3"/>
    <s v="11 to 20"/>
    <n v="5.5"/>
    <n v="15.5"/>
    <s v="Error"/>
    <x v="0"/>
    <s v="Once or more per month"/>
    <s v="Once or more per week"/>
    <s v="Neighbourhood CC/RC activities"/>
    <s v="Once or more per month"/>
    <s v="Once or more per day"/>
    <s v="Never / Not Applicable"/>
    <s v="Once or more per week"/>
    <s v="Once or more per day"/>
    <s v="Never / Not Applicable"/>
    <s v="No neighbours"/>
    <n v="2"/>
    <n v="4"/>
    <n v="5"/>
    <s v="Never / Not Applicable"/>
    <s v="Never / Not Applicable"/>
    <s v="Never / Not Applicable"/>
    <s v="Once or more per day"/>
    <x v="3"/>
    <x v="6"/>
    <n v="5.5"/>
    <n v="95.5"/>
    <s v="Error"/>
    <x v="2"/>
    <s v=""/>
    <n v="3"/>
    <n v="2"/>
    <n v="5"/>
    <s v="No"/>
    <s v="Outside my neighbourhood (more than 15 minutes walking distance)"/>
    <s v="21 to 30"/>
    <n v="3"/>
    <n v="4"/>
    <n v="0"/>
    <s v=""/>
    <s v=""/>
    <s v=""/>
    <s v=""/>
    <s v=""/>
    <s v=""/>
  </r>
  <r>
    <d v="2022-11-05T19:29:42"/>
    <n v="31"/>
    <x v="3"/>
    <s v="Others"/>
    <s v="Queenstown"/>
    <s v="Public-Private Hybrid - Executive condominium (EC)"/>
    <s v=""/>
    <s v=""/>
    <s v=""/>
    <s v=""/>
    <s v="Good Class Bungalow (GCB)"/>
    <n v="41"/>
    <n v="30"/>
    <n v="86"/>
    <x v="5"/>
    <n v="0"/>
    <n v="75.5"/>
    <n v="0"/>
    <n v="0"/>
    <x v="0"/>
    <s v="Once or more per month"/>
    <s v="Never / Not Applicable"/>
    <s v="Neighbourhood shopping mall"/>
    <s v="Never / Not Applicable"/>
    <s v="Once or more per month"/>
    <s v="Once or more per day"/>
    <s v="Once or more per week"/>
    <s v="Once or more per month"/>
    <s v="Once or more per day"/>
    <s v="Neighbourhood CC/RC activities"/>
    <n v="4"/>
    <n v="1"/>
    <n v="5"/>
    <s v="Once or more per month"/>
    <s v="Never / Not Applicable"/>
    <s v="Once or more per day"/>
    <s v="Once or more per month"/>
    <x v="4"/>
    <x v="2"/>
    <n v="65.5"/>
    <n v="85.5"/>
    <s v="Error"/>
    <x v="0"/>
    <s v=""/>
    <n v="0"/>
    <n v="0"/>
    <n v="3"/>
    <s v="Yes"/>
    <s v="Outside my neighbourhood (more than 15 minutes walking distance)"/>
    <s v="91 to 100"/>
    <n v="1"/>
    <n v="2"/>
    <n v="5"/>
    <s v=""/>
    <s v="Within my neighbourhood (within 15 minutes walking distance)"/>
    <n v="3"/>
    <n v="5"/>
    <n v="5"/>
    <s v=""/>
  </r>
  <r>
    <d v="2022-11-06T19:29:42"/>
    <n v="40"/>
    <x v="0"/>
    <s v="Singaporean"/>
    <s v="Bishan"/>
    <s v="Public Housing (HDB)"/>
    <s v="3-Room"/>
    <n v="83"/>
    <n v="52"/>
    <n v="93"/>
    <s v=""/>
    <s v=""/>
    <s v=""/>
    <n v="25"/>
    <x v="5"/>
    <s v="11 to 20"/>
    <n v="75.5"/>
    <n v="15.5"/>
    <n v="0.20529801324503311"/>
    <x v="0"/>
    <s v="Once or more per month"/>
    <s v="Never / Not Applicable"/>
    <s v="Neighbourhood shopping mall"/>
    <s v="Once or more per month"/>
    <s v="Once or more per day"/>
    <s v="Never / Not Applicable"/>
    <s v="Once or more per week"/>
    <s v="Once or more per day"/>
    <s v="Once or more per week"/>
    <s v="Neighbourhood Fitness Corner"/>
    <n v="1"/>
    <n v="2"/>
    <n v="3"/>
    <s v="Once or more per day"/>
    <s v="Once or more per week"/>
    <s v="Once or more per day"/>
    <s v="Never / Not Applicable"/>
    <x v="4"/>
    <x v="2"/>
    <n v="65.5"/>
    <n v="85.5"/>
    <s v="Error"/>
    <x v="2"/>
    <s v=""/>
    <n v="5"/>
    <n v="5"/>
    <n v="1"/>
    <s v="No"/>
    <s v="Outside my neighbourhood (more than 15 minutes walking distance)"/>
    <s v="41 to 50"/>
    <n v="5"/>
    <n v="5"/>
    <n v="5"/>
    <s v=""/>
    <s v=""/>
    <s v=""/>
    <s v=""/>
    <s v=""/>
    <s v=""/>
  </r>
  <r>
    <d v="2022-11-07T19:29:42"/>
    <n v="63"/>
    <x v="3"/>
    <s v="Permanent Resident"/>
    <s v="Pasir Ris"/>
    <s v="Private"/>
    <s v=""/>
    <s v=""/>
    <s v=""/>
    <s v=""/>
    <s v="Shophouse"/>
    <n v="78"/>
    <n v="83"/>
    <n v="68"/>
    <x v="1"/>
    <s v="81 to 90"/>
    <n v="55.5"/>
    <n v="85.5"/>
    <s v="Error"/>
    <x v="0"/>
    <s v="Never / Not Applicable"/>
    <s v="Once or more per day"/>
    <s v="Other"/>
    <s v="Once or more per week"/>
    <s v="Once or more per month"/>
    <s v="Once or more per week"/>
    <s v="Once or more per week"/>
    <s v="Once or more per day"/>
    <s v="Once or more per month"/>
    <s v="Neighbourhood CC/RC activities"/>
    <n v="3"/>
    <n v="1"/>
    <n v="0"/>
    <s v="Once or more per day"/>
    <s v="Once or more per week"/>
    <s v="Never / Not Applicable"/>
    <s v="Once or more per week"/>
    <x v="5"/>
    <x v="5"/>
    <n v="85.5"/>
    <n v="75.5"/>
    <n v="0.88304093567251463"/>
    <x v="2"/>
    <s v=""/>
    <n v="0"/>
    <n v="0"/>
    <n v="3"/>
    <s v="Yes"/>
    <s v="Outside my neighbourhood (more than 15 minutes walking distance)"/>
    <s v="11 to 20"/>
    <n v="1"/>
    <n v="0"/>
    <n v="2"/>
    <s v=""/>
    <s v="Within my neighbourhood (within 15 minutes walking distance)"/>
    <n v="3"/>
    <n v="2"/>
    <n v="1"/>
    <s v=""/>
  </r>
  <r>
    <d v="2022-11-08T19:29:42"/>
    <n v="97"/>
    <x v="3"/>
    <s v="Others"/>
    <s v="Bukit Timah"/>
    <s v="Private"/>
    <s v=""/>
    <s v=""/>
    <s v=""/>
    <s v=""/>
    <s v="Shophouse"/>
    <n v="21"/>
    <n v="47"/>
    <n v="10"/>
    <x v="9"/>
    <n v="0"/>
    <n v="25.5"/>
    <n v="0"/>
    <n v="0"/>
    <x v="8"/>
    <s v="Once or more per day"/>
    <s v="Once or more per week"/>
    <s v="Neighbourhood Park/Playground/Fitness Corner"/>
    <s v="Once or more per day"/>
    <s v="Once or more per day"/>
    <s v="Once or more per day"/>
    <s v="Once or more per week"/>
    <s v="Once or more per week"/>
    <s v="Once or more per week"/>
    <s v="No neighbours"/>
    <n v="0"/>
    <n v="3"/>
    <n v="1"/>
    <s v="Never / Not Applicable"/>
    <s v="Once or more per day"/>
    <s v="Never / Not Applicable"/>
    <s v="Once or more per day"/>
    <x v="2"/>
    <x v="9"/>
    <n v="75.5"/>
    <n v="65.5"/>
    <n v="0.86754966887417218"/>
    <x v="0"/>
    <s v=""/>
    <n v="2"/>
    <n v="4"/>
    <n v="4"/>
    <s v="No"/>
    <s v="Within my neighbourhood (within 15 minutes walking distance)"/>
    <s v="91 to 100"/>
    <n v="4"/>
    <n v="0"/>
    <n v="5"/>
    <s v=""/>
    <s v=""/>
    <s v=""/>
    <s v=""/>
    <s v=""/>
    <s v=""/>
  </r>
  <r>
    <d v="2022-11-09T19:29:42"/>
    <n v="31"/>
    <x v="3"/>
    <s v="Permanent Resident"/>
    <s v="Central Area"/>
    <s v="Public-Private Hybrid - Executive condominium (EC)"/>
    <s v=""/>
    <s v=""/>
    <s v=""/>
    <s v=""/>
    <s v="Apartment"/>
    <n v="45"/>
    <n v="20"/>
    <n v="73"/>
    <x v="2"/>
    <s v="51 to 60"/>
    <n v="85.5"/>
    <n v="55.5"/>
    <n v="0.64912280701754388"/>
    <x v="11"/>
    <s v="Once or more per month"/>
    <s v="Once or more per month"/>
    <s v="No friends in neighbourhood"/>
    <s v="Once or more per week"/>
    <s v="Once or more per day"/>
    <s v="Once or more per month"/>
    <s v="Once or more per day"/>
    <s v="Once or more per day"/>
    <s v="Once or more per month"/>
    <s v="Neighbourhood Plazas (Town plazas and Community plazas)"/>
    <n v="3"/>
    <n v="4"/>
    <n v="2"/>
    <s v="Once or more per day"/>
    <s v="Once or more per week"/>
    <s v="Once or more per week"/>
    <s v="Never / Not Applicable"/>
    <x v="9"/>
    <x v="10"/>
    <n v="95.5"/>
    <n v="5.5"/>
    <n v="5.7591623036649213E-2"/>
    <x v="12"/>
    <s v=""/>
    <n v="4"/>
    <n v="5"/>
    <n v="0"/>
    <s v="No"/>
    <s v="Within my neighbourhood (within 15 minutes walking distance)"/>
    <s v="71 to 80"/>
    <n v="4"/>
    <n v="4"/>
    <n v="0"/>
    <s v=""/>
    <s v=""/>
    <s v=""/>
    <s v=""/>
    <s v=""/>
    <s v=""/>
  </r>
  <r>
    <d v="2022-11-10T19:29:42"/>
    <n v="84"/>
    <x v="2"/>
    <s v="Singaporean"/>
    <s v="Woodlands"/>
    <s v="Public Housing (HDB)"/>
    <s v="5-Room"/>
    <n v="71"/>
    <n v="73"/>
    <n v="95"/>
    <s v=""/>
    <s v=""/>
    <s v=""/>
    <n v="4"/>
    <x v="8"/>
    <s v="51 to 60"/>
    <n v="105.5"/>
    <n v="55.5"/>
    <n v="0.52606635071090047"/>
    <x v="0"/>
    <s v="Once or more per week"/>
    <s v="Never / Not Applicable"/>
    <s v="Neighbourhood Park/Playground/Fitness Corner"/>
    <s v="Once or more per month"/>
    <s v="Once or more per day"/>
    <s v="Once or more per month"/>
    <s v="Once or more per week"/>
    <s v="Once or more per day"/>
    <s v="Once or more per month"/>
    <s v="Neighbourhood Playground"/>
    <n v="4"/>
    <n v="3"/>
    <n v="4"/>
    <s v="Never / Not Applicable"/>
    <s v="Once or more per week"/>
    <s v="Once or more per month"/>
    <s v="Once or more per day"/>
    <x v="6"/>
    <x v="4"/>
    <n v="25.5"/>
    <n v="25.5"/>
    <s v="Error"/>
    <x v="2"/>
    <s v=""/>
    <n v="2"/>
    <n v="0"/>
    <n v="2"/>
    <s v="No"/>
    <s v="Within my neighbourhood (within 15 minutes walking distance)"/>
    <s v="61 to 70"/>
    <n v="4"/>
    <n v="0"/>
    <n v="3"/>
    <s v=""/>
    <s v=""/>
    <s v=""/>
    <s v=""/>
    <s v=""/>
    <s v=""/>
  </r>
  <r>
    <d v="2022-11-11T19:29:42"/>
    <n v="38"/>
    <x v="3"/>
    <s v="Singaporean"/>
    <s v="Woodlands"/>
    <s v="Public-Private Hybrid - Executive condominium (EC)"/>
    <s v=""/>
    <s v=""/>
    <s v=""/>
    <s v=""/>
    <s v="Good Class Bungalow (GCB)"/>
    <n v="88"/>
    <n v="76"/>
    <n v="79"/>
    <x v="1"/>
    <s v="51 to 60"/>
    <n v="55.5"/>
    <n v="55.5"/>
    <s v="Error"/>
    <x v="0"/>
    <s v="Once or more per day"/>
    <s v="Never / Not Applicable"/>
    <s v="Neighbourhood Eatery (Hawker Centres/Cafes/etc)"/>
    <s v="Once or more per week"/>
    <s v="Once or more per month"/>
    <s v="Never / Not Applicable"/>
    <s v="Never / Not Applicable"/>
    <s v="Once or more per day"/>
    <s v="Once or more per week"/>
    <s v="Other:"/>
    <n v="2"/>
    <n v="2"/>
    <n v="0"/>
    <s v="Once or more per day"/>
    <s v="Once or more per month"/>
    <s v="Never / Not Applicable"/>
    <s v="Once or more per day"/>
    <x v="5"/>
    <x v="11"/>
    <n v="85.5"/>
    <n v="55.5"/>
    <n v="0.64912280701754388"/>
    <x v="2"/>
    <s v=""/>
    <n v="4"/>
    <n v="0"/>
    <n v="1"/>
    <s v="Yes"/>
    <s v="Outside my neighbourhood (more than 15 minutes walking distance)"/>
    <s v="61 to 70"/>
    <n v="0"/>
    <n v="1"/>
    <n v="2"/>
    <s v=""/>
    <s v="Outside my neighbourhood (more than 15 minutes walking distance)"/>
    <n v="0"/>
    <n v="1"/>
    <n v="0"/>
    <s v=""/>
  </r>
  <r>
    <d v="2022-11-12T19:29:42"/>
    <n v="56"/>
    <x v="0"/>
    <s v="Permanent Resident"/>
    <s v="Bukit Panjang"/>
    <s v="Public-Private Hybrid - Executive condominium (EC)"/>
    <s v=""/>
    <s v=""/>
    <s v=""/>
    <s v=""/>
    <s v="Condominium"/>
    <n v="75"/>
    <n v="15"/>
    <n v="97"/>
    <x v="10"/>
    <s v="31 to 40"/>
    <n v="95.5"/>
    <n v="35.5"/>
    <n v="0.37172774869109948"/>
    <x v="12"/>
    <s v="Once or more per month"/>
    <s v="Once or more per week"/>
    <s v="Neighbourhood Plazas (Town plazas and Community plazas)"/>
    <s v="Once or more per week"/>
    <s v="Once or more per month"/>
    <s v="Never / Not Applicable"/>
    <s v="Once or more per week"/>
    <s v="Once or more per month"/>
    <s v="Once or more per month"/>
    <s v="Neighbourhood Plazas (Town plazas and Community plazas)"/>
    <n v="3"/>
    <n v="2"/>
    <n v="2"/>
    <s v="Once or more per month"/>
    <s v="Once or more per day"/>
    <s v="Once or more per day"/>
    <s v="Once or more per day"/>
    <x v="1"/>
    <x v="7"/>
    <n v="105.5"/>
    <n v="45.5"/>
    <n v="0.43127962085308058"/>
    <x v="13"/>
    <s v=""/>
    <n v="2"/>
    <n v="1"/>
    <n v="5"/>
    <s v="Yes"/>
    <s v="Outside my neighbourhood (more than 15 minutes walking distance)"/>
    <s v="51 to 60"/>
    <n v="3"/>
    <n v="3"/>
    <n v="3"/>
    <s v=""/>
    <s v="Outside my neighbourhood (more than 15 minutes walking distance)"/>
    <n v="3"/>
    <n v="3"/>
    <n v="3"/>
    <s v=""/>
  </r>
  <r>
    <d v="2022-11-13T19:29:42"/>
    <n v="1"/>
    <x v="3"/>
    <s v="Others"/>
    <s v="Choa Chu Kang"/>
    <s v="Public Housing (HDB)"/>
    <s v="2-Room"/>
    <n v="87"/>
    <n v="27"/>
    <n v="58"/>
    <s v=""/>
    <s v=""/>
    <s v=""/>
    <n v="44"/>
    <x v="6"/>
    <s v="11 to 20"/>
    <n v="15.5"/>
    <n v="15.5"/>
    <s v="Error"/>
    <x v="13"/>
    <s v="Once or more per week"/>
    <s v="Once or more per month"/>
    <s v="Neighbourhood Eatery (Hawker Centres/Cafes/etc)"/>
    <s v="Once or more per day"/>
    <s v="Once or more per month"/>
    <s v="Once or more per day"/>
    <s v="Once or more per day"/>
    <s v="Once or more per month"/>
    <s v="Once or more per week"/>
    <s v="Neighbourhood CC/RC activities"/>
    <n v="2"/>
    <n v="5"/>
    <n v="4"/>
    <s v="Once or more per week"/>
    <s v="Never / Not Applicable"/>
    <s v="Once or more per week"/>
    <s v="Once or more per month"/>
    <x v="3"/>
    <x v="1"/>
    <n v="5.5"/>
    <n v="35.5"/>
    <s v="Error"/>
    <x v="2"/>
    <s v=""/>
    <n v="2"/>
    <n v="5"/>
    <n v="4"/>
    <s v="Yes"/>
    <s v="Outside my neighbourhood (more than 15 minutes walking distance)"/>
    <s v="91 to 100"/>
    <n v="5"/>
    <n v="2"/>
    <n v="3"/>
    <s v=""/>
    <s v="Outside my neighbourhood (more than 15 minutes walking distance)"/>
    <n v="4"/>
    <n v="0"/>
    <n v="1"/>
    <s v=""/>
  </r>
  <r>
    <d v="2022-11-14T19:29:42"/>
    <n v="20"/>
    <x v="1"/>
    <s v="Others"/>
    <s v="Hougang"/>
    <s v="Public-Private Hybrid - Executive condominium (EC)"/>
    <s v=""/>
    <s v=""/>
    <s v=""/>
    <s v=""/>
    <s v="Shophouse"/>
    <n v="57"/>
    <n v="38"/>
    <n v="24"/>
    <x v="6"/>
    <s v="31 to 40"/>
    <n v="15.5"/>
    <n v="35.5"/>
    <s v="Error"/>
    <x v="2"/>
    <s v="Once or more per week"/>
    <s v="Once or more per day"/>
    <s v="Neighbourhood CC/RC activities"/>
    <s v="Once or more per week"/>
    <s v="Once or more per day"/>
    <s v="Never / Not Applicable"/>
    <s v="Once or more per week"/>
    <s v="Once or more per month"/>
    <s v="Once or more per day"/>
    <s v="Neighbourhood Fitness Corner"/>
    <n v="4"/>
    <n v="3"/>
    <n v="2"/>
    <s v="Once or more per month"/>
    <s v="Once or more per month"/>
    <s v="Once or more per month"/>
    <s v="Once or more per month"/>
    <x v="4"/>
    <x v="10"/>
    <n v="65.5"/>
    <n v="5.5"/>
    <n v="8.3969465648854963E-2"/>
    <x v="0"/>
    <s v=""/>
    <n v="4"/>
    <n v="5"/>
    <n v="3"/>
    <s v="No"/>
    <s v="Within my neighbourhood (within 15 minutes walking distance)"/>
    <n v="0"/>
    <n v="3"/>
    <n v="3"/>
    <n v="2"/>
    <s v=""/>
    <s v=""/>
    <s v=""/>
    <s v=""/>
    <s v=""/>
    <s v=""/>
  </r>
  <r>
    <d v="2022-11-15T19:29:42"/>
    <n v="86"/>
    <x v="2"/>
    <s v="Singaporean"/>
    <s v="Jurong East"/>
    <s v="Public Housing (HDB)"/>
    <s v="3-Room"/>
    <n v="48"/>
    <n v="84"/>
    <n v="98"/>
    <s v=""/>
    <s v=""/>
    <s v=""/>
    <n v="30"/>
    <x v="6"/>
    <s v="71 to 80"/>
    <n v="15.5"/>
    <n v="75.5"/>
    <s v="Error"/>
    <x v="14"/>
    <s v="Once or more per day"/>
    <s v="Once or more per month"/>
    <s v="Neighbourhood Eatery (Hawker Centres/Cafes/etc)"/>
    <s v="Once or more per day"/>
    <s v="Once or more per day"/>
    <s v="Once or more per month"/>
    <s v="Once or more per week"/>
    <s v="Never / Not Applicable"/>
    <s v="Never / Not Applicable"/>
    <s v="Neighbourhood Playground"/>
    <n v="2"/>
    <n v="0"/>
    <n v="3"/>
    <s v="Once or more per month"/>
    <s v="Never / Not Applicable"/>
    <s v="Never / Not Applicable"/>
    <s v="Once or more per day"/>
    <x v="1"/>
    <x v="8"/>
    <n v="105.5"/>
    <n v="0"/>
    <n v="0"/>
    <x v="14"/>
    <s v=""/>
    <n v="1"/>
    <n v="3"/>
    <n v="2"/>
    <s v="Yes"/>
    <s v="Outside my neighbourhood (more than 15 minutes walking distance)"/>
    <n v="0"/>
    <n v="0"/>
    <n v="1"/>
    <n v="4"/>
    <s v=""/>
    <s v="Within my neighbourhood (within 15 minutes walking distance)"/>
    <n v="1"/>
    <n v="2"/>
    <n v="3"/>
    <s v=""/>
  </r>
  <r>
    <d v="2022-11-16T19:29:42"/>
    <n v="41"/>
    <x v="0"/>
    <s v="Singaporean"/>
    <s v="Tampines"/>
    <s v="Public Housing (HDB)"/>
    <s v="3Gen"/>
    <n v="70"/>
    <n v="44"/>
    <n v="68"/>
    <s v=""/>
    <s v=""/>
    <s v=""/>
    <n v="10"/>
    <x v="8"/>
    <s v="1 to 10"/>
    <n v="105.5"/>
    <n v="5.5"/>
    <n v="5.2132701421800945E-2"/>
    <x v="0"/>
    <s v="Never / Not Applicable"/>
    <s v="Never / Not Applicable"/>
    <s v="Other"/>
    <s v="Never / Not Applicable"/>
    <s v="Once or more per month"/>
    <s v="Once or more per day"/>
    <s v="Once or more per week"/>
    <s v="Once or more per week"/>
    <s v="Once or more per week"/>
    <s v="Neighbourhood Shopping mall"/>
    <n v="2"/>
    <n v="0"/>
    <n v="1"/>
    <s v="Once or more per month"/>
    <s v="Once or more per week"/>
    <s v="Once or more per week"/>
    <s v="Once or more per month"/>
    <x v="0"/>
    <x v="9"/>
    <n v="45.5"/>
    <n v="65.5"/>
    <s v="Error"/>
    <x v="0"/>
    <s v=""/>
    <n v="4"/>
    <n v="4"/>
    <n v="1"/>
    <s v="Yes"/>
    <s v="Within my neighbourhood (within 15 minutes walking distance)"/>
    <s v="81 to 90"/>
    <n v="4"/>
    <n v="5"/>
    <n v="1"/>
    <s v=""/>
    <s v="Outside my neighbourhood (more than 15 minutes walking distance)"/>
    <n v="0"/>
    <n v="2"/>
    <n v="5"/>
    <s v=""/>
  </r>
  <r>
    <d v="2022-11-17T19:29:42"/>
    <n v="38"/>
    <x v="0"/>
    <s v="Singaporean"/>
    <s v="Bishan"/>
    <s v="Public-Private Hybrid - Executive condominium (EC)"/>
    <s v=""/>
    <s v=""/>
    <s v=""/>
    <s v=""/>
    <s v="Condominium"/>
    <n v="2"/>
    <n v="64"/>
    <n v="85"/>
    <x v="6"/>
    <s v="71 to 80"/>
    <n v="15.5"/>
    <n v="75.5"/>
    <s v="Error"/>
    <x v="0"/>
    <s v="Once or more per month"/>
    <s v="Never / Not Applicable"/>
    <s v="Neighbourhood Eatery (Hawker Centres/Cafes/etc)"/>
    <s v="Once or more per day"/>
    <s v="Once or more per month"/>
    <s v="Never / Not Applicable"/>
    <s v="Once or more per week"/>
    <s v="Never / Not Applicable"/>
    <s v="Once or more per month"/>
    <s v="Neighbourhood Plazas (Town plazas and Community plazas)"/>
    <n v="0"/>
    <n v="4"/>
    <n v="1"/>
    <s v="Never / Not Applicable"/>
    <s v="Once or more per month"/>
    <s v="Once or more per day"/>
    <s v="Once or more per week"/>
    <x v="1"/>
    <x v="6"/>
    <n v="105.5"/>
    <n v="95.5"/>
    <n v="0.90521327014218012"/>
    <x v="4"/>
    <s v=""/>
    <n v="2"/>
    <n v="5"/>
    <n v="0"/>
    <s v="Yes"/>
    <s v="Within my neighbourhood (within 15 minutes walking distance)"/>
    <s v="More than 100"/>
    <n v="5"/>
    <n v="1"/>
    <n v="1"/>
    <s v=""/>
    <s v="Within my neighbourhood (within 15 minutes walking distance)"/>
    <n v="4"/>
    <n v="0"/>
    <n v="2"/>
    <s v=""/>
  </r>
  <r>
    <d v="2022-11-18T19:29:42"/>
    <n v="17"/>
    <x v="0"/>
    <s v="Others"/>
    <s v="Yishun"/>
    <s v="Public Housing (HDB)"/>
    <s v="3Gen"/>
    <n v="67"/>
    <n v="4"/>
    <n v="41"/>
    <s v=""/>
    <s v=""/>
    <s v=""/>
    <n v="49"/>
    <x v="5"/>
    <s v="21 to 30"/>
    <n v="75.5"/>
    <n v="25.5"/>
    <n v="0.33774834437086093"/>
    <x v="15"/>
    <s v="Once or more per day"/>
    <s v="Never / Not Applicable"/>
    <s v="No friends in neighbourhood"/>
    <s v="Never / Not Applicable"/>
    <s v="Once or more per week"/>
    <s v="Once or more per month"/>
    <s v="Once or more per week"/>
    <s v="Once or more per month"/>
    <s v="Once or more per month"/>
    <s v="Neighbourhood Fitness Corner"/>
    <n v="4"/>
    <n v="0"/>
    <n v="2"/>
    <s v="Once or more per week"/>
    <s v="Once or more per week"/>
    <s v="Never / Not Applicable"/>
    <s v="Once or more per month"/>
    <x v="4"/>
    <x v="0"/>
    <n v="65.5"/>
    <n v="105.5"/>
    <s v="Error"/>
    <x v="15"/>
    <s v=""/>
    <n v="2"/>
    <n v="2"/>
    <n v="4"/>
    <s v="No"/>
    <s v="Within my neighbourhood (within 15 minutes walking distance)"/>
    <s v="21 to 30"/>
    <n v="4"/>
    <n v="3"/>
    <n v="3"/>
    <s v=""/>
    <s v=""/>
    <s v=""/>
    <s v=""/>
    <s v=""/>
    <s v=""/>
  </r>
  <r>
    <d v="2022-11-19T19:29:42"/>
    <n v="51"/>
    <x v="2"/>
    <s v="Others"/>
    <s v="Sengkang"/>
    <s v="Public-Private Hybrid - Executive condominium (EC)"/>
    <s v=""/>
    <s v=""/>
    <s v=""/>
    <s v=""/>
    <s v="Semi-detached"/>
    <n v="29"/>
    <n v="61"/>
    <n v="38"/>
    <x v="1"/>
    <s v="81 to 90"/>
    <n v="55.5"/>
    <n v="85.5"/>
    <s v="Error"/>
    <x v="2"/>
    <s v="Once or more per month"/>
    <s v="Never / Not Applicable"/>
    <s v="Neighbourhood Plazas (Town plazas and Community plazas)"/>
    <s v="Once or more per month"/>
    <s v="Once or more per month"/>
    <s v="Once or more per month"/>
    <s v="Once or more per month"/>
    <s v="Once or more per week"/>
    <s v="Once or more per week"/>
    <s v="Neighbourhood Eatery (Hawker Centres/Cafes/etc)"/>
    <n v="3"/>
    <n v="5"/>
    <n v="0"/>
    <s v="Once or more per day"/>
    <s v="Never / Not Applicable"/>
    <s v="Once or more per week"/>
    <s v="Once or more per week"/>
    <x v="2"/>
    <x v="3"/>
    <n v="75.5"/>
    <n v="15.5"/>
    <n v="0.20529801324503311"/>
    <x v="0"/>
    <s v=""/>
    <n v="2"/>
    <n v="5"/>
    <n v="5"/>
    <s v="No"/>
    <s v="Outside my neighbourhood (more than 15 minutes walking distance)"/>
    <n v="0"/>
    <n v="2"/>
    <n v="2"/>
    <n v="0"/>
    <s v=""/>
    <s v=""/>
    <s v=""/>
    <s v=""/>
    <s v=""/>
    <s v=""/>
  </r>
  <r>
    <d v="2022-11-20T19:29:42"/>
    <n v="14"/>
    <x v="2"/>
    <s v="Others"/>
    <s v="Bedok"/>
    <s v="Public Housing (HDB)"/>
    <s v="4-Room"/>
    <n v="57"/>
    <n v="5"/>
    <n v="99"/>
    <s v=""/>
    <s v=""/>
    <s v=""/>
    <n v="99"/>
    <x v="11"/>
    <s v="51 to 60"/>
    <n v="0"/>
    <n v="55.5"/>
    <n v="0"/>
    <x v="16"/>
    <s v="Once or more per day"/>
    <s v="Once or more per week"/>
    <s v="Neighbourhood Park/Playground/Fitness Corner"/>
    <s v="Once or more per day"/>
    <s v="Once or more per day"/>
    <s v="Once or more per week"/>
    <s v="Once or more per week"/>
    <s v="Once or more per month"/>
    <s v="Once or more per week"/>
    <s v="Other:"/>
    <n v="2"/>
    <n v="0"/>
    <n v="0"/>
    <s v="Never / Not Applicable"/>
    <s v="Once or more per week"/>
    <s v="Never / Not Applicable"/>
    <s v="Never / Not Applicable"/>
    <x v="5"/>
    <x v="4"/>
    <n v="85.5"/>
    <n v="25.5"/>
    <n v="0.2982456140350877"/>
    <x v="0"/>
    <s v=""/>
    <n v="5"/>
    <n v="0"/>
    <n v="3"/>
    <s v="Yes"/>
    <s v="Outside my neighbourhood (more than 15 minutes walking distance)"/>
    <s v="81 to 90"/>
    <n v="4"/>
    <n v="1"/>
    <n v="2"/>
    <s v=""/>
    <s v="Outside my neighbourhood (more than 15 minutes walking distance)"/>
    <n v="2"/>
    <n v="2"/>
    <n v="4"/>
    <s v=""/>
  </r>
  <r>
    <d v="2022-11-21T19:29:42"/>
    <n v="55"/>
    <x v="0"/>
    <s v="Others"/>
    <s v="Bukit Merah"/>
    <s v="Public-Private Hybrid - Executive condominium (EC)"/>
    <s v=""/>
    <s v=""/>
    <s v=""/>
    <s v=""/>
    <s v="Semi-detached"/>
    <n v="25"/>
    <n v="23"/>
    <n v="50"/>
    <x v="7"/>
    <s v="1 to 10"/>
    <n v="45.5"/>
    <n v="5.5"/>
    <n v="0.12087912087912088"/>
    <x v="0"/>
    <s v="Once or more per day"/>
    <s v="Never / Not Applicable"/>
    <s v="Neighbourhood Eatery (Hawker Centres/Cafes/etc)"/>
    <s v="Once or more per month"/>
    <s v="Once or more per month"/>
    <s v="Once or more per day"/>
    <s v="Once or more per week"/>
    <s v="Once or more per week"/>
    <s v="Once or more per month"/>
    <s v="No neighbours"/>
    <n v="0"/>
    <n v="4"/>
    <n v="2"/>
    <s v="Once or more per week"/>
    <s v="Never / Not Applicable"/>
    <s v="Once or more per week"/>
    <s v="Once or more per week"/>
    <x v="10"/>
    <x v="3"/>
    <n v="0"/>
    <n v="15.5"/>
    <n v="0"/>
    <x v="0"/>
    <s v=""/>
    <n v="2"/>
    <n v="4"/>
    <n v="1"/>
    <s v="Yes"/>
    <s v="Within my neighbourhood (within 15 minutes walking distance)"/>
    <s v="61 to 70"/>
    <n v="0"/>
    <n v="3"/>
    <n v="3"/>
    <s v=""/>
    <s v="Within my neighbourhood (within 15 minutes walking distance)"/>
    <n v="3"/>
    <n v="0"/>
    <n v="2"/>
    <s v=""/>
  </r>
  <r>
    <d v="2022-11-22T19:29:42"/>
    <n v="2"/>
    <x v="1"/>
    <s v="Others"/>
    <s v="Bukit Batok"/>
    <s v="Private"/>
    <s v=""/>
    <s v=""/>
    <s v=""/>
    <s v=""/>
    <s v="Good Class Bungalow (GCB)"/>
    <n v="41"/>
    <n v="59"/>
    <n v="45"/>
    <x v="11"/>
    <n v="0"/>
    <n v="0"/>
    <n v="0"/>
    <n v="0"/>
    <x v="16"/>
    <s v="Once or more per week"/>
    <s v="Never / Not Applicable"/>
    <s v="Neighbourhood Park/Playground/Fitness Corner"/>
    <s v="Never / Not Applicable"/>
    <s v="Once or more per month"/>
    <s v="Never / Not Applicable"/>
    <s v="Never / Not Applicable"/>
    <s v="Never / Not Applicable"/>
    <s v="Never / Not Applicable"/>
    <s v="Neighbourhood Playground"/>
    <n v="1"/>
    <n v="5"/>
    <n v="3"/>
    <s v="Never / Not Applicable"/>
    <s v="Once or more per month"/>
    <s v="Once or more per day"/>
    <s v="Never / Not Applicable"/>
    <x v="8"/>
    <x v="8"/>
    <n v="35.5"/>
    <n v="0"/>
    <n v="0"/>
    <x v="16"/>
    <s v=""/>
    <n v="4"/>
    <n v="1"/>
    <n v="4"/>
    <s v="Yes"/>
    <s v="Within my neighbourhood (within 15 minutes walking distance)"/>
    <s v="1 to 10"/>
    <n v="2"/>
    <n v="0"/>
    <n v="5"/>
    <s v=""/>
    <s v="Outside my neighbourhood (more than 15 minutes walking distance)"/>
    <n v="4"/>
    <n v="2"/>
    <n v="0"/>
    <s v=""/>
  </r>
  <r>
    <d v="2022-11-23T19:29:42"/>
    <n v="61"/>
    <x v="2"/>
    <s v="Others"/>
    <s v="Bedok"/>
    <s v="Public Housing (HDB)"/>
    <s v="4-Room"/>
    <n v="77"/>
    <n v="62"/>
    <n v="61"/>
    <s v=""/>
    <s v=""/>
    <s v=""/>
    <n v="98"/>
    <x v="3"/>
    <n v="0"/>
    <n v="5.5"/>
    <n v="0"/>
    <n v="0"/>
    <x v="0"/>
    <s v="Once or more per day"/>
    <s v="Never / Not Applicable"/>
    <s v="Neighbourhood Plazas (Town plazas and Community plazas)"/>
    <s v="Once or more per day"/>
    <s v="Never / Not Applicable"/>
    <s v="Once or more per month"/>
    <s v="Once or more per month"/>
    <s v="Once or more per day"/>
    <s v="Never / Not Applicable"/>
    <s v="Neighbourhood Eatery (Hawker Centres/Cafes/etc)"/>
    <n v="2"/>
    <n v="3"/>
    <n v="4"/>
    <s v="Once or more per month"/>
    <s v="Never / Not Applicable"/>
    <s v="Once or more per month"/>
    <s v="Once or more per week"/>
    <x v="6"/>
    <x v="3"/>
    <n v="25.5"/>
    <n v="15.5"/>
    <n v="0.60784313725490191"/>
    <x v="0"/>
    <s v=""/>
    <n v="1"/>
    <n v="5"/>
    <n v="1"/>
    <s v="Yes"/>
    <s v="Within my neighbourhood (within 15 minutes walking distance)"/>
    <s v="21 to 30"/>
    <n v="2"/>
    <n v="0"/>
    <n v="1"/>
    <s v=""/>
    <s v="Outside my neighbourhood (more than 15 minutes walking distance)"/>
    <n v="3"/>
    <n v="3"/>
    <n v="0"/>
    <s v=""/>
  </r>
  <r>
    <d v="2022-11-24T19:29:42"/>
    <n v="24"/>
    <x v="2"/>
    <s v="Others"/>
    <s v="Ang Mo Kio"/>
    <s v="Public Housing (HDB)"/>
    <s v="Other"/>
    <n v="4"/>
    <n v="13"/>
    <n v="79"/>
    <s v=""/>
    <s v=""/>
    <s v=""/>
    <n v="74"/>
    <x v="2"/>
    <s v="31 to 40"/>
    <n v="85.5"/>
    <n v="35.5"/>
    <n v="0.41520467836257308"/>
    <x v="0"/>
    <s v="Never / Not Applicable"/>
    <s v="Once or more per day"/>
    <s v="Other"/>
    <s v="Once or more per month"/>
    <s v="Once or more per day"/>
    <s v="Once or more per day"/>
    <s v="Once or more per month"/>
    <s v="Once or more per day"/>
    <s v="Once or more per week"/>
    <s v="Neighbourhood Park"/>
    <n v="1"/>
    <n v="5"/>
    <n v="4"/>
    <s v="Once or more per week"/>
    <s v="Never / Not Applicable"/>
    <s v="Once or more per month"/>
    <s v="Never / Not Applicable"/>
    <x v="7"/>
    <x v="1"/>
    <n v="15.5"/>
    <n v="35.5"/>
    <s v="Error"/>
    <x v="0"/>
    <s v=""/>
    <n v="2"/>
    <n v="1"/>
    <n v="1"/>
    <s v="Yes"/>
    <s v="Outside my neighbourhood (more than 15 minutes walking distance)"/>
    <s v="1 to 10"/>
    <n v="2"/>
    <n v="2"/>
    <n v="1"/>
    <s v=""/>
    <s v="Within my neighbourhood (within 15 minutes walking distance)"/>
    <n v="5"/>
    <n v="4"/>
    <n v="5"/>
    <s v=""/>
  </r>
  <r>
    <d v="2022-11-25T19:29:42"/>
    <n v="88"/>
    <x v="1"/>
    <s v="Singaporean"/>
    <s v="Bedok"/>
    <s v="Public-Private Hybrid - Executive condominium (EC)"/>
    <s v=""/>
    <s v=""/>
    <s v=""/>
    <s v=""/>
    <s v="Terrace"/>
    <n v="59"/>
    <n v="23"/>
    <n v="51"/>
    <x v="6"/>
    <s v="21 to 30"/>
    <n v="15.5"/>
    <n v="25.5"/>
    <s v="Error"/>
    <x v="17"/>
    <s v="Once or more per day"/>
    <s v="Once or more per day"/>
    <s v="Neighbourhood Plazas (Town plazas and Community plazas)"/>
    <s v="Once or more per week"/>
    <s v="Once or more per month"/>
    <s v="Once or more per day"/>
    <s v="Once or more per week"/>
    <s v="Once or more per month"/>
    <s v="Once or more per month"/>
    <s v="Neighbourhood CC/RC activities"/>
    <n v="0"/>
    <n v="4"/>
    <n v="3"/>
    <s v="Never / Not Applicable"/>
    <s v="Never / Not Applicable"/>
    <s v="Once or more per week"/>
    <s v="Once or more per week"/>
    <x v="4"/>
    <x v="8"/>
    <n v="65.5"/>
    <n v="0"/>
    <n v="0"/>
    <x v="17"/>
    <s v=""/>
    <n v="2"/>
    <n v="3"/>
    <n v="5"/>
    <s v="Yes"/>
    <s v="Outside my neighbourhood (more than 15 minutes walking distance)"/>
    <n v="0"/>
    <n v="4"/>
    <n v="2"/>
    <n v="1"/>
    <s v=""/>
    <s v="Outside my neighbourhood (more than 15 minutes walking distance)"/>
    <n v="4"/>
    <n v="5"/>
    <n v="2"/>
    <s v=""/>
  </r>
  <r>
    <d v="2022-11-26T19:29:42"/>
    <n v="59"/>
    <x v="1"/>
    <s v="Singaporean"/>
    <s v="Kallang / Whampoa"/>
    <s v="Public-Private Hybrid - Executive condominium (EC)"/>
    <s v=""/>
    <s v=""/>
    <s v=""/>
    <s v=""/>
    <s v="Good Class Bungalow (GCB)"/>
    <n v="25"/>
    <n v="5"/>
    <n v="96"/>
    <x v="3"/>
    <s v="More than 100"/>
    <n v="5.5"/>
    <n v="105.5"/>
    <s v="Error"/>
    <x v="12"/>
    <s v="Never / Not Applicable"/>
    <s v="Once or more per month"/>
    <s v="Neighbourhood Eatery (Hawker Centres/Cafes/etc)"/>
    <s v="Never / Not Applicable"/>
    <s v="Once or more per month"/>
    <s v="Never / Not Applicable"/>
    <s v="Once or more per day"/>
    <s v="Once or more per week"/>
    <s v="Never / Not Applicable"/>
    <s v="Neighbourhood Eatery (Hawker Centres/Cafes/etc)"/>
    <n v="1"/>
    <n v="4"/>
    <n v="1"/>
    <s v="Once or more per day"/>
    <s v="Never / Not Applicable"/>
    <s v="Once or more per week"/>
    <s v="Once or more per day"/>
    <x v="3"/>
    <x v="6"/>
    <n v="5.5"/>
    <n v="95.5"/>
    <s v="Error"/>
    <x v="18"/>
    <s v=""/>
    <n v="0"/>
    <n v="2"/>
    <n v="3"/>
    <s v="No"/>
    <s v="Outside my neighbourhood (more than 15 minutes walking distance)"/>
    <s v="11 to 20"/>
    <n v="4"/>
    <n v="5"/>
    <n v="1"/>
    <s v=""/>
    <s v=""/>
    <s v=""/>
    <s v=""/>
    <s v=""/>
    <s v=""/>
  </r>
  <r>
    <d v="2022-11-27T19:29:42"/>
    <n v="47"/>
    <x v="1"/>
    <s v="Others"/>
    <s v="Woodlands"/>
    <s v="Private"/>
    <s v=""/>
    <s v=""/>
    <s v=""/>
    <s v=""/>
    <s v="Bungalow"/>
    <n v="69"/>
    <n v="16"/>
    <n v="97"/>
    <x v="7"/>
    <s v="91 to 100"/>
    <n v="45.5"/>
    <n v="95.5"/>
    <s v="Error"/>
    <x v="0"/>
    <s v="Once or more per week"/>
    <s v="Never / Not Applicable"/>
    <s v="Neighbourhood Eatery (Hawker Centres/Cafes/etc)"/>
    <s v="Once or more per day"/>
    <s v="Once or more per month"/>
    <s v="Once or more per day"/>
    <s v="Never / Not Applicable"/>
    <s v="Once or more per month"/>
    <s v="Once or more per week"/>
    <s v="Neighbourhood Park"/>
    <n v="1"/>
    <n v="5"/>
    <n v="0"/>
    <s v="Once or more per month"/>
    <s v="Once or more per week"/>
    <s v="Once or more per week"/>
    <s v="Never / Not Applicable"/>
    <x v="0"/>
    <x v="3"/>
    <n v="45.5"/>
    <n v="15.5"/>
    <n v="0.34065934065934067"/>
    <x v="19"/>
    <s v=""/>
    <n v="0"/>
    <n v="1"/>
    <n v="1"/>
    <s v="Yes"/>
    <s v="Outside my neighbourhood (more than 15 minutes walking distance)"/>
    <s v="21 to 30"/>
    <n v="0"/>
    <n v="4"/>
    <n v="5"/>
    <s v=""/>
    <s v="Outside my neighbourhood (more than 15 minutes walking distance)"/>
    <n v="2"/>
    <n v="3"/>
    <n v="5"/>
    <s v=""/>
  </r>
  <r>
    <d v="2022-11-28T19:29:42"/>
    <n v="34"/>
    <x v="0"/>
    <s v="Others"/>
    <s v="Bishan"/>
    <s v="Private"/>
    <s v=""/>
    <s v=""/>
    <s v=""/>
    <s v=""/>
    <s v="Townhouse"/>
    <n v="24"/>
    <n v="25"/>
    <n v="68"/>
    <x v="6"/>
    <s v="More than 100"/>
    <n v="15.5"/>
    <n v="105.5"/>
    <s v="Error"/>
    <x v="2"/>
    <s v="Never / Not Applicable"/>
    <s v="Once or more per month"/>
    <s v="Neighbourhood Park/Playground/Fitness Corner"/>
    <s v="Once or more per month"/>
    <s v="Once or more per week"/>
    <s v="Never / Not Applicable"/>
    <s v="Once or more per day"/>
    <s v="Once or more per day"/>
    <s v="Once or more per week"/>
    <s v="Neighbourhood Park"/>
    <n v="5"/>
    <n v="2"/>
    <n v="1"/>
    <s v="Never / Not Applicable"/>
    <s v="Once or more per day"/>
    <s v="Once or more per week"/>
    <s v="Once or more per month"/>
    <x v="1"/>
    <x v="7"/>
    <n v="105.5"/>
    <n v="45.5"/>
    <n v="0.43127962085308058"/>
    <x v="20"/>
    <s v=""/>
    <n v="4"/>
    <n v="5"/>
    <n v="1"/>
    <s v="Yes"/>
    <s v="Outside my neighbourhood (more than 15 minutes walking distance)"/>
    <s v="21 to 30"/>
    <n v="1"/>
    <n v="0"/>
    <n v="1"/>
    <s v=""/>
    <s v="Within my neighbourhood (within 15 minutes walking distance)"/>
    <n v="2"/>
    <n v="4"/>
    <n v="0"/>
    <s v=""/>
  </r>
  <r>
    <d v="2022-11-29T19:29:42"/>
    <n v="22"/>
    <x v="0"/>
    <s v="Singaporean"/>
    <s v="Sembawang"/>
    <s v="Public Housing (HDB)"/>
    <s v="Other"/>
    <n v="90"/>
    <n v="35"/>
    <n v="17"/>
    <s v=""/>
    <s v=""/>
    <s v=""/>
    <n v="17"/>
    <x v="8"/>
    <s v="11 to 20"/>
    <n v="105.5"/>
    <n v="15.5"/>
    <n v="0.14691943127962084"/>
    <x v="6"/>
    <s v="Once or more per week"/>
    <s v="Once or more per month"/>
    <s v="Other"/>
    <s v="Once or more per day"/>
    <s v="Once or more per day"/>
    <s v="Once or more per day"/>
    <s v="Never / Not Applicable"/>
    <s v="Once or more per month"/>
    <s v="Once or more per week"/>
    <s v="No neighbours"/>
    <n v="1"/>
    <n v="3"/>
    <n v="0"/>
    <s v="Once or more per week"/>
    <s v="Once or more per day"/>
    <s v="Never / Not Applicable"/>
    <s v="Once or more per month"/>
    <x v="8"/>
    <x v="3"/>
    <n v="35.5"/>
    <n v="15.5"/>
    <n v="0.43661971830985913"/>
    <x v="2"/>
    <s v=""/>
    <n v="3"/>
    <n v="2"/>
    <n v="0"/>
    <s v="Yes"/>
    <s v="Outside my neighbourhood (more than 15 minutes walking distance)"/>
    <s v="81 to 90"/>
    <n v="3"/>
    <n v="3"/>
    <n v="1"/>
    <s v=""/>
    <s v="Within my neighbourhood (within 15 minutes walking distance)"/>
    <n v="5"/>
    <n v="4"/>
    <n v="1"/>
    <s v=""/>
  </r>
  <r>
    <d v="2022-11-30T19:29:42"/>
    <n v="74"/>
    <x v="2"/>
    <s v="Permanent Resident"/>
    <s v="Tampines"/>
    <s v="Public Housing (HDB)"/>
    <s v="3Gen"/>
    <n v="86"/>
    <n v="53"/>
    <n v="82"/>
    <s v=""/>
    <s v=""/>
    <s v=""/>
    <n v="41"/>
    <x v="0"/>
    <s v="91 to 100"/>
    <n v="35.5"/>
    <n v="95.5"/>
    <s v="Error"/>
    <x v="0"/>
    <s v="Once or more per month"/>
    <s v="Once or more per week"/>
    <s v="Neighbourhood CC/RC activities"/>
    <s v="Once or more per week"/>
    <s v="Once or more per month"/>
    <s v="Never / Not Applicable"/>
    <s v="Once or more per week"/>
    <s v="Once or more per month"/>
    <s v="Once or more per week"/>
    <s v="Neighbourhood Playground"/>
    <n v="0"/>
    <n v="1"/>
    <n v="1"/>
    <s v="Once or more per week"/>
    <s v="Never / Not Applicable"/>
    <s v="Once or more per week"/>
    <s v="Once or more per month"/>
    <x v="9"/>
    <x v="9"/>
    <n v="95.5"/>
    <n v="65.5"/>
    <n v="0.68586387434554974"/>
    <x v="21"/>
    <s v=""/>
    <n v="2"/>
    <n v="1"/>
    <n v="4"/>
    <s v="Yes"/>
    <s v="Within my neighbourhood (within 15 minutes walking distance)"/>
    <s v="91 to 100"/>
    <n v="1"/>
    <n v="0"/>
    <n v="2"/>
    <s v=""/>
    <s v="Outside my neighbourhood (more than 15 minutes walking distance)"/>
    <n v="3"/>
    <n v="2"/>
    <n v="2"/>
    <s v=""/>
  </r>
  <r>
    <d v="2022-12-01T19:29:42"/>
    <n v="88"/>
    <x v="1"/>
    <s v="Others"/>
    <s v="Choa Chu Kang"/>
    <s v="Public Housing (HDB)"/>
    <s v="Other"/>
    <n v="21"/>
    <n v="79"/>
    <n v="11"/>
    <s v=""/>
    <s v=""/>
    <s v=""/>
    <n v="64"/>
    <x v="10"/>
    <s v="71 to 80"/>
    <n v="95.5"/>
    <n v="75.5"/>
    <n v="0.79057591623036649"/>
    <x v="18"/>
    <s v="Never / Not Applicable"/>
    <s v="Once or more per week"/>
    <s v="Neighbourhood CC/RC activities"/>
    <s v="Once or more per month"/>
    <s v="Once or more per day"/>
    <s v="Once or more per day"/>
    <s v="Once or more per week"/>
    <s v="Once or more per day"/>
    <s v="Never / Not Applicable"/>
    <s v="No neighbours"/>
    <n v="2"/>
    <n v="4"/>
    <n v="3"/>
    <s v="Once or more per month"/>
    <s v="Never / Not Applicable"/>
    <s v="Once or more per month"/>
    <s v="Once or more per week"/>
    <x v="8"/>
    <x v="7"/>
    <n v="35.5"/>
    <n v="45.5"/>
    <s v="Error"/>
    <x v="0"/>
    <s v=""/>
    <n v="4"/>
    <n v="1"/>
    <n v="4"/>
    <s v="No"/>
    <s v="Within my neighbourhood (within 15 minutes walking distance)"/>
    <s v="1 to 10"/>
    <n v="0"/>
    <n v="3"/>
    <n v="5"/>
    <s v=""/>
    <s v=""/>
    <s v=""/>
    <s v=""/>
    <s v=""/>
    <s v=""/>
  </r>
  <r>
    <d v="2022-12-02T19:29:42"/>
    <n v="80"/>
    <x v="2"/>
    <s v="Permanent Resident"/>
    <s v="Marine Parade"/>
    <s v="Public Housing (HDB)"/>
    <s v="Executive Flat"/>
    <n v="78"/>
    <n v="72"/>
    <n v="74"/>
    <s v=""/>
    <s v=""/>
    <s v=""/>
    <n v="77"/>
    <x v="3"/>
    <s v="81 to 90"/>
    <n v="5.5"/>
    <n v="85.5"/>
    <s v="Error"/>
    <x v="0"/>
    <s v="Never / Not Applicable"/>
    <s v="Once or more per week"/>
    <s v="No friends in neighbourhood"/>
    <s v="Once or more per month"/>
    <s v="Once or more per day"/>
    <s v="Once or more per day"/>
    <s v="Once or more per day"/>
    <s v="Once or more per day"/>
    <s v="Once or more per month"/>
    <s v="Neighbourhood Fitness Corner"/>
    <n v="2"/>
    <n v="2"/>
    <n v="5"/>
    <s v="Never / Not Applicable"/>
    <s v="Once or more per day"/>
    <s v="Once or more per day"/>
    <s v="Never / Not Applicable"/>
    <x v="6"/>
    <x v="9"/>
    <n v="25.5"/>
    <n v="65.5"/>
    <s v="Error"/>
    <x v="4"/>
    <s v=""/>
    <n v="0"/>
    <n v="5"/>
    <n v="5"/>
    <s v="Yes"/>
    <s v="Within my neighbourhood (within 15 minutes walking distance)"/>
    <s v="61 to 70"/>
    <n v="2"/>
    <n v="3"/>
    <n v="0"/>
    <s v=""/>
    <s v="Outside my neighbourhood (more than 15 minutes walking distance)"/>
    <n v="5"/>
    <n v="5"/>
    <n v="0"/>
    <s v=""/>
  </r>
  <r>
    <d v="2022-12-03T19:29:42"/>
    <n v="50"/>
    <x v="1"/>
    <s v="Permanent Resident"/>
    <s v="Bukit Timah"/>
    <s v="Private"/>
    <s v=""/>
    <s v=""/>
    <s v=""/>
    <s v=""/>
    <s v="Housing and Urban Development Company (HUDC) flat"/>
    <n v="29"/>
    <n v="67"/>
    <n v="2"/>
    <x v="6"/>
    <s v="11 to 20"/>
    <n v="15.5"/>
    <n v="15.5"/>
    <s v="Error"/>
    <x v="0"/>
    <s v="Never / Not Applicable"/>
    <s v="Once or more per week"/>
    <s v="Neighbourhood Park/Playground/Fitness Corner"/>
    <s v="Once or more per week"/>
    <s v="Once or more per week"/>
    <s v="Never / Not Applicable"/>
    <s v="Once or more per week"/>
    <s v="Once or more per month"/>
    <s v="Once or more per week"/>
    <s v="Neighbourhood Plazas (Town plazas and Community plazas)"/>
    <n v="4"/>
    <n v="1"/>
    <n v="0"/>
    <s v="Once or more per week"/>
    <s v="Never / Not Applicable"/>
    <s v="Once or more per month"/>
    <s v="Never / Not Applicable"/>
    <x v="10"/>
    <x v="7"/>
    <n v="0"/>
    <n v="45.5"/>
    <n v="0"/>
    <x v="0"/>
    <s v=""/>
    <n v="5"/>
    <n v="3"/>
    <n v="0"/>
    <s v="No"/>
    <s v="Within my neighbourhood (within 15 minutes walking distance)"/>
    <s v="91 to 100"/>
    <n v="4"/>
    <n v="2"/>
    <n v="3"/>
    <s v=""/>
    <s v=""/>
    <s v=""/>
    <s v=""/>
    <s v=""/>
    <s v=""/>
  </r>
  <r>
    <d v="2022-12-04T19:29:42"/>
    <n v="77"/>
    <x v="0"/>
    <s v="Others"/>
    <s v="Kallang / Whampoa"/>
    <s v="Public-Private Hybrid - Executive condominium (EC)"/>
    <s v=""/>
    <s v=""/>
    <s v=""/>
    <s v=""/>
    <s v="Cluster"/>
    <n v="33"/>
    <n v="1"/>
    <n v="45"/>
    <x v="4"/>
    <s v="81 to 90"/>
    <n v="65.5"/>
    <n v="85.5"/>
    <s v="Error"/>
    <x v="12"/>
    <s v="Never / Not Applicable"/>
    <s v="Once or more per day"/>
    <s v="Neighbourhood Park/Playground/Fitness Corner"/>
    <s v="Once or more per week"/>
    <s v="Once or more per month"/>
    <s v="Once or more per month"/>
    <s v="Never / Not Applicable"/>
    <s v="Never / Not Applicable"/>
    <s v="Once or more per week"/>
    <s v="Neighbourhood CC/RC activities"/>
    <n v="1"/>
    <n v="3"/>
    <n v="4"/>
    <s v="Once or more per week"/>
    <s v="Never / Not Applicable"/>
    <s v="Once or more per week"/>
    <s v="Once or more per day"/>
    <x v="10"/>
    <x v="6"/>
    <n v="0"/>
    <n v="95.5"/>
    <n v="0"/>
    <x v="22"/>
    <s v=""/>
    <n v="0"/>
    <n v="1"/>
    <n v="2"/>
    <s v="No"/>
    <s v="Outside my neighbourhood (more than 15 minutes walking distance)"/>
    <s v="21 to 30"/>
    <n v="4"/>
    <n v="5"/>
    <n v="5"/>
    <s v=""/>
    <s v=""/>
    <s v=""/>
    <s v=""/>
    <s v=""/>
    <s v=""/>
  </r>
  <r>
    <d v="2022-12-05T19:29:42"/>
    <n v="71"/>
    <x v="0"/>
    <s v="Singaporean"/>
    <s v="Choa Chu Kang"/>
    <s v="Public Housing (HDB)"/>
    <s v="Other"/>
    <n v="49"/>
    <n v="88"/>
    <n v="55"/>
    <s v=""/>
    <s v=""/>
    <s v=""/>
    <n v="81"/>
    <x v="4"/>
    <s v="41 to 50"/>
    <n v="65.5"/>
    <n v="45.5"/>
    <n v="0.69465648854961837"/>
    <x v="0"/>
    <s v="Once or more per week"/>
    <s v="Never / Not Applicable"/>
    <s v="Neighbourhood Park/Playground/Fitness Corner"/>
    <s v="Once or more per day"/>
    <s v="Once or more per day"/>
    <s v="Once or more per week"/>
    <s v="Once or more per month"/>
    <s v="Once or more per month"/>
    <s v="Never / Not Applicable"/>
    <s v="Neighbourhood Fitness Corner"/>
    <n v="4"/>
    <n v="5"/>
    <n v="5"/>
    <s v="Once or more per month"/>
    <s v="Once or more per day"/>
    <s v="Once or more per month"/>
    <s v="Once or more per week"/>
    <x v="10"/>
    <x v="9"/>
    <n v="0"/>
    <n v="65.5"/>
    <n v="0"/>
    <x v="0"/>
    <s v=""/>
    <n v="3"/>
    <n v="4"/>
    <n v="0"/>
    <s v="No"/>
    <s v="Within my neighbourhood (within 15 minutes walking distance)"/>
    <s v="11 to 20"/>
    <n v="1"/>
    <n v="5"/>
    <n v="1"/>
    <s v=""/>
    <s v=""/>
    <s v=""/>
    <s v=""/>
    <s v=""/>
    <s v=""/>
  </r>
  <r>
    <d v="2022-12-06T19:29:42"/>
    <n v="81"/>
    <x v="3"/>
    <s v="Singaporean"/>
    <s v="Ang Mo Kio"/>
    <s v="Public-Private Hybrid - Executive condominium (EC)"/>
    <s v=""/>
    <s v=""/>
    <s v=""/>
    <s v=""/>
    <s v="Semi-detached"/>
    <n v="51"/>
    <n v="16"/>
    <n v="35"/>
    <x v="6"/>
    <s v="81 to 90"/>
    <n v="15.5"/>
    <n v="85.5"/>
    <s v="Error"/>
    <x v="0"/>
    <s v="Never / Not Applicable"/>
    <s v="Once or more per month"/>
    <s v="Neighbourhood shopping mall"/>
    <s v="Once or more per week"/>
    <s v="Once or more per day"/>
    <s v="Once or more per month"/>
    <s v="Never / Not Applicable"/>
    <s v="Never / Not Applicable"/>
    <s v="Once or more per day"/>
    <s v="No neighbours"/>
    <n v="5"/>
    <n v="1"/>
    <n v="2"/>
    <s v="Once or more per week"/>
    <s v="Once or more per month"/>
    <s v="Never / Not Applicable"/>
    <s v="Once or more per day"/>
    <x v="8"/>
    <x v="9"/>
    <n v="35.5"/>
    <n v="65.5"/>
    <s v="Error"/>
    <x v="23"/>
    <s v=""/>
    <n v="0"/>
    <n v="2"/>
    <n v="4"/>
    <s v="No"/>
    <s v="Outside my neighbourhood (more than 15 minutes walking distance)"/>
    <s v="11 to 20"/>
    <n v="3"/>
    <n v="3"/>
    <n v="5"/>
    <s v=""/>
    <s v=""/>
    <s v=""/>
    <s v=""/>
    <s v=""/>
    <s v=""/>
  </r>
  <r>
    <d v="2022-12-07T19:29:42"/>
    <n v="23"/>
    <x v="0"/>
    <s v="Permanent Resident"/>
    <s v="Queenstown"/>
    <s v="Private"/>
    <s v=""/>
    <s v=""/>
    <s v=""/>
    <s v=""/>
    <s v="Cluster"/>
    <n v="31"/>
    <n v="92"/>
    <n v="22"/>
    <x v="7"/>
    <s v="More than 100"/>
    <n v="45.5"/>
    <n v="105.5"/>
    <s v="Error"/>
    <x v="19"/>
    <s v="Once or more per month"/>
    <s v="Once or more per month"/>
    <s v="Neighbourhood Eatery (Hawker Centres/Cafes/etc)"/>
    <s v="Once or more per week"/>
    <s v="Once or more per day"/>
    <s v="Once or more per day"/>
    <s v="Once or more per day"/>
    <s v="Once or more per day"/>
    <s v="Once or more per week"/>
    <s v="Neighbourhood Park"/>
    <n v="4"/>
    <n v="0"/>
    <n v="2"/>
    <s v="Once or more per month"/>
    <s v="Once or more per month"/>
    <s v="Once or more per month"/>
    <s v="Once or more per month"/>
    <x v="8"/>
    <x v="6"/>
    <n v="35.5"/>
    <n v="95.5"/>
    <s v="Error"/>
    <x v="24"/>
    <s v=""/>
    <n v="4"/>
    <n v="1"/>
    <n v="1"/>
    <s v="Yes"/>
    <s v="Outside my neighbourhood (more than 15 minutes walking distance)"/>
    <s v="21 to 30"/>
    <n v="1"/>
    <n v="1"/>
    <n v="3"/>
    <s v=""/>
    <s v="Within my neighbourhood (within 15 minutes walking distance)"/>
    <n v="2"/>
    <n v="1"/>
    <n v="3"/>
    <s v=""/>
  </r>
  <r>
    <d v="2022-12-08T19:29:42"/>
    <n v="56"/>
    <x v="2"/>
    <s v="Others"/>
    <s v="Woodlands"/>
    <s v="Public Housing (HDB)"/>
    <s v="2-Room"/>
    <n v="9"/>
    <n v="4"/>
    <n v="15"/>
    <s v=""/>
    <s v=""/>
    <s v=""/>
    <n v="30"/>
    <x v="9"/>
    <s v="1 to 10"/>
    <n v="25.5"/>
    <n v="5.5"/>
    <n v="0.21568627450980393"/>
    <x v="6"/>
    <s v="Once or more per month"/>
    <s v="Never / Not Applicable"/>
    <s v="Neighbourhood CC/RC activities"/>
    <s v="Once or more per week"/>
    <s v="Once or more per week"/>
    <s v="Once or more per month"/>
    <s v="Once or more per month"/>
    <s v="Once or more per week"/>
    <s v="Once or more per week"/>
    <s v="Neighbourhood Shopping mall"/>
    <n v="0"/>
    <n v="3"/>
    <n v="2"/>
    <s v="Once or more per week"/>
    <s v="Never / Not Applicable"/>
    <s v="Once or more per month"/>
    <s v="Once or more per day"/>
    <x v="10"/>
    <x v="1"/>
    <n v="0"/>
    <n v="35.5"/>
    <n v="0"/>
    <x v="5"/>
    <s v=""/>
    <n v="1"/>
    <n v="5"/>
    <n v="3"/>
    <s v="Yes"/>
    <s v="Outside my neighbourhood (more than 15 minutes walking distance)"/>
    <s v="61 to 70"/>
    <n v="0"/>
    <n v="0"/>
    <n v="0"/>
    <s v=""/>
    <s v="Outside my neighbourhood (more than 15 minutes walking distance)"/>
    <n v="3"/>
    <n v="1"/>
    <n v="5"/>
    <s v=""/>
  </r>
  <r>
    <d v="2022-12-09T19:29:42"/>
    <n v="46"/>
    <x v="3"/>
    <s v="Permanent Resident"/>
    <s v="Clementi"/>
    <s v="Private"/>
    <s v=""/>
    <s v=""/>
    <s v=""/>
    <s v=""/>
    <s v="Semi-detached"/>
    <n v="62"/>
    <n v="18"/>
    <n v="19"/>
    <x v="10"/>
    <s v="91 to 100"/>
    <n v="95.5"/>
    <n v="95.5"/>
    <s v="Error"/>
    <x v="2"/>
    <s v="Once or more per month"/>
    <s v="Once or more per month"/>
    <s v="Neighbourhood CC/RC activities"/>
    <s v="Once or more per day"/>
    <s v="Once or more per day"/>
    <s v="Once or more per day"/>
    <s v="Once or more per month"/>
    <s v="Once or more per week"/>
    <s v="Once or more per month"/>
    <s v="Neighbourhood Eatery (Hawker Centres/Cafes/etc)"/>
    <n v="1"/>
    <n v="0"/>
    <n v="3"/>
    <s v="Never / Not Applicable"/>
    <s v="Never / Not Applicable"/>
    <s v="Never / Not Applicable"/>
    <s v="Once or more per day"/>
    <x v="9"/>
    <x v="6"/>
    <n v="95.5"/>
    <n v="95.5"/>
    <s v="Error"/>
    <x v="0"/>
    <s v=""/>
    <n v="4"/>
    <n v="4"/>
    <n v="5"/>
    <s v="No"/>
    <s v="Outside my neighbourhood (more than 15 minutes walking distance)"/>
    <s v="11 to 20"/>
    <n v="2"/>
    <n v="2"/>
    <n v="3"/>
    <s v=""/>
    <s v=""/>
    <s v=""/>
    <s v=""/>
    <s v=""/>
    <s v=""/>
  </r>
  <r>
    <d v="2022-12-10T19:29:42"/>
    <n v="58"/>
    <x v="1"/>
    <s v="Permanent Resident"/>
    <s v="Bedok"/>
    <s v="Public Housing (HDB)"/>
    <s v="4-Room"/>
    <n v="13"/>
    <n v="74"/>
    <n v="8"/>
    <s v=""/>
    <s v=""/>
    <s v=""/>
    <n v="24"/>
    <x v="1"/>
    <s v="61 to 70"/>
    <n v="55.5"/>
    <n v="65.5"/>
    <s v="Error"/>
    <x v="0"/>
    <s v="Never / Not Applicable"/>
    <s v="Once or more per week"/>
    <s v="Neighbourhood CC/RC activities"/>
    <s v="Once or more per month"/>
    <s v="Never / Not Applicable"/>
    <s v="Never / Not Applicable"/>
    <s v="Once or more per week"/>
    <s v="Once or more per day"/>
    <s v="Once or more per day"/>
    <s v="Neighbourhood Playground"/>
    <n v="0"/>
    <n v="3"/>
    <n v="0"/>
    <s v="Never / Not Applicable"/>
    <s v="Once or more per week"/>
    <s v="Once or more per month"/>
    <s v="Once or more per month"/>
    <x v="5"/>
    <x v="3"/>
    <n v="85.5"/>
    <n v="15.5"/>
    <n v="0.18128654970760233"/>
    <x v="0"/>
    <s v=""/>
    <n v="2"/>
    <n v="2"/>
    <n v="0"/>
    <s v="No"/>
    <s v="Within my neighbourhood (within 15 minutes walking distance)"/>
    <s v="71 to 80"/>
    <n v="4"/>
    <n v="0"/>
    <n v="5"/>
    <s v=""/>
    <s v=""/>
    <s v=""/>
    <s v=""/>
    <s v=""/>
    <s v=""/>
  </r>
  <r>
    <d v="2022-12-11T19:29:42"/>
    <n v="47"/>
    <x v="0"/>
    <s v="Permanent Resident"/>
    <s v="Bukit Timah"/>
    <s v="Public-Private Hybrid - Executive condominium (EC)"/>
    <s v=""/>
    <s v=""/>
    <s v=""/>
    <s v=""/>
    <s v="Bungalow"/>
    <n v="50"/>
    <n v="59"/>
    <n v="26"/>
    <x v="6"/>
    <s v="21 to 30"/>
    <n v="15.5"/>
    <n v="25.5"/>
    <s v="Error"/>
    <x v="0"/>
    <s v="Never / Not Applicable"/>
    <s v="Never / Not Applicable"/>
    <s v="Neighbourhood Plazas (Town plazas and Community plazas)"/>
    <s v="Never / Not Applicable"/>
    <s v="Once or more per week"/>
    <s v="Once or more per month"/>
    <s v="Once or more per day"/>
    <s v="Never / Not Applicable"/>
    <s v="Once or more per month"/>
    <s v="No neighbours"/>
    <n v="3"/>
    <n v="0"/>
    <n v="5"/>
    <s v="Never / Not Applicable"/>
    <s v="Once or more per day"/>
    <s v="Once or more per month"/>
    <s v="Once or more per month"/>
    <x v="6"/>
    <x v="9"/>
    <n v="25.5"/>
    <n v="65.5"/>
    <s v="Error"/>
    <x v="2"/>
    <s v=""/>
    <n v="0"/>
    <n v="5"/>
    <n v="2"/>
    <s v="No"/>
    <s v="Outside my neighbourhood (more than 15 minutes walking distance)"/>
    <s v="51 to 60"/>
    <n v="5"/>
    <n v="1"/>
    <n v="5"/>
    <s v=""/>
    <s v=""/>
    <s v=""/>
    <s v=""/>
    <s v=""/>
    <s v=""/>
  </r>
  <r>
    <d v="2022-12-12T19:29:42"/>
    <n v="64"/>
    <x v="0"/>
    <s v="Permanent Resident"/>
    <s v="Woodlands"/>
    <s v="Private"/>
    <s v=""/>
    <s v=""/>
    <s v=""/>
    <s v=""/>
    <s v="Semi-detached"/>
    <n v="95"/>
    <n v="27"/>
    <n v="74"/>
    <x v="2"/>
    <s v="71 to 80"/>
    <n v="85.5"/>
    <n v="75.5"/>
    <n v="0.88304093567251463"/>
    <x v="2"/>
    <s v="Never / Not Applicable"/>
    <s v="Once or more per day"/>
    <s v="Neighbourhood Park/Playground/Fitness Corner"/>
    <s v="Once or more per week"/>
    <s v="Once or more per day"/>
    <s v="Once or more per day"/>
    <s v="Once or more per week"/>
    <s v="Once or more per month"/>
    <s v="Never / Not Applicable"/>
    <s v="Neighbourhood Eatery (Hawker Centres/Cafes/etc)"/>
    <n v="4"/>
    <n v="4"/>
    <n v="0"/>
    <s v="Never / Not Applicable"/>
    <s v="Once or more per week"/>
    <s v="Once or more per week"/>
    <s v="Once or more per week"/>
    <x v="6"/>
    <x v="2"/>
    <n v="25.5"/>
    <n v="85.5"/>
    <s v="Error"/>
    <x v="14"/>
    <s v=""/>
    <n v="5"/>
    <n v="5"/>
    <n v="3"/>
    <s v="No"/>
    <s v="Outside my neighbourhood (more than 15 minutes walking distance)"/>
    <s v="1 to 10"/>
    <n v="5"/>
    <n v="5"/>
    <n v="2"/>
    <s v=""/>
    <s v=""/>
    <s v=""/>
    <s v=""/>
    <s v=""/>
    <s v=""/>
  </r>
  <r>
    <d v="2022-12-13T19:29:42"/>
    <n v="37"/>
    <x v="3"/>
    <s v="Others"/>
    <s v="Hougang"/>
    <s v="Private"/>
    <s v=""/>
    <s v=""/>
    <s v=""/>
    <s v=""/>
    <s v="Terrace"/>
    <n v="3"/>
    <n v="38"/>
    <n v="80"/>
    <x v="6"/>
    <s v="81 to 90"/>
    <n v="15.5"/>
    <n v="85.5"/>
    <s v="Error"/>
    <x v="0"/>
    <s v="Once or more per month"/>
    <s v="Never / Not Applicable"/>
    <s v="Neighbourhood shopping mall"/>
    <s v="Once or more per day"/>
    <s v="Once or more per month"/>
    <s v="Once or more per week"/>
    <s v="Once or more per week"/>
    <s v="Once or more per week"/>
    <s v="Once or more per day"/>
    <s v="Neighbourhood Shopping mall"/>
    <n v="3"/>
    <n v="0"/>
    <n v="4"/>
    <s v="Once or more per month"/>
    <s v="Once or more per month"/>
    <s v="Never / Not Applicable"/>
    <s v="Once or more per week"/>
    <x v="10"/>
    <x v="6"/>
    <n v="0"/>
    <n v="95.5"/>
    <n v="0"/>
    <x v="25"/>
    <s v=""/>
    <n v="3"/>
    <n v="3"/>
    <n v="2"/>
    <s v="No"/>
    <s v="Within my neighbourhood (within 15 minutes walking distance)"/>
    <s v="31 to 40"/>
    <n v="3"/>
    <n v="2"/>
    <n v="1"/>
    <s v=""/>
    <s v=""/>
    <s v=""/>
    <s v=""/>
    <s v=""/>
    <s v=""/>
  </r>
  <r>
    <d v="2022-12-14T19:29:42"/>
    <n v="51"/>
    <x v="3"/>
    <s v="Singaporean"/>
    <s v="Bukit Merah"/>
    <s v="Public-Private Hybrid - Executive condominium (EC)"/>
    <s v=""/>
    <s v=""/>
    <s v=""/>
    <s v=""/>
    <s v="Good Class Bungalow (GCB)"/>
    <n v="30"/>
    <n v="13"/>
    <n v="51"/>
    <x v="0"/>
    <s v="51 to 60"/>
    <n v="35.5"/>
    <n v="55.5"/>
    <s v="Error"/>
    <x v="0"/>
    <s v="Never / Not Applicable"/>
    <s v="Once or more per month"/>
    <s v="Neighbourhood shopping mall"/>
    <s v="Once or more per week"/>
    <s v="Once or more per day"/>
    <s v="Never / Not Applicable"/>
    <s v="Once or more per day"/>
    <s v="Once or more per day"/>
    <s v="Once or more per week"/>
    <s v="Neighbourhood Plazas (Town plazas and Community plazas)"/>
    <n v="2"/>
    <n v="5"/>
    <n v="2"/>
    <s v="Once or more per day"/>
    <s v="Once or more per day"/>
    <s v="Once or more per month"/>
    <s v="Never / Not Applicable"/>
    <x v="4"/>
    <x v="7"/>
    <n v="65.5"/>
    <n v="45.5"/>
    <n v="0.69465648854961837"/>
    <x v="8"/>
    <s v=""/>
    <n v="4"/>
    <n v="4"/>
    <n v="1"/>
    <s v="No"/>
    <s v="Outside my neighbourhood (more than 15 minutes walking distance)"/>
    <s v="More than 100"/>
    <n v="3"/>
    <n v="3"/>
    <n v="2"/>
    <s v=""/>
    <s v=""/>
    <s v=""/>
    <s v=""/>
    <s v=""/>
    <s v=""/>
  </r>
  <r>
    <d v="2022-12-15T19:29:42"/>
    <n v="58"/>
    <x v="0"/>
    <s v="Permanent Resident"/>
    <s v="Choa Chu Kang"/>
    <s v="Public-Private Hybrid - Executive condominium (EC)"/>
    <s v=""/>
    <s v=""/>
    <s v=""/>
    <s v=""/>
    <s v="Good Class Bungalow (GCB)"/>
    <n v="54"/>
    <n v="85"/>
    <n v="11"/>
    <x v="5"/>
    <n v="0"/>
    <n v="75.5"/>
    <n v="0"/>
    <n v="0"/>
    <x v="0"/>
    <s v="Never / Not Applicable"/>
    <s v="Once or more per day"/>
    <s v="No friends in neighbourhood"/>
    <s v="Once or more per day"/>
    <s v="Once or more per month"/>
    <s v="Once or more per day"/>
    <s v="Once or more per month"/>
    <s v="Once or more per month"/>
    <s v="Once or more per month"/>
    <s v="Neighbourhood Eatery (Hawker Centres/Cafes/etc)"/>
    <n v="2"/>
    <n v="4"/>
    <n v="0"/>
    <s v="Once or more per week"/>
    <s v="Never / Not Applicable"/>
    <s v="Once or more per month"/>
    <s v="Once or more per month"/>
    <x v="5"/>
    <x v="0"/>
    <n v="85.5"/>
    <n v="105.5"/>
    <s v="Error"/>
    <x v="0"/>
    <s v=""/>
    <n v="2"/>
    <n v="0"/>
    <n v="5"/>
    <s v="No"/>
    <s v="Outside my neighbourhood (more than 15 minutes walking distance)"/>
    <s v="51 to 60"/>
    <n v="1"/>
    <n v="4"/>
    <n v="0"/>
    <s v=""/>
    <s v=""/>
    <s v=""/>
    <s v=""/>
    <s v=""/>
    <s v=""/>
  </r>
  <r>
    <d v="2022-12-16T19:29:42"/>
    <n v="63"/>
    <x v="1"/>
    <s v="Others"/>
    <s v="Woodlands"/>
    <s v="Private"/>
    <s v=""/>
    <s v=""/>
    <s v=""/>
    <s v=""/>
    <s v="Terrace"/>
    <n v="33"/>
    <n v="21"/>
    <n v="79"/>
    <x v="0"/>
    <s v="51 to 60"/>
    <n v="35.5"/>
    <n v="55.5"/>
    <s v="Error"/>
    <x v="20"/>
    <s v="Once or more per month"/>
    <s v="Once or more per day"/>
    <s v="Neighbourhood Park/Playground/Fitness Corner"/>
    <s v="Once or more per month"/>
    <s v="Once or more per week"/>
    <s v="Once or more per day"/>
    <s v="Once or more per month"/>
    <s v="Once or more per day"/>
    <s v="Once or more per day"/>
    <s v="Other:"/>
    <n v="2"/>
    <n v="1"/>
    <n v="4"/>
    <s v="Never / Not Applicable"/>
    <s v="Once or more per week"/>
    <s v="Once or more per day"/>
    <s v="Never / Not Applicable"/>
    <x v="11"/>
    <x v="0"/>
    <n v="55.5"/>
    <n v="105.5"/>
    <s v="Error"/>
    <x v="26"/>
    <s v=""/>
    <n v="1"/>
    <n v="4"/>
    <n v="5"/>
    <s v="No"/>
    <s v="Within my neighbourhood (within 15 minutes walking distance)"/>
    <s v="1 to 10"/>
    <n v="4"/>
    <n v="2"/>
    <n v="2"/>
    <s v=""/>
    <s v=""/>
    <s v=""/>
    <s v=""/>
    <s v=""/>
    <s v=""/>
  </r>
  <r>
    <d v="2022-12-17T19:29:42"/>
    <n v="91"/>
    <x v="0"/>
    <s v="Singaporean"/>
    <s v="Hougang"/>
    <s v="Public-Private Hybrid - Executive condominium (EC)"/>
    <s v=""/>
    <s v=""/>
    <s v=""/>
    <s v=""/>
    <s v="Condominium"/>
    <n v="47"/>
    <n v="84"/>
    <n v="89"/>
    <x v="2"/>
    <s v="More than 100"/>
    <n v="85.5"/>
    <n v="105.5"/>
    <s v="Error"/>
    <x v="2"/>
    <s v="Once or more per week"/>
    <s v="Once or more per month"/>
    <s v="Neighbourhood shopping mall"/>
    <s v="Once or more per month"/>
    <s v="Never / Not Applicable"/>
    <s v="Once or more per day"/>
    <s v="Once or more per day"/>
    <s v="Once or more per week"/>
    <s v="Once or more per week"/>
    <s v="Neighbourhood Plazas (Town plazas and Community plazas)"/>
    <n v="5"/>
    <n v="2"/>
    <n v="1"/>
    <s v="Once or more per day"/>
    <s v="Once or more per month"/>
    <s v="Once or more per month"/>
    <s v="Once or more per month"/>
    <x v="5"/>
    <x v="0"/>
    <n v="85.5"/>
    <n v="105.5"/>
    <s v="Error"/>
    <x v="10"/>
    <s v=""/>
    <n v="5"/>
    <n v="1"/>
    <n v="0"/>
    <s v="Yes"/>
    <s v="Outside my neighbourhood (more than 15 minutes walking distance)"/>
    <s v="11 to 20"/>
    <n v="4"/>
    <n v="3"/>
    <n v="4"/>
    <s v=""/>
    <s v="Within my neighbourhood (within 15 minutes walking distance)"/>
    <n v="1"/>
    <n v="4"/>
    <n v="1"/>
    <s v=""/>
  </r>
  <r>
    <d v="2022-12-18T19:29:42"/>
    <n v="88"/>
    <x v="0"/>
    <s v="Others"/>
    <s v="Queenstown"/>
    <s v="Private"/>
    <s v=""/>
    <s v=""/>
    <s v=""/>
    <s v=""/>
    <s v="Townhouse"/>
    <n v="28"/>
    <n v="21"/>
    <n v="10"/>
    <x v="5"/>
    <s v="21 to 30"/>
    <n v="75.5"/>
    <n v="25.5"/>
    <n v="0.33774834437086093"/>
    <x v="0"/>
    <s v="Once or more per month"/>
    <s v="Once or more per month"/>
    <s v="Neighbourhood CC/RC activities"/>
    <s v="Once or more per month"/>
    <s v="Once or more per month"/>
    <s v="Once or more per week"/>
    <s v="Once or more per week"/>
    <s v="Once or more per day"/>
    <s v="Once or more per day"/>
    <s v="Neighbourhood Playground"/>
    <n v="2"/>
    <n v="5"/>
    <n v="4"/>
    <s v="Once or more per week"/>
    <s v="Once or more per month"/>
    <s v="Once or more per month"/>
    <s v="Once or more per week"/>
    <x v="7"/>
    <x v="9"/>
    <n v="15.5"/>
    <n v="65.5"/>
    <s v="Error"/>
    <x v="0"/>
    <s v=""/>
    <n v="1"/>
    <n v="4"/>
    <n v="4"/>
    <s v="Yes"/>
    <s v="Outside my neighbourhood (more than 15 minutes walking distance)"/>
    <s v="11 to 20"/>
    <n v="3"/>
    <n v="3"/>
    <n v="4"/>
    <s v=""/>
    <s v="Outside my neighbourhood (more than 15 minutes walking distance)"/>
    <n v="0"/>
    <n v="3"/>
    <n v="1"/>
    <s v=""/>
  </r>
  <r>
    <d v="2022-12-19T19:29:42"/>
    <n v="55"/>
    <x v="1"/>
    <s v="Others"/>
    <s v="I do not live in a HDB Town"/>
    <s v="Private"/>
    <s v=""/>
    <s v=""/>
    <s v=""/>
    <s v=""/>
    <s v="Apartment"/>
    <n v="48"/>
    <n v="12"/>
    <n v="76"/>
    <x v="10"/>
    <n v="0"/>
    <n v="95.5"/>
    <n v="0"/>
    <n v="0"/>
    <x v="0"/>
    <s v="Never / Not Applicable"/>
    <s v="Never / Not Applicable"/>
    <s v="Neighbourhood Plazas (Town plazas and Community plazas)"/>
    <s v="Never / Not Applicable"/>
    <s v="Once or more per month"/>
    <s v="Once or more per week"/>
    <s v="Once or more per week"/>
    <s v="Once or more per month"/>
    <s v="Once or more per month"/>
    <s v="No neighbours"/>
    <n v="3"/>
    <n v="1"/>
    <n v="5"/>
    <s v="Once or more per day"/>
    <s v="Once or more per day"/>
    <s v="Once or more per month"/>
    <s v="Once or more per month"/>
    <x v="4"/>
    <x v="9"/>
    <n v="65.5"/>
    <n v="65.5"/>
    <s v="Error"/>
    <x v="0"/>
    <s v=""/>
    <n v="2"/>
    <n v="3"/>
    <n v="3"/>
    <s v="Yes"/>
    <s v="Within my neighbourhood (within 15 minutes walking distance)"/>
    <n v="0"/>
    <n v="1"/>
    <n v="1"/>
    <n v="0"/>
    <s v=""/>
    <s v="Within my neighbourhood (within 15 minutes walking distance)"/>
    <n v="5"/>
    <n v="4"/>
    <n v="5"/>
    <s v=""/>
  </r>
  <r>
    <d v="2022-12-20T19:29:42"/>
    <n v="51"/>
    <x v="3"/>
    <s v="Permanent Resident"/>
    <s v="Central Area"/>
    <s v="Public Housing (HDB)"/>
    <s v="Executive Flat"/>
    <n v="74"/>
    <n v="63"/>
    <n v="33"/>
    <s v=""/>
    <s v=""/>
    <s v=""/>
    <n v="14"/>
    <x v="9"/>
    <s v="51 to 60"/>
    <n v="25.5"/>
    <n v="55.5"/>
    <s v="Error"/>
    <x v="0"/>
    <s v="Once or more per week"/>
    <s v="Never / Not Applicable"/>
    <s v="Other"/>
    <s v="Once or more per week"/>
    <s v="Once or more per month"/>
    <s v="Once or more per month"/>
    <s v="Once or more per week"/>
    <s v="Once or more per day"/>
    <s v="Once or more per week"/>
    <s v="Neighbourhood Eatery (Hawker Centres/Cafes/etc)"/>
    <n v="5"/>
    <n v="3"/>
    <n v="1"/>
    <s v="Once or more per week"/>
    <s v="Once or more per week"/>
    <s v="Once or more per month"/>
    <s v="Once or more per month"/>
    <x v="4"/>
    <x v="6"/>
    <n v="65.5"/>
    <n v="95.5"/>
    <s v="Error"/>
    <x v="2"/>
    <s v=""/>
    <n v="1"/>
    <n v="2"/>
    <n v="2"/>
    <s v="Yes"/>
    <s v="Outside my neighbourhood (more than 15 minutes walking distance)"/>
    <s v="11 to 20"/>
    <n v="4"/>
    <n v="1"/>
    <n v="2"/>
    <s v=""/>
    <s v="Within my neighbourhood (within 15 minutes walking distance)"/>
    <n v="3"/>
    <n v="3"/>
    <n v="1"/>
    <s v=""/>
  </r>
  <r>
    <d v="2022-12-21T19:29:42"/>
    <n v="53"/>
    <x v="2"/>
    <s v="Permanent Resident"/>
    <s v="Jurong East"/>
    <s v="Private"/>
    <s v=""/>
    <s v=""/>
    <s v=""/>
    <s v=""/>
    <s v="Shophouse"/>
    <n v="40"/>
    <n v="69"/>
    <n v="12"/>
    <x v="11"/>
    <s v="21 to 30"/>
    <n v="0"/>
    <n v="25.5"/>
    <n v="0"/>
    <x v="0"/>
    <s v="Once or more per month"/>
    <s v="Once or more per week"/>
    <s v="Neighbourhood Plazas (Town plazas and Community plazas)"/>
    <s v="Once or more per day"/>
    <s v="Once or more per week"/>
    <s v="Once or more per week"/>
    <s v="Once or more per week"/>
    <s v="Once or more per day"/>
    <s v="Once or more per day"/>
    <s v="Other:"/>
    <n v="3"/>
    <n v="0"/>
    <n v="5"/>
    <s v="Never / Not Applicable"/>
    <s v="Never / Not Applicable"/>
    <s v="Once or more per day"/>
    <s v="Once or more per day"/>
    <x v="6"/>
    <x v="3"/>
    <n v="25.5"/>
    <n v="15.5"/>
    <n v="0.60784313725490191"/>
    <x v="20"/>
    <s v=""/>
    <n v="0"/>
    <n v="2"/>
    <n v="4"/>
    <s v="Yes"/>
    <s v="Outside my neighbourhood (more than 15 minutes walking distance)"/>
    <s v="31 to 40"/>
    <n v="5"/>
    <n v="1"/>
    <n v="0"/>
    <s v=""/>
    <s v="Outside my neighbourhood (more than 15 minutes walking distance)"/>
    <n v="0"/>
    <n v="5"/>
    <n v="0"/>
    <s v=""/>
  </r>
  <r>
    <d v="2022-12-22T19:29:42"/>
    <n v="6"/>
    <x v="0"/>
    <s v="Permanent Resident"/>
    <s v="Tampines"/>
    <s v="Private"/>
    <s v=""/>
    <s v=""/>
    <s v=""/>
    <s v=""/>
    <s v="Apartment"/>
    <n v="3"/>
    <n v="17"/>
    <n v="37"/>
    <x v="6"/>
    <s v="1 to 10"/>
    <n v="15.5"/>
    <n v="5.5"/>
    <n v="0.35483870967741937"/>
    <x v="21"/>
    <s v="Never / Not Applicable"/>
    <s v="Once or more per month"/>
    <s v="No friends in neighbourhood"/>
    <s v="Once or more per month"/>
    <s v="Once or more per week"/>
    <s v="Once or more per week"/>
    <s v="Once or more per day"/>
    <s v="Never / Not Applicable"/>
    <s v="Once or more per week"/>
    <s v="Other:"/>
    <n v="1"/>
    <n v="3"/>
    <n v="1"/>
    <s v="Once or more per week"/>
    <s v="Never / Not Applicable"/>
    <s v="Once or more per month"/>
    <s v="Once or more per month"/>
    <x v="3"/>
    <x v="5"/>
    <n v="5.5"/>
    <n v="75.5"/>
    <s v="Error"/>
    <x v="27"/>
    <s v=""/>
    <n v="1"/>
    <n v="5"/>
    <n v="3"/>
    <s v="Yes"/>
    <s v="Outside my neighbourhood (more than 15 minutes walking distance)"/>
    <s v="31 to 40"/>
    <n v="3"/>
    <n v="4"/>
    <n v="3"/>
    <s v=""/>
    <s v="Outside my neighbourhood (more than 15 minutes walking distance)"/>
    <n v="3"/>
    <n v="5"/>
    <n v="5"/>
    <s v=""/>
  </r>
  <r>
    <d v="2022-12-23T19:29:42"/>
    <n v="72"/>
    <x v="0"/>
    <s v="Others"/>
    <s v="Kallang / Whampoa"/>
    <s v="Public Housing (HDB)"/>
    <s v="Community Care Apartment"/>
    <n v="68"/>
    <n v="83"/>
    <n v="53"/>
    <s v=""/>
    <s v=""/>
    <s v=""/>
    <n v="65"/>
    <x v="3"/>
    <s v="More than 100"/>
    <n v="5.5"/>
    <n v="105.5"/>
    <s v="Error"/>
    <x v="0"/>
    <s v="Never / Not Applicable"/>
    <s v="Once or more per month"/>
    <s v="Neighbourhood Eatery (Hawker Centres/Cafes/etc)"/>
    <s v="Never / Not Applicable"/>
    <s v="Once or more per month"/>
    <s v="Once or more per week"/>
    <s v="Once or more per week"/>
    <s v="Once or more per day"/>
    <s v="Once or more per week"/>
    <s v="Neighbourhood Eatery (Hawker Centres/Cafes/etc)"/>
    <n v="5"/>
    <n v="5"/>
    <n v="1"/>
    <s v="Once or more per week"/>
    <s v="Once or more per day"/>
    <s v="Never / Not Applicable"/>
    <s v="Never / Not Applicable"/>
    <x v="5"/>
    <x v="8"/>
    <n v="85.5"/>
    <n v="0"/>
    <n v="0"/>
    <x v="0"/>
    <s v=""/>
    <n v="1"/>
    <n v="3"/>
    <n v="2"/>
    <s v="Yes"/>
    <s v="Outside my neighbourhood (more than 15 minutes walking distance)"/>
    <s v="41 to 50"/>
    <n v="2"/>
    <n v="2"/>
    <n v="4"/>
    <s v=""/>
    <s v="Outside my neighbourhood (more than 15 minutes walking distance)"/>
    <n v="1"/>
    <n v="1"/>
    <n v="4"/>
    <s v=""/>
  </r>
  <r>
    <d v="2022-12-24T19:29:42"/>
    <n v="9"/>
    <x v="0"/>
    <s v="Singaporean"/>
    <s v="Central Area"/>
    <s v="Public-Private Hybrid - Executive condominium (EC)"/>
    <s v=""/>
    <s v=""/>
    <s v=""/>
    <s v=""/>
    <s v="Apartment"/>
    <n v="75"/>
    <n v="69"/>
    <n v="53"/>
    <x v="8"/>
    <s v="51 to 60"/>
    <n v="105.5"/>
    <n v="55.5"/>
    <n v="0.52606635071090047"/>
    <x v="0"/>
    <s v="Never / Not Applicable"/>
    <s v="Once or more per month"/>
    <s v="No friends in neighbourhood"/>
    <s v="Once or more per month"/>
    <s v="Never / Not Applicable"/>
    <s v="Once or more per week"/>
    <s v="Once or more per week"/>
    <s v="Once or more per month"/>
    <s v="Once or more per day"/>
    <s v="Neighbourhood CC/RC activities"/>
    <n v="5"/>
    <n v="0"/>
    <n v="0"/>
    <s v="Never / Not Applicable"/>
    <s v="Once or more per day"/>
    <s v="Once or more per month"/>
    <s v="Once or more per day"/>
    <x v="4"/>
    <x v="9"/>
    <n v="65.5"/>
    <n v="65.5"/>
    <s v="Error"/>
    <x v="0"/>
    <s v=""/>
    <n v="0"/>
    <n v="4"/>
    <n v="3"/>
    <s v="Yes"/>
    <s v="Within my neighbourhood (within 15 minutes walking distance)"/>
    <s v="1 to 10"/>
    <n v="4"/>
    <n v="0"/>
    <n v="1"/>
    <s v=""/>
    <s v="Within my neighbourhood (within 15 minutes walking distance)"/>
    <n v="1"/>
    <n v="2"/>
    <n v="0"/>
    <s v=""/>
  </r>
  <r>
    <d v="2022-12-25T19:29:42"/>
    <n v="5"/>
    <x v="0"/>
    <s v="Permanent Resident"/>
    <s v="Pasir Ris"/>
    <s v="Public Housing (HDB)"/>
    <s v="Community Care Apartment"/>
    <n v="50"/>
    <n v="48"/>
    <n v="73"/>
    <s v=""/>
    <s v=""/>
    <s v=""/>
    <n v="25"/>
    <x v="5"/>
    <s v="71 to 80"/>
    <n v="75.5"/>
    <n v="75.5"/>
    <s v="Error"/>
    <x v="0"/>
    <s v="Once or more per day"/>
    <s v="Once or more per day"/>
    <s v="No friends in neighbourhood"/>
    <s v="Once or more per day"/>
    <s v="Once or more per week"/>
    <s v="Once or more per month"/>
    <s v="Once or more per day"/>
    <s v="Once or more per day"/>
    <s v="Once or more per month"/>
    <s v="Neighbourhood Eatery (Hawker Centres/Cafes/etc)"/>
    <n v="0"/>
    <n v="4"/>
    <n v="0"/>
    <s v="Once or more per day"/>
    <s v="Once or more per day"/>
    <s v="Once or more per month"/>
    <s v="Once or more per week"/>
    <x v="0"/>
    <x v="6"/>
    <n v="45.5"/>
    <n v="95.5"/>
    <s v="Error"/>
    <x v="0"/>
    <s v=""/>
    <n v="2"/>
    <n v="4"/>
    <n v="5"/>
    <s v="Yes"/>
    <s v="Outside my neighbourhood (more than 15 minutes walking distance)"/>
    <s v="11 to 20"/>
    <n v="5"/>
    <n v="1"/>
    <n v="1"/>
    <s v=""/>
    <s v="Within my neighbourhood (within 15 minutes walking distance)"/>
    <n v="1"/>
    <n v="2"/>
    <n v="1"/>
    <s v=""/>
  </r>
  <r>
    <d v="2022-12-26T19:29:42"/>
    <n v="82"/>
    <x v="0"/>
    <s v="Others"/>
    <s v="Sengkang"/>
    <s v="Public-Private Hybrid - Executive condominium (EC)"/>
    <s v=""/>
    <s v=""/>
    <s v=""/>
    <s v=""/>
    <s v="Housing and Urban Development Company (HUDC) flat"/>
    <n v="41"/>
    <n v="40"/>
    <n v="22"/>
    <x v="5"/>
    <s v="91 to 100"/>
    <n v="75.5"/>
    <n v="95.5"/>
    <s v="Error"/>
    <x v="22"/>
    <s v="Never / Not Applicable"/>
    <s v="Once or more per month"/>
    <s v="Other"/>
    <s v="Once or more per week"/>
    <s v="Never / Not Applicable"/>
    <s v="Once or more per day"/>
    <s v="Never / Not Applicable"/>
    <s v="Once or more per week"/>
    <s v="Never / Not Applicable"/>
    <s v="Neighbourhood Eatery (Hawker Centres/Cafes/etc)"/>
    <n v="1"/>
    <n v="1"/>
    <n v="3"/>
    <s v="Once or more per day"/>
    <s v="Once or more per week"/>
    <s v="Never / Not Applicable"/>
    <s v="Once or more per day"/>
    <x v="5"/>
    <x v="6"/>
    <n v="85.5"/>
    <n v="95.5"/>
    <s v="Error"/>
    <x v="0"/>
    <s v=""/>
    <n v="5"/>
    <n v="1"/>
    <n v="5"/>
    <s v="Yes"/>
    <s v="Outside my neighbourhood (more than 15 minutes walking distance)"/>
    <s v="81 to 90"/>
    <n v="4"/>
    <n v="1"/>
    <n v="1"/>
    <s v=""/>
    <s v="Within my neighbourhood (within 15 minutes walking distance)"/>
    <n v="5"/>
    <n v="2"/>
    <n v="4"/>
    <s v=""/>
  </r>
  <r>
    <d v="2022-12-27T19:29:42"/>
    <n v="9"/>
    <x v="2"/>
    <s v="Permanent Resident"/>
    <s v="Choa Chu Kang"/>
    <s v="Private"/>
    <s v=""/>
    <s v=""/>
    <s v=""/>
    <s v=""/>
    <s v="Townhouse"/>
    <n v="41"/>
    <n v="10"/>
    <n v="91"/>
    <x v="4"/>
    <s v="11 to 20"/>
    <n v="65.5"/>
    <n v="15.5"/>
    <n v="0.23664122137404581"/>
    <x v="0"/>
    <s v="Once or more per day"/>
    <s v="Once or more per week"/>
    <s v="Neighbourhood shopping mall"/>
    <s v="Once or more per week"/>
    <s v="Once or more per week"/>
    <s v="Once or more per week"/>
    <s v="Once or more per week"/>
    <s v="Once or more per month"/>
    <s v="Once or more per week"/>
    <s v="Neighbourhood Fitness Corner"/>
    <n v="5"/>
    <n v="1"/>
    <n v="1"/>
    <s v="Never / Not Applicable"/>
    <s v="Never / Not Applicable"/>
    <s v="Once or more per day"/>
    <s v="Once or more per month"/>
    <x v="6"/>
    <x v="0"/>
    <n v="25.5"/>
    <n v="105.5"/>
    <s v="Error"/>
    <x v="0"/>
    <s v=""/>
    <n v="2"/>
    <n v="2"/>
    <n v="5"/>
    <s v="No"/>
    <s v="Outside my neighbourhood (more than 15 minutes walking distance)"/>
    <s v="More than 100"/>
    <n v="0"/>
    <n v="2"/>
    <n v="0"/>
    <s v=""/>
    <s v=""/>
    <s v=""/>
    <s v=""/>
    <s v=""/>
    <s v=""/>
  </r>
  <r>
    <d v="2022-12-28T19:29:42"/>
    <n v="57"/>
    <x v="0"/>
    <s v="Permanent Resident"/>
    <s v="Choa Chu Kang"/>
    <s v="Public-Private Hybrid - Executive condominium (EC)"/>
    <s v=""/>
    <s v=""/>
    <s v=""/>
    <s v=""/>
    <s v="Condominium"/>
    <n v="74"/>
    <n v="64"/>
    <n v="92"/>
    <x v="7"/>
    <s v="1 to 10"/>
    <n v="45.5"/>
    <n v="5.5"/>
    <n v="0.12087912087912088"/>
    <x v="0"/>
    <s v="Once or more per day"/>
    <s v="Once or more per month"/>
    <s v="Other"/>
    <s v="Once or more per week"/>
    <s v="Once or more per month"/>
    <s v="Once or more per week"/>
    <s v="Once or more per month"/>
    <s v="Never / Not Applicable"/>
    <s v="Once or more per month"/>
    <s v="Neighbourhood Playground"/>
    <n v="2"/>
    <n v="5"/>
    <n v="0"/>
    <s v="Once or more per week"/>
    <s v="Once or more per month"/>
    <s v="Once or more per month"/>
    <s v="Once or more per week"/>
    <x v="9"/>
    <x v="4"/>
    <n v="95.5"/>
    <n v="25.5"/>
    <n v="0.26701570680628273"/>
    <x v="2"/>
    <s v=""/>
    <n v="0"/>
    <n v="5"/>
    <n v="3"/>
    <s v="Yes"/>
    <s v="Outside my neighbourhood (more than 15 minutes walking distance)"/>
    <s v="41 to 50"/>
    <n v="1"/>
    <n v="4"/>
    <n v="2"/>
    <s v=""/>
    <s v="Within my neighbourhood (within 15 minutes walking distance)"/>
    <n v="3"/>
    <n v="4"/>
    <n v="4"/>
    <s v=""/>
  </r>
  <r>
    <d v="2022-12-29T19:29:42"/>
    <n v="36"/>
    <x v="1"/>
    <s v="Others"/>
    <s v="Marine Parade"/>
    <s v="Public Housing (HDB)"/>
    <s v="4-Room"/>
    <n v="47"/>
    <n v="11"/>
    <n v="53"/>
    <s v=""/>
    <s v=""/>
    <s v=""/>
    <n v="92"/>
    <x v="4"/>
    <s v="71 to 80"/>
    <n v="65.5"/>
    <n v="75.5"/>
    <s v="Error"/>
    <x v="2"/>
    <s v="Never / Not Applicable"/>
    <s v="Once or more per month"/>
    <s v="Neighbourhood Eatery (Hawker Centres/Cafes/etc)"/>
    <s v="Once or more per day"/>
    <s v="Never / Not Applicable"/>
    <s v="Once or more per day"/>
    <s v="Once or more per month"/>
    <s v="Once or more per day"/>
    <s v="Once or more per week"/>
    <s v="Neighbourhood Fitness Corner"/>
    <n v="3"/>
    <n v="2"/>
    <n v="5"/>
    <s v="Once or more per week"/>
    <s v="Never / Not Applicable"/>
    <s v="Never / Not Applicable"/>
    <s v="Never / Not Applicable"/>
    <x v="7"/>
    <x v="10"/>
    <n v="15.5"/>
    <n v="5.5"/>
    <n v="0.35483870967741937"/>
    <x v="0"/>
    <s v=""/>
    <n v="3"/>
    <n v="1"/>
    <n v="4"/>
    <s v="No"/>
    <s v="Within my neighbourhood (within 15 minutes walking distance)"/>
    <s v="1 to 10"/>
    <n v="2"/>
    <n v="3"/>
    <n v="0"/>
    <s v=""/>
    <s v=""/>
    <s v=""/>
    <s v=""/>
    <s v=""/>
    <s v=""/>
  </r>
  <r>
    <d v="2022-12-30T19:29:42"/>
    <n v="2"/>
    <x v="3"/>
    <s v="Permanent Resident"/>
    <s v="Marine Parade"/>
    <s v="Private"/>
    <s v=""/>
    <s v=""/>
    <s v=""/>
    <s v=""/>
    <s v="Terrace"/>
    <n v="24"/>
    <n v="57"/>
    <n v="87"/>
    <x v="4"/>
    <s v="21 to 30"/>
    <n v="65.5"/>
    <n v="25.5"/>
    <n v="0.38931297709923662"/>
    <x v="23"/>
    <s v="Once or more per week"/>
    <s v="Once or more per day"/>
    <s v="Neighbourhood Plazas (Town plazas and Community plazas)"/>
    <s v="Once or more per day"/>
    <s v="Once or more per day"/>
    <s v="Once or more per month"/>
    <s v="Once or more per month"/>
    <s v="Once or more per day"/>
    <s v="Never / Not Applicable"/>
    <s v="Neighbourhood Fitness Corner"/>
    <n v="4"/>
    <n v="4"/>
    <n v="5"/>
    <s v="Once or more per month"/>
    <s v="Never / Not Applicable"/>
    <s v="Never / Not Applicable"/>
    <s v="Once or more per month"/>
    <x v="0"/>
    <x v="7"/>
    <n v="45.5"/>
    <n v="45.5"/>
    <s v="Error"/>
    <x v="0"/>
    <s v=""/>
    <n v="2"/>
    <n v="4"/>
    <n v="0"/>
    <s v="No"/>
    <s v="Within my neighbourhood (within 15 minutes walking distance)"/>
    <s v="11 to 20"/>
    <n v="3"/>
    <n v="4"/>
    <n v="1"/>
    <s v=""/>
    <s v=""/>
    <s v=""/>
    <s v=""/>
    <s v=""/>
    <s v=""/>
  </r>
  <r>
    <d v="2022-12-31T19:29:42"/>
    <n v="70"/>
    <x v="2"/>
    <s v="Permanent Resident"/>
    <s v="Pasir Ris"/>
    <s v="Private"/>
    <s v=""/>
    <s v=""/>
    <s v=""/>
    <s v=""/>
    <s v="Condominium"/>
    <n v="79"/>
    <n v="40"/>
    <n v="21"/>
    <x v="6"/>
    <s v="91 to 100"/>
    <n v="15.5"/>
    <n v="95.5"/>
    <s v="Error"/>
    <x v="2"/>
    <s v="Once or more per day"/>
    <s v="Once or more per month"/>
    <s v="Neighbourhood CC/RC activities"/>
    <s v="Once or more per week"/>
    <s v="Once or more per month"/>
    <s v="Once or more per day"/>
    <s v="Once or more per week"/>
    <s v="Never / Not Applicable"/>
    <s v="Once or more per week"/>
    <s v="Other:"/>
    <n v="4"/>
    <n v="2"/>
    <n v="3"/>
    <s v="Never / Not Applicable"/>
    <s v="Once or more per week"/>
    <s v="Once or more per day"/>
    <s v="Once or more per day"/>
    <x v="4"/>
    <x v="4"/>
    <n v="65.5"/>
    <n v="25.5"/>
    <n v="0.38931297709923662"/>
    <x v="0"/>
    <s v=""/>
    <n v="0"/>
    <n v="1"/>
    <n v="1"/>
    <s v="Yes"/>
    <s v="Outside my neighbourhood (more than 15 minutes walking distance)"/>
    <s v="91 to 100"/>
    <n v="5"/>
    <n v="2"/>
    <n v="4"/>
    <s v=""/>
    <s v="Outside my neighbourhood (more than 15 minutes walking distance)"/>
    <n v="0"/>
    <n v="2"/>
    <n v="5"/>
    <s v=""/>
  </r>
  <r>
    <d v="2023-01-01T19:29:42"/>
    <n v="16"/>
    <x v="0"/>
    <s v="Singaporean"/>
    <s v="Pasir Ris"/>
    <s v="Public-Private Hybrid - Executive condominium (EC)"/>
    <s v=""/>
    <s v=""/>
    <s v=""/>
    <s v=""/>
    <s v="Terrace"/>
    <n v="22"/>
    <n v="16"/>
    <n v="29"/>
    <x v="1"/>
    <s v="11 to 20"/>
    <n v="55.5"/>
    <n v="15.5"/>
    <n v="0.27927927927927926"/>
    <x v="2"/>
    <s v="Once or more per week"/>
    <s v="Once or more per day"/>
    <s v="Other"/>
    <s v="Once or more per week"/>
    <s v="Once or more per day"/>
    <s v="Never / Not Applicable"/>
    <s v="Once or more per week"/>
    <s v="Once or more per day"/>
    <s v="Once or more per day"/>
    <s v="Neighbourhood Eatery (Hawker Centres/Cafes/etc)"/>
    <n v="2"/>
    <n v="3"/>
    <n v="2"/>
    <s v="Never / Not Applicable"/>
    <s v="Once or more per month"/>
    <s v="Never / Not Applicable"/>
    <s v="Once or more per month"/>
    <x v="11"/>
    <x v="3"/>
    <n v="55.5"/>
    <n v="15.5"/>
    <n v="0.27927927927927926"/>
    <x v="3"/>
    <s v=""/>
    <n v="5"/>
    <n v="0"/>
    <n v="2"/>
    <s v="No"/>
    <s v="Outside my neighbourhood (more than 15 minutes walking distance)"/>
    <n v="0"/>
    <n v="4"/>
    <n v="3"/>
    <n v="3"/>
    <s v=""/>
    <s v=""/>
    <s v=""/>
    <s v=""/>
    <s v=""/>
    <s v=""/>
  </r>
  <r>
    <d v="2023-01-02T19:29:42"/>
    <n v="21"/>
    <x v="1"/>
    <s v="Others"/>
    <s v="Jurong West"/>
    <s v="Private"/>
    <s v=""/>
    <s v=""/>
    <s v=""/>
    <s v=""/>
    <s v="Shophouse"/>
    <n v="89"/>
    <n v="75"/>
    <n v="96"/>
    <x v="5"/>
    <s v="41 to 50"/>
    <n v="75.5"/>
    <n v="45.5"/>
    <n v="0.60264900662251653"/>
    <x v="24"/>
    <s v="Once or more per day"/>
    <s v="Never / Not Applicable"/>
    <s v="Other"/>
    <s v="Never / Not Applicable"/>
    <s v="Once or more per month"/>
    <s v="Never / Not Applicable"/>
    <s v="Never / Not Applicable"/>
    <s v="Once or more per week"/>
    <s v="Once or more per day"/>
    <s v="Neighbourhood Fitness Corner"/>
    <n v="5"/>
    <n v="1"/>
    <n v="4"/>
    <s v="Once or more per week"/>
    <s v="Once or more per day"/>
    <s v="Once or more per week"/>
    <s v="Once or more per month"/>
    <x v="10"/>
    <x v="2"/>
    <n v="0"/>
    <n v="85.5"/>
    <n v="0"/>
    <x v="28"/>
    <s v=""/>
    <n v="5"/>
    <n v="3"/>
    <n v="5"/>
    <s v="No"/>
    <s v="Outside my neighbourhood (more than 15 minutes walking distance)"/>
    <s v="91 to 100"/>
    <n v="0"/>
    <n v="3"/>
    <n v="2"/>
    <s v=""/>
    <s v=""/>
    <s v=""/>
    <s v=""/>
    <s v=""/>
    <s v=""/>
  </r>
  <r>
    <d v="2023-01-03T19:29:42"/>
    <n v="61"/>
    <x v="1"/>
    <s v="Others"/>
    <s v="Pasir Ris"/>
    <s v="Public-Private Hybrid - Executive condominium (EC)"/>
    <s v=""/>
    <s v=""/>
    <s v=""/>
    <s v=""/>
    <s v="Shophouse"/>
    <n v="64"/>
    <n v="37"/>
    <n v="68"/>
    <x v="5"/>
    <s v="61 to 70"/>
    <n v="75.5"/>
    <n v="65.5"/>
    <n v="0.86754966887417218"/>
    <x v="0"/>
    <s v="Once or more per day"/>
    <s v="Once or more per month"/>
    <s v="Neighbourhood Park/Playground/Fitness Corner"/>
    <s v="Once or more per month"/>
    <s v="Once or more per month"/>
    <s v="Once or more per week"/>
    <s v="Once or more per day"/>
    <s v="Never / Not Applicable"/>
    <s v="Once or more per week"/>
    <s v="Neighbourhood Park"/>
    <n v="2"/>
    <n v="2"/>
    <n v="2"/>
    <s v="Once or more per week"/>
    <s v="Never / Not Applicable"/>
    <s v="Once or more per day"/>
    <s v="Never / Not Applicable"/>
    <x v="10"/>
    <x v="0"/>
    <n v="0"/>
    <n v="105.5"/>
    <n v="0"/>
    <x v="0"/>
    <s v=""/>
    <n v="4"/>
    <n v="5"/>
    <n v="3"/>
    <s v="No"/>
    <s v="Within my neighbourhood (within 15 minutes walking distance)"/>
    <s v="81 to 90"/>
    <n v="2"/>
    <n v="1"/>
    <n v="4"/>
    <s v=""/>
    <s v=""/>
    <s v=""/>
    <s v=""/>
    <s v=""/>
    <s v=""/>
  </r>
  <r>
    <d v="2023-01-04T19:29:42"/>
    <n v="87"/>
    <x v="3"/>
    <s v="Permanent Resident"/>
    <s v="Bukit Merah"/>
    <s v="Public-Private Hybrid - Executive condominium (EC)"/>
    <s v=""/>
    <s v=""/>
    <s v=""/>
    <s v=""/>
    <s v="Townhouse"/>
    <n v="53"/>
    <n v="84"/>
    <n v="98"/>
    <x v="1"/>
    <s v="1 to 10"/>
    <n v="55.5"/>
    <n v="5.5"/>
    <n v="9.90990990990991E-2"/>
    <x v="2"/>
    <s v="Once or more per day"/>
    <s v="Once or more per month"/>
    <s v="Neighbourhood shopping mall"/>
    <s v="Once or more per week"/>
    <s v="Once or more per day"/>
    <s v="Once or more per week"/>
    <s v="Never / Not Applicable"/>
    <s v="Once or more per day"/>
    <s v="Once or more per month"/>
    <s v="Other:"/>
    <n v="5"/>
    <n v="0"/>
    <n v="1"/>
    <s v="Never / Not Applicable"/>
    <s v="Once or more per week"/>
    <s v="Never / Not Applicable"/>
    <s v="Once or more per day"/>
    <x v="11"/>
    <x v="3"/>
    <n v="55.5"/>
    <n v="15.5"/>
    <n v="0.27927927927927926"/>
    <x v="0"/>
    <s v=""/>
    <n v="5"/>
    <n v="4"/>
    <n v="1"/>
    <s v="No"/>
    <s v="Within my neighbourhood (within 15 minutes walking distance)"/>
    <s v="61 to 70"/>
    <n v="1"/>
    <n v="2"/>
    <n v="2"/>
    <s v=""/>
    <s v=""/>
    <s v=""/>
    <s v=""/>
    <s v=""/>
    <s v=""/>
  </r>
  <r>
    <d v="2023-01-05T19:29:42"/>
    <n v="71"/>
    <x v="0"/>
    <s v="Singaporean"/>
    <s v="Geylang"/>
    <s v="Private"/>
    <s v=""/>
    <s v=""/>
    <s v=""/>
    <s v=""/>
    <s v="Good Class Bungalow (GCB)"/>
    <n v="16"/>
    <n v="74"/>
    <n v="80"/>
    <x v="4"/>
    <s v="71 to 80"/>
    <n v="65.5"/>
    <n v="75.5"/>
    <s v="Error"/>
    <x v="16"/>
    <s v="Never / Not Applicable"/>
    <s v="Once or more per week"/>
    <s v="Neighbourhood CC/RC activities"/>
    <s v="Never / Not Applicable"/>
    <s v="Once or more per week"/>
    <s v="Once or more per month"/>
    <s v="Once or more per week"/>
    <s v="Once or more per week"/>
    <s v="Once or more per week"/>
    <s v="Neighbourhood Playground"/>
    <n v="3"/>
    <n v="2"/>
    <n v="5"/>
    <s v="Once or more per month"/>
    <s v="Once or more per day"/>
    <s v="Once or more per week"/>
    <s v="Once or more per month"/>
    <x v="5"/>
    <x v="7"/>
    <n v="85.5"/>
    <n v="45.5"/>
    <n v="0.53216374269005851"/>
    <x v="29"/>
    <s v=""/>
    <n v="1"/>
    <n v="1"/>
    <n v="1"/>
    <s v="Yes"/>
    <s v="Outside my neighbourhood (more than 15 minutes walking distance)"/>
    <s v="21 to 30"/>
    <n v="5"/>
    <n v="2"/>
    <n v="2"/>
    <s v=""/>
    <s v="Outside my neighbourhood (more than 15 minutes walking distance)"/>
    <n v="1"/>
    <n v="4"/>
    <n v="3"/>
    <s v=""/>
  </r>
  <r>
    <d v="2023-01-06T19:29:42"/>
    <n v="39"/>
    <x v="0"/>
    <s v="Others"/>
    <s v="Tengah"/>
    <s v="Private"/>
    <s v=""/>
    <s v=""/>
    <s v=""/>
    <s v=""/>
    <s v="Bungalow"/>
    <n v="98"/>
    <n v="79"/>
    <n v="38"/>
    <x v="11"/>
    <s v="61 to 70"/>
    <n v="0"/>
    <n v="65.5"/>
    <n v="0"/>
    <x v="0"/>
    <s v="Once or more per month"/>
    <s v="Once or more per day"/>
    <s v="Neighbourhood Plazas (Town plazas and Community plazas)"/>
    <s v="Never / Not Applicable"/>
    <s v="Once or more per month"/>
    <s v="Never / Not Applicable"/>
    <s v="Once or more per day"/>
    <s v="Never / Not Applicable"/>
    <s v="Never / Not Applicable"/>
    <s v="Neighbourhood CC/RC activities"/>
    <n v="4"/>
    <n v="4"/>
    <n v="2"/>
    <s v="Once or more per day"/>
    <s v="Once or more per month"/>
    <s v="Never / Not Applicable"/>
    <s v="Never / Not Applicable"/>
    <x v="0"/>
    <x v="0"/>
    <n v="45.5"/>
    <n v="105.5"/>
    <s v="Error"/>
    <x v="0"/>
    <s v=""/>
    <n v="2"/>
    <n v="0"/>
    <n v="2"/>
    <s v="Yes"/>
    <s v="Within my neighbourhood (within 15 minutes walking distance)"/>
    <n v="0"/>
    <n v="0"/>
    <n v="2"/>
    <n v="2"/>
    <s v=""/>
    <s v="Outside my neighbourhood (more than 15 minutes walking distance)"/>
    <n v="5"/>
    <n v="4"/>
    <n v="1"/>
    <s v=""/>
  </r>
  <r>
    <d v="2023-01-07T19:29:42"/>
    <n v="10"/>
    <x v="2"/>
    <s v="Others"/>
    <s v="Bukit Panjang"/>
    <s v="Public Housing (HDB)"/>
    <s v="3Gen"/>
    <n v="48"/>
    <n v="91"/>
    <n v="54"/>
    <s v=""/>
    <s v=""/>
    <s v=""/>
    <n v="6"/>
    <x v="0"/>
    <s v="31 to 40"/>
    <n v="35.5"/>
    <n v="35.5"/>
    <s v="Error"/>
    <x v="25"/>
    <s v="Once or more per week"/>
    <s v="Once or more per day"/>
    <s v="Neighbourhood Plazas (Town plazas and Community plazas)"/>
    <s v="Once or more per week"/>
    <s v="Once or more per month"/>
    <s v="Once or more per day"/>
    <s v="Never / Not Applicable"/>
    <s v="Once or more per week"/>
    <s v="Once or more per month"/>
    <s v="Neighbourhood Fitness Corner"/>
    <n v="5"/>
    <n v="2"/>
    <n v="2"/>
    <s v="Once or more per week"/>
    <s v="Once or more per month"/>
    <s v="Once or more per day"/>
    <s v="Never / Not Applicable"/>
    <x v="8"/>
    <x v="7"/>
    <n v="35.5"/>
    <n v="45.5"/>
    <s v="Error"/>
    <x v="30"/>
    <s v=""/>
    <n v="2"/>
    <n v="3"/>
    <n v="1"/>
    <s v="No"/>
    <s v="Outside my neighbourhood (more than 15 minutes walking distance)"/>
    <s v="91 to 100"/>
    <n v="4"/>
    <n v="5"/>
    <n v="3"/>
    <s v=""/>
    <s v=""/>
    <s v=""/>
    <s v=""/>
    <s v=""/>
    <s v=""/>
  </r>
  <r>
    <d v="2023-01-08T19:29:42"/>
    <n v="69"/>
    <x v="2"/>
    <s v="Others"/>
    <s v="Jurong East"/>
    <s v="Public Housing (HDB)"/>
    <s v="3Gen"/>
    <n v="44"/>
    <n v="54"/>
    <n v="63"/>
    <s v=""/>
    <s v=""/>
    <s v=""/>
    <n v="41"/>
    <x v="8"/>
    <s v="21 to 30"/>
    <n v="105.5"/>
    <n v="25.5"/>
    <n v="0.24170616113744076"/>
    <x v="2"/>
    <s v="Never / Not Applicable"/>
    <s v="Once or more per day"/>
    <s v="No friends in neighbourhood"/>
    <s v="Once or more per month"/>
    <s v="Never / Not Applicable"/>
    <s v="Once or more per week"/>
    <s v="Once or more per week"/>
    <s v="Once or more per week"/>
    <s v="Once or more per month"/>
    <s v="Neighbourhood Plazas (Town plazas and Community plazas)"/>
    <n v="2"/>
    <n v="0"/>
    <n v="1"/>
    <s v="Never / Not Applicable"/>
    <s v="Once or more per month"/>
    <s v="Never / Not Applicable"/>
    <s v="Never / Not Applicable"/>
    <x v="6"/>
    <x v="11"/>
    <n v="25.5"/>
    <n v="55.5"/>
    <s v="Error"/>
    <x v="0"/>
    <s v=""/>
    <n v="2"/>
    <n v="3"/>
    <n v="3"/>
    <s v="Yes"/>
    <s v="Outside my neighbourhood (more than 15 minutes walking distance)"/>
    <s v="21 to 30"/>
    <n v="1"/>
    <n v="4"/>
    <n v="0"/>
    <s v=""/>
    <s v="Within my neighbourhood (within 15 minutes walking distance)"/>
    <n v="2"/>
    <n v="0"/>
    <n v="5"/>
    <s v=""/>
  </r>
  <r>
    <d v="2023-01-09T19:29:42"/>
    <n v="32"/>
    <x v="0"/>
    <s v="Permanent Resident"/>
    <s v="I do not live in a HDB Town"/>
    <s v="Public Housing (HDB)"/>
    <s v="Executive Flat"/>
    <n v="36"/>
    <n v="72"/>
    <n v="51"/>
    <s v=""/>
    <s v=""/>
    <s v=""/>
    <n v="96"/>
    <x v="9"/>
    <s v="81 to 90"/>
    <n v="25.5"/>
    <n v="85.5"/>
    <s v="Error"/>
    <x v="2"/>
    <s v="Never / Not Applicable"/>
    <s v="Never / Not Applicable"/>
    <s v="Neighbourhood CC/RC activities"/>
    <s v="Never / Not Applicable"/>
    <s v="Never / Not Applicable"/>
    <s v="Once or more per day"/>
    <s v="Once or more per week"/>
    <s v="Once or more per week"/>
    <s v="Once or more per month"/>
    <s v="Neighbourhood Shopping mall"/>
    <n v="0"/>
    <n v="2"/>
    <n v="1"/>
    <s v="Once or more per day"/>
    <s v="Once or more per week"/>
    <s v="Never / Not Applicable"/>
    <s v="Once or more per week"/>
    <x v="0"/>
    <x v="5"/>
    <n v="45.5"/>
    <n v="75.5"/>
    <s v="Error"/>
    <x v="2"/>
    <s v=""/>
    <n v="3"/>
    <n v="4"/>
    <n v="4"/>
    <s v="No"/>
    <s v="Outside my neighbourhood (more than 15 minutes walking distance)"/>
    <s v="71 to 80"/>
    <n v="0"/>
    <n v="4"/>
    <n v="4"/>
    <s v=""/>
    <s v=""/>
    <s v=""/>
    <s v=""/>
    <s v=""/>
    <s v=""/>
  </r>
  <r>
    <d v="2023-01-10T19:29:42"/>
    <n v="5"/>
    <x v="0"/>
    <s v="Others"/>
    <s v="Bukit Batok"/>
    <s v="Private"/>
    <s v=""/>
    <s v=""/>
    <s v=""/>
    <s v=""/>
    <s v="Good Class Bungalow (GCB)"/>
    <n v="55"/>
    <n v="2"/>
    <n v="66"/>
    <x v="1"/>
    <s v="More than 100"/>
    <n v="55.5"/>
    <n v="105.5"/>
    <s v="Error"/>
    <x v="2"/>
    <s v="Once or more per day"/>
    <s v="Never / Not Applicable"/>
    <s v="No friends in neighbourhood"/>
    <s v="Never / Not Applicable"/>
    <s v="Once or more per month"/>
    <s v="Once or more per day"/>
    <s v="Once or more per day"/>
    <s v="Once or more per week"/>
    <s v="Once or more per week"/>
    <s v="Neighbourhood Plazas (Town plazas and Community plazas)"/>
    <n v="4"/>
    <n v="5"/>
    <n v="5"/>
    <s v="Once or more per day"/>
    <s v="Never / Not Applicable"/>
    <s v="Once or more per month"/>
    <s v="Once or more per day"/>
    <x v="6"/>
    <x v="10"/>
    <n v="25.5"/>
    <n v="5.5"/>
    <n v="0.21568627450980393"/>
    <x v="0"/>
    <s v=""/>
    <n v="0"/>
    <n v="1"/>
    <n v="2"/>
    <s v="Yes"/>
    <s v="Outside my neighbourhood (more than 15 minutes walking distance)"/>
    <s v="51 to 60"/>
    <n v="2"/>
    <n v="1"/>
    <n v="1"/>
    <s v=""/>
    <s v="Outside my neighbourhood (more than 15 minutes walking distance)"/>
    <n v="0"/>
    <n v="3"/>
    <n v="4"/>
    <s v=""/>
  </r>
  <r>
    <d v="2023-01-11T19:29:42"/>
    <n v="51"/>
    <x v="2"/>
    <s v="Permanent Resident"/>
    <s v="Jurong East"/>
    <s v="Private"/>
    <s v=""/>
    <s v=""/>
    <s v=""/>
    <s v=""/>
    <s v="Townhouse"/>
    <n v="29"/>
    <n v="84"/>
    <n v="83"/>
    <x v="2"/>
    <s v="31 to 40"/>
    <n v="85.5"/>
    <n v="35.5"/>
    <n v="0.41520467836257308"/>
    <x v="2"/>
    <s v="Once or more per day"/>
    <s v="Once or more per month"/>
    <s v="Other"/>
    <s v="Never / Not Applicable"/>
    <s v="Once or more per day"/>
    <s v="Once or more per week"/>
    <s v="Once or more per week"/>
    <s v="Once or more per week"/>
    <s v="Never / Not Applicable"/>
    <s v="No neighbours"/>
    <n v="1"/>
    <n v="5"/>
    <n v="4"/>
    <s v="Once or more per day"/>
    <s v="Once or more per month"/>
    <s v="Once or more per month"/>
    <s v="Once or more per week"/>
    <x v="0"/>
    <x v="9"/>
    <n v="45.5"/>
    <n v="65.5"/>
    <s v="Error"/>
    <x v="0"/>
    <s v=""/>
    <n v="0"/>
    <n v="3"/>
    <n v="2"/>
    <s v="No"/>
    <s v="Outside my neighbourhood (more than 15 minutes walking distance)"/>
    <n v="0"/>
    <n v="0"/>
    <n v="1"/>
    <n v="2"/>
    <s v=""/>
    <s v=""/>
    <s v=""/>
    <s v=""/>
    <s v=""/>
    <s v=""/>
  </r>
  <r>
    <d v="2023-01-12T19:29:42"/>
    <n v="31"/>
    <x v="1"/>
    <s v="Singaporean"/>
    <s v="Bukit Batok"/>
    <s v="Public Housing (HDB)"/>
    <s v="Executive Flat"/>
    <n v="76"/>
    <n v="6"/>
    <n v="84"/>
    <s v=""/>
    <s v=""/>
    <s v=""/>
    <n v="97"/>
    <x v="5"/>
    <s v="71 to 80"/>
    <n v="75.5"/>
    <n v="75.5"/>
    <s v="Error"/>
    <x v="0"/>
    <s v="Once or more per day"/>
    <s v="Once or more per month"/>
    <s v="Neighbourhood CC/RC activities"/>
    <s v="Once or more per month"/>
    <s v="Once or more per week"/>
    <s v="Once or more per week"/>
    <s v="Once or more per week"/>
    <s v="Once or more per month"/>
    <s v="Once or more per day"/>
    <s v="Neighbourhood Fitness Corner"/>
    <n v="5"/>
    <n v="1"/>
    <n v="5"/>
    <s v="Once or more per week"/>
    <s v="Once or more per day"/>
    <s v="Once or more per day"/>
    <s v="Once or more per week"/>
    <x v="1"/>
    <x v="7"/>
    <n v="105.5"/>
    <n v="45.5"/>
    <n v="0.43127962085308058"/>
    <x v="31"/>
    <s v=""/>
    <n v="0"/>
    <n v="0"/>
    <n v="5"/>
    <s v="Yes"/>
    <s v="Outside my neighbourhood (more than 15 minutes walking distance)"/>
    <s v="11 to 20"/>
    <n v="1"/>
    <n v="3"/>
    <n v="0"/>
    <s v=""/>
    <s v="Within my neighbourhood (within 15 minutes walking distance)"/>
    <n v="4"/>
    <n v="2"/>
    <n v="2"/>
    <s v=""/>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Singaporean"/>
    <s v="Kallang / Whampoa"/>
    <x v="0"/>
    <x v="0"/>
  </r>
  <r>
    <x v="1"/>
    <s v="Permanent Resident"/>
    <s v="Toa Payoh"/>
    <x v="1"/>
    <x v="1"/>
  </r>
  <r>
    <x v="1"/>
    <s v="Permanent Resident"/>
    <s v="Choa Chu Kang"/>
    <x v="2"/>
    <x v="2"/>
  </r>
  <r>
    <x v="0"/>
    <s v="Singaporean"/>
    <s v="Tampines"/>
    <x v="2"/>
    <x v="2"/>
  </r>
  <r>
    <x v="0"/>
    <s v="Singaporean"/>
    <s v="Hougang"/>
    <x v="0"/>
    <x v="3"/>
  </r>
  <r>
    <x v="2"/>
    <s v="Singaporean"/>
    <s v="Pasir Ris"/>
    <x v="2"/>
    <x v="4"/>
  </r>
  <r>
    <x v="0"/>
    <s v="Singaporean"/>
    <s v="Bishan"/>
    <x v="0"/>
    <x v="5"/>
  </r>
  <r>
    <x v="0"/>
    <s v="Singaporean"/>
    <s v="Bukit Merah"/>
    <x v="1"/>
    <x v="3"/>
  </r>
  <r>
    <x v="3"/>
    <s v="Permanent Resident"/>
    <s v="Serangoon"/>
    <x v="1"/>
    <x v="3"/>
  </r>
  <r>
    <x v="3"/>
    <s v="Singaporean"/>
    <s v="Central Area"/>
    <x v="1"/>
    <x v="3"/>
  </r>
  <r>
    <x v="3"/>
    <s v="Singaporean"/>
    <s v="Queenstown"/>
    <x v="1"/>
    <x v="6"/>
  </r>
  <r>
    <x v="0"/>
    <s v="Others"/>
    <s v="Bukit Batok"/>
    <x v="2"/>
    <x v="7"/>
  </r>
  <r>
    <x v="1"/>
    <s v="Singaporean"/>
    <s v="Yishun"/>
    <x v="2"/>
    <x v="8"/>
  </r>
  <r>
    <x v="3"/>
    <s v="Singaporean"/>
    <s v="Punggol"/>
    <x v="0"/>
    <x v="3"/>
  </r>
  <r>
    <x v="3"/>
    <s v="Singaporean"/>
    <s v="Bukit Merah"/>
    <x v="2"/>
    <x v="2"/>
  </r>
  <r>
    <x v="2"/>
    <s v="Permanent Resident"/>
    <s v="Bukit Timah"/>
    <x v="2"/>
    <x v="7"/>
  </r>
  <r>
    <x v="2"/>
    <s v="Singaporean"/>
    <s v="Ang Mo Kio"/>
    <x v="2"/>
    <x v="8"/>
  </r>
  <r>
    <x v="2"/>
    <s v="Permanent Resident"/>
    <s v="Jurong East"/>
    <x v="1"/>
    <x v="9"/>
  </r>
  <r>
    <x v="3"/>
    <s v="Singaporean"/>
    <s v="Jurong West"/>
    <x v="0"/>
    <x v="10"/>
  </r>
  <r>
    <x v="3"/>
    <s v="Singaporean"/>
    <s v="Marine Parade"/>
    <x v="2"/>
    <x v="11"/>
  </r>
  <r>
    <x v="3"/>
    <s v="Singaporean"/>
    <s v="Bukit Merah"/>
    <x v="0"/>
    <x v="0"/>
  </r>
  <r>
    <x v="1"/>
    <s v="Singaporean"/>
    <s v="Pasir Ris"/>
    <x v="0"/>
    <x v="12"/>
  </r>
  <r>
    <x v="1"/>
    <s v="Permanent Resident"/>
    <s v="Punggol"/>
    <x v="2"/>
    <x v="7"/>
  </r>
  <r>
    <x v="2"/>
    <s v="Singaporean"/>
    <s v="Sengkang"/>
    <x v="2"/>
    <x v="13"/>
  </r>
  <r>
    <x v="2"/>
    <s v="Others"/>
    <s v="Bukit Timah"/>
    <x v="0"/>
    <x v="3"/>
  </r>
  <r>
    <x v="1"/>
    <s v="Singaporean"/>
    <s v="Bukit Batok"/>
    <x v="0"/>
    <x v="12"/>
  </r>
  <r>
    <x v="2"/>
    <s v="Singaporean"/>
    <s v="Bukit Timah"/>
    <x v="1"/>
    <x v="5"/>
  </r>
  <r>
    <x v="2"/>
    <s v="Singaporean"/>
    <s v="Bukit Panjang"/>
    <x v="1"/>
    <x v="3"/>
  </r>
  <r>
    <x v="2"/>
    <s v="Permanent Resident"/>
    <s v="Bishan"/>
    <x v="1"/>
    <x v="10"/>
  </r>
  <r>
    <x v="3"/>
    <s v="Singaporean"/>
    <s v="Bukit Timah"/>
    <x v="2"/>
    <x v="8"/>
  </r>
  <r>
    <x v="2"/>
    <s v="Permanent Resident"/>
    <s v="Hougang"/>
    <x v="1"/>
    <x v="5"/>
  </r>
  <r>
    <x v="2"/>
    <s v="Singaporean"/>
    <s v="Bukit Merah"/>
    <x v="0"/>
    <x v="9"/>
  </r>
  <r>
    <x v="0"/>
    <s v="Others"/>
    <s v="Toa Payoh"/>
    <x v="2"/>
    <x v="13"/>
  </r>
  <r>
    <x v="0"/>
    <s v="Singaporean"/>
    <s v="Jurong East"/>
    <x v="0"/>
    <x v="0"/>
  </r>
  <r>
    <x v="0"/>
    <s v="Others"/>
    <s v="Kallang / Whampoa"/>
    <x v="0"/>
    <x v="9"/>
  </r>
  <r>
    <x v="0"/>
    <s v="Permanent Resident"/>
    <s v="Bukit Panjang"/>
    <x v="2"/>
    <x v="14"/>
  </r>
  <r>
    <x v="1"/>
    <s v="Permanent Resident"/>
    <s v="Bedok"/>
    <x v="2"/>
    <x v="7"/>
  </r>
  <r>
    <x v="0"/>
    <s v="Others"/>
    <s v="Serangoon"/>
    <x v="2"/>
    <x v="15"/>
  </r>
  <r>
    <x v="0"/>
    <s v="Singaporean"/>
    <s v="Geylang"/>
    <x v="1"/>
    <x v="16"/>
  </r>
  <r>
    <x v="2"/>
    <s v="Permanent Resident"/>
    <s v="Serangoon"/>
    <x v="2"/>
    <x v="2"/>
  </r>
  <r>
    <x v="2"/>
    <s v="Others"/>
    <s v="Tampines"/>
    <x v="1"/>
    <x v="10"/>
  </r>
  <r>
    <x v="0"/>
    <s v="Permanent Resident"/>
    <s v="Choa Chu Kang"/>
    <x v="2"/>
    <x v="11"/>
  </r>
  <r>
    <x v="0"/>
    <s v="Permanent Resident"/>
    <s v="Pasir Ris"/>
    <x v="0"/>
    <x v="16"/>
  </r>
  <r>
    <x v="2"/>
    <s v="Singaporean"/>
    <s v="Punggol"/>
    <x v="0"/>
    <x v="6"/>
  </r>
  <r>
    <x v="1"/>
    <s v="Others"/>
    <s v="Bishan"/>
    <x v="2"/>
    <x v="15"/>
  </r>
  <r>
    <x v="1"/>
    <s v="Others"/>
    <s v="Yishun"/>
    <x v="1"/>
    <x v="10"/>
  </r>
  <r>
    <x v="1"/>
    <s v="Permanent Resident"/>
    <s v="Punggol"/>
    <x v="0"/>
    <x v="1"/>
  </r>
  <r>
    <x v="0"/>
    <s v="Others"/>
    <s v="Bukit Batok"/>
    <x v="1"/>
    <x v="16"/>
  </r>
  <r>
    <x v="2"/>
    <s v="Singaporean"/>
    <s v="I do not live in a HDB Town"/>
    <x v="1"/>
    <x v="12"/>
  </r>
  <r>
    <x v="3"/>
    <s v="Singaporean"/>
    <s v="Yishun"/>
    <x v="0"/>
    <x v="0"/>
  </r>
  <r>
    <x v="2"/>
    <s v="Permanent Resident"/>
    <s v="Woodlands"/>
    <x v="2"/>
    <x v="8"/>
  </r>
  <r>
    <x v="1"/>
    <s v="Permanent Resident"/>
    <s v="Choa Chu Kang"/>
    <x v="2"/>
    <x v="11"/>
  </r>
  <r>
    <x v="0"/>
    <s v="Permanent Resident"/>
    <s v="Hougang"/>
    <x v="2"/>
    <x v="11"/>
  </r>
  <r>
    <x v="1"/>
    <s v="Others"/>
    <s v="Bukit Batok"/>
    <x v="0"/>
    <x v="1"/>
  </r>
  <r>
    <x v="0"/>
    <s v="Permanent Resident"/>
    <s v="Bukit Panjang"/>
    <x v="1"/>
    <x v="0"/>
  </r>
  <r>
    <x v="3"/>
    <s v="Permanent Resident"/>
    <s v="Sengkang"/>
    <x v="1"/>
    <x v="17"/>
  </r>
  <r>
    <x v="0"/>
    <s v="Others"/>
    <s v="Choa Chu Kang"/>
    <x v="2"/>
    <x v="8"/>
  </r>
  <r>
    <x v="0"/>
    <s v="Singaporean"/>
    <s v="Central Area"/>
    <x v="0"/>
    <x v="5"/>
  </r>
  <r>
    <x v="1"/>
    <s v="Permanent Resident"/>
    <s v="Jurong West"/>
    <x v="2"/>
    <x v="8"/>
  </r>
  <r>
    <x v="3"/>
    <s v="Permanent Resident"/>
    <s v="Sembawang"/>
    <x v="0"/>
    <x v="0"/>
  </r>
  <r>
    <x v="3"/>
    <s v="Others"/>
    <s v="Jurong West"/>
    <x v="1"/>
    <x v="10"/>
  </r>
  <r>
    <x v="2"/>
    <s v="Permanent Resident"/>
    <s v="Queenstown"/>
    <x v="1"/>
    <x v="12"/>
  </r>
  <r>
    <x v="3"/>
    <s v="Others"/>
    <s v="Geylang"/>
    <x v="0"/>
    <x v="0"/>
  </r>
  <r>
    <x v="0"/>
    <s v="Others"/>
    <s v="Tampines"/>
    <x v="0"/>
    <x v="5"/>
  </r>
  <r>
    <x v="1"/>
    <s v="Singaporean"/>
    <s v="Bedok"/>
    <x v="2"/>
    <x v="7"/>
  </r>
  <r>
    <x v="3"/>
    <s v="Singaporean"/>
    <s v="Bedok"/>
    <x v="1"/>
    <x v="17"/>
  </r>
  <r>
    <x v="0"/>
    <s v="Permanent Resident"/>
    <s v="Kallang / Whampoa"/>
    <x v="0"/>
    <x v="10"/>
  </r>
  <r>
    <x v="3"/>
    <s v="Permanent Resident"/>
    <s v="Woodlands"/>
    <x v="1"/>
    <x v="17"/>
  </r>
  <r>
    <x v="3"/>
    <s v="Permanent Resident"/>
    <s v="Bukit Batok"/>
    <x v="2"/>
    <x v="4"/>
  </r>
  <r>
    <x v="0"/>
    <s v="Others"/>
    <s v="Bukit Merah"/>
    <x v="0"/>
    <x v="10"/>
  </r>
  <r>
    <x v="2"/>
    <s v="Singaporean"/>
    <s v="Punggol"/>
    <x v="0"/>
    <x v="17"/>
  </r>
  <r>
    <x v="3"/>
    <s v="Permanent Resident"/>
    <s v="Bishan"/>
    <x v="0"/>
    <x v="16"/>
  </r>
  <r>
    <x v="1"/>
    <s v="Others"/>
    <s v="Bukit Batok"/>
    <x v="1"/>
    <x v="3"/>
  </r>
  <r>
    <x v="2"/>
    <s v="Permanent Resident"/>
    <s v="Tengah"/>
    <x v="1"/>
    <x v="0"/>
  </r>
  <r>
    <x v="0"/>
    <s v="Others"/>
    <s v="Bukit Panjang"/>
    <x v="0"/>
    <x v="5"/>
  </r>
  <r>
    <x v="0"/>
    <s v="Others"/>
    <s v="Bukit Timah"/>
    <x v="1"/>
    <x v="1"/>
  </r>
  <r>
    <x v="3"/>
    <s v="Others"/>
    <s v="Choa Chu Kang"/>
    <x v="2"/>
    <x v="4"/>
  </r>
  <r>
    <x v="2"/>
    <s v="Permanent Resident"/>
    <s v="Tengah"/>
    <x v="1"/>
    <x v="0"/>
  </r>
  <r>
    <x v="1"/>
    <s v="Singaporean"/>
    <s v="Bishan"/>
    <x v="0"/>
    <x v="16"/>
  </r>
  <r>
    <x v="0"/>
    <s v="Others"/>
    <s v="Jurong West"/>
    <x v="2"/>
    <x v="11"/>
  </r>
  <r>
    <x v="3"/>
    <s v="Others"/>
    <s v="Bukit Batok"/>
    <x v="2"/>
    <x v="7"/>
  </r>
  <r>
    <x v="1"/>
    <s v="Singaporean"/>
    <s v="Serangoon"/>
    <x v="0"/>
    <x v="12"/>
  </r>
  <r>
    <x v="2"/>
    <s v="Others"/>
    <s v="Bedok"/>
    <x v="1"/>
    <x v="17"/>
  </r>
  <r>
    <x v="0"/>
    <s v="Singaporean"/>
    <s v="Tengah"/>
    <x v="2"/>
    <x v="11"/>
  </r>
  <r>
    <x v="1"/>
    <s v="Singaporean"/>
    <s v="Hougang"/>
    <x v="0"/>
    <x v="1"/>
  </r>
  <r>
    <x v="0"/>
    <s v="Permanent Resident"/>
    <s v="Clementi"/>
    <x v="1"/>
    <x v="16"/>
  </r>
  <r>
    <x v="3"/>
    <s v="Others"/>
    <s v="Bukit Batok"/>
    <x v="0"/>
    <x v="6"/>
  </r>
  <r>
    <x v="0"/>
    <s v="Others"/>
    <s v="Bukit Panjang"/>
    <x v="2"/>
    <x v="11"/>
  </r>
  <r>
    <x v="1"/>
    <s v="Permanent Resident"/>
    <s v="Clementi"/>
    <x v="1"/>
    <x v="0"/>
  </r>
  <r>
    <x v="3"/>
    <s v="Others"/>
    <s v="Yishun"/>
    <x v="0"/>
    <x v="17"/>
  </r>
  <r>
    <x v="1"/>
    <s v="Others"/>
    <s v="Tengah"/>
    <x v="0"/>
    <x v="16"/>
  </r>
  <r>
    <x v="2"/>
    <s v="Singaporean"/>
    <s v="Bukit Batok"/>
    <x v="1"/>
    <x v="0"/>
  </r>
  <r>
    <x v="0"/>
    <s v="Singaporean"/>
    <s v="Sengkang"/>
    <x v="2"/>
    <x v="13"/>
  </r>
  <r>
    <x v="1"/>
    <s v="Permanent Resident"/>
    <s v="Pasir Ris"/>
    <x v="2"/>
    <x v="8"/>
  </r>
  <r>
    <x v="3"/>
    <s v="Others"/>
    <s v="Sembawang"/>
    <x v="0"/>
    <x v="6"/>
  </r>
  <r>
    <x v="3"/>
    <s v="Others"/>
    <s v="Bukit Merah"/>
    <x v="1"/>
    <x v="9"/>
  </r>
  <r>
    <x v="1"/>
    <s v="Others"/>
    <s v="Serangoon"/>
    <x v="2"/>
    <x v="15"/>
  </r>
  <r>
    <x v="0"/>
    <s v="Permanent Resident"/>
    <s v="Choa Chu Kang"/>
    <x v="0"/>
    <x v="17"/>
  </r>
  <r>
    <x v="1"/>
    <s v="Singaporean"/>
    <s v="Bedok"/>
    <x v="0"/>
    <x v="0"/>
  </r>
  <r>
    <x v="3"/>
    <s v="Permanent Resident"/>
    <s v="I do not live in a HDB Town"/>
    <x v="1"/>
    <x v="9"/>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x v="0"/>
    <s v="Singaporean"/>
    <s v="I do not live in a HDB Town"/>
    <x v="0"/>
    <x v="0"/>
  </r>
  <r>
    <x v="1"/>
    <x v="0"/>
    <s v="Singaporean"/>
    <s v="I do not live in a HDB Town"/>
    <x v="0"/>
    <x v="0"/>
  </r>
  <r>
    <x v="0"/>
    <x v="0"/>
    <s v="Singaporean"/>
    <s v="Punggol"/>
    <x v="1"/>
    <x v="1"/>
  </r>
  <r>
    <x v="2"/>
    <x v="0"/>
    <s v="Singaporean"/>
    <s v="Ang Mo Kio"/>
    <x v="1"/>
    <x v="1"/>
  </r>
  <r>
    <x v="0"/>
    <x v="0"/>
    <s v="Singaporean"/>
    <s v="Woodlands"/>
    <x v="1"/>
    <x v="1"/>
  </r>
  <r>
    <x v="3"/>
    <x v="0"/>
    <s v="Singaporean"/>
    <s v="Choa Chu Kang"/>
    <x v="1"/>
    <x v="2"/>
  </r>
  <r>
    <x v="4"/>
    <x v="0"/>
    <s v="Singaporean"/>
    <s v="Bishan"/>
    <x v="1"/>
    <x v="3"/>
  </r>
  <r>
    <x v="5"/>
    <x v="0"/>
    <s v="Singaporean"/>
    <s v="Bishan"/>
    <x v="1"/>
    <x v="3"/>
  </r>
  <r>
    <x v="2"/>
    <x v="0"/>
    <s v="Singaporean"/>
    <s v="Choa Chu Kang"/>
    <x v="1"/>
    <x v="2"/>
  </r>
  <r>
    <x v="4"/>
    <x v="0"/>
    <s v="Singaporean"/>
    <s v="Tampines"/>
    <x v="1"/>
    <x v="2"/>
  </r>
  <r>
    <x v="2"/>
    <x v="0"/>
    <s v="Singaporean"/>
    <s v="Tampines"/>
    <x v="1"/>
    <x v="1"/>
  </r>
  <r>
    <x v="3"/>
    <x v="0"/>
    <s v="Singaporean"/>
    <s v="Bishan"/>
    <x v="1"/>
    <x v="2"/>
  </r>
  <r>
    <x v="0"/>
    <x v="0"/>
    <s v="Singaporean"/>
    <s v="Woodlands"/>
    <x v="0"/>
    <x v="4"/>
  </r>
  <r>
    <x v="0"/>
    <x v="0"/>
    <s v="Singaporean"/>
    <s v="Bishan"/>
    <x v="0"/>
    <x v="5"/>
  </r>
  <r>
    <x v="2"/>
    <x v="0"/>
    <s v="Singaporean"/>
    <s v="Punggol"/>
    <x v="1"/>
    <x v="1"/>
  </r>
  <r>
    <x v="1"/>
    <x v="0"/>
    <s v="Singaporean"/>
    <s v="Bukit Timah"/>
    <x v="0"/>
    <x v="6"/>
  </r>
  <r>
    <x v="1"/>
    <x v="0"/>
    <s v="Singaporean"/>
    <s v="Hougang"/>
    <x v="1"/>
    <x v="1"/>
  </r>
  <r>
    <x v="3"/>
    <x v="1"/>
    <s v="Singaporean"/>
    <s v="Jurong East"/>
    <x v="1"/>
    <x v="3"/>
  </r>
  <r>
    <x v="1"/>
    <x v="0"/>
    <s v="Singaporean"/>
    <s v="Yishun"/>
    <x v="1"/>
    <x v="7"/>
  </r>
  <r>
    <x v="1"/>
    <x v="0"/>
    <s v="Singaporean"/>
    <s v="Bukit Panjang"/>
    <x v="0"/>
    <x v="6"/>
  </r>
  <r>
    <x v="6"/>
    <x v="2"/>
    <s v="Singaporean"/>
    <s v="Ang Mo Kio"/>
    <x v="1"/>
    <x v="1"/>
  </r>
  <r>
    <x v="7"/>
    <x v="1"/>
    <s v="Singaporean"/>
    <s v="Woodlands"/>
    <x v="1"/>
    <x v="8"/>
  </r>
  <r>
    <x v="1"/>
    <x v="0"/>
    <s v="Singaporean"/>
    <s v="Hougang"/>
    <x v="0"/>
    <x v="5"/>
  </r>
  <r>
    <x v="8"/>
    <x v="0"/>
    <s v="Singaporean"/>
    <s v="Bishan"/>
    <x v="1"/>
    <x v="2"/>
  </r>
  <r>
    <x v="0"/>
    <x v="0"/>
    <s v="Singaporean"/>
    <s v="Ang Mo Kio"/>
    <x v="1"/>
    <x v="2"/>
  </r>
  <r>
    <x v="4"/>
    <x v="0"/>
    <s v="Singaporean"/>
    <s v="Bedok"/>
    <x v="1"/>
    <x v="2"/>
  </r>
  <r>
    <x v="3"/>
    <x v="1"/>
    <s v="Singaporean"/>
    <s v="I do not live in a HDB Town"/>
    <x v="0"/>
    <x v="6"/>
  </r>
  <r>
    <x v="0"/>
    <x v="0"/>
    <s v="Singaporean"/>
    <s v="Queenstown"/>
    <x v="0"/>
    <x v="6"/>
  </r>
  <r>
    <x v="9"/>
    <x v="1"/>
    <s v="Indian"/>
    <s v="I do not live in a HDB Town"/>
    <x v="0"/>
    <x v="4"/>
  </r>
  <r>
    <x v="10"/>
    <x v="0"/>
    <s v="Singaporean"/>
    <s v="I do not live in a HDB Town"/>
    <x v="0"/>
    <x v="0"/>
  </r>
  <r>
    <x v="4"/>
    <x v="0"/>
    <s v="Singaporean"/>
    <s v="Clementi"/>
    <x v="1"/>
    <x v="1"/>
  </r>
  <r>
    <x v="0"/>
    <x v="3"/>
    <s v="Singaporean"/>
    <s v="Bishan"/>
    <x v="0"/>
    <x v="6"/>
  </r>
  <r>
    <x v="1"/>
    <x v="0"/>
    <s v="Singaporean"/>
    <s v="I do not live in a HDB Town"/>
    <x v="0"/>
    <x v="9"/>
  </r>
  <r>
    <x v="2"/>
    <x v="0"/>
    <s v="Singaporean"/>
    <s v="Clementi"/>
    <x v="0"/>
    <x v="6"/>
  </r>
  <r>
    <x v="3"/>
    <x v="0"/>
    <s v="Singaporean"/>
    <s v="Woodlands"/>
    <x v="1"/>
    <x v="3"/>
  </r>
  <r>
    <x v="2"/>
    <x v="0"/>
    <s v="Singaporean"/>
    <s v="Serangoon"/>
    <x v="0"/>
    <x v="6"/>
  </r>
  <r>
    <x v="0"/>
    <x v="1"/>
    <s v="Singaporean"/>
    <s v="Clementi"/>
    <x v="0"/>
    <x v="6"/>
  </r>
  <r>
    <x v="3"/>
    <x v="0"/>
    <s v="Singaporean"/>
    <s v="Pasir Ris"/>
    <x v="1"/>
    <x v="3"/>
  </r>
  <r>
    <x v="3"/>
    <x v="0"/>
    <s v="Singaporean"/>
    <s v="Pasir Ris"/>
    <x v="1"/>
    <x v="2"/>
  </r>
  <r>
    <x v="11"/>
    <x v="0"/>
    <s v="Singaporean"/>
    <s v="Bukit Batok"/>
    <x v="1"/>
    <x v="1"/>
  </r>
  <r>
    <x v="1"/>
    <x v="0"/>
    <s v="Singaporean"/>
    <s v="Sengkang"/>
    <x v="1"/>
    <x v="1"/>
  </r>
  <r>
    <x v="2"/>
    <x v="0"/>
    <s v="Singaporean"/>
    <s v="Pasir Ris"/>
    <x v="1"/>
    <x v="2"/>
  </r>
  <r>
    <x v="0"/>
    <x v="0"/>
    <s v="Singaporean"/>
    <s v="Tampines"/>
    <x v="0"/>
    <x v="6"/>
  </r>
  <r>
    <x v="1"/>
    <x v="0"/>
    <s v="Singaporean"/>
    <s v="Bishan"/>
    <x v="1"/>
    <x v="1"/>
  </r>
  <r>
    <x v="3"/>
    <x v="0"/>
    <s v="Singaporean"/>
    <s v="Choa Chu Kang"/>
    <x v="1"/>
    <x v="1"/>
  </r>
  <r>
    <x v="7"/>
    <x v="2"/>
    <s v="Singaporean"/>
    <s v="Bedok"/>
    <x v="1"/>
    <x v="2"/>
  </r>
  <r>
    <x v="2"/>
    <x v="0"/>
    <s v="Singaporean"/>
    <s v="Hougang"/>
    <x v="0"/>
    <x v="6"/>
  </r>
  <r>
    <x v="2"/>
    <x v="1"/>
    <s v="Singaporean"/>
    <s v="Jurong West"/>
    <x v="1"/>
    <x v="1"/>
  </r>
  <r>
    <x v="0"/>
    <x v="1"/>
    <s v="Indian"/>
    <s v="Queenstown"/>
    <x v="0"/>
    <x v="6"/>
  </r>
  <r>
    <x v="12"/>
    <x v="1"/>
    <s v="Singapore Permanent Resident"/>
    <s v="Queenstown"/>
    <x v="1"/>
    <x v="10"/>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r>
    <x v="13"/>
    <x v="4"/>
    <m/>
    <m/>
    <x v="2"/>
    <x v="11"/>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s v="22"/>
    <x v="0"/>
    <s v="Singaporean"/>
    <s v="I do not live in a HDB Town"/>
    <s v="Private"/>
    <s v="Terrace"/>
    <s v="1 to 10"/>
    <s v="0"/>
    <n v="5.5"/>
    <n v="0"/>
    <s v="Sometimes"/>
    <s v="Never"/>
    <s v="Along the street or when house visiting"/>
    <x v="0"/>
    <x v="0"/>
    <s v="Sometimes"/>
    <s v="Never"/>
    <s v="In their houses or along the street"/>
    <s v="Neither agree nor disagree"/>
    <s v="Somewhat agree"/>
    <x v="0"/>
    <s v="Very frequently"/>
    <s v="Frequently"/>
    <s v="Very frequently"/>
    <s v="Very frequently"/>
    <s v="21 to 30"/>
    <s v="1 to 10"/>
    <n v="25.5"/>
    <n v="5.5"/>
    <s v="At work, in school, or when we go out to eat"/>
    <s v="Strongly agree"/>
    <s v="Strongly agree"/>
    <x v="0"/>
  </r>
  <r>
    <s v="23"/>
    <x v="0"/>
    <s v="Singaporean"/>
    <s v="I do not live in a HDB Town"/>
    <s v="Private"/>
    <s v="Terrace"/>
    <s v="1 to 10"/>
    <s v="0"/>
    <n v="5.5"/>
    <n v="0"/>
    <s v="Sometimes"/>
    <s v="Never"/>
    <s v="Neighbourhood shopping mall"/>
    <x v="1"/>
    <x v="1"/>
    <s v="Sometimes"/>
    <s v="Sometimes"/>
    <s v="See them say hi outside their house"/>
    <s v="Somewhat disagree"/>
    <s v="Somewhat agree"/>
    <x v="1"/>
    <s v="Very frequently"/>
    <s v="Sometimes"/>
    <s v="Very frequently"/>
    <s v="Sometimes"/>
    <s v="21 to 30"/>
    <s v="1 to 10"/>
    <n v="25.5"/>
    <n v="5.5"/>
    <s v="School "/>
    <s v="Somewhat agree"/>
    <s v="Strongly agree"/>
    <x v="0"/>
  </r>
  <r>
    <s v="22"/>
    <x v="0"/>
    <s v="Singaporean"/>
    <s v="Punggol"/>
    <s v="Public Housing (HDB)"/>
    <s v="4-Room"/>
    <s v="0"/>
    <s v="0"/>
    <n v="0"/>
    <n v="0"/>
    <s v="Never"/>
    <s v="Never"/>
    <s v="Neighbourhood shopping mall"/>
    <x v="1"/>
    <x v="1"/>
    <s v="Sometimes"/>
    <s v="Sometimes"/>
    <s v="Neighbourhood Eatery (Hawker Centres/Cafes/etc)"/>
    <s v="Neither agree nor disagree"/>
    <s v="Somewhat agree"/>
    <x v="0"/>
    <s v="Sometimes"/>
    <s v="Sometimes"/>
    <s v="Frequently"/>
    <s v="Frequently"/>
    <s v="41 to 50"/>
    <s v="31 to 40"/>
    <n v="45.5"/>
    <n v="35.5"/>
    <s v="School, etc"/>
    <s v="Somewhat agree"/>
    <s v="Somewhat agree"/>
    <x v="1"/>
  </r>
  <r>
    <s v="24"/>
    <x v="0"/>
    <s v="Singaporean"/>
    <s v="Ang Mo Kio"/>
    <s v="Public Housing (HDB)"/>
    <s v="4-Room"/>
    <s v="0"/>
    <s v="0"/>
    <n v="0"/>
    <n v="0"/>
    <s v="Never"/>
    <s v="Never"/>
    <s v="No friends in neighbourhood"/>
    <x v="2"/>
    <x v="2"/>
    <s v="Never"/>
    <s v="Never"/>
    <s v="Neighbourhood Park/Playground/Fitness Corner"/>
    <s v="Somewhat disagree"/>
    <s v="Neither agree nor disagree"/>
    <x v="2"/>
    <s v="Never"/>
    <s v="Never"/>
    <s v="Never"/>
    <s v="Never"/>
    <s v="0"/>
    <s v="0"/>
    <n v="0"/>
    <n v="0"/>
    <s v="nq"/>
    <s v="Neither agree nor disagree"/>
    <s v="Neither agree nor disagree"/>
    <x v="2"/>
  </r>
  <r>
    <s v="22"/>
    <x v="0"/>
    <s v="Singaporean"/>
    <s v="Woodlands"/>
    <s v="Public Housing (HDB)"/>
    <s v="4-Room"/>
    <s v="0"/>
    <s v="0"/>
    <n v="0"/>
    <n v="0"/>
    <s v="Never"/>
    <s v="Never"/>
    <s v="No friends in neighbourhood"/>
    <x v="1"/>
    <x v="1"/>
    <s v="Never"/>
    <s v="Never"/>
    <s v="No neighbours"/>
    <s v="Somewhat agree"/>
    <s v="Somewhat agree"/>
    <x v="1"/>
    <s v="Sometimes"/>
    <s v="Sometimes"/>
    <s v="Sometimes"/>
    <s v="Sometimes"/>
    <s v="1 to 10"/>
    <s v="0"/>
    <n v="5.5"/>
    <n v="0"/>
    <s v="Their home"/>
    <s v="Somewhat agree"/>
    <s v="Somewhat agree"/>
    <x v="1"/>
  </r>
  <r>
    <s v="21"/>
    <x v="0"/>
    <s v="Singaporean"/>
    <s v="Choa Chu Kang"/>
    <s v="Public Housing (HDB)"/>
    <s v="5-Room"/>
    <s v="1 to 10"/>
    <s v="1 to 10"/>
    <n v="5.5"/>
    <n v="5.5"/>
    <s v="Sometimes"/>
    <s v="Never"/>
    <s v="Each others house"/>
    <x v="0"/>
    <x v="0"/>
    <s v="Never"/>
    <s v="Never"/>
    <s v="NA"/>
    <s v="Neither agree nor disagree"/>
    <s v="Strongly agree"/>
    <x v="0"/>
    <s v="About half the time"/>
    <s v="About half the time"/>
    <s v="About half the time"/>
    <s v="About half the time"/>
    <s v="11 to 20"/>
    <s v="1 to 10"/>
    <n v="15.5"/>
    <n v="5.5"/>
    <s v="School"/>
    <s v="Somewhat agree"/>
    <s v="Somewhat agree"/>
    <x v="0"/>
  </r>
  <r>
    <s v="25"/>
    <x v="0"/>
    <s v="Singaporean"/>
    <s v="Bishan"/>
    <s v="Public Housing (HDB)"/>
    <s v="Executive Flat"/>
    <s v="1 to 10"/>
    <s v="1 to 10"/>
    <n v="5.5"/>
    <n v="5.5"/>
    <s v="Frequently"/>
    <s v="Sometimes"/>
    <s v="Neighbourhood Eatery (Hawker Centres/Cafes/etc)"/>
    <x v="2"/>
    <x v="2"/>
    <s v="About half the time"/>
    <s v="About half the time"/>
    <s v="In our corridor"/>
    <s v="Somewhat disagree"/>
    <s v="Somewhat agree"/>
    <x v="1"/>
    <s v="Very frequently"/>
    <s v="Frequently"/>
    <s v="Very frequently"/>
    <s v="Very frequently"/>
    <s v="More than 100"/>
    <s v="21 to 30"/>
    <n v="105.5"/>
    <n v="25.5"/>
    <s v="University"/>
    <s v="Strongly agree"/>
    <s v="Strongly agree"/>
    <x v="0"/>
  </r>
  <r>
    <s v="20"/>
    <x v="0"/>
    <s v="Singaporean"/>
    <s v="Bishan"/>
    <s v="Public Housing (HDB)"/>
    <s v="Executive Flat"/>
    <s v="0"/>
    <s v="0"/>
    <n v="0"/>
    <n v="0"/>
    <s v="Never"/>
    <s v="Never"/>
    <s v="No friends in neighbourhood"/>
    <x v="1"/>
    <x v="1"/>
    <s v="Never"/>
    <s v="Never"/>
    <s v="No neighbours"/>
    <s v="Neither agree nor disagree"/>
    <s v="Neither agree nor disagree"/>
    <x v="2"/>
    <s v="About half the time"/>
    <s v="Sometimes"/>
    <s v="Very frequently"/>
    <s v="Very frequently"/>
    <s v="21 to 30"/>
    <s v="1 to 10"/>
    <n v="25.5"/>
    <n v="5.5"/>
    <s v="School"/>
    <s v="Somewhat agree"/>
    <s v="Somewhat agree"/>
    <x v="1"/>
  </r>
  <r>
    <s v="24"/>
    <x v="0"/>
    <s v="Singaporean"/>
    <s v="Choa Chu Kang"/>
    <s v="Public Housing (HDB)"/>
    <s v="5-Room"/>
    <s v="1 to 10"/>
    <s v="1 to 10"/>
    <n v="5.5"/>
    <n v="5.5"/>
    <s v="About half the time"/>
    <s v="About half the time"/>
    <s v="at work &amp; school, gym"/>
    <x v="1"/>
    <x v="1"/>
    <s v="Sometimes"/>
    <s v="Sometimes"/>
    <s v="Lift and lift lobby"/>
    <s v="Somewhat disagree"/>
    <s v="Somewhat disagree"/>
    <x v="2"/>
    <s v="Very frequently"/>
    <s v="About half the time"/>
    <s v="Very frequently"/>
    <s v="Frequently"/>
    <s v="41 to 50"/>
    <s v="11 to 20"/>
    <n v="45.5"/>
    <n v="15.5"/>
    <s v="university, workplace, meals"/>
    <s v="Somewhat agree"/>
    <s v="Somewhat agree"/>
    <x v="1"/>
  </r>
  <r>
    <s v="25"/>
    <x v="0"/>
    <s v="Singaporean"/>
    <s v="Tampines"/>
    <s v="Public Housing (HDB)"/>
    <s v="5-Room"/>
    <s v="1 to 10"/>
    <s v="1 to 10"/>
    <n v="5.5"/>
    <n v="5.5"/>
    <s v="About half the time"/>
    <s v="Sometimes"/>
    <s v="Corridors and void decks"/>
    <x v="2"/>
    <x v="1"/>
    <s v="Sometimes"/>
    <s v="Sometimes"/>
    <s v="Corridors, void decks and provision shops"/>
    <s v="Neither agree nor disagree"/>
    <s v="Somewhat agree"/>
    <x v="0"/>
    <s v="Frequently"/>
    <s v="Very frequently"/>
    <s v="Very frequently"/>
    <s v="Very frequently"/>
    <s v="21 to 30"/>
    <s v="11 to 20"/>
    <n v="25.5"/>
    <n v="15.5"/>
    <s v="Shopping centres and malls, in school (university)"/>
    <s v="Somewhat agree"/>
    <s v="Strongly agree"/>
    <x v="0"/>
  </r>
  <r>
    <s v="24"/>
    <x v="0"/>
    <s v="Singaporean"/>
    <s v="Tampines"/>
    <s v="Public Housing (HDB)"/>
    <s v="4-Room"/>
    <s v="0"/>
    <s v="0"/>
    <n v="0"/>
    <n v="0"/>
    <s v="Never"/>
    <s v="Never"/>
    <s v="No friends in neighbourhood"/>
    <x v="1"/>
    <x v="1"/>
    <s v="Sometimes"/>
    <s v="Sometimes"/>
    <s v="Neighbourhood Park/Playground/Fitness Corner"/>
    <s v="Somewhat agree"/>
    <s v="Somewhat agree"/>
    <x v="1"/>
    <s v="Very frequently"/>
    <s v="Frequently"/>
    <s v="Very frequently"/>
    <s v="Frequently"/>
    <s v="11 to 20"/>
    <s v="1 to 10"/>
    <n v="15.5"/>
    <n v="5.5"/>
    <s v="School"/>
    <s v="Somewhat agree"/>
    <s v="Somewhat agree"/>
    <x v="1"/>
  </r>
  <r>
    <s v="21"/>
    <x v="0"/>
    <s v="Singaporean"/>
    <s v="Bishan"/>
    <s v="Public Housing (HDB)"/>
    <s v="5-Room"/>
    <s v="0"/>
    <s v="0"/>
    <n v="0"/>
    <n v="0"/>
    <s v="Never"/>
    <s v="Never"/>
    <s v="No friends in neighbourhood"/>
    <x v="1"/>
    <x v="0"/>
    <s v="Sometimes"/>
    <s v="Never"/>
    <s v="House corridors "/>
    <s v="Strongly disagree"/>
    <s v="Somewhat agree"/>
    <x v="0"/>
    <s v="Sometimes"/>
    <s v="Sometimes"/>
    <s v="Very frequently"/>
    <s v="Frequently"/>
    <s v="21 to 30"/>
    <s v="1 to 10"/>
    <n v="25.5"/>
    <n v="5.5"/>
    <s v="Orchard/Dhoby Ghaut/NUS"/>
    <s v="Strongly agree"/>
    <s v="Strongly agree"/>
    <x v="0"/>
  </r>
  <r>
    <s v="22"/>
    <x v="0"/>
    <s v="Singaporean"/>
    <s v="Woodlands"/>
    <s v="Private"/>
    <s v="Bungalow"/>
    <s v="1 to 10"/>
    <s v="0"/>
    <n v="5.5"/>
    <n v="0"/>
    <s v="Sometimes"/>
    <s v="Never"/>
    <s v="Neighbourhood Eatery (Hawker Centres/Cafes/etc)"/>
    <x v="0"/>
    <x v="0"/>
    <s v="Sometimes"/>
    <s v="Sometimes"/>
    <s v="Neighbourhood shopping mall"/>
    <s v="Somewhat disagree"/>
    <s v="Strongly agree"/>
    <x v="1"/>
    <s v="About half the time"/>
    <s v="About half the time"/>
    <s v="Frequently"/>
    <s v="About half the time"/>
    <s v="11 to 20"/>
    <s v="1 to 10"/>
    <n v="15.5"/>
    <n v="5.5"/>
    <s v="School"/>
    <s v="Strongly agree"/>
    <s v="Strongly agree"/>
    <x v="0"/>
  </r>
  <r>
    <s v="22"/>
    <x v="0"/>
    <s v="Singaporean"/>
    <s v="Bishan"/>
    <s v="Private"/>
    <s v="Semi-detached"/>
    <s v="11 to 20"/>
    <s v="1 to 10"/>
    <n v="15.5"/>
    <n v="5.5"/>
    <s v="Frequently"/>
    <s v="Frequently"/>
    <s v="Neighbourhood Park/Playground/Fitness Corner"/>
    <x v="3"/>
    <x v="3"/>
    <s v="Frequently"/>
    <s v="Frequently"/>
    <s v="Neighbourhood Park/Playground/Fitness Corner"/>
    <s v="Strongly agree"/>
    <s v="Strongly agree"/>
    <x v="0"/>
    <s v="About half the time"/>
    <s v="About half the time"/>
    <s v="Very frequently"/>
    <s v="Very frequently"/>
    <s v="41 to 50"/>
    <s v="11 to 20"/>
    <n v="45.5"/>
    <n v="15.5"/>
    <s v="School"/>
    <s v="Strongly agree"/>
    <s v="Strongly agree"/>
    <x v="0"/>
  </r>
  <r>
    <s v="24"/>
    <x v="0"/>
    <s v="Singaporean"/>
    <s v="Punggol"/>
    <s v="Public Housing (HDB)"/>
    <s v="4-Room"/>
    <s v="0"/>
    <s v="0"/>
    <n v="0"/>
    <n v="0"/>
    <s v="Never"/>
    <s v="Never"/>
    <s v="No friends in neighbourhood"/>
    <x v="1"/>
    <x v="2"/>
    <s v="Sometimes"/>
    <s v="Never"/>
    <s v="Lift lobbies"/>
    <s v="Neither agree nor disagree"/>
    <s v="Somewhat disagree"/>
    <x v="2"/>
    <s v="About half the time"/>
    <s v="Sometimes"/>
    <s v="Frequently"/>
    <s v="Frequently"/>
    <s v="More than 100"/>
    <s v="More than 100"/>
    <n v="105.5"/>
    <n v="105.5"/>
    <s v="School, work, restaurants"/>
    <s v="Neither agree nor disagree"/>
    <s v="Neither agree nor disagree"/>
    <x v="2"/>
  </r>
  <r>
    <s v="23"/>
    <x v="0"/>
    <s v="Singaporean"/>
    <s v="Bukit Timah"/>
    <s v="Private"/>
    <s v="Condominium"/>
    <s v="0"/>
    <s v="0"/>
    <n v="0"/>
    <n v="0"/>
    <s v="Never"/>
    <s v="Never"/>
    <s v="No friends in neighbourhood"/>
    <x v="1"/>
    <x v="1"/>
    <s v="Sometimes"/>
    <s v="Sometimes"/>
    <s v="Neighbourhood Park/Playground/Fitness Corner"/>
    <s v="Neither agree nor disagree"/>
    <s v="Somewhat agree"/>
    <x v="1"/>
    <s v="Sometimes"/>
    <s v="Sometimes"/>
    <s v="Very frequently"/>
    <s v="Very frequently"/>
    <s v="21 to 30"/>
    <s v="1 to 10"/>
    <n v="25.5"/>
    <n v="5.5"/>
    <s v="School"/>
    <s v="Somewhat agree"/>
    <s v="Strongly agree"/>
    <x v="0"/>
  </r>
  <r>
    <s v="23"/>
    <x v="0"/>
    <s v="Singaporean"/>
    <s v="Hougang"/>
    <s v="Public Housing (HDB)"/>
    <s v="4-Room"/>
    <s v="0"/>
    <s v="0"/>
    <n v="0"/>
    <n v="0"/>
    <s v="Never"/>
    <s v="Never"/>
    <s v="No friends in neighbourhood"/>
    <x v="1"/>
    <x v="0"/>
    <s v="Sometimes"/>
    <s v="Never"/>
    <s v="Neighbourhood Eatery (Hawker Centres/Cafes/etc)"/>
    <s v="Somewhat disagree"/>
    <s v="Neither agree nor disagree"/>
    <x v="2"/>
    <s v="Sometimes"/>
    <s v="Sometimes"/>
    <s v="Frequently"/>
    <s v="Frequently"/>
    <s v="11 to 20"/>
    <s v="1 to 10"/>
    <n v="15.5"/>
    <n v="5.5"/>
    <s v="School, Workplace"/>
    <s v="Somewhat agree"/>
    <s v="Somewhat agree"/>
    <x v="1"/>
  </r>
  <r>
    <s v="21"/>
    <x v="1"/>
    <s v="Singaporean"/>
    <s v="Jurong East"/>
    <s v="Public Housing (HDB)"/>
    <s v="Executive Flat"/>
    <s v="1 to 10"/>
    <s v="1 to 10"/>
    <n v="5.5"/>
    <n v="5.5"/>
    <s v="Sometimes"/>
    <s v="Sometimes"/>
    <s v="Neighbourhood shopping mall"/>
    <x v="2"/>
    <x v="1"/>
    <s v="Sometimes"/>
    <s v="Sometimes"/>
    <s v="In the lifts"/>
    <s v="Neither agree nor disagree"/>
    <s v="Strongly agree"/>
    <x v="0"/>
    <s v="Very frequently"/>
    <s v="Very frequently"/>
    <s v="Very frequently"/>
    <s v="Very frequently"/>
    <s v="More than 100"/>
    <s v="More than 100"/>
    <n v="105.5"/>
    <n v="105.5"/>
    <s v="School, malls, their houses"/>
    <s v="Strongly agree"/>
    <s v="Strongly agree"/>
    <x v="0"/>
  </r>
  <r>
    <s v="23"/>
    <x v="0"/>
    <s v="Singaporean"/>
    <s v="Yishun"/>
    <s v="Public Housing (HDB)"/>
    <s v="Mansionette"/>
    <s v="1 to 10"/>
    <s v="0"/>
    <n v="5.5"/>
    <n v="0"/>
    <s v="Sometimes"/>
    <s v="Never"/>
    <s v="Neighbourhood shopping mall"/>
    <x v="1"/>
    <x v="0"/>
    <s v="Never"/>
    <s v="Never"/>
    <s v="No neighbours"/>
    <s v="Somewhat agree"/>
    <s v="Somewhat agree"/>
    <x v="1"/>
    <s v="Sometimes"/>
    <s v="About half the time"/>
    <s v="Very frequently"/>
    <s v="About half the time"/>
    <s v="11 to 20"/>
    <s v="1 to 10"/>
    <n v="15.5"/>
    <n v="5.5"/>
    <s v="shopping malls, restaurants, friends house"/>
    <s v="Somewhat agree"/>
    <s v="Somewhat agree"/>
    <x v="1"/>
  </r>
  <r>
    <s v="23"/>
    <x v="0"/>
    <s v="Singaporean"/>
    <s v="Bukit Panjang"/>
    <s v="Private"/>
    <s v="Condominium"/>
    <s v="0"/>
    <s v="0"/>
    <n v="0"/>
    <n v="0"/>
    <s v="Never"/>
    <s v="Never"/>
    <s v="No friends in neighbourhood"/>
    <x v="1"/>
    <x v="0"/>
    <s v="Never"/>
    <s v="Never"/>
    <s v="No neighbours"/>
    <s v="Somewhat disagree"/>
    <s v="Somewhat agree"/>
    <x v="1"/>
    <s v="Never"/>
    <s v="Never"/>
    <s v="Frequently"/>
    <s v="About half the time"/>
    <s v="11 to 20"/>
    <s v="1 to 10"/>
    <n v="15.5"/>
    <n v="5.5"/>
    <s v="School"/>
    <s v="Somewhat agree"/>
    <s v="Somewhat agree"/>
    <x v="1"/>
  </r>
  <r>
    <s v="27"/>
    <x v="2"/>
    <s v="Singaporean"/>
    <s v="Ang Mo Kio"/>
    <s v="Public Housing (HDB)"/>
    <s v="4-Room"/>
    <s v="0"/>
    <s v="0"/>
    <n v="0"/>
    <n v="0"/>
    <s v="Never"/>
    <s v="Never"/>
    <s v="No friends in neighbourhood"/>
    <x v="1"/>
    <x v="1"/>
    <s v="Sometimes"/>
    <s v="Never"/>
    <s v="No neighbours"/>
    <s v="Somewhat disagree"/>
    <s v="Somewhat agree"/>
    <x v="1"/>
    <s v="Sometimes"/>
    <s v="About half the time"/>
    <s v="Very frequently"/>
    <s v="About half the time"/>
    <s v="11 to 20"/>
    <s v="1 to 10"/>
    <n v="15.5"/>
    <n v="5.5"/>
    <s v="shopping malls, restaurants, friends house"/>
    <s v="Somewhat agree"/>
    <s v="Somewhat agree"/>
    <x v="1"/>
  </r>
  <r>
    <s v="30"/>
    <x v="1"/>
    <s v="Singaporean"/>
    <s v="Woodlands"/>
    <s v="Public Housing (HDB)"/>
    <s v="3-Room"/>
    <s v="0"/>
    <s v="0"/>
    <n v="0"/>
    <n v="0"/>
    <s v="Never"/>
    <s v="Never"/>
    <s v="No friends in neighbourhood"/>
    <x v="1"/>
    <x v="0"/>
    <s v="Sometimes"/>
    <s v="Never"/>
    <s v="No neighbours"/>
    <s v="Somewhat disagree"/>
    <s v="Somewhat agree"/>
    <x v="1"/>
    <s v="Never"/>
    <s v="Never"/>
    <s v="Frequently"/>
    <s v="About half the time"/>
    <s v="11 to 20"/>
    <s v="1 to 10"/>
    <n v="15.5"/>
    <n v="5.5"/>
    <s v="School"/>
    <s v="Somewhat agree"/>
    <s v="Somewhat agree"/>
    <x v="1"/>
  </r>
  <r>
    <s v="23"/>
    <x v="0"/>
    <s v="Singaporean"/>
    <s v="Hougang"/>
    <s v="Private"/>
    <s v="Semi-detached"/>
    <s v="1 to 10"/>
    <s v="0"/>
    <n v="5.5"/>
    <n v="0"/>
    <s v="Sometimes"/>
    <s v="Never"/>
    <s v="No friends in neighbourhood"/>
    <x v="0"/>
    <x v="0"/>
    <s v="Sometimes"/>
    <s v="Never"/>
    <s v="No neighbours"/>
    <s v="Neither agree nor disagree"/>
    <s v="Somewhat agree"/>
    <x v="1"/>
    <s v="About half the time"/>
    <s v="Sometimes"/>
    <s v="Very frequently"/>
    <s v="Very frequently"/>
    <s v="21 to 30"/>
    <s v="1 to 10"/>
    <n v="25.5"/>
    <n v="5.5"/>
    <s v="School"/>
    <s v="Somewhat agree"/>
    <s v="Somewhat agree"/>
    <x v="1"/>
  </r>
  <r>
    <s v="39"/>
    <x v="0"/>
    <s v="Singaporean"/>
    <s v="Bishan"/>
    <s v="Public Housing (HDB)"/>
    <s v="5-Room"/>
    <s v="1 to 10"/>
    <s v="0"/>
    <n v="5.5"/>
    <n v="0"/>
    <s v="Sometimes"/>
    <s v="Never"/>
    <s v="Neighbourhood shopping mall"/>
    <x v="1"/>
    <x v="1"/>
    <s v="Sometimes"/>
    <s v="Never"/>
    <s v="In the lift"/>
    <s v="Neither agree nor disagree"/>
    <s v="Somewhat agree"/>
    <x v="1"/>
    <s v="Very frequently"/>
    <s v="About half the time"/>
    <s v="Very frequently"/>
    <s v="Frequently"/>
    <s v="31 to 40"/>
    <s v="11 to 20"/>
    <n v="35.5"/>
    <n v="15.5"/>
    <s v="workplace"/>
    <s v="Somewhat agree"/>
    <s v="Somewhat agree"/>
    <x v="1"/>
  </r>
  <r>
    <s v="22"/>
    <x v="0"/>
    <s v="Singaporean"/>
    <s v="Ang Mo Kio"/>
    <s v="Public Housing (HDB)"/>
    <s v="5-Room"/>
    <s v="0"/>
    <s v="0"/>
    <n v="0"/>
    <n v="0"/>
    <s v="Never"/>
    <s v="Never"/>
    <s v="No friends in neighbourhood"/>
    <x v="1"/>
    <x v="0"/>
    <s v="Sometimes"/>
    <s v="Never"/>
    <s v="No neighbours"/>
    <s v="Somewhat disagree"/>
    <s v="Somewhat agree"/>
    <x v="1"/>
    <s v="Sometimes"/>
    <s v="About half the time"/>
    <s v="Frequently"/>
    <s v="About half the time"/>
    <s v="31 to 40"/>
    <s v="1 to 10"/>
    <n v="35.5"/>
    <n v="5.5"/>
    <s v="School"/>
    <s v="Somewhat agree"/>
    <s v="Somewhat agree"/>
    <x v="1"/>
  </r>
  <r>
    <s v="25"/>
    <x v="0"/>
    <s v="Singaporean"/>
    <s v="Bedok"/>
    <s v="Public Housing (HDB)"/>
    <s v="5-Room"/>
    <s v="0"/>
    <s v="0"/>
    <n v="0"/>
    <n v="0"/>
    <s v="Never"/>
    <s v="Never"/>
    <s v="No friends in neighbourhood"/>
    <x v="1"/>
    <x v="0"/>
    <s v="Never"/>
    <s v="Never"/>
    <s v="House corridors "/>
    <s v="Somewhat disagree"/>
    <s v="Somewhat agree"/>
    <x v="1"/>
    <s v="Sometimes"/>
    <s v="About half the time"/>
    <s v="Frequently"/>
    <s v="About half the time"/>
    <s v="11 to 20"/>
    <s v="1 to 10"/>
    <n v="15.5"/>
    <n v="5.5"/>
    <s v="School"/>
    <s v="Somewhat agree"/>
    <s v="Somewhat agree"/>
    <x v="1"/>
  </r>
  <r>
    <s v="21"/>
    <x v="1"/>
    <s v="Singaporean"/>
    <s v="I do not live in a HDB Town"/>
    <s v="Private"/>
    <s v="Condominium"/>
    <s v="1 to 10"/>
    <s v="1 to 10"/>
    <n v="5.5"/>
    <n v="5.5"/>
    <s v="Sometimes"/>
    <s v="Sometimes"/>
    <s v="Each others house"/>
    <x v="4"/>
    <x v="4"/>
    <s v="Never"/>
    <s v="Never"/>
    <s v="Within the condominium "/>
    <s v="Somewhat disagree"/>
    <s v="Somewhat agree"/>
    <x v="1"/>
    <s v="Sometimes"/>
    <s v="About half the time"/>
    <s v="Very frequently"/>
    <s v="About half the time"/>
    <s v="11 to 20"/>
    <s v="1 to 10"/>
    <n v="15.5"/>
    <n v="5.5"/>
    <s v="shopping malls, restaurants, friends house"/>
    <s v="Somewhat agree"/>
    <s v="Somewhat agree"/>
    <x v="1"/>
  </r>
  <r>
    <s v="22"/>
    <x v="0"/>
    <s v="Singaporean"/>
    <s v="Queenstown"/>
    <s v="Private"/>
    <s v="Condominium"/>
    <s v="0"/>
    <s v="0"/>
    <n v="0"/>
    <n v="0"/>
    <s v="Never"/>
    <s v="Never"/>
    <s v="No friends in neighbourhood"/>
    <x v="0"/>
    <x v="0"/>
    <s v="Sometimes"/>
    <s v="Never"/>
    <s v="No neighbours"/>
    <s v="Somewhat disagree"/>
    <s v="Somewhat agree"/>
    <x v="1"/>
    <s v="Never"/>
    <s v="Never"/>
    <s v="Frequently"/>
    <s v="About half the time"/>
    <s v="11 to 20"/>
    <s v="1 to 10"/>
    <n v="15.5"/>
    <n v="5.5"/>
    <s v="School"/>
    <s v="Somewhat agree"/>
    <s v="Somewhat agree"/>
    <x v="1"/>
  </r>
  <r>
    <s v="18"/>
    <x v="1"/>
    <s v="Indian"/>
    <s v="I do not live in a HDB Town"/>
    <s v="Private"/>
    <s v="Bungalow"/>
    <s v="1 to 10"/>
    <s v="0"/>
    <n v="5.5"/>
    <n v="0"/>
    <s v="Never"/>
    <s v="Never"/>
    <s v="Each others house"/>
    <x v="1"/>
    <x v="0"/>
    <s v="Sometimes"/>
    <s v="Never"/>
    <s v="At HDB block"/>
    <s v="Somewhat agree"/>
    <s v="Somewhat disagree"/>
    <x v="2"/>
    <s v="Frequently"/>
    <s v="About half the time"/>
    <s v="Frequently"/>
    <s v="About half the time"/>
    <s v="21 to 30"/>
    <s v="1 to 10"/>
    <n v="25.5"/>
    <n v="5.5"/>
    <s v="School, malls"/>
    <s v="Somewhat agree"/>
    <s v="Strongly agree"/>
    <x v="0"/>
  </r>
  <r>
    <s v="19"/>
    <x v="0"/>
    <s v="Singaporean"/>
    <s v="I do not live in a HDB Town"/>
    <s v="Private"/>
    <s v="Terrace"/>
    <s v="0"/>
    <s v="0"/>
    <n v="0"/>
    <n v="0"/>
    <s v="Never"/>
    <s v="Never"/>
    <s v="No friends in neighbourhood"/>
    <x v="0"/>
    <x v="0"/>
    <s v="Never"/>
    <s v="Never"/>
    <s v="At HDB block"/>
    <s v="Neither agree nor disagree"/>
    <s v="Somewhat agree"/>
    <x v="1"/>
    <s v="Never"/>
    <s v="Never"/>
    <s v="About half the time"/>
    <s v="About half the time"/>
    <s v="11 to 20"/>
    <s v="11 to 20"/>
    <n v="15.5"/>
    <n v="15.5"/>
    <s v="School"/>
    <s v="Somewhat agree"/>
    <s v="Somewhat agree"/>
    <x v="1"/>
  </r>
  <r>
    <s v="25"/>
    <x v="0"/>
    <s v="Singaporean"/>
    <s v="Clementi"/>
    <s v="Public Housing (HDB)"/>
    <s v="4-Room"/>
    <s v="0"/>
    <s v="0"/>
    <n v="0"/>
    <n v="0"/>
    <s v="Never"/>
    <s v="Never"/>
    <s v="No friends in neighbourhood"/>
    <x v="1"/>
    <x v="1"/>
    <s v="Sometimes"/>
    <s v="Sometimes"/>
    <s v="Neighbourhood Park/Playground/Fitness Corner"/>
    <s v="Somewhat disagree"/>
    <s v="Somewhat agree"/>
    <x v="1"/>
    <s v="Frequently"/>
    <s v="About half the time"/>
    <s v="Frequently"/>
    <s v="Frequently"/>
    <s v="51 to 60"/>
    <s v="51 to 60"/>
    <n v="55.5"/>
    <n v="55.5"/>
    <s v="School"/>
    <s v="Somewhat agree"/>
    <s v="Strongly agree"/>
    <x v="0"/>
  </r>
  <r>
    <s v="22"/>
    <x v="3"/>
    <s v="Singaporean"/>
    <s v="Bishan"/>
    <s v="Private"/>
    <s v="Condominium"/>
    <s v="1 to 10"/>
    <s v="1 to 10"/>
    <n v="5.5"/>
    <n v="5.5"/>
    <s v="Sometimes"/>
    <s v="Sometimes"/>
    <s v="Neighbourhood CC/RC activities"/>
    <x v="1"/>
    <x v="1"/>
    <s v="Sometimes"/>
    <s v="Sometimes"/>
    <s v="Usually in passing at the lobby"/>
    <s v="Somewhat agree"/>
    <s v="Somewhat agree"/>
    <x v="0"/>
    <s v="Very frequently"/>
    <s v="Very frequently"/>
    <s v="Very frequently"/>
    <s v="Very frequently"/>
    <s v="51 to 60"/>
    <s v="51 to 60"/>
    <n v="55.5"/>
    <n v="55.5"/>
    <s v="School"/>
    <s v="Somewhat agree"/>
    <s v="Strongly agree"/>
    <x v="0"/>
  </r>
  <r>
    <s v="23"/>
    <x v="0"/>
    <s v="Singaporean"/>
    <s v="I do not live in a HDB Town"/>
    <s v="Private"/>
    <s v="Detached"/>
    <s v="0"/>
    <s v="0"/>
    <n v="0"/>
    <n v="0"/>
    <s v="Never"/>
    <s v="Never"/>
    <s v="No friends in neighbourhood"/>
    <x v="0"/>
    <x v="0"/>
    <s v="Never"/>
    <s v="Never"/>
    <s v="No neighbours"/>
    <s v="Neither agree nor disagree"/>
    <s v="Somewhat disagree"/>
    <x v="2"/>
    <s v="Never"/>
    <s v="Never"/>
    <s v="Never"/>
    <s v="Sometimes"/>
    <s v="31 to 40"/>
    <s v="1 to 10"/>
    <n v="35.5"/>
    <n v="5.5"/>
    <s v="School"/>
    <s v="Strongly agree"/>
    <s v="Somewhat agree"/>
    <x v="1"/>
  </r>
  <r>
    <s v="24"/>
    <x v="0"/>
    <s v="Singaporean"/>
    <s v="Clementi"/>
    <s v="Private"/>
    <s v="Condominium"/>
    <s v="1 to 10"/>
    <s v="0"/>
    <n v="5.5"/>
    <n v="0"/>
    <s v="Sometimes"/>
    <s v="Never"/>
    <s v="Neighbourhood shopping mall"/>
    <x v="1"/>
    <x v="1"/>
    <s v="Sometimes"/>
    <s v="Sometimes"/>
    <s v="Within the condo compound"/>
    <s v="Neither agree nor disagree"/>
    <s v="Strongly agree"/>
    <x v="0"/>
    <s v="Frequently"/>
    <s v="Sometimes"/>
    <s v="Very frequently"/>
    <s v="Sometimes"/>
    <s v="11 to 20"/>
    <s v="1 to 10"/>
    <n v="15.5"/>
    <n v="5.5"/>
    <s v="Malls, food places"/>
    <s v="Neither agree nor disagree"/>
    <s v="Strongly agree"/>
    <x v="0"/>
  </r>
  <r>
    <s v="21"/>
    <x v="0"/>
    <s v="Singaporean"/>
    <s v="Woodlands"/>
    <s v="Public Housing (HDB)"/>
    <s v="Executive Flat"/>
    <s v="11 to 20"/>
    <s v="1 to 10"/>
    <n v="15.5"/>
    <n v="5.5"/>
    <s v="Sometimes"/>
    <s v="Sometimes"/>
    <s v="Neighbourhood shopping mall"/>
    <x v="2"/>
    <x v="1"/>
    <s v="Sometimes"/>
    <s v="Never"/>
    <s v="Neighbourhood shopping mall"/>
    <s v="Somewhat agree"/>
    <s v="Neither agree nor disagree"/>
    <x v="2"/>
    <s v="Frequently"/>
    <s v="About half the time"/>
    <s v="Frequently"/>
    <s v="About half the time"/>
    <s v="21 to 30"/>
    <s v="1 to 10"/>
    <n v="25.5"/>
    <n v="5.5"/>
    <s v="School, malls"/>
    <s v="Somewhat agree"/>
    <s v="Somewhat agree"/>
    <x v="1"/>
  </r>
  <r>
    <s v="24"/>
    <x v="0"/>
    <s v="Singaporean"/>
    <s v="Serangoon"/>
    <s v="Private"/>
    <s v="Condominium"/>
    <s v="1 to 10"/>
    <s v="0"/>
    <n v="5.5"/>
    <n v="0"/>
    <s v="Sometimes"/>
    <s v="Never"/>
    <s v="Walking in and out of residence"/>
    <x v="1"/>
    <x v="1"/>
    <s v="Sometimes"/>
    <s v="Sometimes"/>
    <s v="Walking in and out of residence"/>
    <s v="Somewhat disagree"/>
    <s v="Neither agree nor disagree"/>
    <x v="2"/>
    <s v="Sometimes"/>
    <s v="Sometimes"/>
    <s v="Very frequently"/>
    <s v="Very frequently"/>
    <s v="91 to 100"/>
    <s v="21 to 30"/>
    <n v="95.5"/>
    <n v="25.5"/>
    <s v="Church and School"/>
    <s v="Strongly agree"/>
    <s v="Neither agree nor disagree"/>
    <x v="2"/>
  </r>
  <r>
    <s v="22"/>
    <x v="1"/>
    <s v="Singaporean"/>
    <s v="Clementi"/>
    <s v="Private"/>
    <s v="Condominium"/>
    <s v="1 to 10"/>
    <s v="0"/>
    <n v="5.5"/>
    <n v="0"/>
    <s v="Sometimes"/>
    <s v="Never"/>
    <s v="Neighbourhood CC/RC activities"/>
    <x v="0"/>
    <x v="0"/>
    <s v="Sometimes"/>
    <s v="Never"/>
    <s v="Neighbourhood Park/Playground/Fitness Corner"/>
    <s v="Strongly disagree"/>
    <s v="Neither agree nor disagree"/>
    <x v="2"/>
    <s v="Very frequently"/>
    <s v="Very frequently"/>
    <s v="Very frequently"/>
    <s v="Very frequently"/>
    <s v="71 to 80"/>
    <s v="51 to 60"/>
    <n v="75.5"/>
    <n v="55.5"/>
    <s v="School / bars / nightclubs"/>
    <s v="Strongly agree"/>
    <s v="Strongly agree"/>
    <x v="0"/>
  </r>
  <r>
    <s v="21"/>
    <x v="0"/>
    <s v="Singaporean"/>
    <s v="Pasir Ris"/>
    <s v="Public Housing (HDB)"/>
    <s v="Executive Flat"/>
    <s v="11 to 20"/>
    <s v="1 to 10"/>
    <n v="15.5"/>
    <n v="5.5"/>
    <s v="Sometimes"/>
    <s v="Sometimes"/>
    <s v="Neighbourhood Eatery (Hawker Centres/Cafes/etc)"/>
    <x v="1"/>
    <x v="1"/>
    <s v="Sometimes"/>
    <s v="Sometimes"/>
    <s v="Neighbourhood Eatery (Hawker Centres/Cafes/etc)"/>
    <s v="Strongly disagree"/>
    <s v="Strongly agree"/>
    <x v="0"/>
    <s v="Very frequently"/>
    <s v="Very frequently"/>
    <s v="Very frequently"/>
    <s v="Very frequently"/>
    <s v="More than 100"/>
    <s v="51 to 60"/>
    <n v="105.5"/>
    <n v="55.5"/>
    <s v="Malls or eateries "/>
    <s v="Somewhat agree"/>
    <s v="Strongly agree"/>
    <x v="0"/>
  </r>
  <r>
    <s v="21"/>
    <x v="0"/>
    <s v="Singaporean"/>
    <s v="Pasir Ris"/>
    <s v="Public Housing (HDB)"/>
    <s v="5-Room"/>
    <s v="1 to 10"/>
    <s v="0"/>
    <n v="5.5"/>
    <n v="0"/>
    <s v="Frequently"/>
    <s v="Sometimes"/>
    <s v="school"/>
    <x v="0"/>
    <x v="0"/>
    <s v="Sometimes"/>
    <s v="Never"/>
    <s v="Neighbourhood Park/Playground/Fitness Corner"/>
    <s v="Strongly disagree"/>
    <s v="Strongly agree"/>
    <x v="1"/>
    <s v="Never"/>
    <s v="Never"/>
    <s v="Frequently"/>
    <s v="Never"/>
    <s v="71 to 80"/>
    <s v="1 to 10"/>
    <n v="75.5"/>
    <n v="5.5"/>
    <s v="Home "/>
    <s v="Somewhat agree"/>
    <s v="Strongly agree"/>
    <x v="0"/>
  </r>
  <r>
    <s v="29"/>
    <x v="0"/>
    <s v="Singaporean"/>
    <s v="Bukit Batok"/>
    <s v="Public Housing (HDB)"/>
    <s v="4-Room"/>
    <s v="1 to 10"/>
    <s v="0"/>
    <n v="5.5"/>
    <n v="0"/>
    <s v="Frequently"/>
    <s v="Never"/>
    <s v="Each others house"/>
    <x v="1"/>
    <x v="0"/>
    <s v="Sometimes"/>
    <s v="Never"/>
    <s v="Neighbourhood Park/Playground/Fitness Corner"/>
    <s v="Neither agree nor disagree"/>
    <s v="Strongly agree"/>
    <x v="1"/>
    <s v="Never"/>
    <s v="Never"/>
    <s v="Frequently"/>
    <s v="Never"/>
    <s v="More than 100"/>
    <s v="1 to 10"/>
    <n v="105.5"/>
    <n v="5.5"/>
    <s v="Home "/>
    <s v="Strongly agree"/>
    <s v="Strongly agree"/>
    <x v="0"/>
  </r>
  <r>
    <s v="23"/>
    <x v="0"/>
    <s v="Singaporean"/>
    <s v="Sengkang"/>
    <s v="Public Housing (HDB)"/>
    <s v="4-Room"/>
    <s v="1 to 10"/>
    <s v="1 to 10"/>
    <n v="5.5"/>
    <n v="5.5"/>
    <s v="Sometimes"/>
    <s v="Sometimes"/>
    <s v="Each others house"/>
    <x v="1"/>
    <x v="1"/>
    <s v="Sometimes"/>
    <s v="Never"/>
    <s v="House corridors "/>
    <s v="Somewhat disagree"/>
    <s v="Somewhat agree"/>
    <x v="1"/>
    <s v="Sometimes"/>
    <s v="Sometimes"/>
    <s v="Very frequently"/>
    <s v="Very frequently"/>
    <s v="21 to 30"/>
    <s v="1 to 10"/>
    <n v="25.5"/>
    <n v="5.5"/>
    <s v="School"/>
    <s v="Somewhat agree"/>
    <s v="Strongly agree"/>
    <x v="0"/>
  </r>
  <r>
    <s v="24"/>
    <x v="0"/>
    <s v="Singaporean"/>
    <s v="Pasir Ris"/>
    <s v="Public Housing (HDB)"/>
    <s v="5-Room"/>
    <s v="1 to 10"/>
    <s v="0"/>
    <n v="5.5"/>
    <n v="0"/>
    <s v="About half the time"/>
    <s v="Never"/>
    <s v="Neighbourhood Eatery (Hawker Centres/Cafes/etc)"/>
    <x v="2"/>
    <x v="1"/>
    <s v="Never"/>
    <s v="Never"/>
    <s v="At HDB block"/>
    <s v="Neither agree nor disagree"/>
    <s v="Strongly agree"/>
    <x v="0"/>
    <s v="Frequently"/>
    <s v="Sometimes"/>
    <s v="Frequently"/>
    <s v="Sometimes"/>
    <s v="61 to 70"/>
    <s v="1 to 10"/>
    <n v="65.5"/>
    <n v="5.5"/>
    <s v="School"/>
    <s v="Neither agree nor disagree"/>
    <s v="Strongly agree"/>
    <x v="0"/>
  </r>
  <r>
    <s v="22"/>
    <x v="0"/>
    <s v="Singaporean"/>
    <s v="Tampines"/>
    <s v="Private"/>
    <s v="Condominium"/>
    <s v="0"/>
    <s v="0"/>
    <n v="0"/>
    <n v="0"/>
    <s v="Never"/>
    <s v="Never"/>
    <s v="No friends in neighbourhood"/>
    <x v="0"/>
    <x v="0"/>
    <s v="Never"/>
    <s v="Never"/>
    <s v="I have neighbours but I don’t interact with them"/>
    <s v="Neither agree nor disagree"/>
    <s v="Neither agree nor disagree"/>
    <x v="2"/>
    <s v="Very frequently"/>
    <s v="Sometimes"/>
    <s v="Very frequently"/>
    <s v="Sometimes"/>
    <s v="51 to 60"/>
    <s v="1 to 10"/>
    <n v="55.5"/>
    <n v="5.5"/>
    <s v="NUS"/>
    <s v="Somewhat agree"/>
    <s v="Strongly agree"/>
    <x v="1"/>
  </r>
  <r>
    <s v="23"/>
    <x v="0"/>
    <s v="Singaporean"/>
    <s v="Bishan"/>
    <s v="Public Housing (HDB)"/>
    <s v="4-Room"/>
    <s v="1 to 10"/>
    <s v="1 to 10"/>
    <n v="5.5"/>
    <n v="5.5"/>
    <s v="Sometimes"/>
    <s v="Sometimes"/>
    <s v="Neighbourhood Park/Playground/Fitness Corner"/>
    <x v="1"/>
    <x v="1"/>
    <s v="Sometimes"/>
    <s v="Sometimes"/>
    <s v="Neighbourhood Park/Playground/Fitness Corner"/>
    <s v="Somewhat disagree"/>
    <s v="Somewhat agree"/>
    <x v="1"/>
    <s v="About half the time"/>
    <s v="Sometimes"/>
    <s v="About half the time"/>
    <s v="Sometimes"/>
    <s v="11 to 20"/>
    <s v="1 to 10"/>
    <n v="15.5"/>
    <n v="5.5"/>
    <s v="School"/>
    <s v="Somewhat agree"/>
    <s v="Somewhat agree"/>
    <x v="1"/>
  </r>
  <r>
    <s v="21"/>
    <x v="0"/>
    <s v="Singaporean"/>
    <s v="Choa Chu Kang"/>
    <s v="Public Housing (HDB)"/>
    <s v="4-Room"/>
    <s v="1 to 10"/>
    <s v="0"/>
    <n v="5.5"/>
    <n v="0"/>
    <s v="Sometimes"/>
    <s v="Never"/>
    <s v="school"/>
    <x v="1"/>
    <x v="1"/>
    <s v="Sometimes"/>
    <s v="Sometimes"/>
    <s v="In the lifts"/>
    <s v="Strongly disagree"/>
    <s v="Somewhat agree"/>
    <x v="1"/>
    <s v="Frequently"/>
    <s v="Sometimes"/>
    <s v="Frequently"/>
    <s v="Sometimes"/>
    <s v="21 to 30"/>
    <s v="1 to 10"/>
    <n v="25.5"/>
    <n v="5.5"/>
    <s v="School"/>
    <s v="Strongly agree"/>
    <s v="Somewhat agree"/>
    <x v="1"/>
  </r>
  <r>
    <s v="30"/>
    <x v="2"/>
    <s v="Singaporean"/>
    <s v="Bedok"/>
    <s v="Public Housing (HDB)"/>
    <s v="5-Room"/>
    <s v="1 to 10"/>
    <s v="0"/>
    <n v="5.5"/>
    <n v="0"/>
    <s v="Sometimes"/>
    <s v="Never"/>
    <s v="Neighbourhood Park/Playground/Fitness Corner"/>
    <x v="1"/>
    <x v="0"/>
    <s v="Sometimes"/>
    <s v="Never"/>
    <s v="Neighbourhood Park/Playground/Fitness Corner"/>
    <s v="Neither agree nor disagree"/>
    <s v="Somewhat agree"/>
    <x v="1"/>
    <s v="Very frequently"/>
    <s v="Very frequently"/>
    <s v="Very frequently"/>
    <s v="Very frequently"/>
    <s v="21 to 30"/>
    <s v="11 to 20"/>
    <n v="25.5"/>
    <n v="15.5"/>
    <s v="School / Work"/>
    <s v="Strongly agree"/>
    <s v="Strongly agree"/>
    <x v="0"/>
  </r>
  <r>
    <s v="24"/>
    <x v="0"/>
    <s v="Singaporean"/>
    <s v="Hougang"/>
    <s v="Private"/>
    <s v="Condominium"/>
    <s v="1 to 10"/>
    <s v="0"/>
    <n v="5.5"/>
    <n v="0"/>
    <s v="Sometimes"/>
    <s v="Never"/>
    <s v="Know from uni, happen to live nearby"/>
    <x v="0"/>
    <x v="0"/>
    <s v="Never"/>
    <s v="Never"/>
    <s v="NUS"/>
    <s v="Strongly disagree"/>
    <s v="Somewhat disagree"/>
    <x v="3"/>
    <s v="Frequently"/>
    <s v="Sometimes"/>
    <s v="Frequently"/>
    <s v="Sometimes"/>
    <s v="11 to 20"/>
    <s v="1 to 10"/>
    <n v="15.5"/>
    <n v="5.5"/>
    <s v="NUS"/>
    <s v="Neither agree nor disagree"/>
    <s v="Somewhat agree"/>
    <x v="1"/>
  </r>
  <r>
    <s v="24"/>
    <x v="1"/>
    <s v="Singaporean"/>
    <s v="Jurong West"/>
    <s v="Public Housing (HDB)"/>
    <s v="4-Room"/>
    <s v="1 to 10"/>
    <s v="1 to 10"/>
    <n v="5.5"/>
    <n v="5.5"/>
    <s v="Sometimes"/>
    <s v="Sometimes"/>
    <s v="Neighbourhood CC/RC activities"/>
    <x v="1"/>
    <x v="1"/>
    <s v="Sometimes"/>
    <s v="Sometimes"/>
    <s v="In the lift"/>
    <s v="Neither agree nor disagree"/>
    <s v="Somewhat agree"/>
    <x v="1"/>
    <s v="Sometimes"/>
    <s v="Sometimes"/>
    <s v="Sometimes"/>
    <s v="Frequently"/>
    <s v="21 to 30"/>
    <s v="11 to 20"/>
    <n v="25.5"/>
    <n v="15.5"/>
    <s v="At their parks or houses "/>
    <s v="Somewhat agree"/>
    <s v="Strongly agree"/>
    <x v="0"/>
  </r>
  <r>
    <s v="22"/>
    <x v="1"/>
    <s v="Indian"/>
    <s v="Queenstown"/>
    <s v="Private"/>
    <s v="Condominium"/>
    <s v="1 to 10"/>
    <s v="1 to 10"/>
    <n v="5.5"/>
    <n v="5.5"/>
    <s v="Sometimes"/>
    <s v="Sometimes"/>
    <s v="Neighbourhood shopping mall"/>
    <x v="1"/>
    <x v="1"/>
    <s v="Never"/>
    <s v="Never"/>
    <s v="Neighbourhood Eatery (Hawker Centres/Cafes/etc)"/>
    <s v="Somewhat agree"/>
    <s v="Neither agree nor disagree"/>
    <x v="0"/>
    <s v="Very frequently"/>
    <s v="Very frequently"/>
    <s v="Very frequently"/>
    <s v="Very frequently"/>
    <s v="More than 100"/>
    <s v="More than 100"/>
    <n v="105.5"/>
    <n v="105.5"/>
    <s v="Malls, school"/>
    <s v="Strongly agree"/>
    <s v="Strongly agree"/>
    <x v="0"/>
  </r>
  <r>
    <s v="Proin purus maecenas. Accumsan porttitor. Wisi a etiam diam dapibus placerat pharetra."/>
    <x v="1"/>
    <s v="Singapore Permanent Resident"/>
    <s v="Queenstown"/>
    <s v="Public Housing (HDB)"/>
    <s v="2-Room"/>
    <s v="11 to 20"/>
    <s v="41 to 50"/>
    <n v="15.5"/>
    <n v="45.5"/>
    <s v="Frequently"/>
    <s v="About half the time"/>
    <s v="Neighbourhood Plazas (Town plazas and Community plazas)"/>
    <x v="3"/>
    <x v="4"/>
    <s v="Sometimes"/>
    <s v="Sometimes"/>
    <s v="Neighbourhood Playground"/>
    <s v="Neither agree nor disagree"/>
    <s v="Somewhat agree"/>
    <x v="2"/>
    <s v="Sometimes"/>
    <s v="Frequently"/>
    <s v="Never"/>
    <s v="Very frequently"/>
    <s v="21 to 30"/>
    <s v="1 to 10"/>
    <n v="25.5"/>
    <n v="5.5"/>
    <s v="Quam. Culpa accumsan wisi! Velit curabitur magna fusce! Maecenas eleifend est."/>
    <s v="Strongly agree"/>
    <s v="Somewhat disagree"/>
    <x v="0"/>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e v="#N/A"/>
    <e v="#N/A"/>
    <m/>
    <m/>
    <m/>
    <x v="5"/>
    <x v="5"/>
    <m/>
    <m/>
    <m/>
    <m/>
    <m/>
    <x v="4"/>
    <m/>
    <m/>
    <m/>
    <m/>
    <m/>
    <m/>
    <e v="#N/A"/>
    <e v="#N/A"/>
    <m/>
    <m/>
    <m/>
    <x v="3"/>
  </r>
  <r>
    <m/>
    <x v="4"/>
    <m/>
    <m/>
    <m/>
    <m/>
    <m/>
    <m/>
    <m/>
    <m/>
    <m/>
    <m/>
    <m/>
    <x v="5"/>
    <x v="5"/>
    <m/>
    <m/>
    <m/>
    <m/>
    <m/>
    <x v="4"/>
    <m/>
    <m/>
    <m/>
    <m/>
    <m/>
    <m/>
    <m/>
    <m/>
    <m/>
    <m/>
    <m/>
    <x v="3"/>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s v="22"/>
    <x v="0"/>
    <s v="Singaporean"/>
    <s v="I do not live in a HDB Town"/>
    <s v="Private"/>
    <s v="Terrace"/>
    <s v="1 to 10"/>
    <s v="0"/>
    <n v="5.5"/>
    <n v="0"/>
    <s v="Sometimes"/>
    <s v="Never"/>
    <s v="Along the street or when house visiting"/>
    <s v="Never"/>
    <s v="Never"/>
    <s v="Sometimes"/>
    <s v="Never"/>
    <s v="In their houses or along the street"/>
    <s v="Neither agree nor disagree"/>
    <x v="0"/>
    <s v="Strongly agree"/>
    <s v="Very frequently"/>
    <s v="Frequently"/>
    <s v="Very frequently"/>
    <s v="Very frequently"/>
    <s v="21 to 30"/>
    <s v="1 to 10"/>
    <n v="25.5"/>
    <n v="5.5"/>
    <s v="At work, in school, or when we go out to eat"/>
    <s v="Strongly agree"/>
    <s v="Strongly agree"/>
  </r>
  <r>
    <s v="23"/>
    <x v="0"/>
    <s v="Singaporean"/>
    <s v="I do not live in a HDB Town"/>
    <s v="Private"/>
    <s v="Terrace"/>
    <s v="1 to 10"/>
    <s v="0"/>
    <n v="5.5"/>
    <n v="0"/>
    <s v="Sometimes"/>
    <s v="Never"/>
    <s v="Neighbourhood shopping mall"/>
    <s v="Sometimes"/>
    <s v="Sometimes"/>
    <s v="Sometimes"/>
    <s v="Sometimes"/>
    <s v="See them say hi outside their house"/>
    <s v="Somewhat disagree"/>
    <x v="0"/>
    <s v="Somewhat agree"/>
    <s v="Very frequently"/>
    <s v="Sometimes"/>
    <s v="Very frequently"/>
    <s v="Sometimes"/>
    <s v="21 to 30"/>
    <s v="1 to 10"/>
    <n v="25.5"/>
    <n v="5.5"/>
    <s v="School "/>
    <s v="Somewhat agree"/>
    <s v="Strongly agree"/>
  </r>
  <r>
    <s v="22"/>
    <x v="0"/>
    <s v="Singaporean"/>
    <s v="Punggol"/>
    <s v="Public Housing (HDB)"/>
    <s v="4-Room"/>
    <s v="0"/>
    <s v="0"/>
    <n v="0"/>
    <n v="0"/>
    <s v="Never"/>
    <s v="Never"/>
    <s v="Neighbourhood shopping mall"/>
    <s v="Sometimes"/>
    <s v="Sometimes"/>
    <s v="Sometimes"/>
    <s v="Sometimes"/>
    <s v="Neighbourhood Eatery (Hawker Centres/Cafes/etc)"/>
    <s v="Neither agree nor disagree"/>
    <x v="0"/>
    <s v="Strongly agree"/>
    <s v="Sometimes"/>
    <s v="Sometimes"/>
    <s v="Frequently"/>
    <s v="Frequently"/>
    <s v="41 to 50"/>
    <s v="31 to 40"/>
    <n v="45.5"/>
    <n v="35.5"/>
    <s v="School, etc"/>
    <s v="Somewhat agree"/>
    <s v="Somewhat agree"/>
  </r>
  <r>
    <s v="24"/>
    <x v="0"/>
    <s v="Singaporean"/>
    <s v="Ang Mo Kio"/>
    <s v="Public Housing (HDB)"/>
    <s v="4-Room"/>
    <s v="0"/>
    <s v="0"/>
    <n v="0"/>
    <n v="0"/>
    <s v="Never"/>
    <s v="Never"/>
    <s v="No friends in neighbourhood"/>
    <s v="About half the time"/>
    <s v="About half the time"/>
    <s v="Never"/>
    <s v="Never"/>
    <s v="Neighbourhood Park/Playground/Fitness Corner"/>
    <s v="Somewhat disagree"/>
    <x v="1"/>
    <s v="Neither agree nor disagree"/>
    <s v="Never"/>
    <s v="Never"/>
    <s v="Never"/>
    <s v="Never"/>
    <s v="0"/>
    <s v="0"/>
    <n v="0"/>
    <n v="0"/>
    <s v="nq"/>
    <s v="Neither agree nor disagree"/>
    <s v="Neither agree nor disagree"/>
  </r>
  <r>
    <s v="22"/>
    <x v="0"/>
    <s v="Singaporean"/>
    <s v="Woodlands"/>
    <s v="Public Housing (HDB)"/>
    <s v="4-Room"/>
    <s v="0"/>
    <s v="0"/>
    <n v="0"/>
    <n v="0"/>
    <s v="Never"/>
    <s v="Never"/>
    <s v="No friends in neighbourhood"/>
    <s v="Sometimes"/>
    <s v="Sometimes"/>
    <s v="Never"/>
    <s v="Never"/>
    <s v="No neighbours"/>
    <s v="Somewhat agree"/>
    <x v="0"/>
    <s v="Somewhat agree"/>
    <s v="Sometimes"/>
    <s v="Sometimes"/>
    <s v="Sometimes"/>
    <s v="Sometimes"/>
    <s v="1 to 10"/>
    <s v="0"/>
    <n v="5.5"/>
    <n v="0"/>
    <s v="Their home"/>
    <s v="Somewhat agree"/>
    <s v="Somewhat agree"/>
  </r>
  <r>
    <s v="21"/>
    <x v="0"/>
    <s v="Singaporean"/>
    <s v="Choa Chu Kang"/>
    <s v="Public Housing (HDB)"/>
    <s v="5-Room"/>
    <s v="1 to 10"/>
    <s v="1 to 10"/>
    <n v="5.5"/>
    <n v="5.5"/>
    <s v="Sometimes"/>
    <s v="Never"/>
    <s v="Each others house"/>
    <s v="Never"/>
    <s v="Never"/>
    <s v="Never"/>
    <s v="Never"/>
    <s v="NA"/>
    <s v="Neither agree nor disagree"/>
    <x v="2"/>
    <s v="Strongly agree"/>
    <s v="About half the time"/>
    <s v="About half the time"/>
    <s v="About half the time"/>
    <s v="About half the time"/>
    <s v="11 to 20"/>
    <s v="1 to 10"/>
    <n v="15.5"/>
    <n v="5.5"/>
    <s v="School"/>
    <s v="Somewhat agree"/>
    <s v="Somewhat agree"/>
  </r>
  <r>
    <s v="25"/>
    <x v="0"/>
    <s v="Singaporean"/>
    <s v="Bishan"/>
    <s v="Public Housing (HDB)"/>
    <s v="Executive Flat"/>
    <s v="1 to 10"/>
    <s v="1 to 10"/>
    <n v="5.5"/>
    <n v="5.5"/>
    <s v="Frequently"/>
    <s v="Sometimes"/>
    <s v="Neighbourhood Eatery (Hawker Centres/Cafes/etc)"/>
    <s v="About half the time"/>
    <s v="About half the time"/>
    <s v="About half the time"/>
    <s v="About half the time"/>
    <s v="In our corridor"/>
    <s v="Somewhat disagree"/>
    <x v="0"/>
    <s v="Somewhat agree"/>
    <s v="Very frequently"/>
    <s v="Frequently"/>
    <s v="Very frequently"/>
    <s v="Very frequently"/>
    <s v="More than 100"/>
    <s v="21 to 30"/>
    <n v="105.5"/>
    <n v="25.5"/>
    <s v="University"/>
    <s v="Strongly agree"/>
    <s v="Strongly agree"/>
  </r>
  <r>
    <s v="20"/>
    <x v="0"/>
    <s v="Singaporean"/>
    <s v="Bishan"/>
    <s v="Public Housing (HDB)"/>
    <s v="Executive Flat"/>
    <s v="0"/>
    <s v="0"/>
    <n v="0"/>
    <n v="0"/>
    <s v="Never"/>
    <s v="Never"/>
    <s v="No friends in neighbourhood"/>
    <s v="Sometimes"/>
    <s v="Sometimes"/>
    <s v="Never"/>
    <s v="Never"/>
    <s v="No neighbours"/>
    <s v="Neither agree nor disagree"/>
    <x v="1"/>
    <s v="Neither agree nor disagree"/>
    <s v="About half the time"/>
    <s v="Sometimes"/>
    <s v="Very frequently"/>
    <s v="Very frequently"/>
    <s v="21 to 30"/>
    <s v="1 to 10"/>
    <n v="25.5"/>
    <n v="5.5"/>
    <s v="School"/>
    <s v="Somewhat agree"/>
    <s v="Somewhat agree"/>
  </r>
  <r>
    <s v="24"/>
    <x v="0"/>
    <s v="Singaporean"/>
    <s v="Choa Chu Kang"/>
    <s v="Public Housing (HDB)"/>
    <s v="5-Room"/>
    <s v="1 to 10"/>
    <s v="1 to 10"/>
    <n v="5.5"/>
    <n v="5.5"/>
    <s v="About half the time"/>
    <s v="About half the time"/>
    <s v="at work &amp; school, gym"/>
    <s v="Sometimes"/>
    <s v="Sometimes"/>
    <s v="Sometimes"/>
    <s v="Sometimes"/>
    <s v="Lift and lift lobby"/>
    <s v="Somewhat disagree"/>
    <x v="3"/>
    <s v="Neither agree nor disagree"/>
    <s v="Very frequently"/>
    <s v="About half the time"/>
    <s v="Very frequently"/>
    <s v="Frequently"/>
    <s v="41 to 50"/>
    <s v="11 to 20"/>
    <n v="45.5"/>
    <n v="15.5"/>
    <s v="university, workplace, meals"/>
    <s v="Somewhat agree"/>
    <s v="Somewhat agree"/>
  </r>
  <r>
    <s v="25"/>
    <x v="0"/>
    <s v="Singaporean"/>
    <s v="Tampines"/>
    <s v="Public Housing (HDB)"/>
    <s v="5-Room"/>
    <s v="1 to 10"/>
    <s v="1 to 10"/>
    <n v="5.5"/>
    <n v="5.5"/>
    <s v="About half the time"/>
    <s v="Sometimes"/>
    <s v="Corridors and void decks"/>
    <s v="About half the time"/>
    <s v="Sometimes"/>
    <s v="Sometimes"/>
    <s v="Sometimes"/>
    <s v="Corridors, void decks and provision shops"/>
    <s v="Neither agree nor disagree"/>
    <x v="0"/>
    <s v="Strongly agree"/>
    <s v="Frequently"/>
    <s v="Very frequently"/>
    <s v="Very frequently"/>
    <s v="Very frequently"/>
    <s v="21 to 30"/>
    <s v="11 to 20"/>
    <n v="25.5"/>
    <n v="15.5"/>
    <s v="Shopping centres and malls, in school (university)"/>
    <s v="Somewhat agree"/>
    <s v="Strongly agree"/>
  </r>
  <r>
    <s v="24"/>
    <x v="0"/>
    <s v="Singaporean"/>
    <s v="Tampines"/>
    <s v="Public Housing (HDB)"/>
    <s v="4-Room"/>
    <s v="0"/>
    <s v="0"/>
    <n v="0"/>
    <n v="0"/>
    <s v="Never"/>
    <s v="Never"/>
    <s v="No friends in neighbourhood"/>
    <s v="Sometimes"/>
    <s v="Sometimes"/>
    <s v="Sometimes"/>
    <s v="Sometimes"/>
    <s v="Neighbourhood Park/Playground/Fitness Corner"/>
    <s v="Somewhat agree"/>
    <x v="0"/>
    <s v="Somewhat agree"/>
    <s v="Very frequently"/>
    <s v="Frequently"/>
    <s v="Very frequently"/>
    <s v="Frequently"/>
    <s v="11 to 20"/>
    <s v="1 to 10"/>
    <n v="15.5"/>
    <n v="5.5"/>
    <s v="School"/>
    <s v="Somewhat agree"/>
    <s v="Somewhat agree"/>
  </r>
  <r>
    <s v="21"/>
    <x v="0"/>
    <s v="Singaporean"/>
    <s v="Bishan"/>
    <s v="Public Housing (HDB)"/>
    <s v="5-Room"/>
    <s v="0"/>
    <s v="0"/>
    <n v="0"/>
    <n v="0"/>
    <s v="Never"/>
    <s v="Never"/>
    <s v="No friends in neighbourhood"/>
    <s v="Sometimes"/>
    <s v="Never"/>
    <s v="Sometimes"/>
    <s v="Never"/>
    <s v="House corridors "/>
    <s v="Strongly disagree"/>
    <x v="0"/>
    <s v="Strongly agree"/>
    <s v="Sometimes"/>
    <s v="Sometimes"/>
    <s v="Very frequently"/>
    <s v="Frequently"/>
    <s v="21 to 30"/>
    <s v="1 to 10"/>
    <n v="25.5"/>
    <n v="5.5"/>
    <s v="Orchard/Dhoby Ghaut/NUS"/>
    <s v="Strongly agree"/>
    <s v="Strongly agree"/>
  </r>
  <r>
    <s v="22"/>
    <x v="0"/>
    <s v="Singaporean"/>
    <s v="Woodlands"/>
    <s v="Private"/>
    <s v="Bungalow"/>
    <s v="1 to 10"/>
    <s v="0"/>
    <n v="5.5"/>
    <n v="0"/>
    <s v="Sometimes"/>
    <s v="Never"/>
    <s v="Neighbourhood Eatery (Hawker Centres/Cafes/etc)"/>
    <s v="Never"/>
    <s v="Never"/>
    <s v="Sometimes"/>
    <s v="Sometimes"/>
    <s v="Neighbourhood shopping mall"/>
    <s v="Somewhat disagree"/>
    <x v="2"/>
    <s v="Somewhat agree"/>
    <s v="About half the time"/>
    <s v="About half the time"/>
    <s v="Frequently"/>
    <s v="About half the time"/>
    <s v="11 to 20"/>
    <s v="1 to 10"/>
    <n v="15.5"/>
    <n v="5.5"/>
    <s v="School"/>
    <s v="Strongly agree"/>
    <s v="Strongly agree"/>
  </r>
  <r>
    <s v="22"/>
    <x v="0"/>
    <s v="Singaporean"/>
    <s v="Bishan"/>
    <s v="Private"/>
    <s v="Semi-detached"/>
    <s v="11 to 20"/>
    <s v="1 to 10"/>
    <n v="15.5"/>
    <n v="5.5"/>
    <s v="Frequently"/>
    <s v="Frequently"/>
    <s v="Neighbourhood Park/Playground/Fitness Corner"/>
    <s v="Frequently"/>
    <s v="Frequently"/>
    <s v="Frequently"/>
    <s v="Frequently"/>
    <s v="Neighbourhood Park/Playground/Fitness Corner"/>
    <s v="Strongly agree"/>
    <x v="2"/>
    <s v="Strongly agree"/>
    <s v="About half the time"/>
    <s v="About half the time"/>
    <s v="Very frequently"/>
    <s v="Very frequently"/>
    <s v="41 to 50"/>
    <s v="11 to 20"/>
    <n v="45.5"/>
    <n v="15.5"/>
    <s v="School"/>
    <s v="Strongly agree"/>
    <s v="Strongly agree"/>
  </r>
  <r>
    <s v="24"/>
    <x v="0"/>
    <s v="Singaporean"/>
    <s v="Punggol"/>
    <s v="Public Housing (HDB)"/>
    <s v="4-Room"/>
    <s v="0"/>
    <s v="0"/>
    <n v="0"/>
    <n v="0"/>
    <s v="Never"/>
    <s v="Never"/>
    <s v="No friends in neighbourhood"/>
    <s v="Sometimes"/>
    <s v="About half the time"/>
    <s v="Sometimes"/>
    <s v="Never"/>
    <s v="Lift lobbies"/>
    <s v="Neither agree nor disagree"/>
    <x v="3"/>
    <s v="Neither agree nor disagree"/>
    <s v="About half the time"/>
    <s v="Sometimes"/>
    <s v="Frequently"/>
    <s v="Frequently"/>
    <s v="More than 100"/>
    <s v="More than 100"/>
    <n v="105.5"/>
    <n v="105.5"/>
    <s v="School, work, restaurants"/>
    <s v="Neither agree nor disagree"/>
    <s v="Neither agree nor disagree"/>
  </r>
  <r>
    <s v="23"/>
    <x v="0"/>
    <s v="Singaporean"/>
    <s v="Bukit Timah"/>
    <s v="Private"/>
    <s v="Condominium"/>
    <s v="0"/>
    <s v="0"/>
    <n v="0"/>
    <n v="0"/>
    <s v="Never"/>
    <s v="Never"/>
    <s v="No friends in neighbourhood"/>
    <s v="Sometimes"/>
    <s v="Sometimes"/>
    <s v="Sometimes"/>
    <s v="Sometimes"/>
    <s v="Neighbourhood Park/Playground/Fitness Corner"/>
    <s v="Neither agree nor disagree"/>
    <x v="0"/>
    <s v="Somewhat agree"/>
    <s v="Sometimes"/>
    <s v="Sometimes"/>
    <s v="Very frequently"/>
    <s v="Very frequently"/>
    <s v="21 to 30"/>
    <s v="1 to 10"/>
    <n v="25.5"/>
    <n v="5.5"/>
    <s v="School"/>
    <s v="Somewhat agree"/>
    <s v="Strongly agree"/>
  </r>
  <r>
    <s v="23"/>
    <x v="0"/>
    <s v="Singaporean"/>
    <s v="Hougang"/>
    <s v="Public Housing (HDB)"/>
    <s v="4-Room"/>
    <s v="0"/>
    <s v="0"/>
    <n v="0"/>
    <n v="0"/>
    <s v="Never"/>
    <s v="Never"/>
    <s v="No friends in neighbourhood"/>
    <s v="Sometimes"/>
    <s v="Never"/>
    <s v="Sometimes"/>
    <s v="Never"/>
    <s v="Neighbourhood Eatery (Hawker Centres/Cafes/etc)"/>
    <s v="Somewhat disagree"/>
    <x v="1"/>
    <s v="Neither agree nor disagree"/>
    <s v="Sometimes"/>
    <s v="Sometimes"/>
    <s v="Frequently"/>
    <s v="Frequently"/>
    <s v="11 to 20"/>
    <s v="1 to 10"/>
    <n v="15.5"/>
    <n v="5.5"/>
    <s v="School, Workplace"/>
    <s v="Somewhat agree"/>
    <s v="Somewhat agree"/>
  </r>
  <r>
    <s v="21"/>
    <x v="1"/>
    <s v="Singaporean"/>
    <s v="Jurong East"/>
    <s v="Public Housing (HDB)"/>
    <s v="Executive Flat"/>
    <s v="1 to 10"/>
    <s v="1 to 10"/>
    <n v="5.5"/>
    <n v="5.5"/>
    <s v="Sometimes"/>
    <s v="Sometimes"/>
    <s v="Neighbourhood shopping mall"/>
    <s v="About half the time"/>
    <s v="Sometimes"/>
    <s v="Sometimes"/>
    <s v="Sometimes"/>
    <s v="In the lifts"/>
    <s v="Neither agree nor disagree"/>
    <x v="2"/>
    <s v="Strongly agree"/>
    <s v="Very frequently"/>
    <s v="Very frequently"/>
    <s v="Very frequently"/>
    <s v="Very frequently"/>
    <s v="More than 100"/>
    <s v="More than 100"/>
    <n v="105.5"/>
    <n v="105.5"/>
    <s v="School, malls, their houses"/>
    <s v="Strongly agree"/>
    <s v="Strongly agree"/>
  </r>
  <r>
    <s v="23"/>
    <x v="0"/>
    <s v="Singaporean"/>
    <s v="Yishun"/>
    <s v="Public Housing (HDB)"/>
    <s v="Mansionette"/>
    <s v="1 to 10"/>
    <s v="0"/>
    <n v="5.5"/>
    <n v="0"/>
    <s v="Sometimes"/>
    <s v="Never"/>
    <s v="Neighbourhood shopping mall"/>
    <s v="Sometimes"/>
    <s v="Never"/>
    <s v="Never"/>
    <s v="Never"/>
    <s v="No neighbours"/>
    <s v="Somewhat agree"/>
    <x v="0"/>
    <s v="Somewhat agree"/>
    <s v="Sometimes"/>
    <s v="About half the time"/>
    <s v="Very frequently"/>
    <s v="About half the time"/>
    <s v="11 to 20"/>
    <s v="1 to 10"/>
    <n v="15.5"/>
    <n v="5.5"/>
    <s v="shopping malls, restaurants, friends house"/>
    <s v="Somewhat agree"/>
    <s v="Somewhat agree"/>
  </r>
  <r>
    <s v="23"/>
    <x v="0"/>
    <s v="Singaporean"/>
    <s v="Bukit Panjang"/>
    <s v="Private"/>
    <s v="Condominium"/>
    <s v="0"/>
    <s v="0"/>
    <n v="0"/>
    <n v="0"/>
    <s v="Never"/>
    <s v="Never"/>
    <s v="No friends in neighbourhood"/>
    <s v="Sometimes"/>
    <s v="Never"/>
    <s v="Never"/>
    <s v="Never"/>
    <s v="No neighbours"/>
    <s v="Somewhat disagree"/>
    <x v="0"/>
    <s v="Somewhat agree"/>
    <s v="Never"/>
    <s v="Never"/>
    <s v="Frequently"/>
    <s v="About half the time"/>
    <s v="11 to 20"/>
    <s v="1 to 10"/>
    <n v="15.5"/>
    <n v="5.5"/>
    <s v="School"/>
    <s v="Somewhat agree"/>
    <s v="Somewhat agree"/>
  </r>
  <r>
    <s v="27"/>
    <x v="2"/>
    <s v="Singaporean"/>
    <s v="Ang Mo Kio"/>
    <s v="Public Housing (HDB)"/>
    <s v="4-Room"/>
    <s v="0"/>
    <s v="0"/>
    <n v="0"/>
    <n v="0"/>
    <s v="Never"/>
    <s v="Never"/>
    <s v="No friends in neighbourhood"/>
    <s v="Sometimes"/>
    <s v="Sometimes"/>
    <s v="Sometimes"/>
    <s v="Never"/>
    <s v="No neighbours"/>
    <s v="Somewhat disagree"/>
    <x v="0"/>
    <s v="Somewhat agree"/>
    <s v="Sometimes"/>
    <s v="About half the time"/>
    <s v="Very frequently"/>
    <s v="About half the time"/>
    <s v="11 to 20"/>
    <s v="1 to 10"/>
    <n v="15.5"/>
    <n v="5.5"/>
    <s v="shopping malls, restaurants, friends house"/>
    <s v="Somewhat agree"/>
    <s v="Somewhat agree"/>
  </r>
  <r>
    <s v="30"/>
    <x v="1"/>
    <s v="Singaporean"/>
    <s v="Woodlands"/>
    <s v="Public Housing (HDB)"/>
    <s v="3-Room"/>
    <s v="0"/>
    <s v="0"/>
    <n v="0"/>
    <n v="0"/>
    <s v="Never"/>
    <s v="Never"/>
    <s v="No friends in neighbourhood"/>
    <s v="Sometimes"/>
    <s v="Never"/>
    <s v="Sometimes"/>
    <s v="Never"/>
    <s v="No neighbours"/>
    <s v="Somewhat disagree"/>
    <x v="0"/>
    <s v="Somewhat agree"/>
    <s v="Never"/>
    <s v="Never"/>
    <s v="Frequently"/>
    <s v="About half the time"/>
    <s v="11 to 20"/>
    <s v="1 to 10"/>
    <n v="15.5"/>
    <n v="5.5"/>
    <s v="School"/>
    <s v="Somewhat agree"/>
    <s v="Somewhat agree"/>
  </r>
  <r>
    <s v="23"/>
    <x v="0"/>
    <s v="Singaporean"/>
    <s v="Hougang"/>
    <s v="Private"/>
    <s v="Semi-detached"/>
    <s v="1 to 10"/>
    <s v="0"/>
    <n v="5.5"/>
    <n v="0"/>
    <s v="Sometimes"/>
    <s v="Never"/>
    <s v="No friends in neighbourhood"/>
    <s v="Never"/>
    <s v="Never"/>
    <s v="Sometimes"/>
    <s v="Never"/>
    <s v="No neighbours"/>
    <s v="Neither agree nor disagree"/>
    <x v="0"/>
    <s v="Somewhat agree"/>
    <s v="About half the time"/>
    <s v="Sometimes"/>
    <s v="Very frequently"/>
    <s v="Very frequently"/>
    <s v="21 to 30"/>
    <s v="1 to 10"/>
    <n v="25.5"/>
    <n v="5.5"/>
    <s v="School"/>
    <s v="Somewhat agree"/>
    <s v="Somewhat agree"/>
  </r>
  <r>
    <s v="39"/>
    <x v="0"/>
    <s v="Singaporean"/>
    <s v="Bishan"/>
    <s v="Public Housing (HDB)"/>
    <s v="5-Room"/>
    <s v="1 to 10"/>
    <s v="0"/>
    <n v="5.5"/>
    <n v="0"/>
    <s v="Sometimes"/>
    <s v="Never"/>
    <s v="Neighbourhood shopping mall"/>
    <s v="Sometimes"/>
    <s v="Sometimes"/>
    <s v="Sometimes"/>
    <s v="Never"/>
    <s v="In the lift"/>
    <s v="Neither agree nor disagree"/>
    <x v="0"/>
    <s v="Somewhat agree"/>
    <s v="Very frequently"/>
    <s v="About half the time"/>
    <s v="Very frequently"/>
    <s v="Frequently"/>
    <s v="31 to 40"/>
    <s v="11 to 20"/>
    <n v="35.5"/>
    <n v="15.5"/>
    <s v="workplace"/>
    <s v="Somewhat agree"/>
    <s v="Somewhat agree"/>
  </r>
  <r>
    <s v="22"/>
    <x v="0"/>
    <s v="Singaporean"/>
    <s v="Ang Mo Kio"/>
    <s v="Public Housing (HDB)"/>
    <s v="5-Room"/>
    <s v="0"/>
    <s v="0"/>
    <n v="0"/>
    <n v="0"/>
    <s v="Never"/>
    <s v="Never"/>
    <s v="No friends in neighbourhood"/>
    <s v="Sometimes"/>
    <s v="Never"/>
    <s v="Sometimes"/>
    <s v="Never"/>
    <s v="No neighbours"/>
    <s v="Somewhat disagree"/>
    <x v="0"/>
    <s v="Somewhat agree"/>
    <s v="Sometimes"/>
    <s v="About half the time"/>
    <s v="Frequently"/>
    <s v="About half the time"/>
    <s v="31 to 40"/>
    <s v="1 to 10"/>
    <n v="35.5"/>
    <n v="5.5"/>
    <s v="School"/>
    <s v="Somewhat agree"/>
    <s v="Somewhat agree"/>
  </r>
  <r>
    <s v="25"/>
    <x v="0"/>
    <s v="Singaporean"/>
    <s v="Bedok"/>
    <s v="Public Housing (HDB)"/>
    <s v="5-Room"/>
    <s v="0"/>
    <s v="0"/>
    <n v="0"/>
    <n v="0"/>
    <s v="Never"/>
    <s v="Never"/>
    <s v="No friends in neighbourhood"/>
    <s v="Sometimes"/>
    <s v="Never"/>
    <s v="Never"/>
    <s v="Never"/>
    <s v="House corridors "/>
    <s v="Somewhat disagree"/>
    <x v="0"/>
    <s v="Somewhat agree"/>
    <s v="Sometimes"/>
    <s v="About half the time"/>
    <s v="Frequently"/>
    <s v="About half the time"/>
    <s v="11 to 20"/>
    <s v="1 to 10"/>
    <n v="15.5"/>
    <n v="5.5"/>
    <s v="School"/>
    <s v="Somewhat agree"/>
    <s v="Somewhat agree"/>
  </r>
  <r>
    <s v="21"/>
    <x v="1"/>
    <s v="Singaporean"/>
    <s v="I do not live in a HDB Town"/>
    <s v="Private"/>
    <s v="Condominium"/>
    <s v="1 to 10"/>
    <s v="1 to 10"/>
    <n v="5.5"/>
    <n v="5.5"/>
    <s v="Sometimes"/>
    <s v="Sometimes"/>
    <s v="Each others house"/>
    <s v="Very Frequently"/>
    <s v="Very Frequently"/>
    <s v="Never"/>
    <s v="Never"/>
    <s v="Within the condominium "/>
    <s v="Somewhat disagree"/>
    <x v="0"/>
    <s v="Somewhat agree"/>
    <s v="Sometimes"/>
    <s v="About half the time"/>
    <s v="Very frequently"/>
    <s v="About half the time"/>
    <s v="11 to 20"/>
    <s v="1 to 10"/>
    <n v="15.5"/>
    <n v="5.5"/>
    <s v="shopping malls, restaurants, friends house"/>
    <s v="Somewhat agree"/>
    <s v="Somewhat agree"/>
  </r>
  <r>
    <s v="22"/>
    <x v="0"/>
    <s v="Singaporean"/>
    <s v="Queenstown"/>
    <s v="Private"/>
    <s v="Condominium"/>
    <s v="0"/>
    <s v="0"/>
    <n v="0"/>
    <n v="0"/>
    <s v="Never"/>
    <s v="Never"/>
    <s v="No friends in neighbourhood"/>
    <s v="Never"/>
    <s v="Never"/>
    <s v="Sometimes"/>
    <s v="Never"/>
    <s v="No neighbours"/>
    <s v="Somewhat disagree"/>
    <x v="0"/>
    <s v="Somewhat agree"/>
    <s v="Never"/>
    <s v="Never"/>
    <s v="Frequently"/>
    <s v="About half the time"/>
    <s v="11 to 20"/>
    <s v="1 to 10"/>
    <n v="15.5"/>
    <n v="5.5"/>
    <s v="School"/>
    <s v="Somewhat agree"/>
    <s v="Somewhat agree"/>
  </r>
  <r>
    <s v="18"/>
    <x v="1"/>
    <s v="Indian"/>
    <s v="I do not live in a HDB Town"/>
    <s v="Private"/>
    <s v="Bungalow"/>
    <s v="1 to 10"/>
    <s v="0"/>
    <n v="5.5"/>
    <n v="0"/>
    <s v="Never"/>
    <s v="Never"/>
    <s v="Each others house"/>
    <s v="Sometimes"/>
    <s v="Never"/>
    <s v="Sometimes"/>
    <s v="Never"/>
    <s v="At HDB block"/>
    <s v="Somewhat agree"/>
    <x v="3"/>
    <s v="Neither agree nor disagree"/>
    <s v="Frequently"/>
    <s v="About half the time"/>
    <s v="Frequently"/>
    <s v="About half the time"/>
    <s v="21 to 30"/>
    <s v="1 to 10"/>
    <n v="25.5"/>
    <n v="5.5"/>
    <s v="School, malls"/>
    <s v="Somewhat agree"/>
    <s v="Strongly agree"/>
  </r>
  <r>
    <s v="19"/>
    <x v="0"/>
    <s v="Singaporean"/>
    <s v="I do not live in a HDB Town"/>
    <s v="Private"/>
    <s v="Terrace"/>
    <s v="0"/>
    <s v="0"/>
    <n v="0"/>
    <n v="0"/>
    <s v="Never"/>
    <s v="Never"/>
    <s v="No friends in neighbourhood"/>
    <s v="Never"/>
    <s v="Never"/>
    <s v="Never"/>
    <s v="Never"/>
    <s v="At HDB block"/>
    <s v="Neither agree nor disagree"/>
    <x v="0"/>
    <s v="Somewhat agree"/>
    <s v="Never"/>
    <s v="Never"/>
    <s v="About half the time"/>
    <s v="About half the time"/>
    <s v="11 to 20"/>
    <s v="11 to 20"/>
    <n v="15.5"/>
    <n v="15.5"/>
    <s v="School"/>
    <s v="Somewhat agree"/>
    <s v="Somewhat agree"/>
  </r>
  <r>
    <s v="25"/>
    <x v="0"/>
    <s v="Singaporean"/>
    <s v="Clementi"/>
    <s v="Public Housing (HDB)"/>
    <s v="4-Room"/>
    <s v="0"/>
    <s v="0"/>
    <n v="0"/>
    <n v="0"/>
    <s v="Never"/>
    <s v="Never"/>
    <s v="No friends in neighbourhood"/>
    <s v="Sometimes"/>
    <s v="Sometimes"/>
    <s v="Sometimes"/>
    <s v="Sometimes"/>
    <s v="Neighbourhood Park/Playground/Fitness Corner"/>
    <s v="Somewhat disagree"/>
    <x v="0"/>
    <s v="Somewhat agree"/>
    <s v="Frequently"/>
    <s v="About half the time"/>
    <s v="Frequently"/>
    <s v="Frequently"/>
    <s v="51 to 60"/>
    <s v="51 to 60"/>
    <n v="55.5"/>
    <n v="55.5"/>
    <s v="School"/>
    <s v="Somewhat agree"/>
    <s v="Strongly agree"/>
  </r>
  <r>
    <s v="22"/>
    <x v="3"/>
    <s v="Singaporean"/>
    <s v="Bishan"/>
    <s v="Private"/>
    <s v="Condominium"/>
    <s v="1 to 10"/>
    <s v="1 to 10"/>
    <n v="5.5"/>
    <n v="5.5"/>
    <s v="Sometimes"/>
    <s v="Sometimes"/>
    <s v="Neighbourhood CC/RC activities"/>
    <s v="Sometimes"/>
    <s v="Sometimes"/>
    <s v="Sometimes"/>
    <s v="Sometimes"/>
    <s v="Usually in passing at the lobby"/>
    <s v="Somewhat agree"/>
    <x v="0"/>
    <s v="Strongly agree"/>
    <s v="Very frequently"/>
    <s v="Very frequently"/>
    <s v="Very frequently"/>
    <s v="Very frequently"/>
    <s v="51 to 60"/>
    <s v="51 to 60"/>
    <n v="55.5"/>
    <n v="55.5"/>
    <s v="School"/>
    <s v="Somewhat agree"/>
    <s v="Strongly agree"/>
  </r>
  <r>
    <s v="23"/>
    <x v="0"/>
    <s v="Singaporean"/>
    <s v="I do not live in a HDB Town"/>
    <s v="Private"/>
    <s v="Detached"/>
    <s v="0"/>
    <s v="0"/>
    <n v="0"/>
    <n v="0"/>
    <s v="Never"/>
    <s v="Never"/>
    <s v="No friends in neighbourhood"/>
    <s v="Never"/>
    <s v="Never"/>
    <s v="Never"/>
    <s v="Never"/>
    <s v="No neighbours"/>
    <s v="Neither agree nor disagree"/>
    <x v="3"/>
    <s v="Neither agree nor disagree"/>
    <s v="Never"/>
    <s v="Never"/>
    <s v="Never"/>
    <s v="Sometimes"/>
    <s v="31 to 40"/>
    <s v="1 to 10"/>
    <n v="35.5"/>
    <n v="5.5"/>
    <s v="School"/>
    <s v="Strongly agree"/>
    <s v="Somewhat agree"/>
  </r>
  <r>
    <s v="24"/>
    <x v="0"/>
    <s v="Singaporean"/>
    <s v="Clementi"/>
    <s v="Private"/>
    <s v="Condominium"/>
    <s v="1 to 10"/>
    <s v="0"/>
    <n v="5.5"/>
    <n v="0"/>
    <s v="Sometimes"/>
    <s v="Never"/>
    <s v="Neighbourhood shopping mall"/>
    <s v="Sometimes"/>
    <s v="Sometimes"/>
    <s v="Sometimes"/>
    <s v="Sometimes"/>
    <s v="Within the condo compound"/>
    <s v="Neither agree nor disagree"/>
    <x v="2"/>
    <s v="Strongly agree"/>
    <s v="Frequently"/>
    <s v="Sometimes"/>
    <s v="Very frequently"/>
    <s v="Sometimes"/>
    <s v="11 to 20"/>
    <s v="1 to 10"/>
    <n v="15.5"/>
    <n v="5.5"/>
    <s v="Malls, food places"/>
    <s v="Neither agree nor disagree"/>
    <s v="Strongly agree"/>
  </r>
  <r>
    <s v="21"/>
    <x v="0"/>
    <s v="Singaporean"/>
    <s v="Woodlands"/>
    <s v="Public Housing (HDB)"/>
    <s v="Executive Flat"/>
    <s v="11 to 20"/>
    <s v="1 to 10"/>
    <n v="15.5"/>
    <n v="5.5"/>
    <s v="Sometimes"/>
    <s v="Sometimes"/>
    <s v="Neighbourhood shopping mall"/>
    <s v="About half the time"/>
    <s v="Sometimes"/>
    <s v="Sometimes"/>
    <s v="Never"/>
    <s v="Neighbourhood shopping mall"/>
    <s v="Somewhat agree"/>
    <x v="1"/>
    <s v="Neither agree nor disagree"/>
    <s v="Frequently"/>
    <s v="About half the time"/>
    <s v="Frequently"/>
    <s v="About half the time"/>
    <s v="21 to 30"/>
    <s v="1 to 10"/>
    <n v="25.5"/>
    <n v="5.5"/>
    <s v="School, malls"/>
    <s v="Somewhat agree"/>
    <s v="Somewhat agree"/>
  </r>
  <r>
    <s v="24"/>
    <x v="0"/>
    <s v="Singaporean"/>
    <s v="Serangoon"/>
    <s v="Private"/>
    <s v="Condominium"/>
    <s v="1 to 10"/>
    <s v="0"/>
    <n v="5.5"/>
    <n v="0"/>
    <s v="Sometimes"/>
    <s v="Never"/>
    <s v="Walking in and out of residence"/>
    <s v="Sometimes"/>
    <s v="Sometimes"/>
    <s v="Sometimes"/>
    <s v="Sometimes"/>
    <s v="Walking in and out of residence"/>
    <s v="Somewhat disagree"/>
    <x v="1"/>
    <s v="Neither agree nor disagree"/>
    <s v="Sometimes"/>
    <s v="Sometimes"/>
    <s v="Very frequently"/>
    <s v="Very frequently"/>
    <s v="91 to 100"/>
    <s v="21 to 30"/>
    <n v="95.5"/>
    <n v="25.5"/>
    <s v="Church and School"/>
    <s v="Strongly agree"/>
    <s v="Neither agree nor disagree"/>
  </r>
  <r>
    <s v="22"/>
    <x v="1"/>
    <s v="Singaporean"/>
    <s v="Clementi"/>
    <s v="Private"/>
    <s v="Condominium"/>
    <s v="1 to 10"/>
    <s v="0"/>
    <n v="5.5"/>
    <n v="0"/>
    <s v="Sometimes"/>
    <s v="Never"/>
    <s v="Neighbourhood CC/RC activities"/>
    <s v="Never"/>
    <s v="Never"/>
    <s v="Sometimes"/>
    <s v="Never"/>
    <s v="Neighbourhood Park/Playground/Fitness Corner"/>
    <s v="Strongly disagree"/>
    <x v="1"/>
    <s v="Neither agree nor disagree"/>
    <s v="Very frequently"/>
    <s v="Very frequently"/>
    <s v="Very frequently"/>
    <s v="Very frequently"/>
    <s v="71 to 80"/>
    <s v="51 to 60"/>
    <n v="75.5"/>
    <n v="55.5"/>
    <s v="School / bars / nightclubs"/>
    <s v="Strongly agree"/>
    <s v="Strongly agree"/>
  </r>
  <r>
    <s v="21"/>
    <x v="0"/>
    <s v="Singaporean"/>
    <s v="Pasir Ris"/>
    <s v="Public Housing (HDB)"/>
    <s v="Executive Flat"/>
    <s v="11 to 20"/>
    <s v="1 to 10"/>
    <n v="15.5"/>
    <n v="5.5"/>
    <s v="Sometimes"/>
    <s v="Sometimes"/>
    <s v="Neighbourhood Eatery (Hawker Centres/Cafes/etc)"/>
    <s v="Sometimes"/>
    <s v="Sometimes"/>
    <s v="Sometimes"/>
    <s v="Sometimes"/>
    <s v="Neighbourhood Eatery (Hawker Centres/Cafes/etc)"/>
    <s v="Strongly disagree"/>
    <x v="2"/>
    <s v="Strongly agree"/>
    <s v="Very frequently"/>
    <s v="Very frequently"/>
    <s v="Very frequently"/>
    <s v="Very frequently"/>
    <s v="More than 100"/>
    <s v="51 to 60"/>
    <n v="105.5"/>
    <n v="55.5"/>
    <s v="Malls or eateries "/>
    <s v="Somewhat agree"/>
    <s v="Strongly agree"/>
  </r>
  <r>
    <s v="21"/>
    <x v="0"/>
    <s v="Singaporean"/>
    <s v="Pasir Ris"/>
    <s v="Public Housing (HDB)"/>
    <s v="5-Room"/>
    <s v="1 to 10"/>
    <s v="0"/>
    <n v="5.5"/>
    <n v="0"/>
    <s v="Frequently"/>
    <s v="Sometimes"/>
    <s v="school"/>
    <s v="Never"/>
    <s v="Never"/>
    <s v="Sometimes"/>
    <s v="Never"/>
    <s v="Neighbourhood Park/Playground/Fitness Corner"/>
    <s v="Strongly disagree"/>
    <x v="2"/>
    <s v="Somewhat agree"/>
    <s v="Never"/>
    <s v="Never"/>
    <s v="Frequently"/>
    <s v="Never"/>
    <s v="71 to 80"/>
    <s v="1 to 10"/>
    <n v="75.5"/>
    <n v="5.5"/>
    <s v="Home "/>
    <s v="Somewhat agree"/>
    <s v="Strongly agree"/>
  </r>
  <r>
    <s v="29"/>
    <x v="0"/>
    <s v="Singaporean"/>
    <s v="Bukit Batok"/>
    <s v="Public Housing (HDB)"/>
    <s v="4-Room"/>
    <s v="1 to 10"/>
    <s v="0"/>
    <n v="5.5"/>
    <n v="0"/>
    <s v="Frequently"/>
    <s v="Never"/>
    <s v="Each others house"/>
    <s v="Sometimes"/>
    <s v="Never"/>
    <s v="Sometimes"/>
    <s v="Never"/>
    <s v="Neighbourhood Park/Playground/Fitness Corner"/>
    <s v="Neither agree nor disagree"/>
    <x v="2"/>
    <s v="Somewhat agree"/>
    <s v="Never"/>
    <s v="Never"/>
    <s v="Frequently"/>
    <s v="Never"/>
    <s v="More than 100"/>
    <s v="1 to 10"/>
    <n v="105.5"/>
    <n v="5.5"/>
    <s v="Home "/>
    <s v="Strongly agree"/>
    <s v="Strongly agree"/>
  </r>
  <r>
    <s v="23"/>
    <x v="0"/>
    <s v="Singaporean"/>
    <s v="Sengkang"/>
    <s v="Public Housing (HDB)"/>
    <s v="4-Room"/>
    <s v="1 to 10"/>
    <s v="1 to 10"/>
    <n v="5.5"/>
    <n v="5.5"/>
    <s v="Sometimes"/>
    <s v="Sometimes"/>
    <s v="Each others house"/>
    <s v="Sometimes"/>
    <s v="Sometimes"/>
    <s v="Sometimes"/>
    <s v="Never"/>
    <s v="House corridors "/>
    <s v="Somewhat disagree"/>
    <x v="0"/>
    <s v="Somewhat agree"/>
    <s v="Sometimes"/>
    <s v="Sometimes"/>
    <s v="Very frequently"/>
    <s v="Very frequently"/>
    <s v="21 to 30"/>
    <s v="1 to 10"/>
    <n v="25.5"/>
    <n v="5.5"/>
    <s v="School"/>
    <s v="Somewhat agree"/>
    <s v="Strongly agree"/>
  </r>
  <r>
    <s v="24"/>
    <x v="0"/>
    <s v="Singaporean"/>
    <s v="Pasir Ris"/>
    <s v="Public Housing (HDB)"/>
    <s v="5-Room"/>
    <s v="1 to 10"/>
    <s v="0"/>
    <n v="5.5"/>
    <n v="0"/>
    <s v="About half the time"/>
    <s v="Never"/>
    <s v="Neighbourhood Eatery (Hawker Centres/Cafes/etc)"/>
    <s v="About half the time"/>
    <s v="Sometimes"/>
    <s v="Never"/>
    <s v="Never"/>
    <s v="At HDB block"/>
    <s v="Neither agree nor disagree"/>
    <x v="2"/>
    <s v="Strongly agree"/>
    <s v="Frequently"/>
    <s v="Sometimes"/>
    <s v="Frequently"/>
    <s v="Sometimes"/>
    <s v="61 to 70"/>
    <s v="1 to 10"/>
    <n v="65.5"/>
    <n v="5.5"/>
    <s v="School"/>
    <s v="Neither agree nor disagree"/>
    <s v="Strongly agree"/>
  </r>
  <r>
    <s v="22"/>
    <x v="0"/>
    <s v="Singaporean"/>
    <s v="Tampines"/>
    <s v="Private"/>
    <s v="Condominium"/>
    <s v="0"/>
    <s v="0"/>
    <n v="0"/>
    <n v="0"/>
    <s v="Never"/>
    <s v="Never"/>
    <s v="No friends in neighbourhood"/>
    <s v="Never"/>
    <s v="Never"/>
    <s v="Never"/>
    <s v="Never"/>
    <s v="I have neighbours but I don’t interact with them"/>
    <s v="Neither agree nor disagree"/>
    <x v="1"/>
    <s v="Neither agree nor disagree"/>
    <s v="Very frequently"/>
    <s v="Sometimes"/>
    <s v="Very frequently"/>
    <s v="Sometimes"/>
    <s v="51 to 60"/>
    <s v="1 to 10"/>
    <n v="55.5"/>
    <n v="5.5"/>
    <s v="NUS"/>
    <s v="Somewhat agree"/>
    <s v="Strongly agree"/>
  </r>
  <r>
    <s v="23"/>
    <x v="0"/>
    <s v="Singaporean"/>
    <s v="Bishan"/>
    <s v="Public Housing (HDB)"/>
    <s v="4-Room"/>
    <s v="1 to 10"/>
    <s v="1 to 10"/>
    <n v="5.5"/>
    <n v="5.5"/>
    <s v="Sometimes"/>
    <s v="Sometimes"/>
    <s v="Neighbourhood Park/Playground/Fitness Corner"/>
    <s v="Sometimes"/>
    <s v="Sometimes"/>
    <s v="Sometimes"/>
    <s v="Sometimes"/>
    <s v="Neighbourhood Park/Playground/Fitness Corner"/>
    <s v="Somewhat disagree"/>
    <x v="0"/>
    <s v="Somewhat agree"/>
    <s v="About half the time"/>
    <s v="Sometimes"/>
    <s v="About half the time"/>
    <s v="Sometimes"/>
    <s v="11 to 20"/>
    <s v="1 to 10"/>
    <n v="15.5"/>
    <n v="5.5"/>
    <s v="School"/>
    <s v="Somewhat agree"/>
    <s v="Somewhat agree"/>
  </r>
  <r>
    <s v="21"/>
    <x v="0"/>
    <s v="Singaporean"/>
    <s v="Choa Chu Kang"/>
    <s v="Public Housing (HDB)"/>
    <s v="4-Room"/>
    <s v="1 to 10"/>
    <s v="0"/>
    <n v="5.5"/>
    <n v="0"/>
    <s v="Sometimes"/>
    <s v="Never"/>
    <s v="school"/>
    <s v="Sometimes"/>
    <s v="Sometimes"/>
    <s v="Sometimes"/>
    <s v="Sometimes"/>
    <s v="In the lifts"/>
    <s v="Strongly disagree"/>
    <x v="0"/>
    <s v="Somewhat agree"/>
    <s v="Frequently"/>
    <s v="Sometimes"/>
    <s v="Frequently"/>
    <s v="Sometimes"/>
    <s v="21 to 30"/>
    <s v="1 to 10"/>
    <n v="25.5"/>
    <n v="5.5"/>
    <s v="School"/>
    <s v="Strongly agree"/>
    <s v="Somewhat agree"/>
  </r>
  <r>
    <s v="30"/>
    <x v="2"/>
    <s v="Singaporean"/>
    <s v="Bedok"/>
    <s v="Public Housing (HDB)"/>
    <s v="5-Room"/>
    <s v="1 to 10"/>
    <s v="0"/>
    <n v="5.5"/>
    <n v="0"/>
    <s v="Sometimes"/>
    <s v="Never"/>
    <s v="Neighbourhood Park/Playground/Fitness Corner"/>
    <s v="Sometimes"/>
    <s v="Never"/>
    <s v="Sometimes"/>
    <s v="Never"/>
    <s v="Neighbourhood Park/Playground/Fitness Corner"/>
    <s v="Neither agree nor disagree"/>
    <x v="0"/>
    <s v="Somewhat agree"/>
    <s v="Very frequently"/>
    <s v="Very frequently"/>
    <s v="Very frequently"/>
    <s v="Very frequently"/>
    <s v="21 to 30"/>
    <s v="11 to 20"/>
    <n v="25.5"/>
    <n v="15.5"/>
    <s v="School / Work"/>
    <s v="Strongly agree"/>
    <s v="Strongly agree"/>
  </r>
  <r>
    <s v="24"/>
    <x v="0"/>
    <s v="Singaporean"/>
    <s v="Hougang"/>
    <s v="Private"/>
    <s v="Condominium"/>
    <s v="1 to 10"/>
    <s v="0"/>
    <n v="5.5"/>
    <n v="0"/>
    <s v="Sometimes"/>
    <s v="Never"/>
    <s v="Know from uni, happen to live nearby"/>
    <s v="Never"/>
    <s v="Never"/>
    <s v="Never"/>
    <s v="Never"/>
    <s v="NUS"/>
    <s v="Strongly disagree"/>
    <x v="3"/>
    <s v="Strongly disagree"/>
    <s v="Frequently"/>
    <s v="Sometimes"/>
    <s v="Frequently"/>
    <s v="Sometimes"/>
    <s v="11 to 20"/>
    <s v="1 to 10"/>
    <n v="15.5"/>
    <n v="5.5"/>
    <s v="NUS"/>
    <s v="Neither agree nor disagree"/>
    <s v="Somewhat agree"/>
  </r>
  <r>
    <s v="24"/>
    <x v="1"/>
    <s v="Singaporean"/>
    <s v="Jurong West"/>
    <s v="Public Housing (HDB)"/>
    <s v="4-Room"/>
    <s v="1 to 10"/>
    <s v="1 to 10"/>
    <n v="5.5"/>
    <n v="5.5"/>
    <s v="Sometimes"/>
    <s v="Sometimes"/>
    <s v="Neighbourhood CC/RC activities"/>
    <s v="Sometimes"/>
    <s v="Sometimes"/>
    <s v="Sometimes"/>
    <s v="Sometimes"/>
    <s v="In the lift"/>
    <s v="Neither agree nor disagree"/>
    <x v="0"/>
    <s v="Somewhat agree"/>
    <s v="Sometimes"/>
    <s v="Sometimes"/>
    <s v="Sometimes"/>
    <s v="Frequently"/>
    <s v="21 to 30"/>
    <s v="11 to 20"/>
    <n v="25.5"/>
    <n v="15.5"/>
    <s v="At their parks or houses "/>
    <s v="Somewhat agree"/>
    <s v="Strongly agree"/>
  </r>
  <r>
    <s v="22"/>
    <x v="1"/>
    <s v="Indian"/>
    <s v="Queenstown"/>
    <s v="Private"/>
    <s v="Condominium"/>
    <s v="1 to 10"/>
    <s v="1 to 10"/>
    <n v="5.5"/>
    <n v="5.5"/>
    <s v="Sometimes"/>
    <s v="Sometimes"/>
    <s v="Neighbourhood shopping mall"/>
    <s v="Sometimes"/>
    <s v="Sometimes"/>
    <s v="Never"/>
    <s v="Never"/>
    <s v="Neighbourhood Eatery (Hawker Centres/Cafes/etc)"/>
    <s v="Somewhat agree"/>
    <x v="1"/>
    <s v="Strongly agree"/>
    <s v="Very frequently"/>
    <s v="Very frequently"/>
    <s v="Very frequently"/>
    <s v="Very frequently"/>
    <s v="More than 100"/>
    <s v="More than 100"/>
    <n v="105.5"/>
    <n v="105.5"/>
    <s v="Malls, school"/>
    <s v="Strongly agree"/>
    <s v="Strongly agree"/>
  </r>
  <r>
    <s v="Proin purus maecenas. Accumsan porttitor. Wisi a etiam diam dapibus placerat pharetra."/>
    <x v="1"/>
    <s v="Singapore Permanent Resident"/>
    <s v="Queenstown"/>
    <s v="Public Housing (HDB)"/>
    <s v="2-Room"/>
    <s v="11 to 20"/>
    <s v="41 to 50"/>
    <n v="15.5"/>
    <n v="45.5"/>
    <s v="Frequently"/>
    <s v="About half the time"/>
    <s v="Neighbourhood Plazas (Town plazas and Community plazas)"/>
    <s v="Frequently"/>
    <s v="Very Frequently"/>
    <s v="Sometimes"/>
    <s v="Sometimes"/>
    <s v="Neighbourhood Playground"/>
    <s v="Neither agree nor disagree"/>
    <x v="0"/>
    <s v="Neither agree nor disagree"/>
    <s v="Sometimes"/>
    <s v="Frequently"/>
    <s v="Never"/>
    <s v="Very frequently"/>
    <s v="21 to 30"/>
    <s v="1 to 10"/>
    <n v="25.5"/>
    <n v="5.5"/>
    <s v="Quam. Culpa accumsan wisi! Velit curabitur magna fusce! Maecenas eleifend est."/>
    <s v="Strongly agree"/>
    <s v="Somewhat disagree"/>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e v="#N/A"/>
    <e v="#N/A"/>
    <m/>
    <m/>
    <m/>
    <m/>
    <m/>
    <m/>
    <m/>
    <m/>
    <m/>
    <x v="4"/>
    <m/>
    <m/>
    <m/>
    <m/>
    <m/>
    <m/>
    <m/>
    <e v="#N/A"/>
    <e v="#N/A"/>
    <m/>
    <m/>
    <m/>
  </r>
  <r>
    <m/>
    <x v="4"/>
    <m/>
    <m/>
    <m/>
    <m/>
    <m/>
    <m/>
    <m/>
    <m/>
    <m/>
    <m/>
    <m/>
    <m/>
    <m/>
    <m/>
    <m/>
    <m/>
    <m/>
    <x v="4"/>
    <m/>
    <m/>
    <m/>
    <m/>
    <m/>
    <m/>
    <m/>
    <m/>
    <m/>
    <m/>
    <m/>
    <m/>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s v="22"/>
    <x v="0"/>
    <s v="Singaporean"/>
    <s v="I do not live in a HDB Town"/>
    <s v="Private"/>
    <s v="Terrace"/>
    <x v="0"/>
    <x v="0"/>
    <x v="0"/>
    <x v="0"/>
    <x v="0"/>
    <x v="0"/>
    <x v="0"/>
    <s v="Along the street or when house visiting"/>
    <s v="Never"/>
    <s v="Never"/>
    <s v="Sometimes"/>
    <s v="Never"/>
    <s v="In their houses or along the street"/>
    <s v="Neither agree nor disagree"/>
    <s v="Somewhat agree"/>
    <s v="Strongly agree"/>
    <x v="0"/>
    <x v="0"/>
    <x v="0"/>
    <x v="0"/>
    <x v="0"/>
    <x v="0"/>
    <n v="25.5"/>
    <n v="5.5"/>
    <n v="0.21568627450980393"/>
    <s v="At work, in school, or when we go out to eat"/>
    <x v="0"/>
    <x v="0"/>
    <x v="0"/>
    <x v="0"/>
    <s v="Bus Stops"/>
    <s v="Shopping Mall"/>
    <s v="School Reputation"/>
    <s v="Subjects Offered"/>
    <s v="School Curriculum"/>
    <s v="Extremely Necessary"/>
    <s v="To improve diversity and prevent homogeneity or ethnic bubbles forming."/>
    <s v=" Even if it doesn't help with improving interaction, I think living together in the same spaces is still better than complete segregation by natural or artificial forces"/>
  </r>
  <r>
    <s v="23"/>
    <x v="0"/>
    <s v="Singaporean"/>
    <s v="I do not live in a HDB Town"/>
    <s v="Private"/>
    <s v="Terrace"/>
    <x v="0"/>
    <x v="0"/>
    <x v="0"/>
    <x v="0"/>
    <x v="0"/>
    <x v="0"/>
    <x v="0"/>
    <s v="Neighbourhood shopping mall"/>
    <s v="Sometimes"/>
    <s v="Sometimes"/>
    <s v="Sometimes"/>
    <s v="Sometimes"/>
    <s v="See them say hi outside their house"/>
    <s v="Somewhat disagree"/>
    <s v="Somewhat agree"/>
    <s v="Somewhat agree"/>
    <x v="0"/>
    <x v="1"/>
    <x v="0"/>
    <x v="1"/>
    <x v="0"/>
    <x v="0"/>
    <n v="25.5"/>
    <n v="5.5"/>
    <n v="0.21568627450980393"/>
    <s v="School "/>
    <x v="1"/>
    <x v="0"/>
    <x v="0"/>
    <x v="0"/>
    <s v="Shopping Mall"/>
    <s v="Sport facilities"/>
    <s v="School Curriculum"/>
    <s v="School Reputation"/>
    <s v="Distance from Home"/>
    <s v="Somewhat Necessary"/>
    <s v="More contact w ethnicities very important"/>
    <s v="NIL"/>
  </r>
  <r>
    <s v="22"/>
    <x v="0"/>
    <s v="Singaporean"/>
    <s v="Punggol"/>
    <s v="Public Housing (HDB)"/>
    <s v="4-Room"/>
    <x v="1"/>
    <x v="0"/>
    <x v="1"/>
    <x v="0"/>
    <x v="0"/>
    <x v="1"/>
    <x v="0"/>
    <s v="Neighbourhood shopping mall"/>
    <s v="Sometimes"/>
    <s v="Sometimes"/>
    <s v="Sometimes"/>
    <s v="Sometimes"/>
    <s v="Neighbourhood Eatery (Hawker Centres/Cafes/etc)"/>
    <s v="Neither agree nor disagree"/>
    <s v="Somewhat agree"/>
    <s v="Strongly agree"/>
    <x v="1"/>
    <x v="1"/>
    <x v="1"/>
    <x v="2"/>
    <x v="1"/>
    <x v="1"/>
    <n v="45.5"/>
    <n v="35.5"/>
    <n v="0.78021978021978022"/>
    <s v="School, etc"/>
    <x v="1"/>
    <x v="1"/>
    <x v="1"/>
    <x v="1"/>
    <s v="Shopping Mall"/>
    <s v="MRT Stations"/>
    <s v="School Reputation"/>
    <s v="School Curriculum"/>
    <s v="Distance from Home"/>
    <s v="Somewhat Necessary"/>
    <s v="Ensure interaction across races"/>
    <s v="NIL"/>
  </r>
  <r>
    <s v="24"/>
    <x v="0"/>
    <s v="Singaporean"/>
    <s v="Ang Mo Kio"/>
    <s v="Public Housing (HDB)"/>
    <s v="4-Room"/>
    <x v="1"/>
    <x v="0"/>
    <x v="1"/>
    <x v="0"/>
    <x v="0"/>
    <x v="1"/>
    <x v="0"/>
    <s v="No friends in neighbourhood"/>
    <s v="About half the time"/>
    <s v="About half the time"/>
    <s v="Never"/>
    <s v="Never"/>
    <s v="Neighbourhood Park/Playground/Fitness Corner"/>
    <s v="Somewhat disagree"/>
    <s v="Neither agree nor disagree"/>
    <s v="Neither agree nor disagree"/>
    <x v="2"/>
    <x v="2"/>
    <x v="2"/>
    <x v="3"/>
    <x v="2"/>
    <x v="2"/>
    <n v="0"/>
    <n v="0"/>
    <n v="0"/>
    <s v="nq"/>
    <x v="2"/>
    <x v="2"/>
    <x v="2"/>
    <x v="0"/>
    <s v="Bus Stops"/>
    <s v="Shopping Mall"/>
    <s v="School Reputation"/>
    <s v="Distance from Home"/>
    <s v="School Curriculum"/>
    <s v="Somewhat Necessary"/>
    <s v="necessaey to prevent clustering of similar ethnicities together"/>
    <s v="NIL"/>
  </r>
  <r>
    <s v="22"/>
    <x v="0"/>
    <s v="Singaporean"/>
    <s v="Woodlands"/>
    <s v="Public Housing (HDB)"/>
    <s v="4-Room"/>
    <x v="1"/>
    <x v="0"/>
    <x v="1"/>
    <x v="0"/>
    <x v="0"/>
    <x v="1"/>
    <x v="0"/>
    <s v="No friends in neighbourhood"/>
    <s v="Sometimes"/>
    <s v="Sometimes"/>
    <s v="Never"/>
    <s v="Never"/>
    <s v="No neighbours"/>
    <s v="Somewhat agree"/>
    <s v="Somewhat agree"/>
    <s v="Somewhat agree"/>
    <x v="1"/>
    <x v="1"/>
    <x v="3"/>
    <x v="1"/>
    <x v="3"/>
    <x v="2"/>
    <n v="5.5"/>
    <n v="0"/>
    <n v="0"/>
    <s v="Their home"/>
    <x v="1"/>
    <x v="1"/>
    <x v="1"/>
    <x v="1"/>
    <s v="MRT Stations"/>
    <s v="Shopping Mall"/>
    <s v="School Curriculum"/>
    <s v="School Reputation"/>
    <s v="Distance from Home"/>
    <s v="Somewhat Necessary"/>
    <s v="Allow for different races to acknowledge one anothers existence so there will not be a &quot;out of sight, out of mind&quot; situation"/>
    <s v="NIL"/>
  </r>
  <r>
    <s v="21"/>
    <x v="0"/>
    <s v="Singaporean"/>
    <s v="Choa Chu Kang"/>
    <s v="Public Housing (HDB)"/>
    <s v="5-Room"/>
    <x v="0"/>
    <x v="1"/>
    <x v="0"/>
    <x v="1"/>
    <x v="1"/>
    <x v="0"/>
    <x v="0"/>
    <s v="Each others house"/>
    <s v="Never"/>
    <s v="Never"/>
    <s v="Never"/>
    <s v="Never"/>
    <s v="NA"/>
    <s v="Neither agree nor disagree"/>
    <s v="Strongly agree"/>
    <s v="Strongly agree"/>
    <x v="3"/>
    <x v="3"/>
    <x v="4"/>
    <x v="4"/>
    <x v="4"/>
    <x v="0"/>
    <n v="15.5"/>
    <n v="5.5"/>
    <n v="0.35483870967741937"/>
    <s v="School"/>
    <x v="1"/>
    <x v="1"/>
    <x v="0"/>
    <x v="0"/>
    <s v="Shopping Mall"/>
    <s v="Secondary School"/>
    <s v="School Curriculum"/>
    <s v="School Reputation"/>
    <s v="Extracurricular Programmes"/>
    <s v="Somewhat Necessary"/>
    <s v="Ensures multiracial interaction and limits creation of ethnic enclaves"/>
    <s v="NIL"/>
  </r>
  <r>
    <s v="25"/>
    <x v="0"/>
    <s v="Singaporean"/>
    <s v="Bishan"/>
    <s v="Public Housing (HDB)"/>
    <s v="Executive Flat"/>
    <x v="0"/>
    <x v="1"/>
    <x v="0"/>
    <x v="1"/>
    <x v="1"/>
    <x v="2"/>
    <x v="1"/>
    <s v="Neighbourhood Eatery (Hawker Centres/Cafes/etc)"/>
    <s v="About half the time"/>
    <s v="About half the time"/>
    <s v="About half the time"/>
    <s v="About half the time"/>
    <s v="In our corridor"/>
    <s v="Somewhat disagree"/>
    <s v="Somewhat agree"/>
    <s v="Somewhat agree"/>
    <x v="0"/>
    <x v="0"/>
    <x v="0"/>
    <x v="0"/>
    <x v="5"/>
    <x v="3"/>
    <n v="105.5"/>
    <n v="25.5"/>
    <n v="0.24170616113744076"/>
    <s v="University"/>
    <x v="0"/>
    <x v="0"/>
    <x v="0"/>
    <x v="2"/>
    <s v="MRT Stations"/>
    <s v="Shopping Mall"/>
    <s v="School Reputation"/>
    <s v="Distance from Home"/>
    <s v="School Curriculum"/>
    <s v="Somewhat Necessary"/>
    <s v="Prevents the formation of obvious racial enclaves"/>
    <s v="NIL"/>
  </r>
  <r>
    <s v="20"/>
    <x v="0"/>
    <s v="Singaporean"/>
    <s v="Bishan"/>
    <s v="Public Housing (HDB)"/>
    <s v="Executive Flat"/>
    <x v="1"/>
    <x v="0"/>
    <x v="1"/>
    <x v="0"/>
    <x v="0"/>
    <x v="1"/>
    <x v="0"/>
    <s v="No friends in neighbourhood"/>
    <s v="Sometimes"/>
    <s v="Sometimes"/>
    <s v="Never"/>
    <s v="Never"/>
    <s v="No neighbours"/>
    <s v="Neither agree nor disagree"/>
    <s v="Neither agree nor disagree"/>
    <s v="Neither agree nor disagree"/>
    <x v="3"/>
    <x v="1"/>
    <x v="0"/>
    <x v="0"/>
    <x v="0"/>
    <x v="0"/>
    <n v="25.5"/>
    <n v="5.5"/>
    <n v="0.21568627450980393"/>
    <s v="School"/>
    <x v="1"/>
    <x v="1"/>
    <x v="1"/>
    <x v="0"/>
    <s v="Shopping Mall"/>
    <s v="Bus Stops"/>
    <s v="Subjects Offered"/>
    <s v="Distance from Home"/>
    <s v="School Reputation"/>
    <s v="Somewhat Necessary"/>
    <s v="help balance races"/>
    <s v="hard for minorities to resell hdb apparently"/>
  </r>
  <r>
    <s v="24"/>
    <x v="0"/>
    <s v="Singaporean"/>
    <s v="Choa Chu Kang"/>
    <s v="Public Housing (HDB)"/>
    <s v="5-Room"/>
    <x v="0"/>
    <x v="1"/>
    <x v="0"/>
    <x v="1"/>
    <x v="1"/>
    <x v="3"/>
    <x v="2"/>
    <s v="at work &amp; school, gym"/>
    <s v="Sometimes"/>
    <s v="Sometimes"/>
    <s v="Sometimes"/>
    <s v="Sometimes"/>
    <s v="Lift and lift lobby"/>
    <s v="Somewhat disagree"/>
    <s v="Somewhat disagree"/>
    <s v="Neither agree nor disagree"/>
    <x v="0"/>
    <x v="3"/>
    <x v="0"/>
    <x v="2"/>
    <x v="1"/>
    <x v="4"/>
    <n v="45.5"/>
    <n v="15.5"/>
    <n v="0.34065934065934067"/>
    <s v="university, workplace, meals"/>
    <x v="1"/>
    <x v="1"/>
    <x v="1"/>
    <x v="0"/>
    <s v="Bus Stops"/>
    <s v="Shopping Mall"/>
    <s v="School Curriculum"/>
    <s v="School Reputation"/>
    <s v="Distance from Home"/>
    <s v="Neutral"/>
    <s v="there are pros and cons; seems to benefit/affect minorities more"/>
    <s v="NIL"/>
  </r>
  <r>
    <s v="25"/>
    <x v="0"/>
    <s v="Singaporean"/>
    <s v="Tampines"/>
    <s v="Public Housing (HDB)"/>
    <s v="5-Room"/>
    <x v="0"/>
    <x v="1"/>
    <x v="0"/>
    <x v="1"/>
    <x v="1"/>
    <x v="3"/>
    <x v="1"/>
    <s v="Corridors and void decks"/>
    <s v="About half the time"/>
    <s v="Sometimes"/>
    <s v="Sometimes"/>
    <s v="Sometimes"/>
    <s v="Corridors, void decks and provision shops"/>
    <s v="Neither agree nor disagree"/>
    <s v="Somewhat agree"/>
    <s v="Strongly agree"/>
    <x v="4"/>
    <x v="4"/>
    <x v="0"/>
    <x v="0"/>
    <x v="0"/>
    <x v="4"/>
    <n v="25.5"/>
    <n v="15.5"/>
    <n v="0.60784313725490191"/>
    <s v="Shopping centres and malls, in school (university)"/>
    <x v="1"/>
    <x v="0"/>
    <x v="0"/>
    <x v="1"/>
    <s v="MRT Stations"/>
    <s v="Shopping Mall"/>
    <s v="School Reputation"/>
    <s v="Distance from Home"/>
    <s v="School Curriculum"/>
    <s v="Somewhat Necessary"/>
    <s v="It is important that there is physical integration of the different races in Singapore to promote and faciliate interaction"/>
    <s v="It is not applicable especially since the EIP does not apply towards rental housing, in estates such as Simei, there has been an alarming increase (based on observation) in the number of expats from India given how there is Changi Business Park nearby, rental housing opposes EIP"/>
  </r>
  <r>
    <s v="24"/>
    <x v="0"/>
    <s v="Singaporean"/>
    <s v="Tampines"/>
    <s v="Public Housing (HDB)"/>
    <s v="4-Room"/>
    <x v="1"/>
    <x v="0"/>
    <x v="1"/>
    <x v="0"/>
    <x v="0"/>
    <x v="1"/>
    <x v="0"/>
    <s v="No friends in neighbourhood"/>
    <s v="Sometimes"/>
    <s v="Sometimes"/>
    <s v="Sometimes"/>
    <s v="Sometimes"/>
    <s v="Neighbourhood Park/Playground/Fitness Corner"/>
    <s v="Somewhat agree"/>
    <s v="Somewhat agree"/>
    <s v="Somewhat agree"/>
    <x v="0"/>
    <x v="0"/>
    <x v="0"/>
    <x v="2"/>
    <x v="4"/>
    <x v="0"/>
    <n v="15.5"/>
    <n v="5.5"/>
    <n v="0.35483870967741937"/>
    <s v="School"/>
    <x v="1"/>
    <x v="1"/>
    <x v="1"/>
    <x v="0"/>
    <s v="Shopping Mall"/>
    <s v="Eateries"/>
    <s v="School Curriculum"/>
    <s v="Distance from Home"/>
    <s v="Subjects Offered"/>
    <s v="Somewhat Necessary"/>
    <s v="To ensure that there are interactions between different racial groups to understand each other more. "/>
    <s v="Should enforce quotas for schools as well. Some schools, especially the SAP schools have majority Chinese students."/>
  </r>
  <r>
    <s v="21"/>
    <x v="0"/>
    <s v="Singaporean"/>
    <s v="Bishan"/>
    <s v="Public Housing (HDB)"/>
    <s v="5-Room"/>
    <x v="1"/>
    <x v="0"/>
    <x v="1"/>
    <x v="0"/>
    <x v="0"/>
    <x v="1"/>
    <x v="0"/>
    <s v="No friends in neighbourhood"/>
    <s v="Sometimes"/>
    <s v="Never"/>
    <s v="Sometimes"/>
    <s v="Never"/>
    <s v="House corridors "/>
    <s v="Strongly disagree"/>
    <s v="Somewhat agree"/>
    <s v="Strongly agree"/>
    <x v="1"/>
    <x v="1"/>
    <x v="0"/>
    <x v="2"/>
    <x v="0"/>
    <x v="0"/>
    <n v="25.5"/>
    <n v="5.5"/>
    <n v="0.21568627450980393"/>
    <s v="Orchard/Dhoby Ghaut/NUS"/>
    <x v="0"/>
    <x v="0"/>
    <x v="0"/>
    <x v="0"/>
    <s v="Bus Stops"/>
    <s v="Shopping Mall"/>
    <s v="Subjects Offered"/>
    <s v="School Reputation"/>
    <s v="Distance from Home"/>
    <s v="Extremely Necessary"/>
    <s v="Ensures that there is some kind of diversity in the building, and people of minority races have a better chance at securing a house"/>
    <s v="Beyond policy, there could be more chances of everyday interaction among races"/>
  </r>
  <r>
    <s v="22"/>
    <x v="0"/>
    <s v="Singaporean"/>
    <s v="Woodlands"/>
    <s v="Private"/>
    <s v="Bungalow"/>
    <x v="0"/>
    <x v="0"/>
    <x v="0"/>
    <x v="0"/>
    <x v="0"/>
    <x v="0"/>
    <x v="0"/>
    <s v="Neighbourhood Eatery (Hawker Centres/Cafes/etc)"/>
    <s v="Never"/>
    <s v="Never"/>
    <s v="Sometimes"/>
    <s v="Sometimes"/>
    <s v="Neighbourhood shopping mall"/>
    <s v="Somewhat disagree"/>
    <s v="Strongly agree"/>
    <s v="Somewhat agree"/>
    <x v="3"/>
    <x v="3"/>
    <x v="1"/>
    <x v="4"/>
    <x v="4"/>
    <x v="0"/>
    <n v="15.5"/>
    <n v="5.5"/>
    <n v="0.35483870967741937"/>
    <s v="School"/>
    <x v="0"/>
    <x v="0"/>
    <x v="0"/>
    <x v="0"/>
    <s v="Shopping Mall"/>
    <s v="Bus Stops"/>
    <s v="School Curriculum"/>
    <s v="Subjects Offered"/>
    <s v="Extracurricular Programmes"/>
    <s v="Somewhat NOT Necessary"/>
    <s v="NIL"/>
    <s v="NIL"/>
  </r>
  <r>
    <s v="22"/>
    <x v="0"/>
    <s v="Singaporean"/>
    <s v="Bishan"/>
    <s v="Private"/>
    <s v="Semi-detached"/>
    <x v="2"/>
    <x v="1"/>
    <x v="2"/>
    <x v="1"/>
    <x v="2"/>
    <x v="2"/>
    <x v="3"/>
    <s v="Neighbourhood Park/Playground/Fitness Corner"/>
    <s v="Frequently"/>
    <s v="Frequently"/>
    <s v="Frequently"/>
    <s v="Frequently"/>
    <s v="Neighbourhood Park/Playground/Fitness Corner"/>
    <s v="Strongly agree"/>
    <s v="Strongly agree"/>
    <s v="Strongly agree"/>
    <x v="3"/>
    <x v="3"/>
    <x v="0"/>
    <x v="0"/>
    <x v="1"/>
    <x v="4"/>
    <n v="45.5"/>
    <n v="15.5"/>
    <n v="0.34065934065934067"/>
    <s v="School"/>
    <x v="0"/>
    <x v="0"/>
    <x v="0"/>
    <x v="0"/>
    <s v="Bus Stops"/>
    <s v="Shopping Mall"/>
    <s v="School Curriculum"/>
    <s v="Distance from Home"/>
    <s v="School Reputation"/>
    <s v="Somewhat Necessary"/>
    <s v="To prevent people from the same race congregating, to promote interaction with other ethnicities."/>
    <s v="NIL"/>
  </r>
  <r>
    <s v="24"/>
    <x v="0"/>
    <s v="Singaporean"/>
    <s v="Punggol"/>
    <s v="Public Housing (HDB)"/>
    <s v="4-Room"/>
    <x v="1"/>
    <x v="0"/>
    <x v="1"/>
    <x v="0"/>
    <x v="0"/>
    <x v="1"/>
    <x v="0"/>
    <s v="No friends in neighbourhood"/>
    <s v="Sometimes"/>
    <s v="About half the time"/>
    <s v="Sometimes"/>
    <s v="Never"/>
    <s v="Lift lobbies"/>
    <s v="Neither agree nor disagree"/>
    <s v="Somewhat disagree"/>
    <s v="Neither agree nor disagree"/>
    <x v="3"/>
    <x v="1"/>
    <x v="1"/>
    <x v="2"/>
    <x v="5"/>
    <x v="5"/>
    <n v="105.5"/>
    <n v="105.5"/>
    <n v="1"/>
    <s v="School, work, restaurants"/>
    <x v="2"/>
    <x v="2"/>
    <x v="2"/>
    <x v="0"/>
    <s v="Tertiary Institution"/>
    <s v="Shopping Mall"/>
    <s v="School Reputation"/>
    <s v="School Curriculum"/>
    <s v="Extracurricular Programmes"/>
    <s v="Extremely Necessary"/>
    <s v="Prevents ghettoisation of the poorest of neighbourhoods. With the EIP, disasters like racial conflicts and riots are averted."/>
    <s v="Keep it. If possible, apply it to private housing, but otherwise don't mess with it. It is so easy to question the policy when the younger generations have forgotten how Singapore was without it. One only needs to look at the racial politics and conflicts in other countries around the world and understand how much of our current peace and stability is owed to the EIP."/>
  </r>
  <r>
    <s v="23"/>
    <x v="0"/>
    <s v="Singaporean"/>
    <s v="Bukit Timah"/>
    <s v="Private"/>
    <s v="Condominium"/>
    <x v="1"/>
    <x v="0"/>
    <x v="1"/>
    <x v="0"/>
    <x v="0"/>
    <x v="1"/>
    <x v="0"/>
    <s v="No friends in neighbourhood"/>
    <s v="Sometimes"/>
    <s v="Sometimes"/>
    <s v="Sometimes"/>
    <s v="Sometimes"/>
    <s v="Neighbourhood Park/Playground/Fitness Corner"/>
    <s v="Neither agree nor disagree"/>
    <s v="Somewhat agree"/>
    <s v="Somewhat agree"/>
    <x v="1"/>
    <x v="1"/>
    <x v="0"/>
    <x v="0"/>
    <x v="0"/>
    <x v="0"/>
    <n v="25.5"/>
    <n v="5.5"/>
    <n v="0.21568627450980393"/>
    <s v="School"/>
    <x v="1"/>
    <x v="0"/>
    <x v="0"/>
    <x v="0"/>
    <s v="Shopping Mall"/>
    <s v="Bus Stops"/>
    <s v="School Reputation"/>
    <s v="School Curriculum"/>
    <s v="Distance from Home"/>
    <s v="Somewhat Necessary"/>
    <s v="NIL"/>
    <s v="NIL"/>
  </r>
  <r>
    <s v="23"/>
    <x v="0"/>
    <s v="Singaporean"/>
    <s v="Hougang"/>
    <s v="Public Housing (HDB)"/>
    <s v="4-Room"/>
    <x v="1"/>
    <x v="0"/>
    <x v="1"/>
    <x v="0"/>
    <x v="0"/>
    <x v="1"/>
    <x v="0"/>
    <s v="No friends in neighbourhood"/>
    <s v="Sometimes"/>
    <s v="Never"/>
    <s v="Sometimes"/>
    <s v="Never"/>
    <s v="Neighbourhood Eatery (Hawker Centres/Cafes/etc)"/>
    <s v="Somewhat disagree"/>
    <s v="Neither agree nor disagree"/>
    <s v="Neither agree nor disagree"/>
    <x v="1"/>
    <x v="1"/>
    <x v="1"/>
    <x v="2"/>
    <x v="4"/>
    <x v="0"/>
    <n v="15.5"/>
    <n v="5.5"/>
    <n v="0.35483870967741937"/>
    <s v="School, Workplace"/>
    <x v="1"/>
    <x v="1"/>
    <x v="1"/>
    <x v="0"/>
    <s v="Bus Stops"/>
    <s v="Shopping Mall"/>
    <s v="School Curriculum"/>
    <s v="Extracurricular Programmes"/>
    <s v="Distance from Home"/>
    <s v="Neutral"/>
    <s v="People of the same race may naturally tend to congregate together. Hard to say whether it's a good thing or a bad thing, and if it should be regulated or not."/>
    <s v="NIL"/>
  </r>
  <r>
    <s v="21"/>
    <x v="1"/>
    <s v="Singaporean"/>
    <s v="Jurong East"/>
    <s v="Public Housing (HDB)"/>
    <s v="Executive Flat"/>
    <x v="0"/>
    <x v="1"/>
    <x v="0"/>
    <x v="1"/>
    <x v="1"/>
    <x v="0"/>
    <x v="1"/>
    <s v="Neighbourhood shopping mall"/>
    <s v="About half the time"/>
    <s v="Sometimes"/>
    <s v="Sometimes"/>
    <s v="Sometimes"/>
    <s v="In the lifts"/>
    <s v="Neither agree nor disagree"/>
    <s v="Strongly agree"/>
    <s v="Strongly agree"/>
    <x v="0"/>
    <x v="4"/>
    <x v="0"/>
    <x v="0"/>
    <x v="5"/>
    <x v="5"/>
    <n v="105.5"/>
    <n v="105.5"/>
    <n v="1"/>
    <s v="School, malls, their houses"/>
    <x v="0"/>
    <x v="0"/>
    <x v="0"/>
    <x v="0"/>
    <s v="Bus Stops"/>
    <s v="Shopping Mall"/>
    <s v="School Curriculum"/>
    <s v="School Reputation"/>
    <s v="Subjects Offered"/>
    <s v="Somewhat Necessary"/>
    <s v="EIP is beneficial as it prevents the creation of racial enclaves. (We already see this in some Condos in the East, for instance). Though, perhaps this forced mixing was more essential in the past. "/>
    <s v="Makes selling and purchasing of houses a challenge for minorities!"/>
  </r>
  <r>
    <s v="23"/>
    <x v="0"/>
    <s v="Singaporean"/>
    <s v="Yishun"/>
    <s v="Public Housing (HDB)"/>
    <s v="Mansionette"/>
    <x v="0"/>
    <x v="0"/>
    <x v="0"/>
    <x v="0"/>
    <x v="0"/>
    <x v="0"/>
    <x v="0"/>
    <s v="Neighbourhood shopping mall"/>
    <s v="Sometimes"/>
    <s v="Never"/>
    <s v="Never"/>
    <s v="Never"/>
    <s v="No neighbours"/>
    <s v="Somewhat agree"/>
    <s v="Somewhat agree"/>
    <s v="Somewhat agree"/>
    <x v="1"/>
    <x v="3"/>
    <x v="0"/>
    <x v="4"/>
    <x v="4"/>
    <x v="0"/>
    <n v="15.5"/>
    <n v="5.5"/>
    <n v="0.35483870967741937"/>
    <s v="shopping malls, restaurants, friends house"/>
    <x v="1"/>
    <x v="1"/>
    <x v="1"/>
    <x v="3"/>
    <s v="MRT Stations"/>
    <s v="Parks"/>
    <s v="Distance from Home"/>
    <s v="School Reputation"/>
    <s v="School Curriculum"/>
    <s v="Extremely Necessary"/>
    <s v="minority groups will be unintentionally be left out (numbers game/historic socioeconomic disadvantage). good to enforce a bare minimum of diversity"/>
    <s v="we might not personally have felt it being relevant improved the status quo but i think our society would be worse without it?"/>
  </r>
  <r>
    <s v="23"/>
    <x v="0"/>
    <s v="Singaporean"/>
    <s v="Bukit Panjang"/>
    <s v="Private"/>
    <s v="Condominium"/>
    <x v="1"/>
    <x v="0"/>
    <x v="1"/>
    <x v="0"/>
    <x v="0"/>
    <x v="1"/>
    <x v="0"/>
    <s v="No friends in neighbourhood"/>
    <s v="Sometimes"/>
    <s v="Never"/>
    <s v="Never"/>
    <s v="Never"/>
    <s v="No neighbours"/>
    <s v="Somewhat disagree"/>
    <s v="Somewhat agree"/>
    <s v="Somewhat agree"/>
    <x v="2"/>
    <x v="2"/>
    <x v="1"/>
    <x v="4"/>
    <x v="4"/>
    <x v="0"/>
    <n v="15.5"/>
    <n v="5.5"/>
    <n v="0.35483870967741937"/>
    <s v="School"/>
    <x v="1"/>
    <x v="1"/>
    <x v="1"/>
    <x v="0"/>
    <s v="Bus Stops"/>
    <s v="Coffee shop"/>
    <s v="School Reputation"/>
    <s v="School Curriculum"/>
    <s v="Distance from Home"/>
    <s v="Somewhat Necessary"/>
    <s v="Prevent enclaves"/>
    <s v="NIL"/>
  </r>
  <r>
    <s v="27"/>
    <x v="2"/>
    <s v="Singaporean"/>
    <s v="Ang Mo Kio"/>
    <s v="Public Housing (HDB)"/>
    <s v="4-Room"/>
    <x v="1"/>
    <x v="0"/>
    <x v="1"/>
    <x v="0"/>
    <x v="0"/>
    <x v="1"/>
    <x v="0"/>
    <s v="No friends in neighbourhood"/>
    <s v="Sometimes"/>
    <s v="Sometimes"/>
    <s v="Sometimes"/>
    <s v="Never"/>
    <s v="No neighbours"/>
    <s v="Somewhat disagree"/>
    <s v="Somewhat agree"/>
    <s v="Somewhat agree"/>
    <x v="1"/>
    <x v="3"/>
    <x v="0"/>
    <x v="4"/>
    <x v="4"/>
    <x v="0"/>
    <n v="15.5"/>
    <n v="5.5"/>
    <n v="0.35483870967741937"/>
    <s v="shopping malls, restaurants, friends house"/>
    <x v="1"/>
    <x v="1"/>
    <x v="1"/>
    <x v="0"/>
    <s v="Bus Stops"/>
    <s v="Shopping Mall"/>
    <s v="School Curriculum"/>
    <s v="School Reputation"/>
    <s v="Subjects Offered"/>
    <s v="Neutral"/>
    <s v="NIL"/>
    <s v="NIL"/>
  </r>
  <r>
    <s v="30"/>
    <x v="1"/>
    <s v="Singaporean"/>
    <s v="Woodlands"/>
    <s v="Public Housing (HDB)"/>
    <s v="3-Room"/>
    <x v="1"/>
    <x v="0"/>
    <x v="1"/>
    <x v="0"/>
    <x v="0"/>
    <x v="1"/>
    <x v="0"/>
    <s v="No friends in neighbourhood"/>
    <s v="Sometimes"/>
    <s v="Never"/>
    <s v="Sometimes"/>
    <s v="Never"/>
    <s v="No neighbours"/>
    <s v="Somewhat disagree"/>
    <s v="Somewhat agree"/>
    <s v="Somewhat agree"/>
    <x v="2"/>
    <x v="2"/>
    <x v="1"/>
    <x v="4"/>
    <x v="4"/>
    <x v="0"/>
    <n v="15.5"/>
    <n v="5.5"/>
    <n v="0.35483870967741937"/>
    <s v="School"/>
    <x v="1"/>
    <x v="1"/>
    <x v="1"/>
    <x v="1"/>
    <s v="MRT Stations"/>
    <s v="Shopping Mall"/>
    <s v="School Curriculum"/>
    <s v="School Reputation"/>
    <s v="Subjects Offered"/>
    <s v="Somewhat NOT Necessary"/>
    <s v="NIL"/>
    <s v="NIL"/>
  </r>
  <r>
    <s v="23"/>
    <x v="0"/>
    <s v="Singaporean"/>
    <s v="Hougang"/>
    <s v="Private"/>
    <s v="Semi-detached"/>
    <x v="0"/>
    <x v="0"/>
    <x v="0"/>
    <x v="0"/>
    <x v="0"/>
    <x v="0"/>
    <x v="0"/>
    <s v="No friends in neighbourhood"/>
    <s v="Never"/>
    <s v="Never"/>
    <s v="Sometimes"/>
    <s v="Never"/>
    <s v="No neighbours"/>
    <s v="Neither agree nor disagree"/>
    <s v="Somewhat agree"/>
    <s v="Somewhat agree"/>
    <x v="3"/>
    <x v="1"/>
    <x v="0"/>
    <x v="0"/>
    <x v="0"/>
    <x v="0"/>
    <n v="25.5"/>
    <n v="5.5"/>
    <n v="0.21568627450980393"/>
    <s v="School"/>
    <x v="1"/>
    <x v="1"/>
    <x v="1"/>
    <x v="0"/>
    <s v="Shopping Mall"/>
    <s v="Bus Stops"/>
    <s v="School Curriculum"/>
    <s v="School Reputation"/>
    <s v="Distance from Home"/>
    <s v="Somewhat NOT Necessary"/>
    <s v="NIL"/>
    <s v="NIL"/>
  </r>
  <r>
    <s v="39"/>
    <x v="0"/>
    <s v="Singaporean"/>
    <s v="Bishan"/>
    <s v="Public Housing (HDB)"/>
    <s v="5-Room"/>
    <x v="0"/>
    <x v="0"/>
    <x v="0"/>
    <x v="0"/>
    <x v="0"/>
    <x v="0"/>
    <x v="0"/>
    <s v="Neighbourhood shopping mall"/>
    <s v="Sometimes"/>
    <s v="Sometimes"/>
    <s v="Sometimes"/>
    <s v="Never"/>
    <s v="In the lift"/>
    <s v="Neither agree nor disagree"/>
    <s v="Somewhat agree"/>
    <s v="Somewhat agree"/>
    <x v="0"/>
    <x v="3"/>
    <x v="0"/>
    <x v="2"/>
    <x v="6"/>
    <x v="4"/>
    <n v="35.5"/>
    <n v="15.5"/>
    <n v="0.43661971830985913"/>
    <s v="workplace"/>
    <x v="1"/>
    <x v="1"/>
    <x v="1"/>
    <x v="0"/>
    <s v="Bus Stops"/>
    <s v="Shopping Mall"/>
    <s v="School Curriculum"/>
    <s v="School Reputation"/>
    <s v="Subjects Offered"/>
    <s v="Neutral"/>
    <s v="NIL"/>
    <s v="NIL"/>
  </r>
  <r>
    <s v="22"/>
    <x v="0"/>
    <s v="Singaporean"/>
    <s v="Ang Mo Kio"/>
    <s v="Public Housing (HDB)"/>
    <s v="5-Room"/>
    <x v="1"/>
    <x v="0"/>
    <x v="1"/>
    <x v="0"/>
    <x v="0"/>
    <x v="1"/>
    <x v="0"/>
    <s v="No friends in neighbourhood"/>
    <s v="Sometimes"/>
    <s v="Never"/>
    <s v="Sometimes"/>
    <s v="Never"/>
    <s v="No neighbours"/>
    <s v="Somewhat disagree"/>
    <s v="Somewhat agree"/>
    <s v="Somewhat agree"/>
    <x v="1"/>
    <x v="3"/>
    <x v="1"/>
    <x v="4"/>
    <x v="6"/>
    <x v="0"/>
    <n v="35.5"/>
    <n v="5.5"/>
    <n v="0.15492957746478872"/>
    <s v="School"/>
    <x v="1"/>
    <x v="1"/>
    <x v="1"/>
    <x v="1"/>
    <s v="MRT Stations"/>
    <s v="Shopping Mall"/>
    <s v="School Reputation"/>
    <s v="School Curriculum"/>
    <s v="Distance from Home"/>
    <s v="Somewhat NOT Necessary"/>
    <s v="NIL"/>
    <s v="NIL"/>
  </r>
  <r>
    <s v="25"/>
    <x v="0"/>
    <s v="Singaporean"/>
    <s v="Bedok"/>
    <s v="Public Housing (HDB)"/>
    <s v="5-Room"/>
    <x v="1"/>
    <x v="0"/>
    <x v="1"/>
    <x v="0"/>
    <x v="0"/>
    <x v="1"/>
    <x v="0"/>
    <s v="No friends in neighbourhood"/>
    <s v="Sometimes"/>
    <s v="Never"/>
    <s v="Never"/>
    <s v="Never"/>
    <s v="House corridors "/>
    <s v="Somewhat disagree"/>
    <s v="Somewhat agree"/>
    <s v="Somewhat agree"/>
    <x v="1"/>
    <x v="3"/>
    <x v="1"/>
    <x v="4"/>
    <x v="4"/>
    <x v="0"/>
    <n v="15.5"/>
    <n v="5.5"/>
    <n v="0.35483870967741937"/>
    <s v="School"/>
    <x v="1"/>
    <x v="1"/>
    <x v="1"/>
    <x v="0"/>
    <s v="Bus Stops"/>
    <s v="Shopping Mall"/>
    <s v="School Curriculum"/>
    <s v="School Reputation"/>
    <s v="Subjects Offered"/>
    <s v="Neutral"/>
    <s v="NIL"/>
    <s v="NIL"/>
  </r>
  <r>
    <s v="21"/>
    <x v="1"/>
    <s v="Singaporean"/>
    <s v="I do not live in a HDB Town"/>
    <s v="Private"/>
    <s v="Condominium"/>
    <x v="0"/>
    <x v="1"/>
    <x v="0"/>
    <x v="1"/>
    <x v="1"/>
    <x v="0"/>
    <x v="1"/>
    <s v="Each others house"/>
    <s v="Very Frequently"/>
    <s v="Very Frequently"/>
    <s v="Never"/>
    <s v="Never"/>
    <s v="Within the condominium "/>
    <s v="Somewhat disagree"/>
    <s v="Somewhat agree"/>
    <s v="Somewhat agree"/>
    <x v="1"/>
    <x v="3"/>
    <x v="0"/>
    <x v="4"/>
    <x v="4"/>
    <x v="0"/>
    <n v="15.5"/>
    <n v="5.5"/>
    <n v="0.35483870967741937"/>
    <s v="shopping malls, restaurants, friends house"/>
    <x v="1"/>
    <x v="1"/>
    <x v="1"/>
    <x v="1"/>
    <s v="MRT Stations"/>
    <s v="Shopping Mall"/>
    <s v="School Curriculum"/>
    <s v="School Reputation"/>
    <s v="Subjects Offered"/>
    <s v="Neutral"/>
    <s v="NIL"/>
    <s v="NIL"/>
  </r>
  <r>
    <s v="22"/>
    <x v="0"/>
    <s v="Singaporean"/>
    <s v="Queenstown"/>
    <s v="Private"/>
    <s v="Condominium"/>
    <x v="1"/>
    <x v="0"/>
    <x v="1"/>
    <x v="0"/>
    <x v="0"/>
    <x v="1"/>
    <x v="0"/>
    <s v="No friends in neighbourhood"/>
    <s v="Never"/>
    <s v="Never"/>
    <s v="Sometimes"/>
    <s v="Never"/>
    <s v="No neighbours"/>
    <s v="Somewhat disagree"/>
    <s v="Somewhat agree"/>
    <s v="Somewhat agree"/>
    <x v="2"/>
    <x v="2"/>
    <x v="1"/>
    <x v="4"/>
    <x v="4"/>
    <x v="0"/>
    <n v="15.5"/>
    <n v="5.5"/>
    <n v="0.35483870967741937"/>
    <s v="School"/>
    <x v="1"/>
    <x v="1"/>
    <x v="1"/>
    <x v="0"/>
    <s v="Bus Stops"/>
    <s v="Shopping Mall"/>
    <s v="School Curriculum"/>
    <s v="School Reputation"/>
    <s v="Distance from Home"/>
    <s v="Somewhat NOT Necessary"/>
    <s v="NIL"/>
    <s v="NIL"/>
  </r>
  <r>
    <s v="18"/>
    <x v="1"/>
    <s v="Indian"/>
    <s v="I do not live in a HDB Town"/>
    <s v="Private"/>
    <s v="Bungalow"/>
    <x v="0"/>
    <x v="0"/>
    <x v="0"/>
    <x v="0"/>
    <x v="0"/>
    <x v="1"/>
    <x v="0"/>
    <s v="Each others house"/>
    <s v="Sometimes"/>
    <s v="Never"/>
    <s v="Sometimes"/>
    <s v="Never"/>
    <s v="At HDB block"/>
    <s v="Somewhat agree"/>
    <s v="Somewhat disagree"/>
    <s v="Neither agree nor disagree"/>
    <x v="4"/>
    <x v="3"/>
    <x v="1"/>
    <x v="4"/>
    <x v="0"/>
    <x v="0"/>
    <n v="25.5"/>
    <n v="5.5"/>
    <n v="0.21568627450980393"/>
    <s v="School, malls"/>
    <x v="1"/>
    <x v="0"/>
    <x v="0"/>
    <x v="3"/>
    <s v="MRT Stations"/>
    <s v="Bus Stops"/>
    <s v="School Curriculum"/>
    <s v="School Reputation"/>
    <s v="Subjects Offered"/>
    <s v="Somewhat Necessary"/>
    <s v="NIL"/>
    <s v="NIL"/>
  </r>
  <r>
    <s v="19"/>
    <x v="0"/>
    <s v="Singaporean"/>
    <s v="I do not live in a HDB Town"/>
    <s v="Private"/>
    <s v="Terrace"/>
    <x v="1"/>
    <x v="0"/>
    <x v="1"/>
    <x v="0"/>
    <x v="0"/>
    <x v="1"/>
    <x v="0"/>
    <s v="No friends in neighbourhood"/>
    <s v="Never"/>
    <s v="Never"/>
    <s v="Never"/>
    <s v="Never"/>
    <s v="At HDB block"/>
    <s v="Neither agree nor disagree"/>
    <s v="Somewhat agree"/>
    <s v="Somewhat agree"/>
    <x v="2"/>
    <x v="2"/>
    <x v="4"/>
    <x v="4"/>
    <x v="4"/>
    <x v="4"/>
    <n v="15.5"/>
    <n v="15.5"/>
    <n v="1"/>
    <s v="School"/>
    <x v="1"/>
    <x v="1"/>
    <x v="1"/>
    <x v="0"/>
    <s v="Shopping Mall"/>
    <s v="Bus Stops"/>
    <s v="School Curriculum"/>
    <s v="School Reputation"/>
    <s v="Subjects Offered"/>
    <s v="Neutral"/>
    <s v="NIL"/>
    <s v="NIL"/>
  </r>
  <r>
    <s v="25"/>
    <x v="0"/>
    <s v="Singaporean"/>
    <s v="Clementi"/>
    <s v="Public Housing (HDB)"/>
    <s v="4-Room"/>
    <x v="1"/>
    <x v="0"/>
    <x v="1"/>
    <x v="0"/>
    <x v="0"/>
    <x v="1"/>
    <x v="0"/>
    <s v="No friends in neighbourhood"/>
    <s v="Sometimes"/>
    <s v="Sometimes"/>
    <s v="Sometimes"/>
    <s v="Sometimes"/>
    <s v="Neighbourhood Park/Playground/Fitness Corner"/>
    <s v="Somewhat disagree"/>
    <s v="Somewhat agree"/>
    <s v="Somewhat agree"/>
    <x v="4"/>
    <x v="3"/>
    <x v="1"/>
    <x v="2"/>
    <x v="7"/>
    <x v="6"/>
    <n v="55.5"/>
    <n v="55.5"/>
    <n v="1"/>
    <s v="School"/>
    <x v="1"/>
    <x v="0"/>
    <x v="0"/>
    <x v="0"/>
    <s v="Bus Stops"/>
    <s v="Shopping Mall"/>
    <s v="School Reputation"/>
    <s v="Distance from Home"/>
    <s v="School Curriculum"/>
    <s v="Somewhat NOT Necessary"/>
    <s v="NIL"/>
    <s v="NIL"/>
  </r>
  <r>
    <s v="22"/>
    <x v="3"/>
    <s v="Singaporean"/>
    <s v="Bishan"/>
    <s v="Private"/>
    <s v="Condominium"/>
    <x v="0"/>
    <x v="1"/>
    <x v="0"/>
    <x v="1"/>
    <x v="1"/>
    <x v="0"/>
    <x v="1"/>
    <s v="Neighbourhood CC/RC activities"/>
    <s v="Sometimes"/>
    <s v="Sometimes"/>
    <s v="Sometimes"/>
    <s v="Sometimes"/>
    <s v="Usually in passing at the lobby"/>
    <s v="Somewhat agree"/>
    <s v="Somewhat agree"/>
    <s v="Strongly agree"/>
    <x v="0"/>
    <x v="4"/>
    <x v="0"/>
    <x v="0"/>
    <x v="7"/>
    <x v="6"/>
    <n v="55.5"/>
    <n v="55.5"/>
    <n v="1"/>
    <s v="School"/>
    <x v="1"/>
    <x v="0"/>
    <x v="0"/>
    <x v="0"/>
    <s v="Bus Stops"/>
    <s v="Primary School"/>
    <s v="School Reputation"/>
    <s v="School Curriculum"/>
    <s v="Subjects Offered"/>
    <s v="Neutral"/>
    <s v="Encourages interaction with people of different ethnicities"/>
    <s v="NIL"/>
  </r>
  <r>
    <s v="23"/>
    <x v="0"/>
    <s v="Singaporean"/>
    <s v="I do not live in a HDB Town"/>
    <s v="Private"/>
    <s v="Detached"/>
    <x v="1"/>
    <x v="0"/>
    <x v="1"/>
    <x v="0"/>
    <x v="0"/>
    <x v="1"/>
    <x v="0"/>
    <s v="No friends in neighbourhood"/>
    <s v="Never"/>
    <s v="Never"/>
    <s v="Never"/>
    <s v="Never"/>
    <s v="No neighbours"/>
    <s v="Neither agree nor disagree"/>
    <s v="Somewhat disagree"/>
    <s v="Neither agree nor disagree"/>
    <x v="2"/>
    <x v="2"/>
    <x v="2"/>
    <x v="1"/>
    <x v="6"/>
    <x v="0"/>
    <n v="35.5"/>
    <n v="5.5"/>
    <n v="0.15492957746478872"/>
    <s v="School"/>
    <x v="0"/>
    <x v="1"/>
    <x v="1"/>
    <x v="3"/>
    <s v="MRT Stations"/>
    <s v="Bus Stops"/>
    <s v="School Reputation"/>
    <s v="Distance from Home"/>
    <s v="School Curriculum"/>
    <s v="Neutral"/>
    <s v="NIL"/>
    <s v="NIL"/>
  </r>
  <r>
    <s v="24"/>
    <x v="0"/>
    <s v="Singaporean"/>
    <s v="Clementi"/>
    <s v="Private"/>
    <s v="Condominium"/>
    <x v="0"/>
    <x v="0"/>
    <x v="0"/>
    <x v="0"/>
    <x v="0"/>
    <x v="0"/>
    <x v="0"/>
    <s v="Neighbourhood shopping mall"/>
    <s v="Sometimes"/>
    <s v="Sometimes"/>
    <s v="Sometimes"/>
    <s v="Sometimes"/>
    <s v="Within the condo compound"/>
    <s v="Neither agree nor disagree"/>
    <s v="Strongly agree"/>
    <s v="Strongly agree"/>
    <x v="4"/>
    <x v="1"/>
    <x v="0"/>
    <x v="1"/>
    <x v="4"/>
    <x v="0"/>
    <n v="15.5"/>
    <n v="5.5"/>
    <n v="0.35483870967741937"/>
    <s v="Malls, food places"/>
    <x v="2"/>
    <x v="0"/>
    <x v="0"/>
    <x v="0"/>
    <s v="Bus Stops"/>
    <s v="Shopping Mall"/>
    <s v="School Reputation"/>
    <s v="School Curriculum"/>
    <s v="Subjects Offered"/>
    <s v="Somewhat NOT Necessary"/>
    <s v="Dont think it’s needed to help different ethnicities interact with each other"/>
    <s v="NIL"/>
  </r>
  <r>
    <s v="21"/>
    <x v="0"/>
    <s v="Singaporean"/>
    <s v="Woodlands"/>
    <s v="Public Housing (HDB)"/>
    <s v="Executive Flat"/>
    <x v="2"/>
    <x v="1"/>
    <x v="2"/>
    <x v="1"/>
    <x v="2"/>
    <x v="0"/>
    <x v="1"/>
    <s v="Neighbourhood shopping mall"/>
    <s v="About half the time"/>
    <s v="Sometimes"/>
    <s v="Sometimes"/>
    <s v="Never"/>
    <s v="Neighbourhood shopping mall"/>
    <s v="Somewhat agree"/>
    <s v="Neither agree nor disagree"/>
    <s v="Neither agree nor disagree"/>
    <x v="4"/>
    <x v="3"/>
    <x v="1"/>
    <x v="4"/>
    <x v="0"/>
    <x v="0"/>
    <n v="25.5"/>
    <n v="5.5"/>
    <n v="0.21568627450980393"/>
    <s v="School, malls"/>
    <x v="1"/>
    <x v="1"/>
    <x v="1"/>
    <x v="0"/>
    <s v="Shopping Mall"/>
    <s v="Bus Stops"/>
    <s v="School Curriculum"/>
    <s v="Distance from Home"/>
    <s v="Subjects Offered"/>
    <s v="Somewhat Necessary"/>
    <s v="Engineers a mix in ethnicities, prevents ethnic enclaves, theoretically improves chances of interaction across different ethnicities."/>
    <s v="NIL"/>
  </r>
  <r>
    <s v="24"/>
    <x v="0"/>
    <s v="Singaporean"/>
    <s v="Serangoon"/>
    <s v="Private"/>
    <s v="Condominium"/>
    <x v="0"/>
    <x v="0"/>
    <x v="0"/>
    <x v="0"/>
    <x v="0"/>
    <x v="0"/>
    <x v="0"/>
    <s v="Walking in and out of residence"/>
    <s v="Sometimes"/>
    <s v="Sometimes"/>
    <s v="Sometimes"/>
    <s v="Sometimes"/>
    <s v="Walking in and out of residence"/>
    <s v="Somewhat disagree"/>
    <s v="Neither agree nor disagree"/>
    <s v="Neither agree nor disagree"/>
    <x v="1"/>
    <x v="1"/>
    <x v="0"/>
    <x v="0"/>
    <x v="8"/>
    <x v="3"/>
    <n v="95.5"/>
    <n v="25.5"/>
    <n v="0.26701570680628273"/>
    <s v="Church and School"/>
    <x v="0"/>
    <x v="2"/>
    <x v="2"/>
    <x v="0"/>
    <s v="Bus Stops"/>
    <s v="Hawker Centre"/>
    <s v="School Curriculum"/>
    <s v="Subjects Offered"/>
    <s v="School Reputation"/>
    <s v="Somewhat Necessary"/>
    <s v="Improves diversity within public housing and prevents the formation of ethnic enclaves"/>
    <s v="NIL"/>
  </r>
  <r>
    <s v="22"/>
    <x v="1"/>
    <s v="Singaporean"/>
    <s v="Clementi"/>
    <s v="Private"/>
    <s v="Condominium"/>
    <x v="0"/>
    <x v="0"/>
    <x v="0"/>
    <x v="0"/>
    <x v="0"/>
    <x v="0"/>
    <x v="0"/>
    <s v="Neighbourhood CC/RC activities"/>
    <s v="Never"/>
    <s v="Never"/>
    <s v="Sometimes"/>
    <s v="Never"/>
    <s v="Neighbourhood Park/Playground/Fitness Corner"/>
    <s v="Strongly disagree"/>
    <s v="Neither agree nor disagree"/>
    <s v="Neither agree nor disagree"/>
    <x v="0"/>
    <x v="4"/>
    <x v="0"/>
    <x v="0"/>
    <x v="9"/>
    <x v="6"/>
    <n v="75.5"/>
    <n v="55.5"/>
    <n v="0.73509933774834435"/>
    <s v="School / bars / nightclubs"/>
    <x v="0"/>
    <x v="0"/>
    <x v="0"/>
    <x v="3"/>
    <s v="MRT Stations"/>
    <s v="Bus Stops"/>
    <s v="School Reputation"/>
    <s v="School Curriculum"/>
    <s v="Extracurricular Programmes"/>
    <s v="Somewhat Necessary"/>
    <s v="As a nation that used to struggle with racial tensions, there certainly were some benefits to EIP in a time of less certainty. I think it's become a little less relevant now and possibly a counterproductive measure towards racial harmony. Nonetheless, I cannot imagine the geographical congregation of races as doing any favours towards striving for a more equitable society."/>
    <s v="Maybe reconsideration towards the ratios and how they're decided."/>
  </r>
  <r>
    <s v="21"/>
    <x v="0"/>
    <s v="Singaporean"/>
    <s v="Pasir Ris"/>
    <s v="Public Housing (HDB)"/>
    <s v="Executive Flat"/>
    <x v="2"/>
    <x v="1"/>
    <x v="2"/>
    <x v="1"/>
    <x v="2"/>
    <x v="0"/>
    <x v="1"/>
    <s v="Neighbourhood Eatery (Hawker Centres/Cafes/etc)"/>
    <s v="Sometimes"/>
    <s v="Sometimes"/>
    <s v="Sometimes"/>
    <s v="Sometimes"/>
    <s v="Neighbourhood Eatery (Hawker Centres/Cafes/etc)"/>
    <s v="Strongly disagree"/>
    <s v="Strongly agree"/>
    <s v="Strongly agree"/>
    <x v="0"/>
    <x v="4"/>
    <x v="0"/>
    <x v="0"/>
    <x v="5"/>
    <x v="6"/>
    <n v="105.5"/>
    <n v="55.5"/>
    <n v="0.52606635071090047"/>
    <s v="Malls or eateries "/>
    <x v="1"/>
    <x v="0"/>
    <x v="0"/>
    <x v="1"/>
    <s v="MRT Stations"/>
    <s v="Primary School"/>
    <s v="School Reputation"/>
    <s v="Distance from Home"/>
    <s v="School Curriculum"/>
    <s v="Somewhat Necessary"/>
    <s v="While ethnic integration should not have to be mandated in policy, legislating it might be a good first step to normalise presence of different ethnicities in shared spaces  "/>
    <s v="NIL"/>
  </r>
  <r>
    <s v="21"/>
    <x v="0"/>
    <s v="Singaporean"/>
    <s v="Pasir Ris"/>
    <s v="Public Housing (HDB)"/>
    <s v="5-Room"/>
    <x v="0"/>
    <x v="0"/>
    <x v="0"/>
    <x v="0"/>
    <x v="0"/>
    <x v="2"/>
    <x v="1"/>
    <s v="school"/>
    <s v="Never"/>
    <s v="Never"/>
    <s v="Sometimes"/>
    <s v="Never"/>
    <s v="Neighbourhood Park/Playground/Fitness Corner"/>
    <s v="Strongly disagree"/>
    <s v="Strongly agree"/>
    <s v="Somewhat agree"/>
    <x v="2"/>
    <x v="2"/>
    <x v="1"/>
    <x v="3"/>
    <x v="9"/>
    <x v="0"/>
    <n v="75.5"/>
    <n v="5.5"/>
    <n v="7.2847682119205295E-2"/>
    <s v="Home "/>
    <x v="1"/>
    <x v="0"/>
    <x v="0"/>
    <x v="0"/>
    <s v="Bus Stops"/>
    <s v="Hawker Centre"/>
    <s v="School Reputation"/>
    <s v="Distance from Home"/>
    <s v="School Curriculum"/>
    <s v="Somewhat Necessary"/>
    <s v="NIL"/>
    <s v="NIL"/>
  </r>
  <r>
    <s v="29"/>
    <x v="0"/>
    <s v="Singaporean"/>
    <s v="Bukit Batok"/>
    <s v="Public Housing (HDB)"/>
    <s v="4-Room"/>
    <x v="0"/>
    <x v="0"/>
    <x v="0"/>
    <x v="0"/>
    <x v="0"/>
    <x v="2"/>
    <x v="0"/>
    <s v="Each others house"/>
    <s v="Sometimes"/>
    <s v="Never"/>
    <s v="Sometimes"/>
    <s v="Never"/>
    <s v="Neighbourhood Park/Playground/Fitness Corner"/>
    <s v="Neither agree nor disagree"/>
    <s v="Strongly agree"/>
    <s v="Somewhat agree"/>
    <x v="2"/>
    <x v="2"/>
    <x v="1"/>
    <x v="3"/>
    <x v="5"/>
    <x v="0"/>
    <n v="105.5"/>
    <n v="5.5"/>
    <n v="5.2132701421800945E-2"/>
    <s v="Home "/>
    <x v="0"/>
    <x v="0"/>
    <x v="0"/>
    <x v="1"/>
    <s v="Childcare"/>
    <s v="Shopping Mall"/>
    <s v="Distance from Home"/>
    <s v="School Reputation"/>
    <s v="School Curriculum"/>
    <s v="Somewhat Necessary"/>
    <s v="Maintain mix of ethnic groups in all public housing districts. Otherwise over time neighbourhoods may be race dominant and deter integration."/>
    <s v="NIL"/>
  </r>
  <r>
    <s v="23"/>
    <x v="0"/>
    <s v="Singaporean"/>
    <s v="Sengkang"/>
    <s v="Public Housing (HDB)"/>
    <s v="4-Room"/>
    <x v="0"/>
    <x v="1"/>
    <x v="0"/>
    <x v="1"/>
    <x v="1"/>
    <x v="0"/>
    <x v="1"/>
    <s v="Each others house"/>
    <s v="Sometimes"/>
    <s v="Sometimes"/>
    <s v="Sometimes"/>
    <s v="Never"/>
    <s v="House corridors "/>
    <s v="Somewhat disagree"/>
    <s v="Somewhat agree"/>
    <s v="Somewhat agree"/>
    <x v="1"/>
    <x v="1"/>
    <x v="0"/>
    <x v="0"/>
    <x v="0"/>
    <x v="0"/>
    <n v="25.5"/>
    <n v="5.5"/>
    <n v="0.21568627450980393"/>
    <s v="School"/>
    <x v="1"/>
    <x v="0"/>
    <x v="0"/>
    <x v="0"/>
    <s v="Bus Stops"/>
    <s v="Shopping Mall"/>
    <s v="Distance from Home"/>
    <s v="Subjects Offered"/>
    <s v="School Reputation"/>
    <s v="Neutral"/>
    <s v="NIL"/>
    <s v="NIL"/>
  </r>
  <r>
    <s v="24"/>
    <x v="0"/>
    <s v="Singaporean"/>
    <s v="Pasir Ris"/>
    <s v="Public Housing (HDB)"/>
    <s v="5-Room"/>
    <x v="0"/>
    <x v="0"/>
    <x v="0"/>
    <x v="0"/>
    <x v="0"/>
    <x v="3"/>
    <x v="0"/>
    <s v="Neighbourhood Eatery (Hawker Centres/Cafes/etc)"/>
    <s v="About half the time"/>
    <s v="Sometimes"/>
    <s v="Never"/>
    <s v="Never"/>
    <s v="At HDB block"/>
    <s v="Neither agree nor disagree"/>
    <s v="Strongly agree"/>
    <s v="Strongly agree"/>
    <x v="4"/>
    <x v="1"/>
    <x v="1"/>
    <x v="1"/>
    <x v="10"/>
    <x v="0"/>
    <n v="65.5"/>
    <n v="5.5"/>
    <n v="8.3969465648854963E-2"/>
    <s v="School"/>
    <x v="2"/>
    <x v="0"/>
    <x v="0"/>
    <x v="4"/>
    <s v="MRT Stations"/>
    <s v="Primary School"/>
    <s v="School Reputation"/>
    <s v="People and culture (eg classmates, students, teaching staff)"/>
    <s v="School Curriculum"/>
    <s v="Somewhat Necessary"/>
    <s v="I think it's somewhat not necessary since it has a lot of adverse implications. While well intentioned perhaps, it can inadvertently disadvantage, discriminate and penalise minority ethnicities, who may struggle to buy/sell flats as a result of the ethnic quota. Still, I acknowledge it's meant to foster greater multiethnic interaction and harmony, and prevent a certain block/neighbourhood/town from being dominated by a certain group and Singaporeans splitting into ethnic enclaves, so I'm also not 100% sure what the alternative would be. "/>
    <s v="Even though I understand the positive intentions behind EIP, it also seems like a somewhat artificial, contributed and forced form of &quot;diversity&quot; that is imposed on us. Perhaps the true harmony and diversity can only be achieved if we allow it to form naturally and organically, rather than by using a mandatory law or regulatory policy. Sure, it will be hard, but that's the ideal."/>
  </r>
  <r>
    <s v="22"/>
    <x v="0"/>
    <s v="Singaporean"/>
    <s v="Tampines"/>
    <s v="Private"/>
    <s v="Condominium"/>
    <x v="1"/>
    <x v="0"/>
    <x v="1"/>
    <x v="0"/>
    <x v="0"/>
    <x v="1"/>
    <x v="0"/>
    <s v="No friends in neighbourhood"/>
    <s v="Never"/>
    <s v="Never"/>
    <s v="Never"/>
    <s v="Never"/>
    <s v="I have neighbours but I don’t interact with them"/>
    <s v="Neither agree nor disagree"/>
    <s v="Neither agree nor disagree"/>
    <s v="Neither agree nor disagree"/>
    <x v="0"/>
    <x v="1"/>
    <x v="0"/>
    <x v="1"/>
    <x v="7"/>
    <x v="0"/>
    <n v="55.5"/>
    <n v="5.5"/>
    <n v="9.90990990990991E-2"/>
    <s v="NUS"/>
    <x v="1"/>
    <x v="0"/>
    <x v="1"/>
    <x v="0"/>
    <s v="Bus Stops"/>
    <s v="Shopping Mall"/>
    <s v="School Reputation"/>
    <s v="School Culture"/>
    <s v="School Curriculum"/>
    <s v="Neutral"/>
    <s v="I guess it prevents segregation but frankly I would have more interactions outside my neighbourhood (e.g. work or school) than inside."/>
    <s v="NIL"/>
  </r>
  <r>
    <s v="23"/>
    <x v="0"/>
    <s v="Singaporean"/>
    <s v="Bishan"/>
    <s v="Public Housing (HDB)"/>
    <s v="4-Room"/>
    <x v="0"/>
    <x v="1"/>
    <x v="0"/>
    <x v="1"/>
    <x v="1"/>
    <x v="0"/>
    <x v="1"/>
    <s v="Neighbourhood Park/Playground/Fitness Corner"/>
    <s v="Sometimes"/>
    <s v="Sometimes"/>
    <s v="Sometimes"/>
    <s v="Sometimes"/>
    <s v="Neighbourhood Park/Playground/Fitness Corner"/>
    <s v="Somewhat disagree"/>
    <s v="Somewhat agree"/>
    <s v="Somewhat agree"/>
    <x v="3"/>
    <x v="1"/>
    <x v="4"/>
    <x v="1"/>
    <x v="4"/>
    <x v="0"/>
    <n v="15.5"/>
    <n v="5.5"/>
    <n v="0.35483870967741937"/>
    <s v="School"/>
    <x v="1"/>
    <x v="1"/>
    <x v="1"/>
    <x v="0"/>
    <s v="Shopping Mall"/>
    <s v="Bus Stops"/>
    <s v="Distance from Home"/>
    <s v="Subjects Offered"/>
    <s v="School Reputation"/>
    <s v="Somewhat Necessary"/>
    <s v="prevents clusters of people from same race forming tgt"/>
    <s v="NIL"/>
  </r>
  <r>
    <s v="21"/>
    <x v="0"/>
    <s v="Singaporean"/>
    <s v="Choa Chu Kang"/>
    <s v="Public Housing (HDB)"/>
    <s v="4-Room"/>
    <x v="0"/>
    <x v="0"/>
    <x v="0"/>
    <x v="0"/>
    <x v="0"/>
    <x v="0"/>
    <x v="0"/>
    <s v="school"/>
    <s v="Sometimes"/>
    <s v="Sometimes"/>
    <s v="Sometimes"/>
    <s v="Sometimes"/>
    <s v="In the lifts"/>
    <s v="Strongly disagree"/>
    <s v="Somewhat agree"/>
    <s v="Somewhat agree"/>
    <x v="4"/>
    <x v="1"/>
    <x v="1"/>
    <x v="1"/>
    <x v="0"/>
    <x v="0"/>
    <n v="25.5"/>
    <n v="5.5"/>
    <n v="0.21568627450980393"/>
    <s v="School"/>
    <x v="0"/>
    <x v="1"/>
    <x v="1"/>
    <x v="0"/>
    <s v="Bus Stops"/>
    <s v="Shopping Mall"/>
    <s v="Distance from Home"/>
    <s v="Subjects Offered"/>
    <s v="School Curriculum"/>
    <s v="Somewhat NOT Necessary"/>
    <s v="NIL"/>
    <s v="NIL"/>
  </r>
  <r>
    <s v="30"/>
    <x v="2"/>
    <s v="Singaporean"/>
    <s v="Bedok"/>
    <s v="Public Housing (HDB)"/>
    <s v="5-Room"/>
    <x v="0"/>
    <x v="0"/>
    <x v="0"/>
    <x v="0"/>
    <x v="0"/>
    <x v="0"/>
    <x v="0"/>
    <s v="Neighbourhood Park/Playground/Fitness Corner"/>
    <s v="Sometimes"/>
    <s v="Never"/>
    <s v="Sometimes"/>
    <s v="Never"/>
    <s v="Neighbourhood Park/Playground/Fitness Corner"/>
    <s v="Neither agree nor disagree"/>
    <s v="Somewhat agree"/>
    <s v="Somewhat agree"/>
    <x v="0"/>
    <x v="4"/>
    <x v="0"/>
    <x v="0"/>
    <x v="0"/>
    <x v="4"/>
    <n v="25.5"/>
    <n v="15.5"/>
    <n v="0.60784313725490191"/>
    <s v="School / Work"/>
    <x v="0"/>
    <x v="0"/>
    <x v="0"/>
    <x v="5"/>
    <s v="Bus Stops"/>
    <s v="MRT Stations"/>
    <s v="School Reputation"/>
    <s v="School Curriculum"/>
    <s v="Subjects Offered"/>
    <s v="Somewhat Necessary"/>
    <s v="Prevent racial enclaves from forming"/>
    <s v="NIL"/>
  </r>
  <r>
    <s v="24"/>
    <x v="0"/>
    <s v="Singaporean"/>
    <s v="Hougang"/>
    <s v="Private"/>
    <s v="Condominium"/>
    <x v="0"/>
    <x v="0"/>
    <x v="0"/>
    <x v="0"/>
    <x v="0"/>
    <x v="0"/>
    <x v="0"/>
    <s v="Know from uni, happen to live nearby"/>
    <s v="Never"/>
    <s v="Never"/>
    <s v="Never"/>
    <s v="Never"/>
    <s v="NUS"/>
    <s v="Strongly disagree"/>
    <s v="Somewhat disagree"/>
    <s v="Strongly disagree"/>
    <x v="4"/>
    <x v="1"/>
    <x v="1"/>
    <x v="1"/>
    <x v="4"/>
    <x v="0"/>
    <n v="15.5"/>
    <n v="5.5"/>
    <n v="0.35483870967741937"/>
    <s v="NUS"/>
    <x v="2"/>
    <x v="1"/>
    <x v="1"/>
    <x v="0"/>
    <s v="Shopping Mall"/>
    <s v="Cheap food options"/>
    <s v="School Reputation"/>
    <s v="School Curriculum"/>
    <s v="School opportunities"/>
    <s v="Somewhat NOT Necessary"/>
    <s v="Won't interact with neighbours much anyway"/>
    <s v="Scrape it, lower housing prices"/>
  </r>
  <r>
    <s v="24"/>
    <x v="1"/>
    <s v="Singaporean"/>
    <s v="Jurong West"/>
    <s v="Public Housing (HDB)"/>
    <s v="4-Room"/>
    <x v="0"/>
    <x v="1"/>
    <x v="0"/>
    <x v="1"/>
    <x v="1"/>
    <x v="0"/>
    <x v="1"/>
    <s v="Neighbourhood CC/RC activities"/>
    <s v="Sometimes"/>
    <s v="Sometimes"/>
    <s v="Sometimes"/>
    <s v="Sometimes"/>
    <s v="In the lift"/>
    <s v="Neither agree nor disagree"/>
    <s v="Somewhat agree"/>
    <s v="Somewhat agree"/>
    <x v="1"/>
    <x v="1"/>
    <x v="3"/>
    <x v="2"/>
    <x v="0"/>
    <x v="4"/>
    <n v="25.5"/>
    <n v="15.5"/>
    <n v="0.60784313725490191"/>
    <s v="At their parks or houses "/>
    <x v="1"/>
    <x v="0"/>
    <x v="0"/>
    <x v="3"/>
    <s v="MRT Stations"/>
    <s v="Bus Stops"/>
    <s v="Distance from Home"/>
    <s v="Subjects Offered"/>
    <s v="School Curriculum"/>
    <s v="Neutral"/>
    <s v="NIL"/>
    <s v="NIL"/>
  </r>
  <r>
    <s v="22"/>
    <x v="1"/>
    <s v="Indian"/>
    <s v="Queenstown"/>
    <s v="Private"/>
    <s v="Condominium"/>
    <x v="0"/>
    <x v="1"/>
    <x v="0"/>
    <x v="1"/>
    <x v="1"/>
    <x v="0"/>
    <x v="1"/>
    <s v="Neighbourhood shopping mall"/>
    <s v="Sometimes"/>
    <s v="Sometimes"/>
    <s v="Never"/>
    <s v="Never"/>
    <s v="Neighbourhood Eatery (Hawker Centres/Cafes/etc)"/>
    <s v="Somewhat agree"/>
    <s v="Neither agree nor disagree"/>
    <s v="Strongly agree"/>
    <x v="0"/>
    <x v="4"/>
    <x v="0"/>
    <x v="0"/>
    <x v="5"/>
    <x v="5"/>
    <n v="105.5"/>
    <n v="105.5"/>
    <n v="1"/>
    <s v="Malls, school"/>
    <x v="0"/>
    <x v="0"/>
    <x v="0"/>
    <x v="0"/>
    <s v="Bus Stops"/>
    <s v="Shopping Mall"/>
    <s v="School Reputation"/>
    <s v="School Curriculum"/>
    <s v="Extracurricular Programmes"/>
    <s v="Neutral"/>
    <s v="NIL"/>
    <s v="NIL"/>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s v="Singaporean"/>
    <s v="I do not live in a HDB Town"/>
    <x v="0"/>
    <s v="Terrace"/>
  </r>
  <r>
    <x v="0"/>
    <s v="Singaporean"/>
    <s v="I do not live in a HDB Town"/>
    <x v="0"/>
    <s v="Terrace"/>
  </r>
  <r>
    <x v="0"/>
    <s v="Singaporean"/>
    <s v="Punggol"/>
    <x v="1"/>
    <s v="4-Room"/>
  </r>
  <r>
    <x v="0"/>
    <s v="Singaporean"/>
    <s v="Ang Mo Kio"/>
    <x v="1"/>
    <s v="4-Room"/>
  </r>
  <r>
    <x v="0"/>
    <s v="Singaporean"/>
    <s v="Woodlands"/>
    <x v="1"/>
    <s v="4-Room"/>
  </r>
  <r>
    <x v="0"/>
    <s v="Singaporean"/>
    <s v="Choa Chu Kang"/>
    <x v="1"/>
    <s v="5-Room"/>
  </r>
  <r>
    <x v="0"/>
    <s v="Singaporean"/>
    <s v="Bishan"/>
    <x v="1"/>
    <s v="Executive Flat"/>
  </r>
  <r>
    <x v="0"/>
    <s v="Singaporean"/>
    <s v="Bishan"/>
    <x v="1"/>
    <s v="Executive Flat"/>
  </r>
  <r>
    <x v="0"/>
    <s v="Singaporean"/>
    <s v="Choa Chu Kang"/>
    <x v="1"/>
    <s v="5-Room"/>
  </r>
  <r>
    <x v="0"/>
    <s v="Singaporean"/>
    <s v="Tampines"/>
    <x v="1"/>
    <s v="5-Room"/>
  </r>
  <r>
    <x v="0"/>
    <s v="Singaporean"/>
    <s v="Tampines"/>
    <x v="1"/>
    <s v="4-Room"/>
  </r>
  <r>
    <x v="0"/>
    <s v="Singaporean"/>
    <s v="Bishan"/>
    <x v="1"/>
    <s v="5-Room"/>
  </r>
  <r>
    <x v="0"/>
    <s v="Singaporean"/>
    <s v="Woodlands"/>
    <x v="0"/>
    <s v="Bungalow"/>
  </r>
  <r>
    <x v="0"/>
    <s v="Singaporean"/>
    <s v="Bishan"/>
    <x v="0"/>
    <s v="Semi-detached"/>
  </r>
  <r>
    <x v="0"/>
    <s v="Singaporean"/>
    <s v="Punggol"/>
    <x v="1"/>
    <s v="4-Room"/>
  </r>
  <r>
    <x v="0"/>
    <s v="Singaporean"/>
    <s v="Bukit Timah"/>
    <x v="0"/>
    <s v="Condominium"/>
  </r>
  <r>
    <x v="0"/>
    <s v="Singaporean"/>
    <s v="Hougang"/>
    <x v="1"/>
    <s v="4-Room"/>
  </r>
  <r>
    <x v="1"/>
    <s v="Singaporean"/>
    <s v="Jurong East"/>
    <x v="1"/>
    <s v="Executive Flat"/>
  </r>
  <r>
    <x v="0"/>
    <s v="Singaporean"/>
    <s v="Yishun"/>
    <x v="1"/>
    <s v="Mansionette"/>
  </r>
  <r>
    <x v="0"/>
    <s v="Singaporean"/>
    <s v="Bukit Panjang"/>
    <x v="0"/>
    <s v="Condominium"/>
  </r>
  <r>
    <x v="2"/>
    <s v="Singaporean"/>
    <s v="Ang Mo Kio"/>
    <x v="1"/>
    <s v="4-Room"/>
  </r>
  <r>
    <x v="1"/>
    <s v="Singaporean"/>
    <s v="Woodlands"/>
    <x v="1"/>
    <s v="3-Room"/>
  </r>
  <r>
    <x v="0"/>
    <s v="Singaporean"/>
    <s v="Hougang"/>
    <x v="0"/>
    <s v="Semi-detached"/>
  </r>
  <r>
    <x v="0"/>
    <s v="Singaporean"/>
    <s v="Bishan"/>
    <x v="1"/>
    <s v="5-Room"/>
  </r>
  <r>
    <x v="0"/>
    <s v="Singaporean"/>
    <s v="Ang Mo Kio"/>
    <x v="1"/>
    <s v="5-Room"/>
  </r>
  <r>
    <x v="0"/>
    <s v="Singaporean"/>
    <s v="Bedok"/>
    <x v="1"/>
    <s v="5-Room"/>
  </r>
  <r>
    <x v="1"/>
    <s v="Singaporean"/>
    <s v="I do not live in a HDB Town"/>
    <x v="0"/>
    <s v="Condominium"/>
  </r>
  <r>
    <x v="0"/>
    <s v="Singaporean"/>
    <s v="Queenstown"/>
    <x v="0"/>
    <s v="Condominium"/>
  </r>
  <r>
    <x v="1"/>
    <s v="Indian"/>
    <s v="I do not live in a HDB Town"/>
    <x v="0"/>
    <s v="Bungalow"/>
  </r>
  <r>
    <x v="0"/>
    <s v="Singaporean"/>
    <s v="I do not live in a HDB Town"/>
    <x v="0"/>
    <s v="Terrace"/>
  </r>
  <r>
    <x v="0"/>
    <s v="Singaporean"/>
    <s v="Clementi"/>
    <x v="1"/>
    <s v="4-Room"/>
  </r>
  <r>
    <x v="3"/>
    <s v="Singaporean"/>
    <s v="Bishan"/>
    <x v="0"/>
    <s v="Condominium"/>
  </r>
  <r>
    <x v="0"/>
    <s v="Singaporean"/>
    <s v="I do not live in a HDB Town"/>
    <x v="0"/>
    <s v="Detached"/>
  </r>
  <r>
    <x v="0"/>
    <s v="Singaporean"/>
    <s v="Clementi"/>
    <x v="0"/>
    <s v="Condominium"/>
  </r>
  <r>
    <x v="0"/>
    <s v="Singaporean"/>
    <s v="Woodlands"/>
    <x v="1"/>
    <s v="Executive Flat"/>
  </r>
  <r>
    <x v="0"/>
    <s v="Singaporean"/>
    <s v="Serangoon"/>
    <x v="0"/>
    <s v="Condominium"/>
  </r>
  <r>
    <x v="1"/>
    <s v="Singaporean"/>
    <s v="Clementi"/>
    <x v="0"/>
    <s v="Condominium"/>
  </r>
  <r>
    <x v="0"/>
    <s v="Singaporean"/>
    <s v="Pasir Ris"/>
    <x v="1"/>
    <s v="Executive Flat"/>
  </r>
  <r>
    <x v="0"/>
    <s v="Singaporean"/>
    <s v="Pasir Ris"/>
    <x v="1"/>
    <s v="5-Room"/>
  </r>
  <r>
    <x v="0"/>
    <s v="Singaporean"/>
    <s v="Bukit Batok"/>
    <x v="1"/>
    <s v="4-Room"/>
  </r>
  <r>
    <x v="0"/>
    <s v="Singaporean"/>
    <s v="Sengkang"/>
    <x v="1"/>
    <s v="4-Room"/>
  </r>
  <r>
    <x v="0"/>
    <s v="Singaporean"/>
    <s v="Pasir Ris"/>
    <x v="1"/>
    <s v="5-Room"/>
  </r>
  <r>
    <x v="0"/>
    <s v="Singaporean"/>
    <s v="Tampines"/>
    <x v="0"/>
    <s v="Condominium"/>
  </r>
  <r>
    <x v="0"/>
    <s v="Singaporean"/>
    <s v="Bishan"/>
    <x v="1"/>
    <s v="4-Room"/>
  </r>
  <r>
    <x v="0"/>
    <s v="Singaporean"/>
    <s v="Choa Chu Kang"/>
    <x v="1"/>
    <s v="4-Room"/>
  </r>
  <r>
    <x v="2"/>
    <s v="Singaporean"/>
    <s v="Bedok"/>
    <x v="1"/>
    <s v="5-Room"/>
  </r>
  <r>
    <x v="0"/>
    <s v="Singaporean"/>
    <s v="Hougang"/>
    <x v="0"/>
    <s v="Condominium"/>
  </r>
  <r>
    <x v="1"/>
    <s v="Singaporean"/>
    <s v="Jurong West"/>
    <x v="1"/>
    <s v="4-Room"/>
  </r>
  <r>
    <x v="1"/>
    <s v="Indian"/>
    <s v="Queenstown"/>
    <x v="0"/>
    <s v="Condominium"/>
  </r>
  <r>
    <x v="0"/>
    <s v="Singaporean"/>
    <s v="I do not live in a HDB Town"/>
    <x v="0"/>
    <s v="Detached"/>
  </r>
  <r>
    <x v="0"/>
    <s v="Singaporean"/>
    <s v="Tampines"/>
    <x v="1"/>
    <s v="5-Room"/>
  </r>
  <r>
    <x v="0"/>
    <s v="Singaporean"/>
    <s v="Hougang"/>
    <x v="0"/>
    <s v="Semi-detached"/>
  </r>
  <r>
    <x v="0"/>
    <s v="Singaporean"/>
    <s v="Tampines"/>
    <x v="1"/>
    <s v="4-Room"/>
  </r>
  <r>
    <x v="0"/>
    <s v="Singaporean"/>
    <s v="Ang Mo Kio"/>
    <x v="1"/>
    <s v="4-Room"/>
  </r>
  <r>
    <x v="0"/>
    <s v="Singaporean"/>
    <s v="Queenstown"/>
    <x v="0"/>
    <s v="Condominium"/>
  </r>
  <r>
    <x v="0"/>
    <s v="Singaporean"/>
    <s v="Bukit Batok"/>
    <x v="1"/>
    <s v="4-Room"/>
  </r>
  <r>
    <x v="0"/>
    <s v="Singaporean"/>
    <s v="Bishan"/>
    <x v="1"/>
    <s v="4-Room"/>
  </r>
  <r>
    <x v="0"/>
    <s v="Singaporean"/>
    <s v="Hougang"/>
    <x v="1"/>
    <s v="4-Room"/>
  </r>
  <r>
    <x v="0"/>
    <s v="Singaporean"/>
    <s v="Woodlands"/>
    <x v="0"/>
    <s v="Bungalow"/>
  </r>
  <r>
    <x v="0"/>
    <s v="Singaporean"/>
    <s v="Punggol"/>
    <x v="1"/>
    <s v="4-Room"/>
  </r>
  <r>
    <x v="0"/>
    <s v="Singaporean"/>
    <s v="Punggol"/>
    <x v="1"/>
    <s v="4-Room"/>
  </r>
  <r>
    <x v="0"/>
    <s v="Singaporean"/>
    <s v="Bishan"/>
    <x v="1"/>
    <s v="Executive Flat"/>
  </r>
  <r>
    <x v="0"/>
    <s v="Singaporean"/>
    <s v="Woodlands"/>
    <x v="1"/>
    <s v="Executive Flat"/>
  </r>
  <r>
    <x v="0"/>
    <s v="Singaporean"/>
    <s v="Woodlands"/>
    <x v="1"/>
    <s v="4-Room"/>
  </r>
  <r>
    <x v="0"/>
    <s v="Singaporean"/>
    <s v="Clementi"/>
    <x v="1"/>
    <s v="4-Room"/>
  </r>
  <r>
    <x v="0"/>
    <s v="Singaporean"/>
    <s v="Bishan"/>
    <x v="1"/>
    <s v="Executive Flat"/>
  </r>
  <r>
    <x v="1"/>
    <s v="Indian"/>
    <s v="Jurong West"/>
    <x v="1"/>
    <s v="4-Room"/>
  </r>
  <r>
    <x v="0"/>
    <s v="Singaporean"/>
    <s v="Bedok"/>
    <x v="1"/>
    <s v="5-Room"/>
  </r>
  <r>
    <x v="0"/>
    <s v="Singaporean"/>
    <s v="Hougang"/>
    <x v="0"/>
    <s v="Condominium"/>
  </r>
  <r>
    <x v="2"/>
    <s v="Singaporean"/>
    <s v="Bedok"/>
    <x v="1"/>
    <s v="5-Room"/>
  </r>
  <r>
    <x v="1"/>
    <s v="Indian"/>
    <s v="Woodlands"/>
    <x v="1"/>
    <s v="3-Room"/>
  </r>
  <r>
    <x v="0"/>
    <s v="Singaporean"/>
    <s v="Bishan"/>
    <x v="0"/>
    <s v="Semi-detached"/>
  </r>
  <r>
    <x v="0"/>
    <s v="Singaporean"/>
    <s v="Tampines"/>
    <x v="0"/>
    <s v="Condominium"/>
  </r>
  <r>
    <x v="0"/>
    <s v="Singaporean"/>
    <s v="Pasir Ris"/>
    <x v="1"/>
    <s v="Executive Flat"/>
  </r>
  <r>
    <x v="0"/>
    <s v="Singaporean"/>
    <s v="Clementi"/>
    <x v="0"/>
    <s v="Condominium"/>
  </r>
  <r>
    <x v="1"/>
    <s v="Singaporean"/>
    <s v="Jurong East"/>
    <x v="1"/>
    <s v="Executive Flat"/>
  </r>
  <r>
    <x v="0"/>
    <s v="Singaporean"/>
    <s v="Choa Chu Kang"/>
    <x v="1"/>
    <s v="4-Room"/>
  </r>
  <r>
    <x v="1"/>
    <s v="Singaporean"/>
    <s v="Queenstown"/>
    <x v="0"/>
    <s v="Condominium"/>
  </r>
  <r>
    <x v="0"/>
    <s v="Singaporean"/>
    <s v="Ang Mo Kio"/>
    <x v="1"/>
    <s v="5-Room"/>
  </r>
  <r>
    <x v="0"/>
    <s v="Singaporean"/>
    <s v="Pasir Ris"/>
    <x v="1"/>
    <s v="5-Room"/>
  </r>
  <r>
    <x v="0"/>
    <s v="Singaporean"/>
    <s v="Bishan"/>
    <x v="0"/>
    <s v="Condominium"/>
  </r>
  <r>
    <x v="0"/>
    <s v="Singaporean"/>
    <s v="Choa Chu Kang"/>
    <x v="1"/>
    <s v="5-Room"/>
  </r>
  <r>
    <x v="0"/>
    <s v="Singaporean"/>
    <s v="I do not live in a HDB Town"/>
    <x v="0"/>
    <s v="Terrace"/>
  </r>
  <r>
    <x v="0"/>
    <s v="Singaporean"/>
    <s v="I do not live in a HDB Town"/>
    <x v="0"/>
    <s v="Terrace"/>
  </r>
  <r>
    <x v="0"/>
    <s v="Singaporean"/>
    <s v="Sengkang"/>
    <x v="1"/>
    <s v="4-Room"/>
  </r>
  <r>
    <x v="1"/>
    <s v="Singaporean"/>
    <s v="I do not live in a HDB Town"/>
    <x v="0"/>
    <s v="Bungalow"/>
  </r>
  <r>
    <x v="0"/>
    <s v="Singaporean"/>
    <s v="Yishun"/>
    <x v="1"/>
    <s v="Mansionette"/>
  </r>
  <r>
    <x v="0"/>
    <s v="Singaporean"/>
    <s v="Bishan"/>
    <x v="1"/>
    <s v="5-Room"/>
  </r>
  <r>
    <x v="0"/>
    <s v="Singaporean"/>
    <s v="I do not live in a HDB Town"/>
    <x v="0"/>
    <s v="Terrace"/>
  </r>
  <r>
    <x v="0"/>
    <s v="Singaporean"/>
    <s v="Choa Chu Kang"/>
    <x v="1"/>
    <s v="5-Room"/>
  </r>
  <r>
    <x v="0"/>
    <s v="Singaporean"/>
    <s v="Bukit Panjang"/>
    <x v="0"/>
    <s v="Condominium"/>
  </r>
  <r>
    <x v="0"/>
    <s v="Singaporean"/>
    <s v="Bishan"/>
    <x v="1"/>
    <s v="5-Room"/>
  </r>
  <r>
    <x v="0"/>
    <s v="Singaporean"/>
    <s v="Pasir Ris"/>
    <x v="1"/>
    <s v="5-Room"/>
  </r>
  <r>
    <x v="0"/>
    <s v="Singaporean"/>
    <s v="Serangoon"/>
    <x v="0"/>
    <s v="Condominium"/>
  </r>
  <r>
    <x v="2"/>
    <s v="Singaporean"/>
    <s v="Ang Mo Kio"/>
    <x v="1"/>
    <s v="4-Room"/>
  </r>
  <r>
    <x v="0"/>
    <s v="Singaporean"/>
    <s v="Bukit Timah"/>
    <x v="0"/>
    <s v="Condominium"/>
  </r>
  <r>
    <x v="1"/>
    <s v="Singaporean"/>
    <s v="Clementi"/>
    <x v="0"/>
    <s v="Condominium"/>
  </r>
  <r>
    <x v="1"/>
    <s v="Singaporean"/>
    <s v="I do not live in a HDB Town"/>
    <x v="0"/>
    <s v="Condominium"/>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s v="Singaporean"/>
    <s v="I do not live in a HDB Town"/>
    <s v="Private"/>
    <s v="Terrace"/>
    <s v="1 to 10"/>
    <n v="0"/>
    <n v="5.5"/>
    <n v="0"/>
    <n v="0"/>
    <s v="Sometimes"/>
    <n v="1"/>
    <s v="Never"/>
    <n v="0"/>
    <s v="Along the street or when house visiting"/>
    <s v="Never"/>
    <n v="1"/>
    <s v="Never"/>
    <n v="1"/>
    <s v="Sometimes"/>
    <n v="1"/>
    <s v="Never"/>
    <n v="1"/>
    <s v="In their houses or along the street"/>
    <s v="Neither agree nor disagree"/>
    <n v="2"/>
    <s v="Somewhat agree"/>
    <n v="3"/>
    <s v="Strongly agree"/>
    <n v="4"/>
    <s v="Very frequently"/>
    <n v="4"/>
    <s v="Frequently"/>
    <n v="3"/>
    <s v="Very frequently"/>
    <n v="4"/>
    <s v="Very frequently"/>
    <n v="4"/>
    <s v="21 to 30"/>
    <s v="1 to 10"/>
    <n v="25.5"/>
    <n v="5.5"/>
    <x v="0"/>
    <s v="At work, in school, or when we go out to eat"/>
    <s v="Strongly agree"/>
    <n v="4"/>
    <s v="Strongly agree"/>
    <n v="4"/>
    <s v="Strongly agree"/>
    <n v="4"/>
    <s v="MRT Stations"/>
    <s v="Bus Stops"/>
    <s v="Shopping Mall"/>
    <s v="School Reputation"/>
    <s v="Subjects Offered"/>
    <s v="School Curriculum"/>
    <s v="Extremely Necessary"/>
    <n v="4"/>
    <s v="To improve diversity and prevent homogeneity or ethnic bubbles forming."/>
    <s v=" Even if it doesn't help with improving interaction, I think living together in the same spaces is still better than complete segregation by natural or artificial forces"/>
  </r>
  <r>
    <x v="0"/>
    <s v="Singaporean"/>
    <s v="I do not live in a HDB Town"/>
    <s v="Private"/>
    <s v="Terrace"/>
    <s v="1 to 10"/>
    <n v="0"/>
    <n v="5.5"/>
    <n v="0"/>
    <n v="0"/>
    <s v="Sometimes"/>
    <n v="1"/>
    <s v="Never"/>
    <n v="0"/>
    <s v="Neighbourhood shopping mall"/>
    <s v="Sometimes"/>
    <n v="1"/>
    <s v="Sometimes"/>
    <n v="1"/>
    <s v="Sometimes"/>
    <n v="1"/>
    <s v="Sometimes"/>
    <n v="1"/>
    <s v="See them say hi outside their house"/>
    <s v="Somewhat disagree"/>
    <n v="1"/>
    <s v="Somewhat agree"/>
    <n v="3"/>
    <s v="Somewhat agree"/>
    <n v="3"/>
    <s v="Very frequently"/>
    <n v="4"/>
    <s v="Sometimes"/>
    <n v="1"/>
    <s v="Very frequently"/>
    <n v="4"/>
    <s v="Sometimes"/>
    <n v="1"/>
    <s v="21 to 30"/>
    <s v="1 to 10"/>
    <n v="25.5"/>
    <n v="5.5"/>
    <x v="0"/>
    <s v="School "/>
    <s v="Somewhat agree"/>
    <n v="3"/>
    <s v="Strongly agree"/>
    <n v="4"/>
    <s v="Strongly agree"/>
    <n v="4"/>
    <s v="MRT Stations"/>
    <s v="Shopping Mall"/>
    <s v="Sport facilities"/>
    <s v="School Curriculum"/>
    <s v="School Reputation"/>
    <s v="Distance from Home"/>
    <s v="Somewhat Necessary"/>
    <n v="3"/>
    <s v="More contact w ethnicities very important"/>
    <s v="NIL"/>
  </r>
  <r>
    <x v="0"/>
    <s v="Singaporean"/>
    <s v="Punggol"/>
    <s v="Public Housing (HDB)"/>
    <s v="4-Room"/>
    <n v="0"/>
    <n v="0"/>
    <n v="0"/>
    <n v="0"/>
    <s v=""/>
    <s v="Never"/>
    <n v="0"/>
    <s v="Never"/>
    <n v="0"/>
    <s v="Neighbourhood shopping mall"/>
    <s v="Sometimes"/>
    <n v="0"/>
    <s v="Sometimes"/>
    <n v="0"/>
    <s v="Sometimes"/>
    <n v="0"/>
    <s v="Sometimes"/>
    <n v="0"/>
    <s v="Neighbourhood Eatery (Hawker Centres/Cafes/etc)"/>
    <s v="Neither agree nor disagree"/>
    <n v="2"/>
    <s v="Somewhat agree"/>
    <n v="3"/>
    <s v="Strongly agree"/>
    <n v="4"/>
    <s v="Sometimes"/>
    <n v="1"/>
    <s v="Sometimes"/>
    <n v="1"/>
    <s v="Frequently"/>
    <n v="3"/>
    <s v="Frequently"/>
    <n v="3"/>
    <s v="41 to 50"/>
    <s v="31 to 40"/>
    <n v="45.5"/>
    <n v="35.5"/>
    <x v="1"/>
    <s v="School, etc"/>
    <s v="Somewhat agree"/>
    <n v="3"/>
    <s v="Somewhat agree"/>
    <n v="3"/>
    <s v="Somewhat agree"/>
    <n v="3"/>
    <s v="Bus Stops"/>
    <s v="Shopping Mall"/>
    <s v="MRT Stations"/>
    <s v="School Reputation"/>
    <s v="School Curriculum"/>
    <s v="Distance from Home"/>
    <s v="Somewhat Necessary"/>
    <n v="3"/>
    <s v="Ensure interaction across races"/>
    <s v="NIL"/>
  </r>
  <r>
    <x v="0"/>
    <s v="Singaporean"/>
    <s v="Ang Mo Kio"/>
    <s v="Public Housing (HDB)"/>
    <s v="4-Room"/>
    <n v="0"/>
    <n v="0"/>
    <n v="0"/>
    <n v="0"/>
    <s v=""/>
    <s v="Never"/>
    <n v="0"/>
    <s v="Never"/>
    <n v="0"/>
    <s v="No friends in neighbourhood"/>
    <s v="About half the time"/>
    <n v="0"/>
    <s v="About half the time"/>
    <n v="0"/>
    <s v="Never"/>
    <n v="0"/>
    <s v="Never"/>
    <n v="0"/>
    <s v="Neighbourhood Park/Playground/Fitness Corner"/>
    <s v="Somewhat disagree"/>
    <n v="1"/>
    <s v="Neither agree nor disagree"/>
    <n v="2"/>
    <s v="Neither agree nor disagree"/>
    <n v="2"/>
    <s v="Never"/>
    <n v="0"/>
    <s v="Never"/>
    <n v="0"/>
    <s v="Never"/>
    <n v="0"/>
    <s v="Never"/>
    <n v="0"/>
    <n v="0"/>
    <n v="0"/>
    <n v="0"/>
    <n v="0"/>
    <x v="2"/>
    <s v="nq"/>
    <s v="Neither agree nor disagree"/>
    <n v="2"/>
    <s v="Neither agree nor disagree"/>
    <n v="2"/>
    <s v="Neither agree nor disagree"/>
    <n v="2"/>
    <s v="MRT Stations"/>
    <s v="Bus Stops"/>
    <s v="Shopping Mall"/>
    <s v="School Reputation"/>
    <s v="Distance from Home"/>
    <s v="School Curriculum"/>
    <s v="Somewhat Necessary"/>
    <n v="3"/>
    <s v="necessaey to prevent clustering of similar ethnicities together"/>
    <s v="NIL"/>
  </r>
  <r>
    <x v="0"/>
    <s v="Singaporean"/>
    <s v="Woodlands"/>
    <s v="Public Housing (HDB)"/>
    <s v="4-Room"/>
    <n v="0"/>
    <n v="0"/>
    <n v="0"/>
    <n v="0"/>
    <s v=""/>
    <s v="Never"/>
    <n v="0"/>
    <s v="Never"/>
    <n v="0"/>
    <s v="No friends in neighbourhood"/>
    <s v="Sometimes"/>
    <n v="0"/>
    <s v="Sometimes"/>
    <n v="0"/>
    <s v="Never"/>
    <n v="0"/>
    <s v="Never"/>
    <n v="0"/>
    <s v="No neighbours"/>
    <s v="Somewhat agree"/>
    <n v="3"/>
    <s v="Somewhat agree"/>
    <n v="3"/>
    <s v="Somewhat agree"/>
    <n v="3"/>
    <s v="Sometimes"/>
    <n v="1"/>
    <s v="Sometimes"/>
    <n v="1"/>
    <s v="Sometimes"/>
    <n v="1"/>
    <s v="Sometimes"/>
    <n v="1"/>
    <s v="1 to 10"/>
    <n v="0"/>
    <n v="5.5"/>
    <n v="0"/>
    <x v="3"/>
    <s v="Their home"/>
    <s v="Somewhat agree"/>
    <n v="3"/>
    <s v="Somewhat agree"/>
    <n v="3"/>
    <s v="Somewhat agree"/>
    <n v="3"/>
    <s v="Bus Stops"/>
    <s v="MRT Stations"/>
    <s v="Shopping Mall"/>
    <s v="School Curriculum"/>
    <s v="School Reputation"/>
    <s v="Distance from Home"/>
    <s v="Somewhat Necessary"/>
    <n v="3"/>
    <s v="Allow for different races to acknowledge one anothers existence so there will not be a &quot;out of sight, out of mind&quot; situation"/>
    <s v="NIL"/>
  </r>
  <r>
    <x v="0"/>
    <s v="Singaporean"/>
    <s v="Choa Chu Kang"/>
    <s v="Public Housing (HDB)"/>
    <s v="5-Room"/>
    <s v="1 to 10"/>
    <s v="1 to 10"/>
    <n v="5.5"/>
    <n v="5.5"/>
    <n v="1"/>
    <s v="Sometimes"/>
    <n v="1"/>
    <s v="Never"/>
    <n v="0"/>
    <s v="Each others house"/>
    <s v="Never"/>
    <n v="1"/>
    <s v="Never"/>
    <n v="1"/>
    <s v="Never"/>
    <n v="1"/>
    <s v="Never"/>
    <n v="1"/>
    <m/>
    <s v="Neither agree nor disagree"/>
    <n v="2"/>
    <s v="Strongly agree"/>
    <n v="4"/>
    <s v="Strongly agree"/>
    <n v="4"/>
    <s v="About half the time"/>
    <n v="2"/>
    <s v="About half the time"/>
    <n v="2"/>
    <s v="About half the time"/>
    <n v="2"/>
    <s v="About half the time"/>
    <n v="2"/>
    <s v="11 to 20"/>
    <s v="1 to 10"/>
    <n v="15.5"/>
    <n v="5.5"/>
    <x v="4"/>
    <s v="School"/>
    <s v="Somewhat agree"/>
    <n v="3"/>
    <s v="Somewhat agree"/>
    <n v="3"/>
    <s v="Strongly agree"/>
    <n v="4"/>
    <s v="MRT Stations"/>
    <s v="Shopping Mall"/>
    <s v="Secondary School"/>
    <s v="School Curriculum"/>
    <s v="School Reputation"/>
    <s v="Extracurricular Programmes"/>
    <s v="Somewhat Necessary"/>
    <n v="3"/>
    <s v="Ensures multiracial interaction and limits creation of ethnic enclaves"/>
    <s v="NIL"/>
  </r>
  <r>
    <x v="0"/>
    <s v="Singaporean"/>
    <s v="Bishan"/>
    <s v="Public Housing (HDB)"/>
    <s v="Executive Flat"/>
    <s v="1 to 10"/>
    <s v="1 to 10"/>
    <n v="5.5"/>
    <n v="5.5"/>
    <n v="1"/>
    <s v="Frequently"/>
    <n v="3"/>
    <s v="Sometimes"/>
    <n v="1"/>
    <s v="Neighbourhood Eatery (Hawker Centres/Cafes/etc)"/>
    <s v="About half the time"/>
    <n v="3"/>
    <s v="About half the time"/>
    <n v="3"/>
    <s v="About half the time"/>
    <n v="3"/>
    <s v="About half the time"/>
    <n v="3"/>
    <s v="In our corridor"/>
    <s v="Somewhat disagree"/>
    <n v="1"/>
    <s v="Somewhat agree"/>
    <n v="3"/>
    <s v="Somewhat agree"/>
    <n v="3"/>
    <s v="Very frequently"/>
    <n v="4"/>
    <s v="Frequently"/>
    <n v="3"/>
    <s v="Very frequently"/>
    <n v="4"/>
    <s v="Very frequently"/>
    <n v="4"/>
    <s v="More than 100"/>
    <s v="21 to 30"/>
    <n v="105.5"/>
    <n v="25.5"/>
    <x v="5"/>
    <s v="University"/>
    <s v="Strongly agree"/>
    <n v="4"/>
    <s v="Strongly agree"/>
    <n v="4"/>
    <s v="Strongly agree"/>
    <n v="4"/>
    <s v="Place of Worship"/>
    <s v="MRT Stations"/>
    <s v="Shopping Mall"/>
    <s v="School Reputation"/>
    <s v="Distance from Home"/>
    <s v="School Curriculum"/>
    <s v="Somewhat Necessary"/>
    <n v="3"/>
    <s v="Prevents the formation of obvious racial enclaves"/>
    <s v="NIL"/>
  </r>
  <r>
    <x v="0"/>
    <s v="Singaporean"/>
    <s v="Bishan"/>
    <s v="Public Housing (HDB)"/>
    <s v="Executive Flat"/>
    <n v="0"/>
    <n v="0"/>
    <n v="0"/>
    <n v="0"/>
    <s v=""/>
    <s v="Never"/>
    <n v="0"/>
    <s v="Never"/>
    <n v="0"/>
    <s v="No friends in neighbourhood"/>
    <s v="Sometimes"/>
    <n v="0"/>
    <s v="Sometimes"/>
    <n v="0"/>
    <s v="Never"/>
    <n v="0"/>
    <s v="Never"/>
    <n v="0"/>
    <s v="No neighbours"/>
    <s v="Neither agree nor disagree"/>
    <n v="2"/>
    <s v="Neither agree nor disagree"/>
    <n v="2"/>
    <s v="Neither agree nor disagree"/>
    <n v="2"/>
    <s v="About half the time"/>
    <n v="2"/>
    <s v="Sometimes"/>
    <n v="1"/>
    <s v="Very frequently"/>
    <n v="4"/>
    <s v="Very frequently"/>
    <n v="4"/>
    <s v="21 to 30"/>
    <s v="1 to 10"/>
    <n v="25.5"/>
    <n v="5.5"/>
    <x v="0"/>
    <s v="School"/>
    <s v="Somewhat agree"/>
    <n v="3"/>
    <s v="Somewhat agree"/>
    <n v="3"/>
    <s v="Somewhat agree"/>
    <n v="3"/>
    <s v="MRT Stations"/>
    <s v="Shopping Mall"/>
    <s v="Bus Stops"/>
    <s v="Subjects Offered"/>
    <s v="Distance from Home"/>
    <s v="School Reputation"/>
    <s v="Somewhat Necessary"/>
    <n v="3"/>
    <s v="help balance races"/>
    <s v="hard for minorities to resell hdb apparently"/>
  </r>
  <r>
    <x v="0"/>
    <s v="Singaporean"/>
    <s v="Choa Chu Kang"/>
    <s v="Public Housing (HDB)"/>
    <s v="5-Room"/>
    <s v="1 to 10"/>
    <s v="1 to 10"/>
    <n v="5.5"/>
    <n v="5.5"/>
    <n v="1"/>
    <s v="About half the time"/>
    <n v="2"/>
    <s v="About half the time"/>
    <n v="2"/>
    <s v="at work &amp; school, gym"/>
    <s v="Sometimes"/>
    <n v="2"/>
    <s v="Sometimes"/>
    <n v="2"/>
    <s v="Sometimes"/>
    <n v="2"/>
    <s v="Sometimes"/>
    <n v="2"/>
    <s v="Lift and lift lobby"/>
    <s v="Somewhat disagree"/>
    <n v="1"/>
    <s v="Somewhat disagree"/>
    <n v="1"/>
    <s v="Neither agree nor disagree"/>
    <n v="2"/>
    <s v="Very frequently"/>
    <n v="4"/>
    <s v="About half the time"/>
    <n v="2"/>
    <s v="Very frequently"/>
    <n v="4"/>
    <s v="Frequently"/>
    <n v="3"/>
    <s v="41 to 50"/>
    <s v="11 to 20"/>
    <n v="45.5"/>
    <n v="15.5"/>
    <x v="6"/>
    <s v="university, workplace, meals"/>
    <s v="Somewhat agree"/>
    <n v="3"/>
    <s v="Somewhat agree"/>
    <n v="3"/>
    <s v="Somewhat agree"/>
    <n v="3"/>
    <s v="MRT Stations"/>
    <s v="Bus Stops"/>
    <s v="Shopping Mall"/>
    <s v="School Curriculum"/>
    <s v="School Reputation"/>
    <s v="Distance from Home"/>
    <s v="Neutral"/>
    <n v="2"/>
    <s v="there are pros and cons; seems to benefit/affect minorities more"/>
    <s v="NIL"/>
  </r>
  <r>
    <x v="0"/>
    <s v="Singaporean"/>
    <s v="Tampines"/>
    <s v="Public Housing (HDB)"/>
    <s v="5-Room"/>
    <s v="1 to 10"/>
    <s v="1 to 10"/>
    <n v="5.5"/>
    <n v="5.5"/>
    <n v="1"/>
    <s v="About half the time"/>
    <n v="2"/>
    <s v="Sometimes"/>
    <n v="1"/>
    <s v="Corridors and void decks"/>
    <s v="About half the time"/>
    <n v="2"/>
    <s v="Sometimes"/>
    <n v="2"/>
    <s v="Sometimes"/>
    <n v="2"/>
    <s v="Sometimes"/>
    <n v="2"/>
    <s v="Corridors, void decks and provision shops"/>
    <s v="Neither agree nor disagree"/>
    <n v="2"/>
    <s v="Somewhat agree"/>
    <n v="3"/>
    <s v="Strongly agree"/>
    <n v="4"/>
    <s v="Frequently"/>
    <n v="3"/>
    <s v="Very frequently"/>
    <n v="4"/>
    <s v="Very frequently"/>
    <n v="4"/>
    <s v="Very frequently"/>
    <n v="4"/>
    <s v="21 to 30"/>
    <s v="11 to 20"/>
    <n v="25.5"/>
    <n v="15.5"/>
    <x v="7"/>
    <s v="Shopping centres and malls, in school (university)"/>
    <s v="Somewhat agree"/>
    <n v="3"/>
    <s v="Strongly agree"/>
    <n v="4"/>
    <s v="Strongly agree"/>
    <n v="4"/>
    <s v="Bus Stops"/>
    <s v="MRT Stations"/>
    <s v="Shopping Mall"/>
    <s v="School Reputation"/>
    <s v="Distance from Home"/>
    <s v="School Curriculum"/>
    <s v="Somewhat Necessary"/>
    <n v="3"/>
    <s v="It is important that there is physical integration of the different races in Singapore to promote and faciliate interaction"/>
    <s v="It is not applicable especially since the EIP does not apply towards rental housing, in estates such as Simei, there has been an alarming increase (based on observation) in the number of expats from India given how there is Changi Business Park nearby, rental housing opposes EIP"/>
  </r>
  <r>
    <x v="0"/>
    <s v="Singaporean"/>
    <s v="Tampines"/>
    <s v="Public Housing (HDB)"/>
    <s v="4-Room"/>
    <n v="0"/>
    <n v="0"/>
    <n v="0"/>
    <n v="0"/>
    <s v=""/>
    <s v="Never"/>
    <n v="0"/>
    <s v="Never"/>
    <n v="0"/>
    <s v="No friends in neighbourhood"/>
    <s v="Sometimes"/>
    <n v="0"/>
    <s v="Sometimes"/>
    <n v="0"/>
    <s v="Sometimes"/>
    <n v="0"/>
    <s v="Sometimes"/>
    <n v="0"/>
    <s v="Neighbourhood Park/Playground/Fitness Corner"/>
    <s v="Somewhat agree"/>
    <n v="3"/>
    <s v="Somewhat agree"/>
    <n v="3"/>
    <s v="Somewhat agree"/>
    <n v="3"/>
    <s v="Very frequently"/>
    <n v="4"/>
    <s v="Frequently"/>
    <n v="3"/>
    <s v="Very frequently"/>
    <n v="4"/>
    <s v="Frequently"/>
    <n v="3"/>
    <s v="11 to 20"/>
    <s v="1 to 10"/>
    <n v="15.5"/>
    <n v="5.5"/>
    <x v="4"/>
    <s v="School"/>
    <s v="Somewhat agree"/>
    <n v="3"/>
    <s v="Somewhat agree"/>
    <n v="3"/>
    <s v="Somewhat agree"/>
    <n v="3"/>
    <s v="MRT Stations"/>
    <s v="Shopping Mall"/>
    <s v="Eateries"/>
    <s v="School Curriculum"/>
    <s v="Distance from Home"/>
    <s v="Subjects Offered"/>
    <s v="Somewhat Necessary"/>
    <n v="3"/>
    <s v="To ensure that there are interactions between different racial groups to understand each other more. "/>
    <s v="Should enforce quotas for schools as well. Some schools, especially the SAP schools have majority Chinese students."/>
  </r>
  <r>
    <x v="0"/>
    <s v="Singaporean"/>
    <s v="Bishan"/>
    <s v="Public Housing (HDB)"/>
    <s v="5-Room"/>
    <n v="0"/>
    <n v="0"/>
    <n v="0"/>
    <n v="0"/>
    <s v=""/>
    <s v="Never"/>
    <n v="0"/>
    <s v="Never"/>
    <n v="0"/>
    <s v="No friends in neighbourhood"/>
    <s v="Sometimes"/>
    <n v="0"/>
    <s v="Never"/>
    <n v="0"/>
    <s v="Sometimes"/>
    <n v="0"/>
    <s v="Never"/>
    <n v="0"/>
    <s v="House corridors "/>
    <s v="Strongly disagree"/>
    <n v="0"/>
    <s v="Somewhat agree"/>
    <n v="3"/>
    <s v="Strongly agree"/>
    <n v="4"/>
    <s v="Sometimes"/>
    <n v="1"/>
    <s v="Sometimes"/>
    <n v="1"/>
    <s v="Very frequently"/>
    <n v="4"/>
    <s v="Frequently"/>
    <n v="3"/>
    <s v="21 to 30"/>
    <s v="1 to 10"/>
    <n v="25.5"/>
    <n v="5.5"/>
    <x v="0"/>
    <s v="Orchard/Dhoby Ghaut/NUS"/>
    <s v="Strongly agree"/>
    <n v="4"/>
    <s v="Strongly agree"/>
    <n v="4"/>
    <s v="Strongly agree"/>
    <n v="4"/>
    <s v="MRT Stations"/>
    <s v="Bus Stops"/>
    <s v="Shopping Mall"/>
    <s v="Subjects Offered"/>
    <s v="School Reputation"/>
    <s v="Distance from Home"/>
    <s v="Extremely Necessary"/>
    <n v="4"/>
    <s v="Ensures that there is some kind of diversity in the building, and people of minority races have a better chance at securing a house"/>
    <s v="Beyond policy, there could be more chances of everyday interaction among races"/>
  </r>
  <r>
    <x v="0"/>
    <s v="Singaporean"/>
    <s v="Woodlands"/>
    <s v="Private"/>
    <s v="Bungalow"/>
    <s v="1 to 10"/>
    <n v="0"/>
    <n v="5.5"/>
    <n v="0"/>
    <n v="0"/>
    <s v="Sometimes"/>
    <n v="1"/>
    <s v="Never"/>
    <n v="0"/>
    <s v="Neighbourhood Eatery (Hawker Centres/Cafes/etc)"/>
    <s v="Never"/>
    <n v="1"/>
    <s v="Never"/>
    <n v="1"/>
    <s v="Sometimes"/>
    <n v="1"/>
    <s v="Sometimes"/>
    <n v="1"/>
    <s v="Neighbourhood shopping mall"/>
    <s v="Somewhat disagree"/>
    <n v="1"/>
    <s v="Strongly agree"/>
    <n v="4"/>
    <s v="Somewhat agree"/>
    <n v="3"/>
    <s v="About half the time"/>
    <n v="2"/>
    <s v="About half the time"/>
    <n v="2"/>
    <s v="Frequently"/>
    <n v="3"/>
    <s v="About half the time"/>
    <n v="2"/>
    <s v="11 to 20"/>
    <s v="1 to 10"/>
    <n v="15.5"/>
    <n v="5.5"/>
    <x v="4"/>
    <s v="School"/>
    <s v="Strongly agree"/>
    <n v="4"/>
    <s v="Strongly agree"/>
    <n v="4"/>
    <s v="Strongly agree"/>
    <n v="4"/>
    <s v="MRT Stations"/>
    <s v="Shopping Mall"/>
    <s v="Bus Stops"/>
    <s v="School Curriculum"/>
    <s v="Subjects Offered"/>
    <s v="Extracurricular Programmes"/>
    <s v="Somewhat NOT Necessary"/>
    <n v="1"/>
    <s v="NIL"/>
    <s v="NIL"/>
  </r>
  <r>
    <x v="0"/>
    <s v="Singaporean"/>
    <s v="Bishan"/>
    <s v="Private"/>
    <s v="Semi-detached"/>
    <s v="11 to 20"/>
    <s v="1 to 10"/>
    <n v="15.5"/>
    <n v="5.5"/>
    <n v="0.35483870967741937"/>
    <s v="Frequently"/>
    <n v="3"/>
    <s v="Frequently"/>
    <n v="3"/>
    <s v="Neighbourhood Park/Playground/Fitness Corner"/>
    <s v="Frequently"/>
    <n v="3"/>
    <s v="Frequently"/>
    <n v="3"/>
    <s v="Frequently"/>
    <n v="3"/>
    <s v="Frequently"/>
    <n v="3"/>
    <s v="Neighbourhood Park/Playground/Fitness Corner"/>
    <s v="Strongly agree"/>
    <n v="4"/>
    <s v="Strongly agree"/>
    <n v="4"/>
    <s v="Strongly agree"/>
    <n v="4"/>
    <s v="About half the time"/>
    <n v="2"/>
    <s v="About half the time"/>
    <n v="2"/>
    <s v="Very frequently"/>
    <n v="4"/>
    <s v="Very frequently"/>
    <n v="4"/>
    <s v="41 to 50"/>
    <s v="11 to 20"/>
    <n v="45.5"/>
    <n v="15.5"/>
    <x v="6"/>
    <s v="School"/>
    <s v="Strongly agree"/>
    <n v="4"/>
    <s v="Strongly agree"/>
    <n v="4"/>
    <s v="Strongly agree"/>
    <n v="4"/>
    <s v="MRT Stations"/>
    <s v="Bus Stops"/>
    <s v="Shopping Mall"/>
    <s v="School Curriculum"/>
    <s v="Distance from Home"/>
    <s v="School Reputation"/>
    <s v="Somewhat Necessary"/>
    <n v="3"/>
    <s v="To prevent people from the same race congregating, to promote interaction with other ethnicities."/>
    <s v="NIL"/>
  </r>
  <r>
    <x v="0"/>
    <s v="Singaporean"/>
    <s v="Punggol"/>
    <s v="Public Housing (HDB)"/>
    <s v="4-Room"/>
    <n v="0"/>
    <n v="0"/>
    <n v="0"/>
    <n v="0"/>
    <s v=""/>
    <s v="Never"/>
    <n v="0"/>
    <s v="Never"/>
    <n v="0"/>
    <s v="No friends in neighbourhood"/>
    <s v="Sometimes"/>
    <n v="0"/>
    <s v="About half the time"/>
    <n v="0"/>
    <s v="Sometimes"/>
    <n v="0"/>
    <s v="Never"/>
    <n v="0"/>
    <s v="Lift lobbies"/>
    <s v="Neither agree nor disagree"/>
    <n v="2"/>
    <s v="Somewhat disagree"/>
    <n v="1"/>
    <s v="Neither agree nor disagree"/>
    <n v="2"/>
    <s v="About half the time"/>
    <n v="2"/>
    <s v="Sometimes"/>
    <n v="1"/>
    <s v="Frequently"/>
    <n v="3"/>
    <s v="Frequently"/>
    <n v="3"/>
    <s v="More than 100"/>
    <s v="More than 100"/>
    <n v="105.5"/>
    <n v="105.5"/>
    <x v="8"/>
    <s v="School, work, restaurants"/>
    <s v="Neither agree nor disagree"/>
    <n v="2"/>
    <s v="Neither agree nor disagree"/>
    <n v="2"/>
    <s v="Neither agree nor disagree"/>
    <n v="2"/>
    <s v="MRT Stations"/>
    <s v="Tertiary Institution"/>
    <s v="Shopping Mall"/>
    <s v="School Reputation"/>
    <s v="School Curriculum"/>
    <s v="Extracurricular Programmes"/>
    <s v="Extremely Necessary"/>
    <n v="4"/>
    <s v="Prevents ghettoisation of the poorest of neighbourhoods. With the EIP, disasters like racial conflicts and riots are averted."/>
    <s v="Keep it. If possible, apply it to private housing, but otherwise don't mess with it. It is so easy to question the policy when the younger generations have forgotten how Singapore was without it. One only needs to look at the racial politics and conflicts in other countries around the world and understand how much of our current peace and stability is owed to the EIP."/>
  </r>
  <r>
    <x v="0"/>
    <s v="Singaporean"/>
    <s v="Bukit Timah"/>
    <s v="Private"/>
    <s v="Condominium"/>
    <n v="0"/>
    <n v="0"/>
    <n v="0"/>
    <n v="0"/>
    <s v=""/>
    <s v="Never"/>
    <n v="0"/>
    <s v="Never"/>
    <n v="0"/>
    <s v="No friends in neighbourhood"/>
    <s v="Sometimes"/>
    <n v="0"/>
    <s v="Sometimes"/>
    <n v="0"/>
    <s v="Sometimes"/>
    <n v="0"/>
    <s v="Sometimes"/>
    <n v="0"/>
    <s v="Neighbourhood Park/Playground/Fitness Corner"/>
    <s v="Neither agree nor disagree"/>
    <n v="2"/>
    <s v="Somewhat agree"/>
    <n v="3"/>
    <s v="Somewhat agree"/>
    <n v="3"/>
    <s v="Sometimes"/>
    <n v="1"/>
    <s v="Sometimes"/>
    <n v="1"/>
    <s v="Very frequently"/>
    <n v="4"/>
    <s v="Very frequently"/>
    <n v="4"/>
    <s v="21 to 30"/>
    <s v="1 to 10"/>
    <n v="25.5"/>
    <n v="5.5"/>
    <x v="0"/>
    <s v="School"/>
    <s v="Somewhat agree"/>
    <n v="3"/>
    <s v="Strongly agree"/>
    <n v="4"/>
    <s v="Strongly agree"/>
    <n v="4"/>
    <s v="MRT Stations"/>
    <s v="Shopping Mall"/>
    <s v="Bus Stops"/>
    <s v="School Reputation"/>
    <s v="School Curriculum"/>
    <s v="Distance from Home"/>
    <s v="Somewhat Necessary"/>
    <n v="3"/>
    <s v="NIL"/>
    <s v="NIL"/>
  </r>
  <r>
    <x v="0"/>
    <s v="Singaporean"/>
    <s v="Hougang"/>
    <s v="Public Housing (HDB)"/>
    <s v="4-Room"/>
    <n v="0"/>
    <n v="0"/>
    <n v="0"/>
    <n v="0"/>
    <s v=""/>
    <s v="Never"/>
    <n v="0"/>
    <s v="Never"/>
    <n v="0"/>
    <s v="No friends in neighbourhood"/>
    <s v="Sometimes"/>
    <n v="0"/>
    <s v="Never"/>
    <n v="0"/>
    <s v="Sometimes"/>
    <n v="0"/>
    <s v="Never"/>
    <n v="0"/>
    <s v="Neighbourhood Eatery (Hawker Centres/Cafes/etc)"/>
    <s v="Somewhat disagree"/>
    <n v="1"/>
    <s v="Neither agree nor disagree"/>
    <n v="2"/>
    <s v="Neither agree nor disagree"/>
    <n v="2"/>
    <s v="Sometimes"/>
    <n v="1"/>
    <s v="Sometimes"/>
    <n v="1"/>
    <s v="Frequently"/>
    <n v="3"/>
    <s v="Frequently"/>
    <n v="3"/>
    <s v="11 to 20"/>
    <s v="1 to 10"/>
    <n v="15.5"/>
    <n v="5.5"/>
    <x v="4"/>
    <s v="School, Workplace"/>
    <s v="Somewhat agree"/>
    <n v="3"/>
    <s v="Somewhat agree"/>
    <n v="3"/>
    <s v="Somewhat agree"/>
    <n v="3"/>
    <s v="MRT Stations"/>
    <s v="Bus Stops"/>
    <s v="Shopping Mall"/>
    <s v="School Curriculum"/>
    <s v="Extracurricular Programmes"/>
    <s v="Distance from Home"/>
    <s v="Neutral"/>
    <n v="2"/>
    <s v="People of the same race may naturally tend to congregate together. Hard to say whether it's a good thing or a bad thing, and if it should be regulated or not."/>
    <s v="NIL"/>
  </r>
  <r>
    <x v="1"/>
    <s v="Singaporean"/>
    <s v="Jurong East"/>
    <s v="Public Housing (HDB)"/>
    <s v="Executive Flat"/>
    <s v="1 to 10"/>
    <s v="1 to 10"/>
    <n v="5.5"/>
    <n v="5.5"/>
    <n v="1"/>
    <s v="Sometimes"/>
    <n v="1"/>
    <s v="Sometimes"/>
    <n v="1"/>
    <s v="Neighbourhood shopping mall"/>
    <s v="About half the time"/>
    <n v="1"/>
    <s v="Sometimes"/>
    <n v="1"/>
    <s v="Sometimes"/>
    <n v="1"/>
    <s v="Sometimes"/>
    <n v="1"/>
    <s v="In the lifts"/>
    <s v="Neither agree nor disagree"/>
    <n v="2"/>
    <s v="Strongly agree"/>
    <n v="4"/>
    <s v="Strongly agree"/>
    <n v="4"/>
    <s v="Very frequently"/>
    <n v="4"/>
    <s v="Very frequently"/>
    <n v="4"/>
    <s v="Very frequently"/>
    <n v="4"/>
    <s v="Very frequently"/>
    <n v="4"/>
    <s v="More than 100"/>
    <s v="More than 100"/>
    <n v="105.5"/>
    <n v="105.5"/>
    <x v="8"/>
    <s v="School, malls, their houses"/>
    <s v="Strongly agree"/>
    <n v="4"/>
    <s v="Strongly agree"/>
    <n v="4"/>
    <s v="Strongly agree"/>
    <n v="4"/>
    <s v="MRT Stations"/>
    <s v="Bus Stops"/>
    <s v="Shopping Mall"/>
    <s v="School Curriculum"/>
    <s v="School Reputation"/>
    <s v="Subjects Offered"/>
    <s v="Somewhat Necessary"/>
    <n v="3"/>
    <s v="EIP is beneficial as it prevents the creation of racial enclaves. (We already see this in some Condos in the East, for instance). Though, perhaps this forced mixing was more essential in the past. "/>
    <s v="Makes selling and purchasing of houses a challenge for minorities!"/>
  </r>
  <r>
    <x v="0"/>
    <s v="Singaporean"/>
    <s v="Yishun"/>
    <s v="Public Housing (HDB)"/>
    <s v="Mansionette"/>
    <s v="1 to 10"/>
    <n v="0"/>
    <n v="5.5"/>
    <n v="0"/>
    <n v="0"/>
    <s v="Sometimes"/>
    <n v="1"/>
    <s v="Never"/>
    <n v="0"/>
    <s v="Neighbourhood shopping mall"/>
    <s v="Sometimes"/>
    <n v="1"/>
    <s v="Never"/>
    <n v="1"/>
    <s v="Never"/>
    <n v="1"/>
    <s v="Never"/>
    <n v="1"/>
    <s v="No neighbours"/>
    <s v="Somewhat agree"/>
    <n v="3"/>
    <s v="Somewhat agree"/>
    <n v="3"/>
    <s v="Somewhat agree"/>
    <n v="3"/>
    <s v="Sometimes"/>
    <n v="1"/>
    <s v="About half the time"/>
    <n v="2"/>
    <s v="Very frequently"/>
    <n v="4"/>
    <s v="About half the time"/>
    <n v="2"/>
    <s v="11 to 20"/>
    <s v="1 to 10"/>
    <n v="15.5"/>
    <n v="5.5"/>
    <x v="4"/>
    <s v="shopping malls, restaurants, friends house"/>
    <s v="Somewhat agree"/>
    <n v="3"/>
    <s v="Somewhat agree"/>
    <n v="3"/>
    <s v="Somewhat agree"/>
    <n v="3"/>
    <s v="Shopping Mall"/>
    <s v="MRT Stations"/>
    <s v="Parks"/>
    <s v="Distance from Home"/>
    <s v="School Reputation"/>
    <s v="School Curriculum"/>
    <s v="Extremely Necessary"/>
    <n v="4"/>
    <s v="minority groups will be unintentionally be left out (numbers game/historic socioeconomic disadvantage). good to enforce a bare minimum of diversity"/>
    <s v="we might not personally have felt it being relevant improved the status quo but i think our society would be worse without it?"/>
  </r>
  <r>
    <x v="0"/>
    <s v="Singaporean"/>
    <s v="Bukit Panjang"/>
    <s v="Private"/>
    <s v="Condominium"/>
    <n v="0"/>
    <n v="0"/>
    <n v="0"/>
    <n v="0"/>
    <s v=""/>
    <s v="Never"/>
    <n v="0"/>
    <s v="Never"/>
    <n v="0"/>
    <s v="No friends in neighbourhood"/>
    <s v="Sometimes"/>
    <n v="0"/>
    <s v="Never"/>
    <n v="0"/>
    <s v="Never"/>
    <n v="0"/>
    <s v="Never"/>
    <n v="0"/>
    <s v="No neighbours"/>
    <s v="Somewhat disagree"/>
    <n v="1"/>
    <s v="Somewhat agree"/>
    <n v="3"/>
    <s v="Somewhat agree"/>
    <n v="3"/>
    <s v="Never"/>
    <n v="0"/>
    <s v="Never"/>
    <n v="0"/>
    <s v="Frequently"/>
    <n v="3"/>
    <s v="About half the time"/>
    <n v="2"/>
    <s v="11 to 20"/>
    <s v="1 to 10"/>
    <n v="15.5"/>
    <n v="5.5"/>
    <x v="4"/>
    <s v="School"/>
    <s v="Somewhat agree"/>
    <n v="3"/>
    <s v="Somewhat agree"/>
    <n v="3"/>
    <s v="Somewhat agree"/>
    <n v="3"/>
    <s v="MRT Stations"/>
    <s v="Bus Stops"/>
    <s v="Coffee shop"/>
    <s v="School Reputation"/>
    <s v="School Curriculum"/>
    <s v="Distance from Home"/>
    <s v="Somewhat Necessary"/>
    <n v="3"/>
    <s v="Prevent enclaves"/>
    <s v="NIL"/>
  </r>
  <r>
    <x v="2"/>
    <s v="Singaporean"/>
    <s v="Ang Mo Kio"/>
    <s v="Public Housing (HDB)"/>
    <s v="4-Room"/>
    <n v="0"/>
    <n v="0"/>
    <n v="0"/>
    <n v="0"/>
    <s v=""/>
    <s v="Never"/>
    <n v="0"/>
    <s v="Never"/>
    <n v="0"/>
    <s v="No friends in neighbourhood"/>
    <s v="Sometimes"/>
    <n v="0"/>
    <s v="Sometimes"/>
    <n v="0"/>
    <s v="Sometimes"/>
    <n v="0"/>
    <s v="Never"/>
    <n v="0"/>
    <s v="No neighbours"/>
    <s v="Somewhat disagree"/>
    <n v="1"/>
    <s v="Somewhat agree"/>
    <n v="3"/>
    <s v="Somewhat agree"/>
    <n v="3"/>
    <s v="Sometimes"/>
    <n v="1"/>
    <s v="About half the time"/>
    <n v="2"/>
    <s v="Very frequently"/>
    <n v="4"/>
    <s v="About half the time"/>
    <n v="2"/>
    <s v="11 to 20"/>
    <s v="1 to 10"/>
    <n v="15.5"/>
    <n v="5.5"/>
    <x v="4"/>
    <s v="shopping malls"/>
    <s v="Somewhat agree"/>
    <n v="3"/>
    <s v="Somewhat agree"/>
    <n v="3"/>
    <s v="Somewhat agree"/>
    <n v="3"/>
    <s v="MRT Stations"/>
    <s v="Bus Stops"/>
    <s v="Shopping Mall"/>
    <s v="School Curriculum"/>
    <s v="School Reputation"/>
    <s v="Subjects Offered"/>
    <s v="Neutral"/>
    <n v="2"/>
    <s v="NIL"/>
    <s v="NIL"/>
  </r>
  <r>
    <x v="1"/>
    <s v="Singaporean"/>
    <s v="Woodlands"/>
    <s v="Public Housing (HDB)"/>
    <s v="3-Room"/>
    <n v="0"/>
    <n v="0"/>
    <n v="0"/>
    <n v="0"/>
    <s v=""/>
    <s v="Never"/>
    <n v="0"/>
    <s v="Never"/>
    <n v="0"/>
    <s v="No friends in neighbourhood"/>
    <s v="Sometimes"/>
    <n v="0"/>
    <s v="Never"/>
    <n v="0"/>
    <s v="Sometimes"/>
    <n v="0"/>
    <s v="Never"/>
    <n v="0"/>
    <s v="No neighbours"/>
    <s v="Somewhat disagree"/>
    <n v="1"/>
    <s v="Somewhat agree"/>
    <n v="3"/>
    <s v="Somewhat agree"/>
    <n v="3"/>
    <s v="Never"/>
    <n v="0"/>
    <s v="Never"/>
    <n v="0"/>
    <s v="Frequently"/>
    <n v="3"/>
    <s v="About half the time"/>
    <n v="2"/>
    <s v="11 to 20"/>
    <s v="1 to 10"/>
    <n v="15.5"/>
    <n v="5.5"/>
    <x v="4"/>
    <s v="School"/>
    <s v="Somewhat agree"/>
    <n v="3"/>
    <s v="Somewhat agree"/>
    <n v="3"/>
    <s v="Somewhat agree"/>
    <n v="3"/>
    <s v="Bus Stops"/>
    <s v="MRT Stations"/>
    <s v="Shopping Mall"/>
    <s v="School Curriculum"/>
    <s v="School Reputation"/>
    <s v="Subjects Offered"/>
    <s v="Somewhat NOT Necessary"/>
    <n v="1"/>
    <s v="NIL"/>
    <s v="NIL"/>
  </r>
  <r>
    <x v="0"/>
    <s v="Singaporean"/>
    <s v="Hougang"/>
    <s v="Private"/>
    <s v="Semi-detached"/>
    <s v="1 to 10"/>
    <n v="0"/>
    <n v="5.5"/>
    <n v="0"/>
    <n v="0"/>
    <s v="Sometimes"/>
    <n v="1"/>
    <s v="Never"/>
    <n v="0"/>
    <s v="No friends in neighbourhood"/>
    <s v="Never"/>
    <n v="1"/>
    <s v="Never"/>
    <n v="1"/>
    <s v="Sometimes"/>
    <n v="1"/>
    <s v="Never"/>
    <n v="1"/>
    <s v="No neighbours"/>
    <s v="Neither agree nor disagree"/>
    <n v="2"/>
    <s v="Somewhat agree"/>
    <n v="3"/>
    <s v="Somewhat agree"/>
    <n v="3"/>
    <s v="About half the time"/>
    <n v="2"/>
    <s v="Sometimes"/>
    <n v="1"/>
    <s v="Very frequently"/>
    <n v="4"/>
    <s v="Very frequently"/>
    <n v="4"/>
    <s v="21 to 30"/>
    <s v="1 to 10"/>
    <n v="25.5"/>
    <n v="5.5"/>
    <x v="0"/>
    <s v="School"/>
    <s v="Somewhat agree"/>
    <n v="3"/>
    <s v="Somewhat agree"/>
    <n v="3"/>
    <s v="Somewhat agree"/>
    <n v="3"/>
    <s v="MRT Stations"/>
    <s v="Shopping Mall"/>
    <s v="Bus Stops"/>
    <s v="School Curriculum"/>
    <s v="School Reputation"/>
    <s v="Distance from Home"/>
    <s v="Somewhat NOT Necessary"/>
    <n v="1"/>
    <s v="NIL"/>
    <s v="NIL"/>
  </r>
  <r>
    <x v="0"/>
    <s v="Singaporean"/>
    <s v="Bishan"/>
    <s v="Public Housing (HDB)"/>
    <s v="5-Room"/>
    <s v="1 to 10"/>
    <n v="0"/>
    <n v="5.5"/>
    <n v="0"/>
    <n v="0"/>
    <s v="Sometimes"/>
    <n v="1"/>
    <s v="Never"/>
    <n v="0"/>
    <s v="Neighbourhood shopping mall"/>
    <s v="Sometimes"/>
    <n v="1"/>
    <s v="Sometimes"/>
    <n v="1"/>
    <s v="Sometimes"/>
    <n v="1"/>
    <s v="Never"/>
    <n v="1"/>
    <s v="In the lift"/>
    <s v="Neither agree nor disagree"/>
    <n v="2"/>
    <s v="Somewhat agree"/>
    <n v="3"/>
    <s v="Somewhat agree"/>
    <n v="3"/>
    <s v="Very frequently"/>
    <n v="4"/>
    <s v="About half the time"/>
    <n v="2"/>
    <s v="Very frequently"/>
    <n v="4"/>
    <s v="Frequently"/>
    <n v="3"/>
    <s v="31 to 40"/>
    <s v="11 to 20"/>
    <n v="35.5"/>
    <n v="15.5"/>
    <x v="9"/>
    <s v="workplace"/>
    <s v="Somewhat agree"/>
    <n v="3"/>
    <s v="Somewhat agree"/>
    <n v="3"/>
    <s v="Somewhat agree"/>
    <n v="3"/>
    <s v="MRT Stations"/>
    <s v="Bus Stops"/>
    <s v="Shopping Mall"/>
    <s v="School Curriculum"/>
    <s v="School Reputation"/>
    <s v="Subjects Offered"/>
    <s v="Neutral"/>
    <n v="2"/>
    <s v="NIL"/>
    <s v="NIL"/>
  </r>
  <r>
    <x v="0"/>
    <s v="Singaporean"/>
    <s v="Ang Mo Kio"/>
    <s v="Public Housing (HDB)"/>
    <s v="5-Room"/>
    <n v="0"/>
    <n v="0"/>
    <n v="0"/>
    <n v="0"/>
    <s v=""/>
    <s v="Never"/>
    <n v="0"/>
    <s v="Never"/>
    <n v="0"/>
    <s v="No friends in neighbourhood"/>
    <s v="Sometimes"/>
    <n v="0"/>
    <s v="Never"/>
    <n v="0"/>
    <s v="Sometimes"/>
    <n v="0"/>
    <s v="Never"/>
    <n v="0"/>
    <s v="No neighbours"/>
    <s v="Somewhat disagree"/>
    <n v="1"/>
    <s v="Somewhat agree"/>
    <n v="3"/>
    <s v="Somewhat agree"/>
    <n v="3"/>
    <s v="Sometimes"/>
    <n v="1"/>
    <s v="About half the time"/>
    <n v="2"/>
    <s v="Frequently"/>
    <n v="3"/>
    <s v="About half the time"/>
    <n v="2"/>
    <s v="31 to 40"/>
    <s v="1 to 10"/>
    <n v="35.5"/>
    <n v="5.5"/>
    <x v="10"/>
    <s v="School"/>
    <s v="Somewhat agree"/>
    <n v="3"/>
    <s v="Somewhat agree"/>
    <n v="3"/>
    <s v="Somewhat agree"/>
    <n v="3"/>
    <s v="Bus Stops"/>
    <s v="MRT Stations"/>
    <s v="Shopping Mall"/>
    <s v="School Reputation"/>
    <s v="School Curriculum"/>
    <s v="Distance from Home"/>
    <s v="Somewhat NOT Necessary"/>
    <n v="1"/>
    <s v="NIL"/>
    <s v="NIL"/>
  </r>
  <r>
    <x v="0"/>
    <s v="Singaporean"/>
    <s v="Bedok"/>
    <s v="Public Housing (HDB)"/>
    <s v="5-Room"/>
    <n v="0"/>
    <n v="0"/>
    <n v="0"/>
    <n v="0"/>
    <s v=""/>
    <s v="Never"/>
    <n v="0"/>
    <s v="Never"/>
    <n v="0"/>
    <s v="No friends in neighbourhood"/>
    <s v="Sometimes"/>
    <n v="0"/>
    <s v="Never"/>
    <n v="0"/>
    <s v="Never"/>
    <n v="0"/>
    <s v="Never"/>
    <n v="0"/>
    <s v="House corridors "/>
    <s v="Somewhat disagree"/>
    <n v="1"/>
    <s v="Somewhat agree"/>
    <n v="3"/>
    <s v="Somewhat agree"/>
    <n v="3"/>
    <s v="Sometimes"/>
    <n v="1"/>
    <s v="About half the time"/>
    <n v="2"/>
    <s v="Frequently"/>
    <n v="3"/>
    <s v="About half the time"/>
    <n v="2"/>
    <s v="11 to 20"/>
    <s v="1 to 10"/>
    <n v="15.5"/>
    <n v="5.5"/>
    <x v="4"/>
    <s v="School"/>
    <s v="Somewhat agree"/>
    <n v="3"/>
    <s v="Somewhat agree"/>
    <n v="3"/>
    <s v="Somewhat agree"/>
    <n v="3"/>
    <s v="MRT Stations"/>
    <s v="Bus Stops"/>
    <s v="Shopping Mall"/>
    <s v="School Curriculum"/>
    <s v="School Reputation"/>
    <s v="Subjects Offered"/>
    <s v="Neutral"/>
    <n v="2"/>
    <s v="NIL"/>
    <s v="NIL"/>
  </r>
  <r>
    <x v="1"/>
    <s v="Singaporean"/>
    <s v="I do not live in a HDB Town"/>
    <s v="Private"/>
    <s v="Condominium"/>
    <s v="1 to 10"/>
    <s v="1 to 10"/>
    <n v="5.5"/>
    <n v="5.5"/>
    <n v="1"/>
    <s v="Sometimes"/>
    <n v="1"/>
    <s v="Sometimes"/>
    <n v="1"/>
    <s v="Each others house"/>
    <s v="Very Frequently"/>
    <n v="1"/>
    <s v="Very Frequently"/>
    <n v="1"/>
    <s v="Never"/>
    <n v="1"/>
    <s v="Never"/>
    <n v="1"/>
    <s v="Within the condominium "/>
    <s v="Somewhat disagree"/>
    <n v="1"/>
    <s v="Somewhat agree"/>
    <n v="3"/>
    <s v="Somewhat agree"/>
    <n v="3"/>
    <s v="Sometimes"/>
    <n v="1"/>
    <s v="About half the time"/>
    <n v="2"/>
    <s v="Very frequently"/>
    <n v="4"/>
    <s v="About half the time"/>
    <n v="2"/>
    <s v="11 to 20"/>
    <s v="1 to 10"/>
    <n v="15.5"/>
    <n v="5.5"/>
    <x v="4"/>
    <s v="shopping malls"/>
    <s v="Somewhat agree"/>
    <n v="3"/>
    <s v="Somewhat agree"/>
    <n v="3"/>
    <s v="Somewhat agree"/>
    <n v="3"/>
    <s v="Bus Stops"/>
    <s v="MRT Stations"/>
    <s v="Shopping Mall"/>
    <s v="School Curriculum"/>
    <s v="School Reputation"/>
    <s v="Subjects Offered"/>
    <s v="Neutral"/>
    <n v="2"/>
    <s v="NIL"/>
    <s v="NIL"/>
  </r>
  <r>
    <x v="0"/>
    <s v="Singaporean"/>
    <s v="Queenstown"/>
    <s v="Private"/>
    <s v="Condominium"/>
    <n v="0"/>
    <n v="0"/>
    <n v="0"/>
    <n v="0"/>
    <s v=""/>
    <s v="Never"/>
    <n v="0"/>
    <s v="Never"/>
    <n v="0"/>
    <s v="No friends in neighbourhood"/>
    <s v="Never"/>
    <n v="0"/>
    <s v="Never"/>
    <n v="0"/>
    <s v="Sometimes"/>
    <n v="0"/>
    <s v="Never"/>
    <n v="0"/>
    <s v="No neighbours"/>
    <s v="Somewhat disagree"/>
    <n v="1"/>
    <s v="Somewhat agree"/>
    <n v="3"/>
    <s v="Somewhat agree"/>
    <n v="3"/>
    <s v="Never"/>
    <n v="0"/>
    <s v="Never"/>
    <n v="0"/>
    <s v="Frequently"/>
    <n v="3"/>
    <s v="About half the time"/>
    <n v="2"/>
    <s v="11 to 20"/>
    <s v="1 to 10"/>
    <n v="15.5"/>
    <n v="5.5"/>
    <x v="4"/>
    <s v="School"/>
    <s v="Somewhat agree"/>
    <n v="3"/>
    <s v="Somewhat agree"/>
    <n v="3"/>
    <s v="Somewhat agree"/>
    <n v="3"/>
    <s v="MRT Stations"/>
    <s v="Bus Stops"/>
    <s v="Shopping Mall"/>
    <s v="School Curriculum"/>
    <s v="School Reputation"/>
    <s v="Distance from Home"/>
    <s v="Somewhat NOT Necessary"/>
    <n v="1"/>
    <s v="NIL"/>
    <s v="NIL"/>
  </r>
  <r>
    <x v="1"/>
    <s v="Indian"/>
    <s v="I do not live in a HDB Town"/>
    <s v="Private"/>
    <s v="Bungalow"/>
    <s v="1 to 10"/>
    <n v="0"/>
    <n v="5.5"/>
    <n v="0"/>
    <n v="0"/>
    <s v="Never"/>
    <n v="0"/>
    <s v="Never"/>
    <n v="0"/>
    <s v="Each others house"/>
    <s v="Sometimes"/>
    <n v="0"/>
    <s v="Never"/>
    <n v="0"/>
    <s v="Sometimes"/>
    <n v="0"/>
    <s v="Never"/>
    <n v="0"/>
    <s v="At HDB block"/>
    <s v="Somewhat agree"/>
    <n v="3"/>
    <s v="Somewhat disagree"/>
    <n v="1"/>
    <s v="Neither agree nor disagree"/>
    <n v="2"/>
    <s v="Frequently"/>
    <n v="3"/>
    <s v="About half the time"/>
    <n v="2"/>
    <s v="Frequently"/>
    <n v="3"/>
    <s v="About half the time"/>
    <n v="2"/>
    <s v="21 to 30"/>
    <s v="1 to 10"/>
    <n v="25.5"/>
    <n v="5.5"/>
    <x v="0"/>
    <s v="School, malls"/>
    <s v="Somewhat agree"/>
    <n v="3"/>
    <s v="Strongly agree"/>
    <n v="4"/>
    <s v="Strongly agree"/>
    <n v="4"/>
    <s v="Shopping Mall"/>
    <s v="MRT Stations"/>
    <s v="Bus Stops"/>
    <s v="School Curriculum"/>
    <s v="School Reputation"/>
    <s v="Subjects Offered"/>
    <s v="Somewhat Necessary"/>
    <n v="3"/>
    <s v="NIL"/>
    <s v="NIL"/>
  </r>
  <r>
    <x v="0"/>
    <s v="Singaporean"/>
    <s v="I do not live in a HDB Town"/>
    <s v="Private"/>
    <s v="Terrace"/>
    <n v="0"/>
    <n v="0"/>
    <n v="0"/>
    <n v="0"/>
    <s v=""/>
    <s v="Never"/>
    <n v="0"/>
    <s v="Never"/>
    <n v="0"/>
    <s v="No friends in neighbourhood"/>
    <s v="Never"/>
    <n v="0"/>
    <s v="Never"/>
    <n v="0"/>
    <s v="Never"/>
    <n v="0"/>
    <s v="Never"/>
    <n v="0"/>
    <s v="At HDB block"/>
    <s v="Neither agree nor disagree"/>
    <n v="2"/>
    <s v="Somewhat agree"/>
    <n v="3"/>
    <s v="Somewhat agree"/>
    <n v="3"/>
    <s v="Never"/>
    <n v="0"/>
    <s v="Never"/>
    <n v="0"/>
    <s v="About half the time"/>
    <n v="2"/>
    <s v="About half the time"/>
    <n v="2"/>
    <s v="11 to 20"/>
    <s v="11 to 20"/>
    <n v="15.5"/>
    <n v="15.5"/>
    <x v="8"/>
    <s v="School"/>
    <s v="Somewhat agree"/>
    <n v="3"/>
    <s v="Somewhat agree"/>
    <n v="3"/>
    <s v="Somewhat agree"/>
    <n v="3"/>
    <s v="MRT Stations"/>
    <s v="Shopping Mall"/>
    <s v="Bus Stops"/>
    <s v="School Curriculum"/>
    <s v="School Reputation"/>
    <s v="Subjects Offered"/>
    <s v="Neutral"/>
    <n v="2"/>
    <s v="NIL"/>
    <s v="NIL"/>
  </r>
  <r>
    <x v="0"/>
    <s v="Singaporean"/>
    <s v="Clementi"/>
    <s v="Public Housing (HDB)"/>
    <s v="4-Room"/>
    <n v="0"/>
    <n v="0"/>
    <n v="0"/>
    <n v="0"/>
    <s v=""/>
    <s v="Never"/>
    <n v="0"/>
    <s v="Never"/>
    <n v="0"/>
    <s v="No friends in neighbourhood"/>
    <s v="Sometimes"/>
    <n v="0"/>
    <s v="Sometimes"/>
    <n v="0"/>
    <s v="Sometimes"/>
    <n v="0"/>
    <s v="Sometimes"/>
    <n v="0"/>
    <s v="Neighbourhood Park/Playground/Fitness Corner"/>
    <s v="Somewhat disagree"/>
    <n v="1"/>
    <s v="Somewhat agree"/>
    <n v="3"/>
    <s v="Somewhat agree"/>
    <n v="3"/>
    <s v="Frequently"/>
    <n v="3"/>
    <s v="About half the time"/>
    <n v="2"/>
    <s v="Frequently"/>
    <n v="3"/>
    <s v="Frequently"/>
    <n v="3"/>
    <s v="51 to 60"/>
    <s v="51 to 60"/>
    <n v="55.5"/>
    <n v="55.5"/>
    <x v="8"/>
    <s v="School"/>
    <s v="Somewhat agree"/>
    <n v="3"/>
    <s v="Strongly agree"/>
    <n v="4"/>
    <s v="Strongly agree"/>
    <n v="4"/>
    <s v="MRT Stations"/>
    <s v="Bus Stops"/>
    <s v="Shopping Mall"/>
    <s v="School Reputation"/>
    <s v="Distance from Home"/>
    <s v="School Curriculum"/>
    <s v="Somewhat NOT Necessary"/>
    <n v="1"/>
    <s v="NIL"/>
    <s v="NIL"/>
  </r>
  <r>
    <x v="3"/>
    <s v="Singaporean"/>
    <s v="Bishan"/>
    <s v="Private"/>
    <s v="Condominium"/>
    <s v="1 to 10"/>
    <s v="1 to 10"/>
    <n v="5.5"/>
    <n v="5.5"/>
    <n v="1"/>
    <s v="Sometimes"/>
    <n v="1"/>
    <s v="Sometimes"/>
    <n v="1"/>
    <s v="Neighbourhood CC/RC activities"/>
    <s v="Sometimes"/>
    <n v="1"/>
    <s v="Sometimes"/>
    <n v="1"/>
    <s v="Sometimes"/>
    <n v="1"/>
    <s v="Sometimes"/>
    <n v="1"/>
    <s v="Usually in passing at the lobby"/>
    <s v="Somewhat agree"/>
    <n v="3"/>
    <s v="Somewhat agree"/>
    <n v="3"/>
    <s v="Strongly agree"/>
    <n v="4"/>
    <s v="Very frequently"/>
    <n v="4"/>
    <s v="Very frequently"/>
    <n v="4"/>
    <s v="Very frequently"/>
    <n v="4"/>
    <s v="Very frequently"/>
    <n v="4"/>
    <s v="51 to 60"/>
    <s v="51 to 60"/>
    <n v="55.5"/>
    <n v="55.5"/>
    <x v="8"/>
    <s v="School"/>
    <s v="Somewhat agree"/>
    <n v="3"/>
    <s v="Strongly agree"/>
    <n v="4"/>
    <s v="Strongly agree"/>
    <n v="4"/>
    <s v="MRT Stations"/>
    <s v="Bus Stops"/>
    <s v="Primary School"/>
    <s v="School Reputation"/>
    <s v="School Curriculum"/>
    <s v="Subjects Offered"/>
    <s v="Neutral"/>
    <n v="2"/>
    <s v="Encourages interaction with people of different ethnicities"/>
    <s v="NIL"/>
  </r>
  <r>
    <x v="0"/>
    <s v="Singaporean"/>
    <s v="I do not live in a HDB Town"/>
    <s v="Private"/>
    <s v="Detached"/>
    <n v="0"/>
    <n v="0"/>
    <n v="0"/>
    <n v="0"/>
    <s v=""/>
    <s v="Never"/>
    <n v="0"/>
    <s v="Never"/>
    <n v="0"/>
    <s v="No friends in neighbourhood"/>
    <s v="Never"/>
    <n v="0"/>
    <s v="Never"/>
    <n v="0"/>
    <s v="Never"/>
    <n v="0"/>
    <s v="Never"/>
    <n v="0"/>
    <s v="No neighbours"/>
    <s v="Neither agree nor disagree"/>
    <n v="2"/>
    <s v="Somewhat disagree"/>
    <n v="1"/>
    <s v="Neither agree nor disagree"/>
    <n v="2"/>
    <s v="Never"/>
    <n v="0"/>
    <s v="Never"/>
    <n v="0"/>
    <s v="Never"/>
    <n v="0"/>
    <s v="Sometimes"/>
    <n v="1"/>
    <s v="31 to 40"/>
    <s v="1 to 10"/>
    <n v="35.5"/>
    <n v="5.5"/>
    <x v="10"/>
    <s v="School"/>
    <s v="Strongly agree"/>
    <n v="4"/>
    <s v="Somewhat agree"/>
    <n v="3"/>
    <s v="Somewhat agree"/>
    <n v="3"/>
    <s v="Shopping Mall"/>
    <s v="MRT Stations"/>
    <s v="Bus Stops"/>
    <s v="School Reputation"/>
    <s v="Distance from Home"/>
    <s v="School Curriculum"/>
    <s v="Neutral"/>
    <n v="2"/>
    <s v="NIL"/>
    <s v="NIL"/>
  </r>
  <r>
    <x v="0"/>
    <s v="Singaporean"/>
    <s v="Clementi"/>
    <s v="Private"/>
    <s v="Condominium"/>
    <s v="1 to 10"/>
    <n v="0"/>
    <n v="5.5"/>
    <n v="0"/>
    <n v="0"/>
    <s v="Sometimes"/>
    <n v="1"/>
    <s v="Never"/>
    <n v="0"/>
    <s v="Neighbourhood shopping mall"/>
    <s v="Sometimes"/>
    <n v="1"/>
    <s v="Sometimes"/>
    <n v="1"/>
    <s v="Sometimes"/>
    <n v="1"/>
    <s v="Sometimes"/>
    <n v="1"/>
    <s v="Within the condo compound"/>
    <s v="Neither agree nor disagree"/>
    <n v="2"/>
    <s v="Strongly agree"/>
    <n v="4"/>
    <s v="Strongly agree"/>
    <n v="4"/>
    <s v="Frequently"/>
    <n v="3"/>
    <s v="Sometimes"/>
    <n v="1"/>
    <s v="Very frequently"/>
    <n v="4"/>
    <s v="Sometimes"/>
    <n v="1"/>
    <s v="11 to 20"/>
    <s v="1 to 10"/>
    <n v="15.5"/>
    <n v="5.5"/>
    <x v="4"/>
    <s v="Malls, food places"/>
    <s v="Neither agree nor disagree"/>
    <n v="2"/>
    <s v="Strongly agree"/>
    <n v="4"/>
    <s v="Strongly agree"/>
    <n v="4"/>
    <s v="MRT Stations"/>
    <s v="Bus Stops"/>
    <s v="Shopping Mall"/>
    <s v="School Reputation"/>
    <s v="School Curriculum"/>
    <s v="Subjects Offered"/>
    <s v="Somewhat NOT Necessary"/>
    <n v="1"/>
    <s v="Dont think it‚Äôs needed to help different ethnicities interact with each other"/>
    <s v="NIL"/>
  </r>
  <r>
    <x v="0"/>
    <s v="Singaporean"/>
    <s v="Woodlands"/>
    <s v="Public Housing (HDB)"/>
    <s v="Executive Flat"/>
    <s v="11 to 20"/>
    <s v="1 to 10"/>
    <n v="15.5"/>
    <n v="5.5"/>
    <n v="0.35483870967741937"/>
    <s v="Sometimes"/>
    <n v="1"/>
    <s v="Sometimes"/>
    <n v="1"/>
    <s v="Neighbourhood shopping mall"/>
    <s v="About half the time"/>
    <n v="1"/>
    <s v="Sometimes"/>
    <n v="1"/>
    <s v="Sometimes"/>
    <n v="1"/>
    <s v="Never"/>
    <n v="1"/>
    <s v="Neighbourhood shopping mall"/>
    <s v="Somewhat agree"/>
    <n v="3"/>
    <s v="Neither agree nor disagree"/>
    <n v="2"/>
    <s v="Neither agree nor disagree"/>
    <n v="2"/>
    <s v="Frequently"/>
    <n v="3"/>
    <s v="About half the time"/>
    <n v="2"/>
    <s v="Frequently"/>
    <n v="3"/>
    <s v="About half the time"/>
    <n v="2"/>
    <s v="21 to 30"/>
    <s v="1 to 10"/>
    <n v="25.5"/>
    <n v="5.5"/>
    <x v="0"/>
    <s v="School, malls"/>
    <s v="Somewhat agree"/>
    <n v="3"/>
    <s v="Somewhat agree"/>
    <n v="3"/>
    <s v="Somewhat agree"/>
    <n v="3"/>
    <s v="MRT Stations"/>
    <s v="Shopping Mall"/>
    <s v="Bus Stops"/>
    <s v="School Curriculum"/>
    <s v="Distance from Home"/>
    <s v="Subjects Offered"/>
    <s v="Somewhat Necessary"/>
    <n v="3"/>
    <s v="Engineers a mix in ethnicities, prevents ethnic enclaves, theoretically improves chances of interaction across different ethnicities."/>
    <s v="NIL"/>
  </r>
  <r>
    <x v="0"/>
    <s v="Singaporean"/>
    <s v="Serangoon"/>
    <s v="Private"/>
    <s v="Condominium"/>
    <s v="1 to 10"/>
    <n v="0"/>
    <n v="5.5"/>
    <n v="0"/>
    <n v="0"/>
    <s v="Sometimes"/>
    <n v="1"/>
    <s v="Never"/>
    <n v="0"/>
    <s v="Walking in and out of residence"/>
    <s v="Sometimes"/>
    <n v="1"/>
    <s v="Sometimes"/>
    <n v="1"/>
    <s v="Sometimes"/>
    <n v="1"/>
    <s v="Sometimes"/>
    <n v="1"/>
    <s v="Walking in and out of residence"/>
    <s v="Somewhat disagree"/>
    <n v="1"/>
    <s v="Neither agree nor disagree"/>
    <n v="2"/>
    <s v="Neither agree nor disagree"/>
    <n v="2"/>
    <s v="Sometimes"/>
    <n v="1"/>
    <s v="Sometimes"/>
    <n v="1"/>
    <s v="Very frequently"/>
    <n v="4"/>
    <s v="Very frequently"/>
    <n v="4"/>
    <s v="91 to 100"/>
    <s v="21 to 30"/>
    <n v="95.5"/>
    <n v="25.5"/>
    <x v="11"/>
    <s v="Church and School"/>
    <s v="Strongly agree"/>
    <n v="4"/>
    <s v="Neither agree nor disagree"/>
    <n v="2"/>
    <s v="Neither agree nor disagree"/>
    <n v="2"/>
    <s v="MRT Stations"/>
    <s v="Bus Stops"/>
    <s v="Hawker Centre"/>
    <s v="School Curriculum"/>
    <s v="Subjects Offered"/>
    <s v="School Reputation"/>
    <s v="Somewhat Necessary"/>
    <n v="3"/>
    <s v="Improves diversity within public housing and prevents the formation of ethnic enclaves"/>
    <s v="NIL"/>
  </r>
  <r>
    <x v="1"/>
    <s v="Singaporean"/>
    <s v="Clementi"/>
    <s v="Private"/>
    <s v="Condominium"/>
    <s v="1 to 10"/>
    <n v="0"/>
    <n v="5.5"/>
    <n v="0"/>
    <n v="0"/>
    <s v="Sometimes"/>
    <n v="1"/>
    <s v="Never"/>
    <n v="0"/>
    <s v="Neighbourhood CC/RC activities"/>
    <s v="Never"/>
    <n v="1"/>
    <s v="Never"/>
    <n v="1"/>
    <s v="Sometimes"/>
    <n v="1"/>
    <s v="Never"/>
    <n v="1"/>
    <s v="Neighbourhood Park/Playground/Fitness Corner"/>
    <s v="Strongly disagree"/>
    <n v="0"/>
    <s v="Neither agree nor disagree"/>
    <n v="2"/>
    <s v="Neither agree nor disagree"/>
    <n v="2"/>
    <s v="Very frequently"/>
    <n v="4"/>
    <s v="Very frequently"/>
    <n v="4"/>
    <s v="Very frequently"/>
    <n v="4"/>
    <s v="Very frequently"/>
    <n v="4"/>
    <s v="71 to 80"/>
    <s v="51 to 60"/>
    <n v="75.5"/>
    <n v="55.5"/>
    <x v="12"/>
    <s v="School / bars / nightclubs"/>
    <s v="Strongly agree"/>
    <n v="4"/>
    <s v="Strongly agree"/>
    <n v="4"/>
    <s v="Strongly agree"/>
    <n v="4"/>
    <s v="Shopping Mall"/>
    <s v="MRT Stations"/>
    <s v="Bus Stops"/>
    <s v="School Reputation"/>
    <s v="School Curriculum"/>
    <s v="Extracurricular Programmes"/>
    <s v="Somewhat Necessary"/>
    <n v="3"/>
    <s v="As a nation that used to struggle with racial tensions, there certainly were some benefits to EIP in a time of less certainty. I think it's become a little less relevant now and possibly a counterproductive measure towards racial harmony. Nonetheless, I cannot imagine the geographical congregation of races as doing any favours towards striving for a more equitable society."/>
    <s v="Maybe reconsideration towards the ratios and how they're decided."/>
  </r>
  <r>
    <x v="0"/>
    <s v="Singaporean"/>
    <s v="Pasir Ris"/>
    <s v="Public Housing (HDB)"/>
    <s v="Executive Flat"/>
    <s v="11 to 20"/>
    <s v="1 to 10"/>
    <n v="15.5"/>
    <n v="5.5"/>
    <n v="0.35483870967741937"/>
    <s v="Sometimes"/>
    <n v="1"/>
    <s v="Sometimes"/>
    <n v="1"/>
    <s v="Neighbourhood Eatery (Hawker Centres/Cafes/etc)"/>
    <s v="Sometimes"/>
    <n v="1"/>
    <s v="Sometimes"/>
    <n v="1"/>
    <s v="Sometimes"/>
    <n v="1"/>
    <s v="Sometimes"/>
    <n v="1"/>
    <s v="Neighbourhood Eatery (Hawker Centres/Cafes/etc)"/>
    <s v="Strongly disagree"/>
    <n v="0"/>
    <s v="Strongly agree"/>
    <n v="4"/>
    <s v="Strongly agree"/>
    <n v="4"/>
    <s v="Very frequently"/>
    <n v="4"/>
    <s v="Very frequently"/>
    <n v="4"/>
    <s v="Very frequently"/>
    <n v="4"/>
    <s v="Very frequently"/>
    <n v="4"/>
    <s v="More than 100"/>
    <s v="51 to 60"/>
    <n v="105.5"/>
    <n v="55.5"/>
    <x v="13"/>
    <s v="Malls or eateries "/>
    <s v="Somewhat agree"/>
    <n v="3"/>
    <s v="Strongly agree"/>
    <n v="4"/>
    <s v="Strongly agree"/>
    <n v="4"/>
    <s v="Bus Stops"/>
    <s v="MRT Stations"/>
    <s v="Primary School"/>
    <s v="School Reputation"/>
    <s v="Distance from Home"/>
    <s v="School Curriculum"/>
    <s v="Somewhat Necessary"/>
    <n v="3"/>
    <s v="While ethnic integration should not have to be mandated in policy, legislating it might be a good first step to normalise presence of different ethnicities in shared spaces  "/>
    <s v="NIL"/>
  </r>
  <r>
    <x v="0"/>
    <s v="Singaporean"/>
    <s v="Pasir Ris"/>
    <s v="Public Housing (HDB)"/>
    <s v="5-Room"/>
    <s v="1 to 10"/>
    <n v="0"/>
    <n v="5.5"/>
    <n v="0"/>
    <n v="0"/>
    <s v="Frequently"/>
    <n v="3"/>
    <s v="Sometimes"/>
    <n v="1"/>
    <s v="school"/>
    <s v="Never"/>
    <n v="3"/>
    <s v="Never"/>
    <n v="3"/>
    <s v="Sometimes"/>
    <n v="3"/>
    <s v="Never"/>
    <n v="3"/>
    <s v="Neighbourhood Park/Playground/Fitness Corner"/>
    <s v="Strongly disagree"/>
    <n v="0"/>
    <s v="Strongly agree"/>
    <n v="4"/>
    <s v="Somewhat agree"/>
    <n v="3"/>
    <s v="Never"/>
    <n v="0"/>
    <s v="Never"/>
    <n v="0"/>
    <s v="Frequently"/>
    <n v="3"/>
    <s v="Never"/>
    <n v="0"/>
    <s v="71 to 80"/>
    <s v="1 to 10"/>
    <n v="75.5"/>
    <n v="5.5"/>
    <x v="14"/>
    <s v="Home "/>
    <s v="Somewhat agree"/>
    <n v="3"/>
    <s v="Strongly agree"/>
    <n v="4"/>
    <s v="Strongly agree"/>
    <n v="4"/>
    <s v="MRT Stations"/>
    <s v="Bus Stops"/>
    <s v="Hawker Centre"/>
    <s v="School Reputation"/>
    <s v="Distance from Home"/>
    <s v="School Curriculum"/>
    <s v="Somewhat Necessary"/>
    <n v="3"/>
    <s v="NIL"/>
    <s v="NIL"/>
  </r>
  <r>
    <x v="0"/>
    <s v="Singaporean"/>
    <s v="Bukit Batok"/>
    <s v="Public Housing (HDB)"/>
    <s v="4-Room"/>
    <s v="1 to 10"/>
    <n v="0"/>
    <n v="5.5"/>
    <n v="0"/>
    <n v="0"/>
    <s v="Frequently"/>
    <n v="3"/>
    <s v="Never"/>
    <n v="0"/>
    <s v="Each others house"/>
    <s v="Sometimes"/>
    <n v="3"/>
    <s v="Never"/>
    <n v="3"/>
    <s v="Sometimes"/>
    <n v="3"/>
    <s v="Never"/>
    <n v="3"/>
    <s v="Neighbourhood Park/Playground/Fitness Corner"/>
    <s v="Neither agree nor disagree"/>
    <n v="2"/>
    <s v="Strongly agree"/>
    <n v="4"/>
    <s v="Somewhat agree"/>
    <n v="3"/>
    <s v="Never"/>
    <n v="0"/>
    <s v="Never"/>
    <n v="0"/>
    <s v="Frequently"/>
    <n v="3"/>
    <s v="Never"/>
    <n v="0"/>
    <s v="More than 100"/>
    <s v="1 to 10"/>
    <n v="105.5"/>
    <n v="5.5"/>
    <x v="15"/>
    <s v="Home "/>
    <s v="Strongly agree"/>
    <n v="4"/>
    <s v="Strongly agree"/>
    <n v="4"/>
    <s v="Strongly agree"/>
    <n v="4"/>
    <s v="Bus Stops"/>
    <s v="Childcare"/>
    <s v="Shopping Mall"/>
    <s v="Distance from Home"/>
    <s v="School Reputation"/>
    <s v="School Curriculum"/>
    <s v="Somewhat Necessary"/>
    <n v="3"/>
    <s v="Maintain mix of ethnic groups in all public housing districts. Otherwise over time neighbourhoods may be race dominant and deter integration."/>
    <s v="NIL"/>
  </r>
  <r>
    <x v="0"/>
    <s v="Singaporean"/>
    <s v="Sengkang"/>
    <s v="Public Housing (HDB)"/>
    <s v="4-Room"/>
    <s v="1 to 10"/>
    <s v="1 to 10"/>
    <n v="5.5"/>
    <n v="5.5"/>
    <n v="1"/>
    <s v="Sometimes"/>
    <n v="1"/>
    <s v="Sometimes"/>
    <n v="1"/>
    <s v="Each others house"/>
    <s v="Sometimes"/>
    <n v="1"/>
    <s v="Sometimes"/>
    <n v="1"/>
    <s v="Sometimes"/>
    <n v="1"/>
    <s v="Never"/>
    <n v="1"/>
    <s v="House corridors "/>
    <s v="Somewhat disagree"/>
    <n v="1"/>
    <s v="Somewhat agree"/>
    <n v="3"/>
    <s v="Somewhat agree"/>
    <n v="3"/>
    <s v="Sometimes"/>
    <n v="1"/>
    <s v="Sometimes"/>
    <n v="1"/>
    <s v="Very frequently"/>
    <n v="4"/>
    <s v="Very frequently"/>
    <n v="4"/>
    <s v="21 to 30"/>
    <s v="1 to 10"/>
    <n v="25.5"/>
    <n v="5.5"/>
    <x v="0"/>
    <s v="School"/>
    <s v="Somewhat agree"/>
    <n v="3"/>
    <s v="Strongly agree"/>
    <n v="4"/>
    <s v="Strongly agree"/>
    <n v="4"/>
    <s v="MRT Stations"/>
    <s v="Bus Stops"/>
    <s v="Shopping Mall"/>
    <s v="Distance from Home"/>
    <s v="Subjects Offered"/>
    <s v="School Reputation"/>
    <s v="Neutral"/>
    <n v="2"/>
    <s v="NIL"/>
    <s v="NIL"/>
  </r>
  <r>
    <x v="0"/>
    <s v="Singaporean"/>
    <s v="Pasir Ris"/>
    <s v="Public Housing (HDB)"/>
    <s v="5-Room"/>
    <s v="1 to 10"/>
    <n v="0"/>
    <n v="5.5"/>
    <n v="0"/>
    <n v="0"/>
    <s v="About half the time"/>
    <n v="2"/>
    <s v="Never"/>
    <n v="0"/>
    <s v="Neighbourhood Eatery (Hawker Centres/Cafes/etc)"/>
    <s v="About half the time"/>
    <n v="2"/>
    <s v="Sometimes"/>
    <n v="2"/>
    <s v="Never"/>
    <n v="2"/>
    <s v="Never"/>
    <n v="2"/>
    <s v="At HDB block"/>
    <s v="Neither agree nor disagree"/>
    <n v="2"/>
    <s v="Strongly agree"/>
    <n v="4"/>
    <s v="Strongly agree"/>
    <n v="4"/>
    <s v="Frequently"/>
    <n v="3"/>
    <s v="Sometimes"/>
    <n v="1"/>
    <s v="Frequently"/>
    <n v="3"/>
    <s v="Sometimes"/>
    <n v="1"/>
    <s v="61 to 70"/>
    <s v="1 to 10"/>
    <n v="65.5"/>
    <n v="5.5"/>
    <x v="16"/>
    <s v="School"/>
    <s v="Neither agree nor disagree"/>
    <n v="2"/>
    <s v="Strongly agree"/>
    <n v="4"/>
    <s v="Strongly agree"/>
    <n v="4"/>
    <s v="Places where food can be purchased (eg market, supermarket, hawker centre, coffee shop, F&amp;B outlets)"/>
    <s v="MRT Stations"/>
    <s v="Primary School"/>
    <s v="School Reputation"/>
    <s v="People and culture (eg classmates, students, teaching staff)"/>
    <s v="School Curriculum"/>
    <s v="Somewhat Necessary"/>
    <n v="3"/>
    <s v="I think it's somewhat not necessary since it has a lot of adverse implications. While well intentioned perhaps, it can inadvertently disadvantage, discriminate and penalise minority ethnicities, who may struggle to buy/sell flats as a result of the ethnic quota. Still, I acknowledge it's meant to foster greater multiethnic interaction and harmony, and prevent a certain block/neighbourhood/town from being dominated by a certain group and Singaporeans splitting into ethnic enclaves, so I'm also not 100% sure what the alternative would be. "/>
    <s v="Even though I understand the positive intentions behind EIP, it also seems like a somewhat artificial, contributed and forced form of &quot;diversity&quot; that is imposed on us. Perhaps the true harmony and diversity can only be achieved if we allow it to form naturally and organically, rather than by using a mandatory law or regulatory policy. Sure, it will be hard, but that's the ideal."/>
  </r>
  <r>
    <x v="0"/>
    <s v="Singaporean"/>
    <s v="Tampines"/>
    <s v="Private"/>
    <s v="Condominium"/>
    <n v="0"/>
    <n v="0"/>
    <n v="0"/>
    <n v="0"/>
    <s v=""/>
    <s v="Never"/>
    <n v="0"/>
    <s v="Never"/>
    <n v="0"/>
    <s v="No friends in neighbourhood"/>
    <s v="Never"/>
    <n v="0"/>
    <s v="Never"/>
    <n v="0"/>
    <s v="Never"/>
    <n v="0"/>
    <s v="Never"/>
    <n v="0"/>
    <s v="I have neighbours but I don‚Äôt interact with them"/>
    <s v="Neither agree nor disagree"/>
    <n v="2"/>
    <s v="Neither agree nor disagree"/>
    <n v="2"/>
    <s v="Neither agree nor disagree"/>
    <n v="2"/>
    <s v="Very frequently"/>
    <n v="4"/>
    <s v="Sometimes"/>
    <n v="1"/>
    <s v="Very frequently"/>
    <n v="4"/>
    <s v="Sometimes"/>
    <n v="1"/>
    <s v="51 to 60"/>
    <s v="1 to 10"/>
    <n v="55.5"/>
    <n v="5.5"/>
    <x v="17"/>
    <s v="NUS"/>
    <s v="Somewhat agree"/>
    <n v="3"/>
    <s v="Strongly agree"/>
    <n v="4"/>
    <s v="Somewhat agree"/>
    <n v="3"/>
    <s v="MRT Stations"/>
    <s v="Bus Stops"/>
    <s v="Shopping Mall"/>
    <s v="School Reputation"/>
    <s v="School Culture"/>
    <s v="School Curriculum"/>
    <s v="Neutral"/>
    <n v="2"/>
    <s v="I guess it prevents segregation but frankly I would have more interactions outside my neighbourhood (e.g. work or school) than inside."/>
    <s v="NIL"/>
  </r>
  <r>
    <x v="0"/>
    <s v="Singaporean"/>
    <s v="Bishan"/>
    <s v="Public Housing (HDB)"/>
    <s v="4-Room"/>
    <s v="1 to 10"/>
    <s v="1 to 10"/>
    <n v="5.5"/>
    <n v="5.5"/>
    <n v="1"/>
    <s v="Sometimes"/>
    <n v="1"/>
    <s v="Sometimes"/>
    <n v="1"/>
    <s v="Neighbourhood Park/Playground/Fitness Corner"/>
    <s v="Sometimes"/>
    <n v="1"/>
    <s v="Sometimes"/>
    <n v="1"/>
    <s v="Sometimes"/>
    <n v="1"/>
    <s v="Sometimes"/>
    <n v="1"/>
    <s v="Neighbourhood Park/Playground/Fitness Corner"/>
    <s v="Somewhat disagree"/>
    <n v="1"/>
    <s v="Somewhat agree"/>
    <n v="3"/>
    <s v="Somewhat agree"/>
    <n v="3"/>
    <s v="About half the time"/>
    <n v="2"/>
    <s v="Sometimes"/>
    <n v="1"/>
    <s v="About half the time"/>
    <n v="2"/>
    <s v="Sometimes"/>
    <n v="1"/>
    <s v="11 to 20"/>
    <s v="1 to 10"/>
    <n v="15.5"/>
    <n v="5.5"/>
    <x v="4"/>
    <s v="School"/>
    <s v="Somewhat agree"/>
    <n v="3"/>
    <s v="Somewhat agree"/>
    <n v="3"/>
    <s v="Somewhat agree"/>
    <n v="3"/>
    <s v="MRT Stations"/>
    <s v="Shopping Mall"/>
    <s v="Bus Stops"/>
    <s v="Distance from Home"/>
    <s v="Subjects Offered"/>
    <s v="School Reputation"/>
    <s v="Somewhat Necessary"/>
    <n v="3"/>
    <s v="prevents clusters of people from same race forming tgt"/>
    <s v="NIL"/>
  </r>
  <r>
    <x v="0"/>
    <s v="Singaporean"/>
    <s v="Choa Chu Kang"/>
    <s v="Public Housing (HDB)"/>
    <s v="4-Room"/>
    <s v="1 to 10"/>
    <n v="0"/>
    <n v="5.5"/>
    <n v="0"/>
    <n v="0"/>
    <s v="Sometimes"/>
    <n v="1"/>
    <s v="Never"/>
    <n v="0"/>
    <s v="school"/>
    <s v="Sometimes"/>
    <n v="1"/>
    <s v="Sometimes"/>
    <n v="1"/>
    <s v="Sometimes"/>
    <n v="1"/>
    <s v="Sometimes"/>
    <n v="1"/>
    <s v="In the lifts"/>
    <s v="Strongly disagree"/>
    <n v="0"/>
    <s v="Somewhat agree"/>
    <n v="3"/>
    <s v="Somewhat agree"/>
    <n v="3"/>
    <s v="Frequently"/>
    <n v="3"/>
    <s v="Sometimes"/>
    <n v="1"/>
    <s v="Frequently"/>
    <n v="3"/>
    <s v="Sometimes"/>
    <n v="1"/>
    <s v="21 to 30"/>
    <s v="1 to 10"/>
    <n v="25.5"/>
    <n v="5.5"/>
    <x v="0"/>
    <s v="School"/>
    <s v="Strongly agree"/>
    <n v="4"/>
    <s v="Somewhat agree"/>
    <n v="3"/>
    <s v="Somewhat agree"/>
    <n v="3"/>
    <s v="MRT Stations"/>
    <s v="Bus Stops"/>
    <s v="Shopping Mall"/>
    <s v="Distance from Home"/>
    <s v="Subjects Offered"/>
    <s v="School Curriculum"/>
    <s v="Somewhat NOT Necessary"/>
    <n v="1"/>
    <s v="NIL"/>
    <s v="NIL"/>
  </r>
  <r>
    <x v="2"/>
    <s v="Singaporean"/>
    <s v="Bedok"/>
    <s v="Public Housing (HDB)"/>
    <s v="5-Room"/>
    <s v="1 to 10"/>
    <n v="0"/>
    <n v="5.5"/>
    <n v="0"/>
    <n v="0"/>
    <s v="Sometimes"/>
    <n v="1"/>
    <s v="Never"/>
    <n v="0"/>
    <s v="Neighbourhood Park/Playground/Fitness Corner"/>
    <s v="Sometimes"/>
    <n v="1"/>
    <s v="Never"/>
    <n v="1"/>
    <s v="Sometimes"/>
    <n v="1"/>
    <s v="Never"/>
    <n v="1"/>
    <s v="Neighbourhood Park/Playground/Fitness Corner"/>
    <s v="Neither agree nor disagree"/>
    <n v="2"/>
    <s v="Somewhat agree"/>
    <n v="3"/>
    <s v="Somewhat agree"/>
    <n v="3"/>
    <s v="Very frequently"/>
    <n v="4"/>
    <s v="Very frequently"/>
    <n v="4"/>
    <s v="Very frequently"/>
    <n v="4"/>
    <s v="Very frequently"/>
    <n v="4"/>
    <s v="21 to 30"/>
    <s v="11 to 20"/>
    <n v="25.5"/>
    <n v="15.5"/>
    <x v="7"/>
    <s v="School / Work"/>
    <s v="Strongly agree"/>
    <n v="4"/>
    <s v="Strongly agree"/>
    <n v="4"/>
    <s v="Strongly agree"/>
    <n v="4"/>
    <s v="Hawker Centre"/>
    <s v="Bus Stops"/>
    <s v="MRT Stations"/>
    <s v="School Reputation"/>
    <s v="School Curriculum"/>
    <s v="Subjects Offered"/>
    <s v="Somewhat Necessary"/>
    <n v="3"/>
    <s v="Prevent racial enclaves from forming"/>
    <s v="NIL"/>
  </r>
  <r>
    <x v="0"/>
    <s v="Singaporean"/>
    <s v="Hougang"/>
    <s v="Private"/>
    <s v="Condominium"/>
    <s v="1 to 10"/>
    <n v="0"/>
    <n v="5.5"/>
    <n v="0"/>
    <n v="0"/>
    <s v="Sometimes"/>
    <n v="1"/>
    <s v="Never"/>
    <n v="0"/>
    <s v="Know from uni, happen to live nearby"/>
    <s v="Never"/>
    <n v="1"/>
    <s v="Never"/>
    <n v="1"/>
    <s v="Never"/>
    <n v="1"/>
    <s v="Never"/>
    <n v="1"/>
    <s v="NUS"/>
    <s v="Strongly disagree"/>
    <n v="0"/>
    <s v="Somewhat disagree"/>
    <n v="1"/>
    <s v="Strongly disagree"/>
    <n v="0"/>
    <s v="Frequently"/>
    <n v="3"/>
    <s v="Sometimes"/>
    <n v="1"/>
    <s v="Frequently"/>
    <n v="3"/>
    <s v="Sometimes"/>
    <n v="1"/>
    <s v="11 to 20"/>
    <s v="1 to 10"/>
    <n v="15.5"/>
    <n v="5.5"/>
    <x v="4"/>
    <s v="NUS"/>
    <s v="Neither agree nor disagree"/>
    <n v="2"/>
    <s v="Somewhat agree"/>
    <n v="3"/>
    <s v="Somewhat agree"/>
    <n v="3"/>
    <s v="MRT Stations"/>
    <s v="Shopping Mall"/>
    <s v="Cheap food options"/>
    <s v="School Reputation"/>
    <s v="School Curriculum"/>
    <s v="School opportunities"/>
    <s v="Somewhat NOT Necessary"/>
    <n v="1"/>
    <s v="Won't interact with neighbours much anyway"/>
    <s v="Scrape it, lower housing prices"/>
  </r>
  <r>
    <x v="1"/>
    <s v="Singaporean"/>
    <s v="Jurong West"/>
    <s v="Public Housing (HDB)"/>
    <s v="4-Room"/>
    <s v="1 to 10"/>
    <s v="1 to 10"/>
    <n v="5.5"/>
    <n v="5.5"/>
    <n v="1"/>
    <s v="Sometimes"/>
    <n v="1"/>
    <s v="Sometimes"/>
    <n v="1"/>
    <s v="Neighbourhood CC/RC activities"/>
    <s v="Sometimes"/>
    <n v="1"/>
    <s v="Sometimes"/>
    <n v="1"/>
    <s v="Sometimes"/>
    <n v="1"/>
    <s v="Sometimes"/>
    <n v="1"/>
    <s v="In the lift"/>
    <s v="Neither agree nor disagree"/>
    <n v="2"/>
    <s v="Somewhat agree"/>
    <n v="3"/>
    <s v="Somewhat agree"/>
    <n v="3"/>
    <s v="Sometimes"/>
    <n v="1"/>
    <s v="Sometimes"/>
    <n v="1"/>
    <s v="Sometimes"/>
    <n v="1"/>
    <s v="Frequently"/>
    <n v="3"/>
    <s v="21 to 30"/>
    <s v="11 to 20"/>
    <n v="25.5"/>
    <n v="15.5"/>
    <x v="7"/>
    <s v="At their parks or houses "/>
    <s v="Somewhat agree"/>
    <n v="3"/>
    <s v="Strongly agree"/>
    <n v="4"/>
    <s v="Strongly agree"/>
    <n v="4"/>
    <s v="Shopping Mall"/>
    <s v="MRT Stations"/>
    <s v="Bus Stops"/>
    <s v="Distance from Home"/>
    <s v="Subjects Offered"/>
    <s v="School Curriculum"/>
    <s v="Neutral"/>
    <n v="2"/>
    <s v="NIL"/>
    <s v="NIL"/>
  </r>
  <r>
    <x v="1"/>
    <s v="Indian"/>
    <s v="Queenstown"/>
    <s v="Private"/>
    <s v="Condominium"/>
    <s v="1 to 10"/>
    <s v="1 to 10"/>
    <n v="5.5"/>
    <n v="5.5"/>
    <n v="1"/>
    <s v="Sometimes"/>
    <n v="1"/>
    <s v="Sometimes"/>
    <n v="1"/>
    <s v="Neighbourhood shopping mall"/>
    <s v="Sometimes"/>
    <n v="1"/>
    <s v="Sometimes"/>
    <n v="1"/>
    <s v="Never"/>
    <n v="1"/>
    <s v="Never"/>
    <n v="1"/>
    <s v="Neighbourhood Eatery (Hawker Centres/Cafes/etc)"/>
    <s v="Somewhat agree"/>
    <n v="3"/>
    <s v="Neither agree nor disagree"/>
    <n v="2"/>
    <s v="Strongly agree"/>
    <n v="4"/>
    <s v="Very frequently"/>
    <n v="4"/>
    <s v="Very frequently"/>
    <n v="4"/>
    <s v="Very frequently"/>
    <n v="4"/>
    <s v="Very frequently"/>
    <n v="4"/>
    <s v="More than 100"/>
    <s v="More than 100"/>
    <n v="105.5"/>
    <n v="105.5"/>
    <x v="8"/>
    <s v="Malls, school"/>
    <s v="Strongly agree"/>
    <n v="4"/>
    <s v="Strongly agree"/>
    <n v="4"/>
    <s v="Strongly agree"/>
    <n v="4"/>
    <s v="MRT Stations"/>
    <s v="Bus Stops"/>
    <s v="Shopping Mall"/>
    <s v="School Reputation"/>
    <s v="School Curriculum"/>
    <s v="Extracurricular Programmes"/>
    <s v="Neutral"/>
    <n v="2"/>
    <s v="NIL"/>
    <s v="NIL"/>
  </r>
  <r>
    <x v="0"/>
    <s v="Singaporean"/>
    <s v="I do not live in a HDB Town"/>
    <s v="Private"/>
    <s v="Detached"/>
    <s v="1 to 10"/>
    <s v="1 to 10"/>
    <n v="5.5"/>
    <n v="5.5"/>
    <n v="1"/>
    <s v="Sometimes"/>
    <n v="1"/>
    <s v="Never"/>
    <n v="0"/>
    <s v="Along the street or when house visiting"/>
    <s v="Sometimes"/>
    <n v="1"/>
    <s v="About half the time"/>
    <n v="1"/>
    <s v="Sometimes"/>
    <n v="1"/>
    <s v="Never"/>
    <n v="1"/>
    <s v="Lift lobbies"/>
    <s v="Strongly agree"/>
    <n v="4"/>
    <s v="Strongly agree"/>
    <n v="4"/>
    <s v="Strongly agree"/>
    <n v="4"/>
    <s v="Very frequently"/>
    <n v="4"/>
    <s v="About half the time"/>
    <n v="2"/>
    <s v="Very frequently"/>
    <n v="4"/>
    <s v="Frequently"/>
    <n v="3"/>
    <s v="21 to 30"/>
    <s v="1 to 10"/>
    <n v="25.5"/>
    <n v="5.5"/>
    <x v="0"/>
    <s v="Orchard/Dhoby Ghaut/NUS"/>
    <s v="Neither agree nor disagree"/>
    <n v="2"/>
    <s v="Strongly agree"/>
    <n v="4"/>
    <s v="Strongly agree"/>
    <n v="4"/>
    <s v="MRT Stations"/>
    <s v="Bus Stops"/>
    <s v="Coffee shop"/>
    <s v="School Curriculum"/>
    <s v="Subjects Offered"/>
    <s v="Extracurricular Programmes"/>
    <s v="Somewhat Necessary"/>
    <n v="3"/>
    <s v="NIL"/>
    <s v="NIL"/>
  </r>
  <r>
    <x v="0"/>
    <s v="Singaporean"/>
    <s v="Tampines"/>
    <s v="Public Housing (HDB)"/>
    <s v="5-Room"/>
    <s v="1 to 10"/>
    <s v="1 to 10"/>
    <n v="5.5"/>
    <n v="5.5"/>
    <n v="1"/>
    <s v="Sometimes"/>
    <n v="1"/>
    <s v="Never"/>
    <n v="0"/>
    <s v="In school"/>
    <s v="Never"/>
    <n v="1"/>
    <s v="Never"/>
    <n v="1"/>
    <s v="Never"/>
    <n v="1"/>
    <s v="Never"/>
    <n v="1"/>
    <s v="I have neighbours but I don‚Äôt interact with them"/>
    <s v="Neither agree nor disagree"/>
    <n v="2"/>
    <s v="Strongly agree"/>
    <n v="4"/>
    <s v="Somewhat agree"/>
    <n v="3"/>
    <s v="About half the time"/>
    <n v="2"/>
    <s v="Sometimes"/>
    <n v="1"/>
    <s v="Frequently"/>
    <n v="3"/>
    <s v="Frequently"/>
    <n v="3"/>
    <s v="51 to 60"/>
    <s v="1 to 10"/>
    <n v="55.5"/>
    <n v="5.5"/>
    <x v="17"/>
    <s v="NUS"/>
    <s v="Strongly agree"/>
    <n v="4"/>
    <s v="Somewhat agree"/>
    <n v="3"/>
    <s v="Somewhat agree"/>
    <n v="3"/>
    <s v="Bus Stops"/>
    <s v="Childcare"/>
    <s v="Shopping Mall"/>
    <s v="School Reputation"/>
    <s v="Student and Staff culture"/>
    <s v="School Curriculum"/>
    <s v="Somewhat Necessary"/>
    <n v="3"/>
    <s v="NIL"/>
    <s v="NIL"/>
  </r>
  <r>
    <x v="0"/>
    <s v="Singaporean"/>
    <s v="Hougang"/>
    <s v="Private"/>
    <s v="Semi-detached"/>
    <s v="1 to 10"/>
    <s v="1 to 10"/>
    <n v="5.5"/>
    <n v="5.5"/>
    <n v="1"/>
    <s v="Frequently"/>
    <n v="3"/>
    <s v="Never"/>
    <n v="0"/>
    <s v="House"/>
    <s v="Sometimes"/>
    <n v="1"/>
    <s v="Never"/>
    <n v="1"/>
    <s v="Sometimes"/>
    <n v="1"/>
    <s v="Never"/>
    <n v="1"/>
    <s v="House corridors "/>
    <s v="Neither agree nor disagree"/>
    <n v="2"/>
    <s v="Somewhat agree"/>
    <n v="3"/>
    <s v="Somewhat agree"/>
    <n v="3"/>
    <s v="Sometimes"/>
    <n v="1"/>
    <s v="Sometimes"/>
    <n v="1"/>
    <s v="Very frequently"/>
    <n v="4"/>
    <s v="Frequently"/>
    <n v="3"/>
    <s v="71 to 80"/>
    <s v="1 to 10"/>
    <n v="75.5"/>
    <n v="5.5"/>
    <x v="14"/>
    <s v="Home "/>
    <s v="Strongly agree"/>
    <n v="4"/>
    <s v="Neither agree nor disagree"/>
    <n v="2"/>
    <s v="Neither agree nor disagree"/>
    <n v="2"/>
    <s v="Bus Stops"/>
    <s v="Shopping Mall"/>
    <s v="MRT Stations"/>
    <s v="School Curriculum"/>
    <s v="School Reputation"/>
    <s v="Subjects Offered"/>
    <s v="Somewhat NOT Necessary"/>
    <n v="1"/>
    <s v="NIL"/>
    <s v="NIL"/>
  </r>
  <r>
    <x v="0"/>
    <s v="Singaporean"/>
    <s v="Tampines"/>
    <s v="Public Housing (HDB)"/>
    <s v="4-Room"/>
    <s v="11 to 20"/>
    <s v="1 to 10"/>
    <n v="15.5"/>
    <n v="5.5"/>
    <n v="0.35483870967741937"/>
    <s v="Sometimes"/>
    <n v="1"/>
    <s v="Never"/>
    <n v="0"/>
    <s v="Know from uni, happen to live nearby"/>
    <s v="Never"/>
    <n v="3"/>
    <s v="Never"/>
    <n v="3"/>
    <s v="Never"/>
    <n v="3"/>
    <s v="Never"/>
    <n v="3"/>
    <s v="At HDB block"/>
    <s v="Neither agree nor disagree"/>
    <n v="2"/>
    <s v="Strongly agree"/>
    <n v="4"/>
    <s v="Strongly agree"/>
    <n v="4"/>
    <s v="Never"/>
    <n v="0"/>
    <s v="Never"/>
    <n v="0"/>
    <s v="About half the time"/>
    <n v="2"/>
    <s v="About half the time"/>
    <n v="2"/>
    <s v="21 to 30"/>
    <s v="1 to 10"/>
    <n v="25.5"/>
    <n v="5.5"/>
    <x v="0"/>
    <s v="School "/>
    <s v="Somewhat agree"/>
    <n v="3"/>
    <s v="Strongly agree"/>
    <n v="4"/>
    <s v="Somewhat agree"/>
    <n v="3"/>
    <s v="MRT Stations"/>
    <s v="Tertiary Institution"/>
    <s v="Shopping Mall"/>
    <s v="School Curriculum"/>
    <s v="Distance from Home"/>
    <s v="Subjects Offered"/>
    <s v="Neutral"/>
    <n v="2"/>
    <s v="NIL"/>
    <s v="NIL"/>
  </r>
  <r>
    <x v="0"/>
    <s v="Singaporean"/>
    <s v="Ang Mo Kio"/>
    <s v="Public Housing (HDB)"/>
    <s v="4-Room"/>
    <s v="1 to 10"/>
    <n v="0"/>
    <n v="5.5"/>
    <n v="0"/>
    <n v="0"/>
    <s v="Frequently"/>
    <n v="3"/>
    <s v="Sometimes"/>
    <n v="1"/>
    <s v="Neighbourhood Eatery (Hawker Centres/Cafes/etc)"/>
    <s v="Sometimes"/>
    <n v="3"/>
    <s v="Sometimes"/>
    <n v="3"/>
    <s v="Sometimes"/>
    <n v="3"/>
    <s v="Sometimes"/>
    <n v="3"/>
    <s v="House corridors "/>
    <s v="Strongly disagree"/>
    <n v="0"/>
    <s v="Somewhat disagree"/>
    <n v="1"/>
    <s v="Strongly disagree"/>
    <n v="0"/>
    <s v="Frequently"/>
    <n v="3"/>
    <s v="About half the time"/>
    <n v="2"/>
    <s v="Frequently"/>
    <n v="3"/>
    <s v="About half the time"/>
    <n v="2"/>
    <s v="31 to 40"/>
    <s v="1 to 10"/>
    <n v="35.5"/>
    <n v="5.5"/>
    <x v="10"/>
    <s v="School"/>
    <s v="Neither agree nor disagree"/>
    <n v="2"/>
    <s v="Neither agree nor disagree"/>
    <n v="2"/>
    <s v="Neither agree nor disagree"/>
    <n v="2"/>
    <s v="MRT Stations"/>
    <s v="Shopping Mall"/>
    <s v="Cheap food options"/>
    <s v="Distance from Home"/>
    <s v="Subjects Offered"/>
    <s v="School Curriculum"/>
    <s v="Somewhat Necessary"/>
    <n v="3"/>
    <s v="NIL"/>
    <s v="NIL"/>
  </r>
  <r>
    <x v="0"/>
    <s v="Singaporean"/>
    <s v="Queenstown"/>
    <s v="Private"/>
    <s v="Condominium"/>
    <s v="11 to 20"/>
    <s v="1 to 10"/>
    <n v="15.5"/>
    <n v="5.5"/>
    <n v="0.35483870967741937"/>
    <s v="Frequently"/>
    <n v="3"/>
    <s v="Frequently"/>
    <n v="3"/>
    <s v="Neighbourhood Park/Playground/Fitness Corner"/>
    <s v="About half the time"/>
    <n v="1"/>
    <s v="About half the time"/>
    <n v="1"/>
    <s v="Never"/>
    <n v="1"/>
    <s v="Never"/>
    <n v="1"/>
    <s v="Neighbourhood Park/Playground/Fitness Corner"/>
    <s v="Strongly disagree"/>
    <n v="0"/>
    <s v="Somewhat agree"/>
    <n v="3"/>
    <s v="Strongly agree"/>
    <n v="4"/>
    <s v="Never"/>
    <n v="0"/>
    <s v="Never"/>
    <n v="0"/>
    <s v="Never"/>
    <n v="0"/>
    <s v="Sometimes"/>
    <n v="1"/>
    <s v="1 to 10"/>
    <n v="0"/>
    <n v="5.5"/>
    <n v="0"/>
    <x v="3"/>
    <s v="Their home"/>
    <s v="Neither agree nor disagree"/>
    <n v="2"/>
    <s v="Neither agree nor disagree"/>
    <n v="2"/>
    <s v="Neither agree nor disagree"/>
    <n v="2"/>
    <s v="Bus Stops"/>
    <s v="MRT Stations"/>
    <s v="Primary School"/>
    <s v="Distance from Home"/>
    <s v="School Reputation"/>
    <s v="School Curriculum"/>
    <s v="Extremely Necessary"/>
    <n v="4"/>
    <s v="NIL"/>
    <s v="NIL"/>
  </r>
  <r>
    <x v="0"/>
    <s v="Singaporean"/>
    <s v="Bukit Batok"/>
    <s v="Public Housing (HDB)"/>
    <s v="4-Room"/>
    <s v="1 to 10"/>
    <s v="1 to 10"/>
    <n v="5.5"/>
    <n v="5.5"/>
    <n v="1"/>
    <s v="Sometimes"/>
    <n v="1"/>
    <s v="Never"/>
    <n v="0"/>
    <s v="Walking in and out of residence"/>
    <s v="Never"/>
    <n v="1"/>
    <s v="Never"/>
    <n v="1"/>
    <s v="Never"/>
    <n v="1"/>
    <s v="Never"/>
    <n v="1"/>
    <s v="NUS"/>
    <s v="Neither agree nor disagree"/>
    <n v="2"/>
    <s v="Strongly agree"/>
    <n v="4"/>
    <s v="Strongly agree"/>
    <n v="4"/>
    <s v="Very frequently"/>
    <n v="4"/>
    <s v="Frequently"/>
    <n v="3"/>
    <s v="Very frequently"/>
    <n v="4"/>
    <s v="Very frequently"/>
    <n v="4"/>
    <s v="31 to 40"/>
    <s v="1 to 10"/>
    <n v="35.5"/>
    <n v="5.5"/>
    <x v="10"/>
    <s v="School"/>
    <s v="Neither agree nor disagree"/>
    <n v="2"/>
    <s v="Somewhat agree"/>
    <n v="3"/>
    <s v="Somewhat agree"/>
    <n v="3"/>
    <s v="MRT Stations"/>
    <s v="Shopping Mall"/>
    <s v="Eateries"/>
    <s v="School Curriculum"/>
    <s v="School Reputation"/>
    <s v="Extracurricular Programmes"/>
    <s v="Somewhat Necessary"/>
    <n v="3"/>
    <s v="NIL"/>
    <s v="NIL"/>
  </r>
  <r>
    <x v="0"/>
    <s v="Singaporean"/>
    <s v="Bishan"/>
    <s v="Public Housing (HDB)"/>
    <s v="4-Room"/>
    <s v="11 to 20"/>
    <s v="1 to 10"/>
    <n v="15.5"/>
    <n v="5.5"/>
    <n v="0.35483870967741937"/>
    <s v="Sometimes"/>
    <n v="1"/>
    <s v="Sometimes"/>
    <n v="1"/>
    <s v="Neighbourhood Eatery (Hawker Centres/Cafes/etc)"/>
    <s v="Sometimes"/>
    <n v="1"/>
    <s v="Sometimes"/>
    <n v="1"/>
    <s v="Sometimes"/>
    <n v="1"/>
    <s v="Sometimes"/>
    <n v="1"/>
    <s v="Lift and lift lobby"/>
    <s v="Strongly disagree"/>
    <n v="0"/>
    <s v="Somewhat agree"/>
    <n v="3"/>
    <s v="Somewhat agree"/>
    <n v="3"/>
    <s v="Sometimes"/>
    <n v="1"/>
    <s v="About half the time"/>
    <n v="2"/>
    <s v="Frequently"/>
    <n v="3"/>
    <s v="About half the time"/>
    <n v="2"/>
    <s v="21 to 30"/>
    <s v="1 to 10"/>
    <n v="25.5"/>
    <n v="5.5"/>
    <x v="0"/>
    <s v="School"/>
    <s v="Somewhat agree"/>
    <n v="3"/>
    <s v="Somewhat agree"/>
    <n v="3"/>
    <s v="Strongly agree"/>
    <n v="4"/>
    <s v="MRT Stations"/>
    <s v="Bus Stops"/>
    <s v="Shopping Mall"/>
    <s v="School Curriculum"/>
    <s v="School Reputation"/>
    <s v="Distance from Home"/>
    <s v="Somewhat Necessary"/>
    <n v="3"/>
    <s v="NIL"/>
    <s v="NIL"/>
  </r>
  <r>
    <x v="0"/>
    <s v="Singaporean"/>
    <s v="Hougang"/>
    <s v="Public Housing (HDB)"/>
    <s v="4-Room"/>
    <s v="1 to 10"/>
    <s v="1 to 10"/>
    <n v="5.5"/>
    <n v="5.5"/>
    <n v="1"/>
    <s v="Never"/>
    <n v="0"/>
    <s v="Never"/>
    <n v="0"/>
    <s v="No friends in neighbourhood"/>
    <s v="Never"/>
    <n v="2"/>
    <s v="Never"/>
    <n v="2"/>
    <s v="Never"/>
    <n v="2"/>
    <s v="Never"/>
    <n v="2"/>
    <s v="House corridors "/>
    <s v="Somewhat disagree"/>
    <n v="1"/>
    <s v="Somewhat agree"/>
    <n v="3"/>
    <s v="Somewhat agree"/>
    <n v="3"/>
    <s v="Sometimes"/>
    <n v="1"/>
    <s v="Sometimes"/>
    <n v="1"/>
    <s v="Frequently"/>
    <n v="3"/>
    <s v="Frequently"/>
    <n v="3"/>
    <s v="More than 100"/>
    <s v="51 to 60"/>
    <n v="105.5"/>
    <n v="55.5"/>
    <x v="13"/>
    <s v="Malls or eateries "/>
    <s v="Somewhat agree"/>
    <n v="3"/>
    <s v="Somewhat agree"/>
    <n v="3"/>
    <s v="Somewhat agree"/>
    <n v="3"/>
    <s v="MRT Stations"/>
    <s v="Bus Stops"/>
    <s v="Shopping Mall"/>
    <s v="School Curriculum"/>
    <s v="Subjects Offered"/>
    <s v="School Reputation"/>
    <s v="Somewhat NOT Necessary"/>
    <n v="1"/>
    <s v="NIL"/>
    <s v="NIL"/>
  </r>
  <r>
    <x v="0"/>
    <s v="Singaporean"/>
    <s v="Woodlands"/>
    <s v="Private"/>
    <s v="Bungalow"/>
    <s v="1 to 10"/>
    <s v="1 to 10"/>
    <n v="5.5"/>
    <n v="5.5"/>
    <n v="1"/>
    <s v="About half the time"/>
    <n v="2"/>
    <s v="Sometimes"/>
    <n v="1"/>
    <s v="Corridors and void decks"/>
    <s v="Sometimes"/>
    <n v="3"/>
    <s v="Sometimes"/>
    <n v="3"/>
    <s v="Sometimes"/>
    <n v="3"/>
    <s v="Sometimes"/>
    <n v="3"/>
    <s v="In the lifts"/>
    <s v="Somewhat disagree"/>
    <n v="1"/>
    <s v="Somewhat disagree"/>
    <n v="1"/>
    <s v="Neither agree nor disagree"/>
    <n v="2"/>
    <s v="Frequently"/>
    <n v="3"/>
    <s v="Sometimes"/>
    <n v="1"/>
    <s v="Very frequently"/>
    <n v="4"/>
    <s v="Sometimes"/>
    <n v="1"/>
    <s v="21 to 30"/>
    <s v="1 to 10"/>
    <n v="25.5"/>
    <n v="5.5"/>
    <x v="0"/>
    <s v="School, malls"/>
    <s v="Somewhat agree"/>
    <n v="3"/>
    <s v="Strongly agree"/>
    <n v="4"/>
    <s v="Strongly agree"/>
    <n v="4"/>
    <s v="Shopping Mall"/>
    <s v="MRT Stations"/>
    <s v="Parks"/>
    <s v="School Reputation"/>
    <s v="School Curriculum"/>
    <s v="Distance from Home"/>
    <s v="Somewhat Necessary"/>
    <n v="3"/>
    <s v="NIL"/>
    <s v="NIL"/>
  </r>
  <r>
    <x v="0"/>
    <s v="Singaporean"/>
    <s v="Punggol"/>
    <s v="Public Housing (HDB)"/>
    <s v="4-Room"/>
    <n v="0"/>
    <n v="0"/>
    <n v="0"/>
    <n v="0"/>
    <s v=""/>
    <s v="Never"/>
    <n v="0"/>
    <s v="Never"/>
    <n v="0"/>
    <s v="No friends in neighbourhood"/>
    <s v="Sometimes"/>
    <n v="1"/>
    <s v="Never"/>
    <n v="1"/>
    <s v="Never"/>
    <n v="1"/>
    <s v="Never"/>
    <n v="1"/>
    <s v="House corridors "/>
    <s v="Neither agree nor disagree"/>
    <n v="2"/>
    <s v="Strongly agree"/>
    <n v="4"/>
    <s v="Strongly agree"/>
    <n v="4"/>
    <s v="Frequently"/>
    <n v="3"/>
    <s v="About half the time"/>
    <n v="2"/>
    <s v="Frequently"/>
    <n v="3"/>
    <s v="Frequently"/>
    <n v="3"/>
    <s v="21 to 30"/>
    <s v="11 to 20"/>
    <n v="25.5"/>
    <n v="15.5"/>
    <x v="7"/>
    <s v="School"/>
    <s v="Neither agree nor disagree"/>
    <n v="2"/>
    <s v="Strongly agree"/>
    <n v="4"/>
    <s v="Strongly agree"/>
    <n v="4"/>
    <s v="MRT Stations"/>
    <s v="Shopping Mall"/>
    <s v="Bus Stops"/>
    <s v="School Curriculum"/>
    <s v="Distance from Home"/>
    <s v="Subjects Offered"/>
    <s v="Somewhat NOT Necessary"/>
    <n v="1"/>
    <s v="NIL"/>
    <s v="NIL"/>
  </r>
  <r>
    <x v="0"/>
    <s v="Singaporean"/>
    <s v="Punggol"/>
    <s v="Public Housing (HDB)"/>
    <s v="4-Room"/>
    <s v="1 to 10"/>
    <n v="0"/>
    <n v="5.5"/>
    <n v="0"/>
    <n v="0"/>
    <s v="Sometimes"/>
    <n v="1"/>
    <s v="Never"/>
    <n v="0"/>
    <s v="No friends in neighbourhood"/>
    <s v="Sometimes"/>
    <n v="0"/>
    <s v="Sometimes"/>
    <n v="0"/>
    <s v="Sometimes"/>
    <n v="0"/>
    <s v="Sometimes"/>
    <n v="0"/>
    <s v="Neighbourhood Eatery (Hawker Centres/Cafes/etc)"/>
    <s v="Neither agree nor disagree"/>
    <n v="2"/>
    <s v="Somewhat disagree"/>
    <n v="1"/>
    <s v="Neither agree nor disagree"/>
    <n v="2"/>
    <s v="Never"/>
    <n v="0"/>
    <s v="Never"/>
    <n v="0"/>
    <s v="Frequently"/>
    <n v="3"/>
    <s v="Never"/>
    <n v="0"/>
    <s v="11 to 20"/>
    <s v="1 to 10"/>
    <n v="15.5"/>
    <n v="5.5"/>
    <x v="4"/>
    <s v="Malls, food places"/>
    <s v="Strongly agree"/>
    <n v="4"/>
    <s v="Strongly agree"/>
    <n v="4"/>
    <s v="Strongly agree"/>
    <n v="4"/>
    <s v="MRT Stations"/>
    <s v="Shopping Mall"/>
    <s v="Bus Stops"/>
    <s v="School Reputation"/>
    <s v="School Curriculum"/>
    <s v="Opportunities in School"/>
    <s v="Somewhat Necessary"/>
    <n v="3"/>
    <s v="NIL"/>
    <s v="NIL"/>
  </r>
  <r>
    <x v="0"/>
    <s v="Singaporean"/>
    <s v="Bishan"/>
    <s v="Public Housing (HDB)"/>
    <s v="Executive Flat"/>
    <n v="0"/>
    <n v="0"/>
    <n v="0"/>
    <n v="0"/>
    <s v=""/>
    <s v="About half the time"/>
    <n v="2"/>
    <s v="About half the time"/>
    <n v="2"/>
    <s v="at work &amp; school, gym"/>
    <s v="Sometimes"/>
    <n v="1"/>
    <s v="Sometimes"/>
    <n v="1"/>
    <s v="Sometimes"/>
    <n v="1"/>
    <s v="Sometimes"/>
    <n v="1"/>
    <s v="Neighbourhood Park/Playground/Fitness Corner"/>
    <s v="Neither agree nor disagree"/>
    <n v="2"/>
    <s v="Somewhat agree"/>
    <n v="3"/>
    <s v="Somewhat agree"/>
    <n v="3"/>
    <s v="Very frequently"/>
    <n v="4"/>
    <s v="Very frequently"/>
    <n v="4"/>
    <s v="Very frequently"/>
    <n v="4"/>
    <s v="Very frequently"/>
    <n v="4"/>
    <s v="41 to 50"/>
    <s v="11 to 20"/>
    <n v="45.5"/>
    <n v="15.5"/>
    <x v="6"/>
    <s v="School"/>
    <s v="Strongly agree"/>
    <n v="4"/>
    <s v="Strongly agree"/>
    <n v="4"/>
    <s v="Strongly agree"/>
    <n v="4"/>
    <s v="MRT Stations"/>
    <s v="Shopping Mall"/>
    <s v="Recreational areas"/>
    <s v="Distance from Home"/>
    <s v="School Reputation"/>
    <s v="School Curriculum"/>
    <s v="Somewhat Necessary"/>
    <n v="3"/>
    <s v="NIL"/>
    <s v="NIL"/>
  </r>
  <r>
    <x v="0"/>
    <s v="Singaporean"/>
    <s v="Woodlands"/>
    <s v="Public Housing (HDB)"/>
    <s v="Executive Flat"/>
    <s v="1 to 10"/>
    <n v="0"/>
    <n v="5.5"/>
    <n v="0"/>
    <n v="0"/>
    <s v="Sometimes"/>
    <n v="1"/>
    <s v="Never"/>
    <n v="0"/>
    <s v="House"/>
    <s v="Never"/>
    <n v="0"/>
    <s v="Never"/>
    <n v="0"/>
    <s v="Sometimes"/>
    <n v="0"/>
    <s v="Sometimes"/>
    <n v="0"/>
    <s v="Neighbourhood shopping mall"/>
    <s v="Neither agree nor disagree"/>
    <n v="2"/>
    <s v="Somewhat disagree"/>
    <n v="1"/>
    <s v="Neither agree nor disagree"/>
    <n v="2"/>
    <s v="Very frequently"/>
    <n v="4"/>
    <s v="Frequently"/>
    <n v="3"/>
    <s v="Very frequently"/>
    <n v="4"/>
    <s v="Very frequently"/>
    <n v="4"/>
    <s v="More than 100"/>
    <s v="21 to 30"/>
    <n v="105.5"/>
    <n v="25.5"/>
    <x v="5"/>
    <s v="University"/>
    <s v="Strongly agree"/>
    <n v="4"/>
    <s v="Somewhat agree"/>
    <n v="3"/>
    <s v="Somewhat agree"/>
    <n v="3"/>
    <s v="MRT Stations"/>
    <s v="Bus Stops"/>
    <s v="Hawker Centre"/>
    <s v="School Curriculum"/>
    <s v="School Reputation"/>
    <s v="Distance from Home"/>
    <s v="Neutral"/>
    <n v="2"/>
    <s v="NIL"/>
    <s v="NIL"/>
  </r>
  <r>
    <x v="0"/>
    <s v="Singaporean"/>
    <s v="Woodlands"/>
    <s v="Public Housing (HDB)"/>
    <s v="4-Room"/>
    <s v="1 to 10"/>
    <n v="0"/>
    <n v="5.5"/>
    <n v="0"/>
    <n v="0"/>
    <s v="Sometimes"/>
    <n v="1"/>
    <s v="Sometimes"/>
    <n v="1"/>
    <s v="Neighbourhood shopping mall"/>
    <s v="Frequently"/>
    <n v="2"/>
    <s v="Frequently"/>
    <n v="2"/>
    <s v="Frequently"/>
    <n v="2"/>
    <s v="Frequently"/>
    <n v="2"/>
    <s v="Neighbourhood Park/Playground/Fitness Corner"/>
    <s v="Strongly disagree"/>
    <n v="0"/>
    <s v="Strongly agree"/>
    <n v="4"/>
    <s v="Strongly agree"/>
    <n v="4"/>
    <s v="Sometimes"/>
    <n v="1"/>
    <s v="Sometimes"/>
    <n v="1"/>
    <s v="Sometimes"/>
    <n v="1"/>
    <s v="Sometimes"/>
    <n v="1"/>
    <s v="11 to 20"/>
    <s v="1 to 10"/>
    <n v="15.5"/>
    <n v="5.5"/>
    <x v="4"/>
    <s v="NUS"/>
    <s v="Somewhat agree"/>
    <n v="3"/>
    <s v="Strongly agree"/>
    <n v="4"/>
    <s v="Strongly agree"/>
    <n v="4"/>
    <s v="MRT Stations"/>
    <s v="Shopping Mall"/>
    <s v="Bus Stops"/>
    <s v="School Curriculum"/>
    <s v="Distance from Home"/>
    <s v="School Reputation"/>
    <s v="Neutral"/>
    <n v="2"/>
    <s v="NIL"/>
    <s v="NIL"/>
  </r>
  <r>
    <x v="0"/>
    <s v="Singaporean"/>
    <s v="Clementi"/>
    <s v="Public Housing (HDB)"/>
    <s v="4-Room"/>
    <n v="0"/>
    <n v="0"/>
    <n v="0"/>
    <n v="0"/>
    <s v=""/>
    <s v="About half the time"/>
    <n v="2"/>
    <s v="Never"/>
    <n v="0"/>
    <s v="Neighbourhood Eatery (Hawker Centres/Cafes/etc)"/>
    <s v="Never"/>
    <n v="1"/>
    <s v="Never"/>
    <n v="1"/>
    <s v="Never"/>
    <n v="1"/>
    <s v="Never"/>
    <n v="1"/>
    <s v="No neighbours"/>
    <s v="Somewhat agree"/>
    <n v="3"/>
    <s v="Somewhat agree"/>
    <n v="3"/>
    <s v="Somewhat agree"/>
    <n v="3"/>
    <s v="Never"/>
    <n v="0"/>
    <s v="Never"/>
    <n v="0"/>
    <s v="Never"/>
    <n v="0"/>
    <s v="Never"/>
    <n v="0"/>
    <s v="11 to 20"/>
    <s v="1 to 10"/>
    <n v="15.5"/>
    <n v="5.5"/>
    <x v="4"/>
    <s v="School"/>
    <s v="Somewhat agree"/>
    <n v="3"/>
    <s v="Somewhat agree"/>
    <n v="3"/>
    <s v="Somewhat agree"/>
    <n v="3"/>
    <s v="MRT Stations"/>
    <s v="Bus Stops"/>
    <s v="Shopping Mall"/>
    <s v="School Curriculum"/>
    <s v="School Reputation"/>
    <s v="Subjects Offered"/>
    <s v="Somewhat Necessary"/>
    <n v="3"/>
    <s v="NIL"/>
    <s v="NIL"/>
  </r>
  <r>
    <x v="0"/>
    <s v="Singaporean"/>
    <s v="Bishan"/>
    <s v="Public Housing (HDB)"/>
    <s v="Executive Flat"/>
    <n v="0"/>
    <n v="0"/>
    <n v="0"/>
    <n v="0"/>
    <s v=""/>
    <s v="Never"/>
    <n v="0"/>
    <s v="Never"/>
    <n v="0"/>
    <s v="No friends in neighbourhood"/>
    <s v="About half the time"/>
    <n v="1"/>
    <s v="About half the time"/>
    <n v="1"/>
    <s v="About half the time"/>
    <n v="1"/>
    <s v="About half the time"/>
    <n v="1"/>
    <s v="In our corridor"/>
    <s v="Strongly disagree"/>
    <n v="0"/>
    <s v="Strongly agree"/>
    <n v="4"/>
    <s v="Somewhat agree"/>
    <n v="3"/>
    <s v="About half the time"/>
    <n v="2"/>
    <s v="Sometimes"/>
    <n v="1"/>
    <s v="Very frequently"/>
    <n v="4"/>
    <s v="Very frequently"/>
    <n v="4"/>
    <s v="21 to 30"/>
    <s v="1 to 10"/>
    <n v="25.5"/>
    <n v="5.5"/>
    <x v="0"/>
    <s v="School"/>
    <s v="Somewhat agree"/>
    <n v="3"/>
    <s v="Somewhat agree"/>
    <n v="3"/>
    <s v="Somewhat agree"/>
    <n v="3"/>
    <s v="Eateries"/>
    <s v="MRT Stations"/>
    <s v="Primary School"/>
    <s v="School Reputation"/>
    <s v="School Curriculum"/>
    <s v="Distance from Home"/>
    <s v="Somewhat Necessary"/>
    <n v="3"/>
    <s v="NIL"/>
    <s v="NIL"/>
  </r>
  <r>
    <x v="1"/>
    <s v="Indian"/>
    <s v="Jurong West"/>
    <s v="Public Housing (HDB)"/>
    <s v="4-Room"/>
    <n v="0"/>
    <n v="0"/>
    <n v="0"/>
    <n v="0"/>
    <s v=""/>
    <s v="Sometimes"/>
    <n v="1"/>
    <s v="Sometimes"/>
    <n v="1"/>
    <s v="Each others house"/>
    <s v="Very Frequently"/>
    <n v="1"/>
    <s v="Very Frequently"/>
    <n v="1"/>
    <s v="Never"/>
    <n v="1"/>
    <s v="Never"/>
    <n v="1"/>
    <s v="Within the condominium "/>
    <s v="Strongly disagree"/>
    <n v="0"/>
    <s v="Neither agree nor disagree"/>
    <n v="2"/>
    <s v="Neither agree nor disagree"/>
    <n v="2"/>
    <s v="Sometimes"/>
    <n v="1"/>
    <s v="About half the time"/>
    <n v="2"/>
    <s v="Very frequently"/>
    <n v="4"/>
    <s v="About half the time"/>
    <n v="2"/>
    <s v="21 to 30"/>
    <s v="1 to 10"/>
    <n v="25.5"/>
    <n v="5.5"/>
    <x v="0"/>
    <s v="School, malls"/>
    <s v="Somewhat agree"/>
    <n v="3"/>
    <s v="Somewhat agree"/>
    <n v="3"/>
    <s v="Somewhat agree"/>
    <n v="3"/>
    <s v="Shopping Mall"/>
    <s v="MRT Stations"/>
    <s v="Bus Stops"/>
    <s v="School Reputation"/>
    <s v="School Curriculum"/>
    <s v="Extracurricular Programmes"/>
    <s v="Somewhat NOT Necessary"/>
    <n v="1"/>
    <s v="NIL"/>
    <s v="NIL"/>
  </r>
  <r>
    <x v="0"/>
    <s v="Singaporean"/>
    <s v="Bedok"/>
    <s v="Public Housing (HDB)"/>
    <s v="5-Room"/>
    <n v="0"/>
    <n v="0"/>
    <n v="0"/>
    <n v="0"/>
    <s v=""/>
    <s v="Never"/>
    <n v="0"/>
    <s v="Never"/>
    <n v="0"/>
    <s v="No friends in neighbourhood"/>
    <s v="Never"/>
    <n v="3"/>
    <s v="Never"/>
    <n v="3"/>
    <s v="Sometimes"/>
    <n v="3"/>
    <s v="Never"/>
    <n v="3"/>
    <s v="In their houses or along the street"/>
    <s v="Somewhat disagree"/>
    <n v="1"/>
    <s v="Somewhat agree"/>
    <n v="3"/>
    <s v="Somewhat agree"/>
    <n v="3"/>
    <s v="Sometimes"/>
    <n v="1"/>
    <s v="Sometimes"/>
    <n v="1"/>
    <s v="Frequently"/>
    <n v="3"/>
    <s v="Frequently"/>
    <n v="3"/>
    <s v="21 to 30"/>
    <s v="1 to 10"/>
    <n v="25.5"/>
    <n v="5.5"/>
    <x v="0"/>
    <s v="School, Work"/>
    <s v="Somewhat agree"/>
    <n v="3"/>
    <s v="Strongly agree"/>
    <n v="4"/>
    <s v="Strongly agree"/>
    <n v="4"/>
    <s v="MRT Stations"/>
    <s v="Bus Stops"/>
    <s v="Hawker Centre"/>
    <s v="Subjects Offered"/>
    <s v="Distance from Home"/>
    <s v="School Reputation"/>
    <s v="Somewhat NOT Necessary"/>
    <n v="1"/>
    <s v="NIL"/>
    <s v="NIL"/>
  </r>
  <r>
    <x v="0"/>
    <s v="Singaporean"/>
    <s v="Hougang"/>
    <s v="Private"/>
    <s v="Condominium"/>
    <n v="0"/>
    <n v="0"/>
    <n v="0"/>
    <n v="0"/>
    <s v=""/>
    <s v="Sometimes"/>
    <n v="1"/>
    <s v="Sometimes"/>
    <n v="1"/>
    <s v="Each others house"/>
    <s v="Sometimes"/>
    <n v="2"/>
    <s v="Sometimes"/>
    <n v="2"/>
    <s v="Sometimes"/>
    <n v="2"/>
    <s v="Sometimes"/>
    <n v="2"/>
    <s v="Walking in and out of residence"/>
    <s v="Somewhat agree"/>
    <n v="3"/>
    <s v="Neither agree nor disagree"/>
    <n v="2"/>
    <s v="Neither agree nor disagree"/>
    <n v="2"/>
    <s v="About half the time"/>
    <n v="2"/>
    <s v="About half the time"/>
    <n v="2"/>
    <s v="About half the time"/>
    <n v="2"/>
    <s v="About half the time"/>
    <n v="2"/>
    <s v="41 to 50"/>
    <s v="31 to 40"/>
    <n v="45.5"/>
    <n v="35.5"/>
    <x v="1"/>
    <s v="School, etc"/>
    <s v="Strongly agree"/>
    <n v="4"/>
    <s v="Strongly agree"/>
    <n v="4"/>
    <s v="Strongly agree"/>
    <n v="4"/>
    <s v="Place of Worship"/>
    <s v="MRT Stations"/>
    <s v="Shopping Mall"/>
    <s v="School Reputation"/>
    <s v="Subjects Offered"/>
    <s v="School Curriculum"/>
    <s v="Somewhat Necessary"/>
    <n v="3"/>
    <s v="NIL"/>
    <s v="NIL"/>
  </r>
  <r>
    <x v="2"/>
    <s v="Singaporean"/>
    <s v="Bedok"/>
    <s v="Public Housing (HDB)"/>
    <s v="5-Room"/>
    <n v="0"/>
    <n v="0"/>
    <n v="0"/>
    <n v="0"/>
    <s v=""/>
    <s v="Sometimes"/>
    <n v="1"/>
    <s v="Never"/>
    <n v="0"/>
    <s v="Neighbourhood Park/Playground/Fitness Corner"/>
    <s v="Sometimes"/>
    <n v="0"/>
    <s v="Never"/>
    <n v="0"/>
    <s v="Sometimes"/>
    <n v="0"/>
    <s v="Never"/>
    <n v="0"/>
    <s v="Neighbourhood Park/Playground/Fitness Corner"/>
    <s v="Neither agree nor disagree"/>
    <n v="2"/>
    <s v="Somewhat agree"/>
    <n v="3"/>
    <s v="Somewhat agree"/>
    <n v="3"/>
    <s v="Sometimes"/>
    <n v="1"/>
    <s v="About half the time"/>
    <n v="2"/>
    <s v="Very frequently"/>
    <n v="4"/>
    <s v="About half the time"/>
    <n v="2"/>
    <s v="21 to 30"/>
    <s v="11 to 20"/>
    <n v="25.5"/>
    <n v="15.5"/>
    <x v="7"/>
    <s v="School / Work"/>
    <s v="Strongly agree"/>
    <n v="4"/>
    <s v="Strongly agree"/>
    <n v="4"/>
    <s v="Strongly agree"/>
    <n v="4"/>
    <s v="MRT Stations"/>
    <s v="Bus Stops"/>
    <s v="Shopping Mall"/>
    <s v="School Curriculum"/>
    <s v="School Reputation"/>
    <s v="Subjects Offered"/>
    <s v="Somewhat Necessary"/>
    <n v="3"/>
    <s v="NIL"/>
    <s v="NIL"/>
  </r>
  <r>
    <x v="1"/>
    <s v="Indian"/>
    <s v="Woodlands"/>
    <s v="Public Housing (HDB)"/>
    <s v="3-Room"/>
    <s v="1 to 10"/>
    <s v="1 to 10"/>
    <n v="5.5"/>
    <n v="5.5"/>
    <n v="1"/>
    <s v="Sometimes"/>
    <n v="1"/>
    <s v="Sometimes"/>
    <n v="1"/>
    <s v="Neighbourhood CC/RC activities"/>
    <s v="Never"/>
    <n v="1"/>
    <s v="Never"/>
    <n v="1"/>
    <s v="Sometimes"/>
    <n v="1"/>
    <s v="Never"/>
    <n v="1"/>
    <s v="Neighbourhood Park/Playground/Fitness Corner"/>
    <s v="Neither agree nor disagree"/>
    <n v="2"/>
    <s v="Somewhat agree"/>
    <n v="3"/>
    <s v="Somewhat agree"/>
    <n v="3"/>
    <s v="Frequently"/>
    <n v="3"/>
    <s v="About half the time"/>
    <n v="2"/>
    <s v="Frequently"/>
    <n v="3"/>
    <s v="About half the time"/>
    <n v="2"/>
    <s v="11 to 20"/>
    <s v="1 to 10"/>
    <n v="15.5"/>
    <n v="5.5"/>
    <x v="4"/>
    <s v="School"/>
    <s v="Strongly agree"/>
    <n v="4"/>
    <s v="Strongly agree"/>
    <n v="4"/>
    <s v="Strongly agree"/>
    <n v="4"/>
    <s v="Bus Stops"/>
    <s v="MRT Stations"/>
    <s v="Shopping Mall"/>
    <s v="School Reputation"/>
    <s v="School Curriculum"/>
    <s v="Extracurricular Programmes"/>
    <s v="Somewhat Necessary"/>
    <n v="3"/>
    <s v="NIL"/>
    <s v="NIL"/>
  </r>
  <r>
    <x v="0"/>
    <s v="Singaporean"/>
    <s v="Bishan"/>
    <s v="Private"/>
    <s v="Semi-detached"/>
    <n v="0"/>
    <n v="0"/>
    <n v="0"/>
    <n v="0"/>
    <s v=""/>
    <s v="Frequently"/>
    <n v="3"/>
    <s v="Sometimes"/>
    <n v="1"/>
    <s v="school"/>
    <s v="Sometimes"/>
    <n v="1"/>
    <s v="Sometimes"/>
    <n v="1"/>
    <s v="Sometimes"/>
    <n v="1"/>
    <s v="Sometimes"/>
    <n v="1"/>
    <s v="Within the condo compound"/>
    <s v="Neither agree nor disagree"/>
    <n v="2"/>
    <s v="Neither agree nor disagree"/>
    <n v="2"/>
    <s v="Neither agree nor disagree"/>
    <n v="2"/>
    <s v="Very frequently"/>
    <n v="4"/>
    <s v="Sometimes"/>
    <n v="1"/>
    <s v="Very frequently"/>
    <n v="4"/>
    <s v="Sometimes"/>
    <n v="1"/>
    <s v="More than 100"/>
    <s v="1 to 10"/>
    <n v="105.5"/>
    <n v="5.5"/>
    <x v="15"/>
    <s v="Home "/>
    <s v="Strongly agree"/>
    <n v="4"/>
    <s v="Strongly agree"/>
    <n v="4"/>
    <s v="Strongly agree"/>
    <n v="4"/>
    <s v="MRT Stations"/>
    <s v="Shopping Mall"/>
    <s v="Secondary School"/>
    <s v="School Reputation"/>
    <s v="School Culture"/>
    <s v="School Curriculum"/>
    <s v="Somewhat Necessary"/>
    <n v="3"/>
    <s v="NIL"/>
    <s v="NIL"/>
  </r>
  <r>
    <x v="0"/>
    <s v="Singaporean"/>
    <s v="Tampines"/>
    <s v="Private"/>
    <s v="Condominium"/>
    <n v="0"/>
    <n v="0"/>
    <n v="0"/>
    <n v="0"/>
    <s v=""/>
    <s v="Sometimes"/>
    <n v="1"/>
    <s v="Never"/>
    <n v="0"/>
    <s v="Neighbourhood Eatery (Hawker Centres/Cafes/etc)"/>
    <s v="Sometimes"/>
    <n v="1"/>
    <s v="Sometimes"/>
    <n v="1"/>
    <s v="Sometimes"/>
    <n v="1"/>
    <s v="Sometimes"/>
    <n v="1"/>
    <s v="Neighbourhood Park/Playground/Fitness Corner"/>
    <s v="Neither agree nor disagree"/>
    <n v="2"/>
    <s v="Neither agree nor disagree"/>
    <n v="2"/>
    <s v="Neither agree nor disagree"/>
    <n v="2"/>
    <s v="About half the time"/>
    <n v="2"/>
    <s v="About half the time"/>
    <n v="2"/>
    <s v="Very frequently"/>
    <n v="4"/>
    <s v="Very frequently"/>
    <n v="4"/>
    <s v="21 to 30"/>
    <s v="1 to 10"/>
    <n v="25.5"/>
    <n v="5.5"/>
    <x v="0"/>
    <s v="School"/>
    <s v="Strongly agree"/>
    <n v="4"/>
    <s v="Strongly agree"/>
    <n v="4"/>
    <s v="Strongly agree"/>
    <n v="4"/>
    <s v="Shopping Mall"/>
    <s v="MRT Stations"/>
    <s v="Bus Stops"/>
    <s v="School Reputation"/>
    <s v="School Curriculum"/>
    <s v="Extracurricular Programmes"/>
    <s v="Extremely Necessary"/>
    <n v="4"/>
    <s v="NIL"/>
    <s v="NIL"/>
  </r>
  <r>
    <x v="0"/>
    <s v="Singaporean"/>
    <s v="Pasir Ris"/>
    <s v="Public Housing (HDB)"/>
    <s v="Executive Flat"/>
    <n v="0"/>
    <n v="0"/>
    <n v="0"/>
    <n v="0"/>
    <s v=""/>
    <s v="Sometimes"/>
    <n v="1"/>
    <s v="Never"/>
    <n v="0"/>
    <s v="Neighbourhood shopping mall"/>
    <s v="Sometimes"/>
    <n v="1"/>
    <s v="Never"/>
    <n v="1"/>
    <s v="Sometimes"/>
    <n v="1"/>
    <s v="Never"/>
    <n v="1"/>
    <s v="Neighbourhood Park/Playground/Fitness Corner"/>
    <s v="Somewhat disagree"/>
    <n v="1"/>
    <s v="Somewhat agree"/>
    <n v="3"/>
    <s v="Somewhat agree"/>
    <n v="3"/>
    <s v="Sometimes"/>
    <n v="1"/>
    <s v="About half the time"/>
    <n v="2"/>
    <s v="Frequently"/>
    <n v="3"/>
    <s v="About half the time"/>
    <n v="2"/>
    <n v="0"/>
    <n v="0"/>
    <n v="0"/>
    <n v="0"/>
    <x v="2"/>
    <s v="nq"/>
    <s v="Somewhat agree"/>
    <n v="3"/>
    <s v="Strongly agree"/>
    <n v="4"/>
    <s v="Strongly agree"/>
    <n v="4"/>
    <s v="MRT Stations"/>
    <s v="Bus Stops"/>
    <s v="Shopping Mall"/>
    <s v="School Curriculum"/>
    <s v="Extracurricular Programmes"/>
    <s v="Distance from Home"/>
    <s v="Extremely Necessary"/>
    <n v="4"/>
    <s v="NIL"/>
    <s v="NIL"/>
  </r>
  <r>
    <x v="0"/>
    <s v="Singaporean"/>
    <s v="Clementi"/>
    <s v="Private"/>
    <s v="Condominium"/>
    <n v="0"/>
    <n v="0"/>
    <n v="0"/>
    <n v="0"/>
    <s v=""/>
    <s v="Sometimes"/>
    <n v="1"/>
    <s v="Never"/>
    <n v="0"/>
    <s v="Neighbourhood shopping mall"/>
    <s v="Sometimes"/>
    <n v="1"/>
    <s v="Sometimes"/>
    <n v="1"/>
    <s v="Never"/>
    <n v="1"/>
    <s v="Never"/>
    <n v="1"/>
    <s v="No neighbours"/>
    <s v="Neither agree nor disagree"/>
    <n v="2"/>
    <s v="Somewhat agree"/>
    <n v="3"/>
    <s v="Somewhat agree"/>
    <n v="3"/>
    <s v="Sometimes"/>
    <n v="1"/>
    <s v="About half the time"/>
    <n v="2"/>
    <s v="Very frequently"/>
    <n v="4"/>
    <s v="About half the time"/>
    <n v="2"/>
    <s v="31 to 40"/>
    <s v="11 to 20"/>
    <n v="35.5"/>
    <n v="15.5"/>
    <x v="9"/>
    <s v="workplace"/>
    <s v="Strongly agree"/>
    <n v="4"/>
    <s v="Strongly agree"/>
    <n v="4"/>
    <s v="Strongly agree"/>
    <n v="4"/>
    <s v="MRT Stations"/>
    <s v="Shopping Mall"/>
    <s v="Bus Stops"/>
    <s v="Subjects Offered"/>
    <s v="School Reputation"/>
    <s v="Distance from Home"/>
    <s v="Somewhat NOT Necessary"/>
    <n v="1"/>
    <s v="NIL"/>
    <s v="NIL"/>
  </r>
  <r>
    <x v="1"/>
    <s v="Singaporean"/>
    <s v="Jurong East"/>
    <s v="Public Housing (HDB)"/>
    <s v="Executive Flat"/>
    <s v="1 to 10"/>
    <n v="0"/>
    <n v="5.5"/>
    <n v="0"/>
    <n v="0"/>
    <s v="Sometimes"/>
    <n v="1"/>
    <s v="Never"/>
    <n v="0"/>
    <s v="Neighbourhood CC/RC activities"/>
    <s v="About half the time"/>
    <n v="1"/>
    <s v="Sometimes"/>
    <n v="1"/>
    <s v="Sometimes"/>
    <n v="1"/>
    <s v="Sometimes"/>
    <n v="1"/>
    <s v="In the lifts"/>
    <s v="Neither agree nor disagree"/>
    <n v="2"/>
    <s v="Strongly agree"/>
    <n v="4"/>
    <s v="Strongly agree"/>
    <n v="4"/>
    <s v="Never"/>
    <n v="0"/>
    <s v="Never"/>
    <n v="0"/>
    <s v="Frequently"/>
    <n v="3"/>
    <s v="About half the time"/>
    <n v="2"/>
    <s v="11 to 20"/>
    <s v="1 to 10"/>
    <n v="15.5"/>
    <n v="5.5"/>
    <x v="4"/>
    <s v="School"/>
    <s v="Somewhat agree"/>
    <n v="3"/>
    <s v="Somewhat agree"/>
    <n v="3"/>
    <s v="Somewhat agree"/>
    <n v="3"/>
    <s v="MRT Stations"/>
    <s v="Bus Stops"/>
    <s v="Shopping Mall"/>
    <s v="School Curriculum"/>
    <s v="School Reputation"/>
    <s v="Subjects Offered"/>
    <s v="Neutral"/>
    <n v="2"/>
    <s v="NIL"/>
    <s v="NIL"/>
  </r>
  <r>
    <x v="0"/>
    <s v="Singaporean"/>
    <s v="Choa Chu Kang"/>
    <s v="Public Housing (HDB)"/>
    <s v="4-Room"/>
    <s v="1 to 10"/>
    <n v="0"/>
    <n v="5.5"/>
    <n v="0"/>
    <n v="0"/>
    <s v="Sometimes"/>
    <n v="1"/>
    <s v="Sometimes"/>
    <n v="1"/>
    <s v="Neighbourhood Park/Playground/Fitness Corner"/>
    <s v="Sometimes"/>
    <n v="0"/>
    <s v="Sometimes"/>
    <n v="0"/>
    <s v="Sometimes"/>
    <n v="0"/>
    <s v="Sometimes"/>
    <n v="0"/>
    <s v="Neighbourhood Park/Playground/Fitness Corner"/>
    <s v="Somewhat disagree"/>
    <n v="1"/>
    <s v="Somewhat agree"/>
    <n v="3"/>
    <s v="Somewhat agree"/>
    <n v="3"/>
    <s v="Very frequently"/>
    <n v="4"/>
    <s v="Sometimes"/>
    <n v="1"/>
    <s v="Very frequently"/>
    <n v="4"/>
    <s v="Sometimes"/>
    <n v="1"/>
    <s v="61 to 70"/>
    <s v="1 to 10"/>
    <n v="65.5"/>
    <n v="5.5"/>
    <x v="16"/>
    <s v="City Area"/>
    <s v="Somewhat agree"/>
    <n v="3"/>
    <s v="Strongly agree"/>
    <n v="4"/>
    <s v="Strongly agree"/>
    <n v="4"/>
    <s v="Bus Stops"/>
    <s v="MRT Stations"/>
    <s v="Shopping Mall"/>
    <s v="School Curriculum"/>
    <s v="School Reputation"/>
    <s v="Subjects Offered"/>
    <s v="Somewhat Necessary"/>
    <n v="3"/>
    <s v="NIL"/>
    <s v="NIL"/>
  </r>
  <r>
    <x v="1"/>
    <s v="Singaporean"/>
    <s v="Queenstown"/>
    <s v="Private"/>
    <s v="Condominium"/>
    <s v="1 to 10"/>
    <n v="0"/>
    <n v="5.5"/>
    <n v="0"/>
    <n v="0"/>
    <s v="Never"/>
    <n v="0"/>
    <s v="Never"/>
    <n v="0"/>
    <s v="No friends in neighbourhood"/>
    <s v="Sometimes"/>
    <n v="0"/>
    <s v="Sometimes"/>
    <n v="0"/>
    <s v="Sometimes"/>
    <n v="0"/>
    <s v="Sometimes"/>
    <n v="0"/>
    <s v="In the lift"/>
    <s v="Somewhat agree"/>
    <n v="3"/>
    <s v="Somewhat disagree"/>
    <n v="1"/>
    <s v="Neither agree nor disagree"/>
    <n v="2"/>
    <s v="Very frequently"/>
    <n v="4"/>
    <s v="Very frequently"/>
    <n v="4"/>
    <s v="Very frequently"/>
    <n v="4"/>
    <s v="Very frequently"/>
    <n v="4"/>
    <s v="More than 100"/>
    <s v="More than 100"/>
    <n v="105.5"/>
    <n v="105.5"/>
    <x v="8"/>
    <s v="Malls, school"/>
    <s v="Strongly agree"/>
    <n v="4"/>
    <s v="Strongly agree"/>
    <n v="4"/>
    <s v="Strongly agree"/>
    <n v="4"/>
    <s v="Bus Stops"/>
    <s v="MRT Stations"/>
    <s v="Shopping Mall"/>
    <s v="School Curriculum"/>
    <s v="School Reputation"/>
    <s v="Subjects Offered"/>
    <s v="Neutral"/>
    <n v="2"/>
    <s v="NIL"/>
    <s v="NIL"/>
  </r>
  <r>
    <x v="0"/>
    <s v="Singaporean"/>
    <s v="Ang Mo Kio"/>
    <s v="Public Housing (HDB)"/>
    <s v="5-Room"/>
    <s v="1 to 10"/>
    <n v="0"/>
    <n v="5.5"/>
    <n v="0"/>
    <n v="0"/>
    <s v="Never"/>
    <n v="0"/>
    <s v="Never"/>
    <n v="0"/>
    <s v="No friends in neighbourhood"/>
    <s v="Never"/>
    <n v="0"/>
    <s v="Never"/>
    <n v="0"/>
    <s v="Sometimes"/>
    <n v="0"/>
    <s v="Never"/>
    <n v="0"/>
    <s v="No neighbours"/>
    <s v="Somewhat disagree"/>
    <n v="1"/>
    <s v="Neither agree nor disagree"/>
    <n v="2"/>
    <s v="Neither agree nor disagree"/>
    <n v="2"/>
    <s v="Very frequently"/>
    <n v="4"/>
    <s v="About half the time"/>
    <n v="2"/>
    <s v="Very frequently"/>
    <n v="4"/>
    <s v="Frequently"/>
    <n v="3"/>
    <s v="11 to 20"/>
    <s v="1 to 10"/>
    <n v="15.5"/>
    <n v="5.5"/>
    <x v="4"/>
    <s v="School"/>
    <s v="Somewhat agree"/>
    <n v="3"/>
    <s v="Strongly agree"/>
    <n v="4"/>
    <s v="Strongly agree"/>
    <n v="4"/>
    <s v="MRT Stations"/>
    <s v="Bus Stops"/>
    <s v="Shopping Mall"/>
    <s v="Distance from Home"/>
    <s v="Subjects Offered"/>
    <s v="School Reputation"/>
    <s v="Neutral"/>
    <n v="2"/>
    <s v="NIL"/>
    <s v="NIL"/>
  </r>
  <r>
    <x v="0"/>
    <s v="Singaporean"/>
    <s v="Pasir Ris"/>
    <s v="Public Housing (HDB)"/>
    <s v="5-Room"/>
    <n v="0"/>
    <n v="0"/>
    <n v="0"/>
    <n v="0"/>
    <s v=""/>
    <s v="Sometimes"/>
    <n v="1"/>
    <s v="Never"/>
    <n v="0"/>
    <s v="Neighbourhood shopping mall"/>
    <s v="About half the time"/>
    <n v="1"/>
    <s v="Sometimes"/>
    <n v="1"/>
    <s v="Sometimes"/>
    <n v="1"/>
    <s v="Sometimes"/>
    <n v="1"/>
    <s v="Corridors, void decks and provision shops"/>
    <s v="Somewhat disagree"/>
    <n v="1"/>
    <s v="Strongly agree"/>
    <n v="4"/>
    <s v="Somewhat agree"/>
    <n v="3"/>
    <s v="Frequently"/>
    <n v="3"/>
    <s v="Very frequently"/>
    <n v="4"/>
    <s v="Very frequently"/>
    <n v="4"/>
    <s v="Very frequently"/>
    <n v="4"/>
    <s v="41 to 50"/>
    <s v="11 to 20"/>
    <n v="45.5"/>
    <n v="15.5"/>
    <x v="6"/>
    <s v="university, workplace, meals"/>
    <s v="Somewhat agree"/>
    <n v="3"/>
    <s v="Strongly agree"/>
    <n v="4"/>
    <s v="Strongly agree"/>
    <n v="4"/>
    <s v="MRT Stations"/>
    <s v="Bus Stops"/>
    <s v="Shopping Mall"/>
    <s v="School Curriculum"/>
    <s v="School Reputation"/>
    <s v="Distance from Home"/>
    <s v="Somewhat Necessary"/>
    <n v="3"/>
    <s v="NIL"/>
    <s v="NIL"/>
  </r>
  <r>
    <x v="0"/>
    <s v="Singaporean"/>
    <s v="Bishan"/>
    <s v="Private"/>
    <s v="Condominium"/>
    <s v="1 to 10"/>
    <s v="1 to 10"/>
    <n v="5.5"/>
    <n v="5.5"/>
    <n v="1"/>
    <s v="Sometimes"/>
    <n v="1"/>
    <s v="Sometimes"/>
    <n v="1"/>
    <s v="Neighbourhood CC/RC activities"/>
    <s v="Sometimes"/>
    <n v="1"/>
    <s v="Sometimes"/>
    <n v="1"/>
    <s v="Sometimes"/>
    <n v="1"/>
    <s v="Sometimes"/>
    <n v="1"/>
    <s v="Usually in passing at the lobby"/>
    <s v="Somewhat agree"/>
    <n v="3"/>
    <s v="Somewhat agree"/>
    <n v="3"/>
    <s v="Strongly agree"/>
    <n v="4"/>
    <s v="Very frequently"/>
    <n v="4"/>
    <s v="Very frequently"/>
    <n v="4"/>
    <s v="Very frequently"/>
    <n v="4"/>
    <s v="Very frequently"/>
    <n v="4"/>
    <s v="51 to 60"/>
    <s v="51 to 60"/>
    <n v="55.5"/>
    <n v="55.5"/>
    <x v="8"/>
    <s v="School"/>
    <s v="Somewhat agree"/>
    <n v="3"/>
    <s v="Strongly agree"/>
    <n v="4"/>
    <s v="Strongly agree"/>
    <n v="4"/>
    <s v="Supermarket"/>
    <s v="Bus Stops"/>
    <s v="Primary School"/>
    <s v="School Reputation"/>
    <s v="School Curriculum"/>
    <s v="Subjects Offered"/>
    <s v="Neutral"/>
    <n v="2"/>
    <s v="NIL"/>
    <s v="NIL"/>
  </r>
  <r>
    <x v="0"/>
    <s v="Singaporean"/>
    <s v="Choa Chu Kang"/>
    <s v="Public Housing (HDB)"/>
    <s v="5-Room"/>
    <s v="1 to 10"/>
    <n v="0"/>
    <n v="5.5"/>
    <n v="0"/>
    <n v="0"/>
    <s v="Never"/>
    <n v="0"/>
    <s v="Never"/>
    <n v="0"/>
    <s v="No friends in neighbourhood"/>
    <s v="Sometimes"/>
    <n v="1"/>
    <s v="Sometimes"/>
    <n v="1"/>
    <s v="Sometimes"/>
    <n v="1"/>
    <s v="Never"/>
    <n v="1"/>
    <s v="House corridors "/>
    <s v="Somewhat agree"/>
    <n v="3"/>
    <s v="Somewhat agree"/>
    <n v="3"/>
    <s v="Somewhat agree"/>
    <n v="3"/>
    <s v="Frequently"/>
    <n v="3"/>
    <s v="Sometimes"/>
    <n v="1"/>
    <s v="Frequently"/>
    <n v="3"/>
    <s v="Sometimes"/>
    <n v="1"/>
    <s v="11 to 20"/>
    <s v="11 to 20"/>
    <n v="15.5"/>
    <n v="15.5"/>
    <x v="8"/>
    <s v="School"/>
    <s v="Somewhat agree"/>
    <n v="3"/>
    <s v="Somewhat agree"/>
    <n v="3"/>
    <s v="Somewhat agree"/>
    <n v="3"/>
    <s v="MRT Stations"/>
    <s v="Bus Stops"/>
    <s v="Shopping Mall"/>
    <s v="Distance from Home"/>
    <s v="Subjects Offered"/>
    <s v="School Reputation"/>
    <s v="Somewhat NOT Necessary"/>
    <n v="1"/>
    <s v="NIL"/>
    <s v="NIL"/>
  </r>
  <r>
    <x v="0"/>
    <s v="Singaporean"/>
    <s v="I do not live in a HDB Town"/>
    <s v="Private"/>
    <s v="Terrace"/>
    <s v="1 to 10"/>
    <n v="0"/>
    <n v="5.5"/>
    <n v="0"/>
    <n v="0"/>
    <s v="Sometimes"/>
    <n v="1"/>
    <s v="Never"/>
    <n v="0"/>
    <s v="Neighbourhood shopping mall"/>
    <s v="Sometimes"/>
    <n v="0"/>
    <s v="Sometimes"/>
    <n v="0"/>
    <s v="Never"/>
    <n v="0"/>
    <s v="Never"/>
    <n v="0"/>
    <s v="No neighbours"/>
    <s v="Somewhat agree"/>
    <n v="3"/>
    <s v="Somewhat agree"/>
    <n v="3"/>
    <s v="Somewhat agree"/>
    <n v="3"/>
    <s v="Sometimes"/>
    <n v="1"/>
    <s v="Sometimes"/>
    <n v="1"/>
    <s v="Very frequently"/>
    <n v="4"/>
    <s v="Very frequently"/>
    <n v="4"/>
    <s v="More than 100"/>
    <s v="More than 100"/>
    <n v="105.5"/>
    <n v="105.5"/>
    <x v="8"/>
    <s v="School, work, restaurants"/>
    <s v="Somewhat agree"/>
    <n v="3"/>
    <s v="Somewhat agree"/>
    <n v="3"/>
    <s v="Somewhat agree"/>
    <n v="3"/>
    <s v="MRT Stations"/>
    <s v="Shopping Mall"/>
    <s v="Bus Stops"/>
    <s v="School Reputation"/>
    <s v="Distance from Home"/>
    <s v="School Curriculum"/>
    <s v="Somewhat Necessary"/>
    <n v="3"/>
    <s v="NIL"/>
    <s v="NIL"/>
  </r>
  <r>
    <x v="0"/>
    <s v="Singaporean"/>
    <s v="I do not live in a HDB Town"/>
    <s v="Private"/>
    <s v="Terrace"/>
    <s v="1 to 10"/>
    <n v="0"/>
    <n v="5.5"/>
    <n v="0"/>
    <n v="0"/>
    <s v="Never"/>
    <n v="0"/>
    <s v="Never"/>
    <n v="0"/>
    <s v="No friends in neighbourhood"/>
    <s v="Sometimes"/>
    <n v="1"/>
    <s v="Never"/>
    <n v="1"/>
    <s v="Sometimes"/>
    <n v="1"/>
    <s v="Never"/>
    <n v="1"/>
    <s v="No neighbours"/>
    <s v="Somewhat disagree"/>
    <n v="1"/>
    <s v="Somewhat agree"/>
    <n v="3"/>
    <s v="Somewhat agree"/>
    <n v="3"/>
    <s v="About half the time"/>
    <n v="2"/>
    <s v="Sometimes"/>
    <n v="1"/>
    <s v="Very frequently"/>
    <n v="4"/>
    <s v="Very frequently"/>
    <n v="4"/>
    <s v="51 to 60"/>
    <s v="51 to 60"/>
    <n v="55.5"/>
    <n v="55.5"/>
    <x v="8"/>
    <s v="School"/>
    <s v="Somewhat agree"/>
    <n v="3"/>
    <s v="Somewhat agree"/>
    <n v="3"/>
    <s v="Somewhat agree"/>
    <n v="3"/>
    <s v="MRT Stations"/>
    <s v="Shopping Mall"/>
    <s v="Bus Stops"/>
    <s v="School Reputation"/>
    <s v="School Curriculum"/>
    <s v="Distance from Home"/>
    <s v="Extremely Necessary"/>
    <n v="4"/>
    <s v="NIL"/>
    <s v="NIL"/>
  </r>
  <r>
    <x v="0"/>
    <s v="Singaporean"/>
    <s v="Sengkang"/>
    <s v="Public Housing (HDB)"/>
    <s v="4-Room"/>
    <n v="0"/>
    <n v="0"/>
    <n v="0"/>
    <n v="0"/>
    <s v=""/>
    <s v="Never"/>
    <n v="0"/>
    <s v="Never"/>
    <n v="0"/>
    <s v="Neighbourhood shopping mall"/>
    <s v="Never"/>
    <n v="0"/>
    <s v="Never"/>
    <n v="0"/>
    <s v="Sometimes"/>
    <n v="0"/>
    <s v="Never"/>
    <n v="0"/>
    <s v="Neighbourhood Park/Playground/Fitness Corner"/>
    <s v="Somewhat disagree"/>
    <n v="1"/>
    <s v="Neither agree nor disagree"/>
    <n v="2"/>
    <s v="Neither agree nor disagree"/>
    <n v="2"/>
    <s v="Never"/>
    <n v="0"/>
    <s v="Never"/>
    <n v="0"/>
    <s v="Frequently"/>
    <n v="3"/>
    <s v="About half the time"/>
    <n v="2"/>
    <s v="91 to 100"/>
    <s v="21 to 30"/>
    <n v="95.5"/>
    <n v="25.5"/>
    <x v="11"/>
    <s v="Church and School"/>
    <s v="Somewhat agree"/>
    <n v="3"/>
    <s v="Somewhat agree"/>
    <n v="3"/>
    <s v="Somewhat agree"/>
    <n v="3"/>
    <s v="Bus Stops"/>
    <s v="MRT Stations"/>
    <s v="Shopping Mall"/>
    <s v="School Reputation"/>
    <s v="School Curriculum"/>
    <s v="Distance from Home"/>
    <s v="Somewhat NOT Necessary"/>
    <n v="1"/>
    <s v="NIL"/>
    <s v="NIL"/>
  </r>
  <r>
    <x v="1"/>
    <s v="Singaporean"/>
    <s v="I do not live in a HDB Town"/>
    <s v="Private"/>
    <s v="Bungalow"/>
    <s v="1 to 10"/>
    <s v="1 to 10"/>
    <n v="5.5"/>
    <n v="5.5"/>
    <n v="1"/>
    <s v="Never"/>
    <n v="0"/>
    <s v="Never"/>
    <n v="0"/>
    <s v="Each others house"/>
    <s v="Sometimes"/>
    <n v="1"/>
    <s v="Never"/>
    <n v="1"/>
    <s v="Sometimes"/>
    <n v="1"/>
    <s v="Never"/>
    <n v="1"/>
    <s v="No neighbours"/>
    <s v="Somewhat disagree"/>
    <n v="1"/>
    <s v="Somewhat agree"/>
    <n v="3"/>
    <s v="Somewhat agree"/>
    <n v="3"/>
    <s v="Sometimes"/>
    <n v="1"/>
    <s v="Sometimes"/>
    <n v="1"/>
    <s v="Sometimes"/>
    <n v="1"/>
    <s v="Frequently"/>
    <n v="3"/>
    <s v="21 to 30"/>
    <s v="11 to 20"/>
    <n v="25.5"/>
    <n v="15.5"/>
    <x v="7"/>
    <s v="At their parks or houses "/>
    <s v="Somewhat agree"/>
    <n v="3"/>
    <s v="Strongly agree"/>
    <n v="4"/>
    <s v="Strongly agree"/>
    <n v="4"/>
    <s v="Shopping Mall"/>
    <s v="MRT Stations"/>
    <s v="Bus Stops"/>
    <s v="School Curriculum"/>
    <s v="School Reputation"/>
    <s v="Subjects Offered"/>
    <s v="Somewhat Necessary"/>
    <n v="3"/>
    <s v="NIL"/>
    <s v="NIL"/>
  </r>
  <r>
    <x v="0"/>
    <s v="Singaporean"/>
    <s v="Yishun"/>
    <s v="Public Housing (HDB)"/>
    <s v="Mansionette"/>
    <s v="1 to 10"/>
    <n v="0"/>
    <n v="5.5"/>
    <n v="0"/>
    <n v="0"/>
    <s v="Never"/>
    <n v="0"/>
    <s v="Never"/>
    <n v="0"/>
    <s v="No friends in neighbourhood"/>
    <s v="Sometimes"/>
    <n v="0"/>
    <s v="Sometimes"/>
    <n v="0"/>
    <s v="Sometimes"/>
    <n v="0"/>
    <s v="Sometimes"/>
    <n v="0"/>
    <s v="Neighbourhood Eatery (Hawker Centres/Cafes/etc)"/>
    <s v="Neither agree nor disagree"/>
    <n v="2"/>
    <s v="Somewhat agree"/>
    <n v="3"/>
    <s v="Somewhat agree"/>
    <n v="3"/>
    <s v="Frequently"/>
    <n v="3"/>
    <s v="Sometimes"/>
    <n v="1"/>
    <s v="Frequently"/>
    <n v="3"/>
    <s v="Sometimes"/>
    <n v="1"/>
    <s v="11 to 20"/>
    <s v="1 to 10"/>
    <n v="15.5"/>
    <n v="5.5"/>
    <x v="4"/>
    <s v="School"/>
    <s v="Somewhat agree"/>
    <n v="3"/>
    <s v="Somewhat agree"/>
    <n v="3"/>
    <s v="Somewhat agree"/>
    <n v="3"/>
    <s v="MRT Stations"/>
    <s v="Shopping Mall"/>
    <s v="Bus Stops"/>
    <s v="School Curriculum"/>
    <s v="School Reputation"/>
    <s v="Distance from Home"/>
    <s v="Somewhat Necessary"/>
    <n v="3"/>
    <s v="NIL"/>
    <s v="NIL"/>
  </r>
  <r>
    <x v="0"/>
    <s v="Singaporean"/>
    <s v="Bishan"/>
    <s v="Public Housing (HDB)"/>
    <s v="5-Room"/>
    <s v="1 to 10"/>
    <n v="0"/>
    <n v="5.5"/>
    <n v="0"/>
    <n v="0"/>
    <s v="Never"/>
    <n v="0"/>
    <s v="Never"/>
    <n v="0"/>
    <s v="No friends in neighbourhood"/>
    <s v="About half the time"/>
    <n v="0"/>
    <s v="Sometimes"/>
    <n v="0"/>
    <s v="Sometimes"/>
    <n v="0"/>
    <s v="Never"/>
    <n v="0"/>
    <s v="Neighbourhood shopping mall"/>
    <s v="Somewhat disagree"/>
    <n v="1"/>
    <s v="Neither agree nor disagree"/>
    <n v="2"/>
    <s v="Neither agree nor disagree"/>
    <n v="2"/>
    <s v="Very frequently"/>
    <n v="4"/>
    <s v="Frequently"/>
    <n v="3"/>
    <s v="Very frequently"/>
    <n v="4"/>
    <s v="Frequently"/>
    <n v="3"/>
    <s v="11 to 20"/>
    <s v="1 to 10"/>
    <n v="15.5"/>
    <n v="5.5"/>
    <x v="4"/>
    <s v="Our Houses"/>
    <s v="Somewhat agree"/>
    <n v="3"/>
    <s v="Somewhat agree"/>
    <n v="3"/>
    <s v="Somewhat agree"/>
    <n v="3"/>
    <s v="Bus Stops"/>
    <s v="MRT Stations"/>
    <s v="Shopping Mall"/>
    <s v="School Reputation"/>
    <s v="Distance from Home"/>
    <s v="School Curriculum"/>
    <s v="Somewhat NOT Necessary"/>
    <n v="1"/>
    <s v="NIL"/>
    <s v="NIL"/>
  </r>
  <r>
    <x v="0"/>
    <s v="Singaporean"/>
    <s v="I do not live in a HDB Town"/>
    <s v="Private"/>
    <s v="Terrace"/>
    <n v="0"/>
    <n v="0"/>
    <n v="0"/>
    <n v="0"/>
    <s v=""/>
    <s v="Never"/>
    <n v="0"/>
    <s v="Never"/>
    <n v="0"/>
    <s v="No friends in neighbourhood"/>
    <s v="About half the time"/>
    <n v="0"/>
    <s v="Sometimes"/>
    <n v="0"/>
    <s v="Never"/>
    <n v="0"/>
    <s v="Never"/>
    <n v="0"/>
    <s v="At HDB block"/>
    <s v="Somewhat disagree"/>
    <n v="1"/>
    <s v="Somewhat agree"/>
    <n v="3"/>
    <s v="Somewhat agree"/>
    <n v="3"/>
    <s v="Frequently"/>
    <n v="3"/>
    <s v="Sometimes"/>
    <n v="1"/>
    <s v="Frequently"/>
    <n v="3"/>
    <s v="Sometimes"/>
    <n v="1"/>
    <s v="21 to 30"/>
    <s v="1 to 10"/>
    <n v="25.5"/>
    <n v="5.5"/>
    <x v="0"/>
    <s v="School"/>
    <s v="Somewhat agree"/>
    <n v="3"/>
    <s v="Somewhat agree"/>
    <n v="3"/>
    <s v="Somewhat agree"/>
    <n v="3"/>
    <s v="MRT Stations"/>
    <s v="Bus Stops"/>
    <s v="Shopping Mall"/>
    <s v="School Reputation"/>
    <s v="School Curriculum"/>
    <s v="Subjects Offered"/>
    <s v="Somewhat Necessary"/>
    <n v="3"/>
    <s v="NIL"/>
    <s v="NIL"/>
  </r>
  <r>
    <x v="0"/>
    <s v="Singaporean"/>
    <s v="Choa Chu Kang"/>
    <s v="Public Housing (HDB)"/>
    <s v="5-Room"/>
    <s v="1 to 10"/>
    <n v="0"/>
    <n v="5.5"/>
    <n v="0"/>
    <n v="0"/>
    <s v="Never"/>
    <n v="0"/>
    <s v="Never"/>
    <n v="0"/>
    <s v="No friends in neighbourhood"/>
    <s v="Sometimes"/>
    <n v="0"/>
    <s v="Never"/>
    <n v="0"/>
    <s v="Never"/>
    <n v="0"/>
    <s v="Never"/>
    <n v="0"/>
    <s v="No neighbours"/>
    <s v="Neither agree nor disagree"/>
    <n v="2"/>
    <s v="Somewhat agree"/>
    <n v="3"/>
    <s v="Strongly agree"/>
    <n v="4"/>
    <s v="About half the time"/>
    <n v="2"/>
    <s v="Sometimes"/>
    <n v="1"/>
    <s v="About half the time"/>
    <n v="2"/>
    <s v="Sometimes"/>
    <n v="1"/>
    <s v="21 to 30"/>
    <s v="1 to 10"/>
    <n v="25.5"/>
    <n v="5.5"/>
    <x v="0"/>
    <s v="School"/>
    <s v="Somewhat agree"/>
    <n v="3"/>
    <s v="Somewhat agree"/>
    <n v="3"/>
    <s v="Somewhat agree"/>
    <n v="3"/>
    <s v="MRT Stations"/>
    <s v="Bus Stops"/>
    <s v="Shopping Mall"/>
    <s v="School Curriculum"/>
    <s v="School Reputation"/>
    <s v="Distance from Home"/>
    <s v="Somewhat Necessary"/>
    <n v="3"/>
    <s v="NIL"/>
    <s v="NIL"/>
  </r>
  <r>
    <x v="0"/>
    <s v="Singaporean"/>
    <s v="Bukit Panjang"/>
    <s v="Private"/>
    <s v="Condominium"/>
    <n v="0"/>
    <n v="0"/>
    <n v="0"/>
    <n v="0"/>
    <s v=""/>
    <s v="Never"/>
    <n v="0"/>
    <s v="Never"/>
    <n v="0"/>
    <s v="No friends in neighbourhood"/>
    <s v="Never"/>
    <n v="0"/>
    <s v="Never"/>
    <n v="0"/>
    <s v="Sometimes"/>
    <n v="0"/>
    <s v="Never"/>
    <n v="0"/>
    <s v="No neighbours"/>
    <s v="Somewhat disagree"/>
    <n v="1"/>
    <s v="Somewhat agree"/>
    <n v="3"/>
    <s v="Somewhat agree"/>
    <n v="3"/>
    <s v="Never"/>
    <n v="0"/>
    <s v="Never"/>
    <n v="0"/>
    <s v="Frequently"/>
    <n v="3"/>
    <s v="About half the time"/>
    <n v="2"/>
    <s v="11 to 20"/>
    <s v="1 to 10"/>
    <n v="15.5"/>
    <n v="5.5"/>
    <x v="4"/>
    <s v="School"/>
    <s v="Somewhat agree"/>
    <n v="3"/>
    <s v="Somewhat agree"/>
    <n v="3"/>
    <s v="Somewhat agree"/>
    <n v="3"/>
    <s v="MRT Stations"/>
    <s v="Bus Stops"/>
    <s v="Shopping Mall"/>
    <s v="School Reputation"/>
    <s v="Distance from Home"/>
    <s v="School Curriculum"/>
    <s v="Neutral"/>
    <n v="2"/>
    <s v="NIL"/>
    <s v="NIL"/>
  </r>
  <r>
    <x v="0"/>
    <s v="Singaporean"/>
    <s v="Bishan"/>
    <s v="Public Housing (HDB)"/>
    <s v="5-Room"/>
    <s v="1 to 10"/>
    <n v="0"/>
    <n v="5.5"/>
    <n v="0"/>
    <n v="0"/>
    <s v="Never"/>
    <n v="0"/>
    <s v="Never"/>
    <n v="0"/>
    <s v="No friends in neighbourhood"/>
    <s v="Sometimes"/>
    <n v="0"/>
    <s v="Never"/>
    <n v="0"/>
    <s v="Never"/>
    <n v="0"/>
    <s v="Never"/>
    <n v="0"/>
    <s v="No neighbours"/>
    <s v="Neither agree nor disagree"/>
    <n v="2"/>
    <s v="Somewhat agree"/>
    <n v="3"/>
    <s v="Strongly agree"/>
    <n v="4"/>
    <s v="About half the time"/>
    <n v="2"/>
    <s v="About half the time"/>
    <n v="2"/>
    <s v="Frequently"/>
    <n v="3"/>
    <s v="About half the time"/>
    <n v="2"/>
    <s v="11 to 20"/>
    <s v="1 to 10"/>
    <n v="15.5"/>
    <n v="5.5"/>
    <x v="4"/>
    <s v="Town"/>
    <s v="Somewhat agree"/>
    <n v="3"/>
    <s v="Somewhat agree"/>
    <n v="3"/>
    <s v="Somewhat agree"/>
    <n v="3"/>
    <s v="Supermarket"/>
    <s v="Bus Stops"/>
    <s v="Shopping Mall"/>
    <s v="School Reputation"/>
    <s v="Distance from Home"/>
    <s v="School Curriculum"/>
    <s v="Somewhat Necessary"/>
    <n v="3"/>
    <s v="NIL"/>
    <s v="NIL"/>
  </r>
  <r>
    <x v="0"/>
    <s v="Singaporean"/>
    <s v="Pasir Ris"/>
    <s v="Public Housing (HDB)"/>
    <s v="5-Room"/>
    <n v="0"/>
    <n v="0"/>
    <n v="0"/>
    <n v="0"/>
    <s v=""/>
    <s v="Never"/>
    <n v="0"/>
    <s v="Never"/>
    <n v="0"/>
    <s v="No friends in neighbourhood"/>
    <s v="Sometimes"/>
    <n v="0"/>
    <s v="Never"/>
    <n v="0"/>
    <s v="Sometimes"/>
    <n v="0"/>
    <s v="Never"/>
    <n v="0"/>
    <s v="Neighbourhood Eatery (Hawker Centres/Cafes/etc)"/>
    <s v="Somewhat disagree"/>
    <n v="1"/>
    <s v="Somewhat agree"/>
    <n v="3"/>
    <s v="Somewhat agree"/>
    <n v="3"/>
    <s v="Never"/>
    <n v="0"/>
    <s v="Never"/>
    <n v="0"/>
    <s v="Frequently"/>
    <n v="3"/>
    <s v="Never"/>
    <n v="0"/>
    <s v="11 to 20"/>
    <s v="1 to 10"/>
    <n v="15.5"/>
    <n v="5.5"/>
    <x v="4"/>
    <s v="School"/>
    <s v="Somewhat agree"/>
    <n v="3"/>
    <s v="Somewhat agree"/>
    <n v="3"/>
    <s v="Somewhat agree"/>
    <n v="3"/>
    <s v="MRT Stations"/>
    <s v="Bus Stops"/>
    <s v="Shopping Mall"/>
    <s v="School Reputation"/>
    <s v="Distance from Home"/>
    <s v="School Curriculum"/>
    <s v="Neutral"/>
    <n v="2"/>
    <s v="NIL"/>
    <s v="NIL"/>
  </r>
  <r>
    <x v="0"/>
    <s v="Singaporean"/>
    <s v="Serangoon"/>
    <s v="Private"/>
    <s v="Condominium"/>
    <n v="0"/>
    <n v="0"/>
    <n v="0"/>
    <n v="0"/>
    <s v=""/>
    <s v="Never"/>
    <n v="0"/>
    <s v="Never"/>
    <n v="0"/>
    <s v="No friends in neighbourhood"/>
    <s v="Sometimes"/>
    <n v="0"/>
    <s v="Sometimes"/>
    <n v="0"/>
    <s v="Sometimes"/>
    <n v="0"/>
    <s v="Never"/>
    <n v="0"/>
    <s v="In the lift"/>
    <s v="Neither agree nor disagree"/>
    <n v="2"/>
    <s v="Somewhat agree"/>
    <n v="3"/>
    <s v="Strongly agree"/>
    <n v="4"/>
    <s v="Sometimes"/>
    <n v="1"/>
    <s v="Sometimes"/>
    <n v="1"/>
    <s v="Very frequently"/>
    <n v="4"/>
    <s v="Very frequently"/>
    <n v="4"/>
    <s v="11 to 20"/>
    <s v="1 to 10"/>
    <n v="15.5"/>
    <n v="5.5"/>
    <x v="4"/>
    <s v="School"/>
    <s v="Somewhat agree"/>
    <n v="3"/>
    <s v="Somewhat agree"/>
    <n v="3"/>
    <s v="Somewhat agree"/>
    <n v="3"/>
    <s v="MRT Stations"/>
    <s v="Bus Stops"/>
    <s v="Shopping Mall"/>
    <s v="School Reputation"/>
    <s v="Distance from Home"/>
    <s v="School Curriculum"/>
    <s v="Neutral"/>
    <n v="2"/>
    <s v="NIL"/>
    <s v="NIL"/>
  </r>
  <r>
    <x v="2"/>
    <s v="Singaporean"/>
    <s v="Ang Mo Kio"/>
    <s v="Public Housing (HDB)"/>
    <s v="4-Room"/>
    <s v="1 to 10"/>
    <n v="0"/>
    <n v="5.5"/>
    <n v="0"/>
    <n v="0"/>
    <s v="Never"/>
    <n v="0"/>
    <s v="Never"/>
    <n v="0"/>
    <s v="No friends in neighbourhood"/>
    <s v="Sometimes"/>
    <n v="0"/>
    <s v="Sometimes"/>
    <n v="0"/>
    <s v="Sometimes"/>
    <n v="0"/>
    <s v="Never"/>
    <n v="0"/>
    <s v="No neighbours"/>
    <s v="Somewhat disagree"/>
    <n v="1"/>
    <s v="Somewhat agree"/>
    <n v="3"/>
    <s v="Somewhat agree"/>
    <n v="3"/>
    <s v="Very frequently"/>
    <n v="4"/>
    <s v="Very frequently"/>
    <n v="4"/>
    <s v="Very frequently"/>
    <n v="4"/>
    <s v="Very frequently"/>
    <n v="4"/>
    <s v="11 to 20"/>
    <s v="1 to 10"/>
    <n v="15.5"/>
    <n v="5.5"/>
    <x v="4"/>
    <s v="School"/>
    <s v="Somewhat agree"/>
    <n v="3"/>
    <s v="Somewhat agree"/>
    <n v="3"/>
    <s v="Somewhat agree"/>
    <n v="3"/>
    <s v="Hawker Centres"/>
    <s v="Bus Stops"/>
    <s v="MRT Stations"/>
    <s v="School Reputation"/>
    <s v="School Curriculum"/>
    <s v="Subjects Offered"/>
    <s v="Neutral"/>
    <n v="2"/>
    <s v="NIL"/>
    <s v="NIL"/>
  </r>
  <r>
    <x v="0"/>
    <s v="Singaporean"/>
    <s v="Bukit Timah"/>
    <s v="Private"/>
    <s v="Condominium"/>
    <n v="0"/>
    <n v="0"/>
    <n v="0"/>
    <n v="0"/>
    <s v=""/>
    <s v="Never"/>
    <n v="0"/>
    <s v="Never"/>
    <n v="0"/>
    <s v="No friends in neighbourhood"/>
    <s v="Sometimes"/>
    <n v="0"/>
    <s v="Sometimes"/>
    <n v="0"/>
    <s v="Sometimes"/>
    <n v="0"/>
    <s v="Sometimes"/>
    <n v="0"/>
    <s v="Neighbourhood Park/Playground/Fitness Corner"/>
    <s v="Somewhat disagree"/>
    <n v="1"/>
    <s v="Somewhat agree"/>
    <n v="3"/>
    <s v="Somewhat agree"/>
    <n v="3"/>
    <s v="Sometimes"/>
    <n v="1"/>
    <s v="Sometimes"/>
    <n v="1"/>
    <s v="Very frequently"/>
    <n v="4"/>
    <s v="Very frequently"/>
    <n v="4"/>
    <s v="11 to 20"/>
    <s v="1 to 10"/>
    <n v="15.5"/>
    <n v="5.5"/>
    <x v="4"/>
    <s v="School"/>
    <s v="Somewhat agree"/>
    <n v="3"/>
    <s v="Somewhat agree"/>
    <n v="3"/>
    <s v="Somewhat agree"/>
    <n v="3"/>
    <s v="MRT Stations"/>
    <s v="Bus Stops"/>
    <s v="Shopping Mall"/>
    <s v="School Reputation"/>
    <s v="Distance from Home"/>
    <s v="School Curriculum"/>
    <s v="Neutral"/>
    <n v="2"/>
    <s v="NIL"/>
    <s v="NIL"/>
  </r>
  <r>
    <x v="1"/>
    <s v="Singaporean"/>
    <s v="Clementi"/>
    <s v="Private"/>
    <s v="Condominium"/>
    <s v="1 to 10"/>
    <s v="1 to 10"/>
    <n v="5.5"/>
    <n v="5.5"/>
    <n v="1"/>
    <s v="Sometimes"/>
    <n v="1"/>
    <s v="Sometimes"/>
    <n v="1"/>
    <s v="Neighbourhood shopping mall"/>
    <s v="Sometimes"/>
    <n v="0"/>
    <s v="Sometimes"/>
    <n v="0"/>
    <s v="Never"/>
    <n v="0"/>
    <s v="Never"/>
    <n v="0"/>
    <s v="Neighbourhood Eatery (Hawker Centres/Cafes/etc)"/>
    <s v="Somewhat agree"/>
    <n v="3"/>
    <s v="Neither agree nor disagree"/>
    <n v="2"/>
    <s v="Strongly agree"/>
    <n v="4"/>
    <s v="Very frequently"/>
    <n v="4"/>
    <s v="Very frequently"/>
    <n v="4"/>
    <s v="Very frequently"/>
    <n v="4"/>
    <s v="Very frequently"/>
    <n v="4"/>
    <s v="More than 100"/>
    <s v="More than 100"/>
    <n v="105.5"/>
    <n v="105.5"/>
    <x v="8"/>
    <s v="School, malls, their houses"/>
    <s v="Somewhat agree"/>
    <n v="3"/>
    <s v="Strongly agree"/>
    <n v="4"/>
    <s v="Strongly agree"/>
    <n v="4"/>
    <s v="MRT Stations"/>
    <s v="Bus Stops"/>
    <s v="Shopping Mall"/>
    <s v="School Curriculum"/>
    <s v="School Reputation"/>
    <s v="Subjects Offered"/>
    <s v="Somewhat Necessary"/>
    <n v="3"/>
    <s v="NIL"/>
    <s v="NIL"/>
  </r>
  <r>
    <x v="1"/>
    <s v="Singaporean"/>
    <s v="I do not live in a HDB Town"/>
    <s v="Private"/>
    <s v="Condominium"/>
    <s v="1 to 10"/>
    <s v="1 to 10"/>
    <n v="5.5"/>
    <n v="5.5"/>
    <n v="1"/>
    <s v="Sometimes"/>
    <n v="1"/>
    <s v="Sometimes"/>
    <n v="1"/>
    <s v="Neighbourhood shopping mall"/>
    <s v="Sometimes"/>
    <n v="0"/>
    <s v="Never"/>
    <n v="0"/>
    <s v="Sometimes"/>
    <n v="0"/>
    <s v="Never"/>
    <n v="0"/>
    <s v="At HDB block"/>
    <s v="Somewhat disagree"/>
    <n v="1"/>
    <s v="Somewhat agree"/>
    <n v="3"/>
    <s v="Somewhat agree"/>
    <n v="3"/>
    <s v="Very frequently"/>
    <n v="4"/>
    <s v="Very frequently"/>
    <n v="4"/>
    <s v="Very frequently"/>
    <n v="4"/>
    <s v="Very frequently"/>
    <n v="4"/>
    <s v="71 to 80"/>
    <s v="51 to 60"/>
    <n v="75.5"/>
    <n v="55.5"/>
    <x v="12"/>
    <s v="School / bars / nightclubs"/>
    <s v="Strongly agree"/>
    <n v="4"/>
    <s v="Strongly agree"/>
    <n v="4"/>
    <s v="Strongly agree"/>
    <n v="4"/>
    <s v="Shopping Mall"/>
    <s v="MRT Stations"/>
    <s v="Bus Stops"/>
    <s v="Distance from Home"/>
    <s v="Subjects Offered"/>
    <s v="School Curriculum"/>
    <s v="Neutral"/>
    <n v="2"/>
    <s v="NIL"/>
    <s v="NIL"/>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x v="0"/>
    <s v="Singaporean"/>
    <s v="I do not live in a HDB Town"/>
    <s v="Private"/>
    <s v="Terrace"/>
    <x v="0"/>
    <x v="0"/>
    <n v="5.5"/>
    <n v="0"/>
    <x v="0"/>
    <x v="0"/>
    <n v="1"/>
    <x v="0"/>
    <n v="0"/>
    <s v="Along the street or when house visiting"/>
    <s v="Never"/>
    <n v="1"/>
    <s v="Never"/>
    <n v="1"/>
    <s v="Sometimes"/>
    <n v="1"/>
    <s v="Never"/>
    <n v="1"/>
    <s v="In their houses or along the street"/>
    <s v="Neither agree nor disagree"/>
    <n v="2"/>
    <s v="Somewhat agree"/>
    <n v="3"/>
    <s v="Strongly agree"/>
    <n v="4"/>
    <x v="0"/>
    <n v="4"/>
    <x v="0"/>
    <n v="3"/>
    <x v="0"/>
    <n v="4"/>
    <x v="0"/>
    <n v="4"/>
    <x v="0"/>
    <x v="0"/>
    <n v="25.5"/>
    <n v="5.5"/>
    <n v="0.22"/>
    <s v="At work, in school, or when we go out to eat"/>
    <s v="Strongly agree"/>
    <n v="4"/>
    <s v="Strongly agree"/>
    <n v="4"/>
    <s v="Strongly agree"/>
    <n v="4"/>
    <s v="MRT Stations"/>
    <s v="Bus Stops"/>
    <s v="Shopping Mall"/>
    <s v="School Reputation"/>
    <s v="Subjects Offered"/>
    <s v="School Curriculum"/>
    <s v="Extremely Necessary"/>
    <n v="4"/>
    <s v="To improve diversity and prevent homogeneity or ethnic bubbles forming."/>
    <s v=" Even if it doesn't help with improving interaction, I think living together in the same spaces is still better than complete segregation by natural or artificial forces"/>
  </r>
  <r>
    <x v="1"/>
    <x v="0"/>
    <s v="Singaporean"/>
    <s v="I do not live in a HDB Town"/>
    <s v="Private"/>
    <s v="Terrace"/>
    <x v="0"/>
    <x v="0"/>
    <n v="5.5"/>
    <n v="0"/>
    <x v="0"/>
    <x v="0"/>
    <n v="1"/>
    <x v="0"/>
    <n v="0"/>
    <s v="Neighbourhood shopping mall"/>
    <s v="Sometimes"/>
    <n v="1"/>
    <s v="Sometimes"/>
    <n v="1"/>
    <s v="Sometimes"/>
    <n v="1"/>
    <s v="Sometimes"/>
    <n v="1"/>
    <s v="See them say hi outside their house"/>
    <s v="Somewhat disagree"/>
    <n v="1"/>
    <s v="Somewhat agree"/>
    <n v="3"/>
    <s v="Somewhat agree"/>
    <n v="3"/>
    <x v="0"/>
    <n v="4"/>
    <x v="1"/>
    <n v="1"/>
    <x v="0"/>
    <n v="4"/>
    <x v="1"/>
    <n v="1"/>
    <x v="0"/>
    <x v="0"/>
    <n v="25.5"/>
    <n v="5.5"/>
    <n v="0.22"/>
    <s v="School "/>
    <s v="Somewhat agree"/>
    <n v="3"/>
    <s v="Strongly agree"/>
    <n v="4"/>
    <s v="Strongly agree"/>
    <n v="4"/>
    <s v="MRT Stations"/>
    <s v="Shopping Mall"/>
    <s v="Sport facilities"/>
    <s v="School Curriculum"/>
    <s v="School Reputation"/>
    <s v="Distance from Home"/>
    <s v="Somewhat Necessary"/>
    <n v="3"/>
    <s v="More contact w ethnicities very important"/>
    <s v="NIL"/>
  </r>
  <r>
    <x v="0"/>
    <x v="0"/>
    <s v="Singaporean"/>
    <s v="Punggol"/>
    <s v="Public Housing (HDB)"/>
    <s v="4-Room"/>
    <x v="1"/>
    <x v="0"/>
    <n v="0"/>
    <n v="0"/>
    <x v="1"/>
    <x v="1"/>
    <n v="0"/>
    <x v="0"/>
    <n v="0"/>
    <s v="Neighbourhood shopping mall"/>
    <s v="Sometimes"/>
    <n v="0"/>
    <s v="Sometimes"/>
    <n v="0"/>
    <s v="Sometimes"/>
    <n v="0"/>
    <s v="Sometimes"/>
    <n v="0"/>
    <s v="Neighbourhood Eatery (Hawker Centres/Cafes/etc)"/>
    <s v="Neither agree nor disagree"/>
    <n v="2"/>
    <s v="Somewhat agree"/>
    <n v="3"/>
    <s v="Strongly agree"/>
    <n v="4"/>
    <x v="1"/>
    <n v="1"/>
    <x v="1"/>
    <n v="1"/>
    <x v="1"/>
    <n v="3"/>
    <x v="2"/>
    <n v="3"/>
    <x v="1"/>
    <x v="1"/>
    <n v="45.5"/>
    <n v="35.5"/>
    <n v="0.78"/>
    <s v="School, etc"/>
    <s v="Somewhat agree"/>
    <n v="3"/>
    <s v="Somewhat agree"/>
    <n v="3"/>
    <s v="Somewhat agree"/>
    <n v="3"/>
    <s v="Bus Stops"/>
    <s v="Shopping Mall"/>
    <s v="MRT Stations"/>
    <s v="School Reputation"/>
    <s v="School Curriculum"/>
    <s v="Distance from Home"/>
    <s v="Somewhat Necessary"/>
    <n v="3"/>
    <s v="Ensure interaction across races"/>
    <s v="NIL"/>
  </r>
  <r>
    <x v="2"/>
    <x v="0"/>
    <s v="Singaporean"/>
    <s v="Ang Mo Kio"/>
    <s v="Public Housing (HDB)"/>
    <s v="4-Room"/>
    <x v="1"/>
    <x v="0"/>
    <n v="0"/>
    <n v="0"/>
    <x v="1"/>
    <x v="1"/>
    <n v="0"/>
    <x v="0"/>
    <n v="0"/>
    <s v="No friends in neighbourhood"/>
    <s v="About half the time"/>
    <n v="0"/>
    <s v="About half the time"/>
    <n v="0"/>
    <s v="Never"/>
    <n v="0"/>
    <s v="Never"/>
    <n v="0"/>
    <s v="Neighbourhood Park/Playground/Fitness Corner"/>
    <s v="Somewhat disagree"/>
    <n v="1"/>
    <s v="Neither agree nor disagree"/>
    <n v="2"/>
    <s v="Neither agree nor disagree"/>
    <n v="2"/>
    <x v="2"/>
    <n v="0"/>
    <x v="2"/>
    <n v="0"/>
    <x v="2"/>
    <n v="0"/>
    <x v="3"/>
    <n v="0"/>
    <x v="2"/>
    <x v="2"/>
    <n v="0"/>
    <n v="0"/>
    <s v=""/>
    <s v="nq"/>
    <s v="Neither agree nor disagree"/>
    <n v="2"/>
    <s v="Neither agree nor disagree"/>
    <n v="2"/>
    <s v="Neither agree nor disagree"/>
    <n v="2"/>
    <s v="MRT Stations"/>
    <s v="Bus Stops"/>
    <s v="Shopping Mall"/>
    <s v="School Reputation"/>
    <s v="Distance from Home"/>
    <s v="School Curriculum"/>
    <s v="Somewhat Necessary"/>
    <n v="3"/>
    <s v="necessaey to prevent clustering of similar ethnicities together"/>
    <s v="NIL"/>
  </r>
  <r>
    <x v="0"/>
    <x v="0"/>
    <s v="Singaporean"/>
    <s v="Woodlands"/>
    <s v="Public Housing (HDB)"/>
    <s v="4-Room"/>
    <x v="1"/>
    <x v="0"/>
    <n v="0"/>
    <n v="0"/>
    <x v="1"/>
    <x v="1"/>
    <n v="0"/>
    <x v="0"/>
    <n v="0"/>
    <s v="No friends in neighbourhood"/>
    <s v="Sometimes"/>
    <n v="0"/>
    <s v="Sometimes"/>
    <n v="0"/>
    <s v="Never"/>
    <n v="0"/>
    <s v="Never"/>
    <n v="0"/>
    <s v="No neighbours"/>
    <s v="Somewhat agree"/>
    <n v="3"/>
    <s v="Somewhat agree"/>
    <n v="3"/>
    <s v="Somewhat agree"/>
    <n v="3"/>
    <x v="1"/>
    <n v="1"/>
    <x v="1"/>
    <n v="1"/>
    <x v="3"/>
    <n v="1"/>
    <x v="1"/>
    <n v="1"/>
    <x v="3"/>
    <x v="2"/>
    <n v="5.5"/>
    <n v="0"/>
    <n v="0"/>
    <s v="Their home"/>
    <s v="Somewhat agree"/>
    <n v="3"/>
    <s v="Somewhat agree"/>
    <n v="3"/>
    <s v="Somewhat agree"/>
    <n v="3"/>
    <s v="Bus Stops"/>
    <s v="MRT Stations"/>
    <s v="Shopping Mall"/>
    <s v="School Curriculum"/>
    <s v="School Reputation"/>
    <s v="Distance from Home"/>
    <s v="Somewhat Necessary"/>
    <n v="3"/>
    <s v="Allow for different races to acknowledge one anothers existence so there will not be a &quot;out of sight, out of mind&quot; situation"/>
    <s v="NIL"/>
  </r>
  <r>
    <x v="3"/>
    <x v="0"/>
    <s v="Singaporean"/>
    <s v="Choa Chu Kang"/>
    <s v="Public Housing (HDB)"/>
    <s v="5-Room"/>
    <x v="0"/>
    <x v="1"/>
    <n v="5.5"/>
    <n v="5.5"/>
    <x v="2"/>
    <x v="0"/>
    <n v="1"/>
    <x v="0"/>
    <n v="0"/>
    <s v="Each others house"/>
    <s v="Never"/>
    <n v="1"/>
    <s v="Never"/>
    <n v="1"/>
    <s v="Never"/>
    <n v="1"/>
    <s v="Never"/>
    <n v="1"/>
    <m/>
    <s v="Neither agree nor disagree"/>
    <n v="2"/>
    <s v="Strongly agree"/>
    <n v="4"/>
    <s v="Strongly agree"/>
    <n v="4"/>
    <x v="3"/>
    <n v="2"/>
    <x v="3"/>
    <n v="2"/>
    <x v="4"/>
    <n v="2"/>
    <x v="4"/>
    <n v="2"/>
    <x v="4"/>
    <x v="0"/>
    <n v="15.5"/>
    <n v="5.5"/>
    <n v="0.35"/>
    <s v="School"/>
    <s v="Somewhat agree"/>
    <n v="3"/>
    <s v="Somewhat agree"/>
    <n v="3"/>
    <s v="Strongly agree"/>
    <n v="4"/>
    <s v="MRT Stations"/>
    <s v="Shopping Mall"/>
    <s v="Secondary School"/>
    <s v="School Curriculum"/>
    <s v="School Reputation"/>
    <s v="Extracurricular Programmes"/>
    <s v="Somewhat Necessary"/>
    <n v="3"/>
    <s v="Ensures multiracial interaction and limits creation of ethnic enclaves"/>
    <s v="NIL"/>
  </r>
  <r>
    <x v="4"/>
    <x v="0"/>
    <s v="Singaporean"/>
    <s v="Bishan"/>
    <s v="Public Housing (HDB)"/>
    <s v="Executive Flat"/>
    <x v="0"/>
    <x v="1"/>
    <n v="5.5"/>
    <n v="5.5"/>
    <x v="2"/>
    <x v="2"/>
    <n v="3"/>
    <x v="1"/>
    <n v="1"/>
    <s v="Neighbourhood Eatery (Hawker Centres/Cafes/etc)"/>
    <s v="About half the time"/>
    <n v="3"/>
    <s v="About half the time"/>
    <n v="3"/>
    <s v="About half the time"/>
    <n v="3"/>
    <s v="About half the time"/>
    <n v="3"/>
    <s v="In our corridor"/>
    <s v="Somewhat disagree"/>
    <n v="1"/>
    <s v="Somewhat agree"/>
    <n v="3"/>
    <s v="Somewhat agree"/>
    <n v="3"/>
    <x v="0"/>
    <n v="4"/>
    <x v="0"/>
    <n v="3"/>
    <x v="0"/>
    <n v="4"/>
    <x v="0"/>
    <n v="4"/>
    <x v="5"/>
    <x v="3"/>
    <n v="105.5"/>
    <n v="25.5"/>
    <n v="0.24"/>
    <s v="University"/>
    <s v="Strongly agree"/>
    <n v="4"/>
    <s v="Strongly agree"/>
    <n v="4"/>
    <s v="Strongly agree"/>
    <n v="4"/>
    <s v="Place of Worship"/>
    <s v="MRT Stations"/>
    <s v="Shopping Mall"/>
    <s v="School Reputation"/>
    <s v="Distance from Home"/>
    <s v="School Curriculum"/>
    <s v="Somewhat Necessary"/>
    <n v="3"/>
    <s v="Prevents the formation of obvious racial enclaves"/>
    <s v="NIL"/>
  </r>
  <r>
    <x v="5"/>
    <x v="0"/>
    <s v="Singaporean"/>
    <s v="Bishan"/>
    <s v="Public Housing (HDB)"/>
    <s v="Executive Flat"/>
    <x v="1"/>
    <x v="0"/>
    <n v="0"/>
    <n v="0"/>
    <x v="1"/>
    <x v="1"/>
    <n v="0"/>
    <x v="0"/>
    <n v="0"/>
    <s v="No friends in neighbourhood"/>
    <s v="Sometimes"/>
    <n v="0"/>
    <s v="Sometimes"/>
    <n v="0"/>
    <s v="Never"/>
    <n v="0"/>
    <s v="Never"/>
    <n v="0"/>
    <s v="No neighbours"/>
    <s v="Neither agree nor disagree"/>
    <n v="2"/>
    <s v="Neither agree nor disagree"/>
    <n v="2"/>
    <s v="Neither agree nor disagree"/>
    <n v="2"/>
    <x v="3"/>
    <n v="2"/>
    <x v="1"/>
    <n v="1"/>
    <x v="0"/>
    <n v="4"/>
    <x v="0"/>
    <n v="4"/>
    <x v="0"/>
    <x v="0"/>
    <n v="25.5"/>
    <n v="5.5"/>
    <n v="0.22"/>
    <s v="School"/>
    <s v="Somewhat agree"/>
    <n v="3"/>
    <s v="Somewhat agree"/>
    <n v="3"/>
    <s v="Somewhat agree"/>
    <n v="3"/>
    <s v="MRT Stations"/>
    <s v="Shopping Mall"/>
    <s v="Bus Stops"/>
    <s v="Subjects Offered"/>
    <s v="Distance from Home"/>
    <s v="School Reputation"/>
    <s v="Somewhat Necessary"/>
    <n v="3"/>
    <s v="help balance races"/>
    <s v="hard for minorities to resell hdb apparently"/>
  </r>
  <r>
    <x v="2"/>
    <x v="0"/>
    <s v="Singaporean"/>
    <s v="Choa Chu Kang"/>
    <s v="Public Housing (HDB)"/>
    <s v="5-Room"/>
    <x v="0"/>
    <x v="1"/>
    <n v="5.5"/>
    <n v="5.5"/>
    <x v="2"/>
    <x v="3"/>
    <n v="2"/>
    <x v="2"/>
    <n v="2"/>
    <s v="at work &amp; school, gym"/>
    <s v="Sometimes"/>
    <n v="2"/>
    <s v="Sometimes"/>
    <n v="2"/>
    <s v="Sometimes"/>
    <n v="2"/>
    <s v="Sometimes"/>
    <n v="2"/>
    <s v="Lift and lift lobby"/>
    <s v="Somewhat disagree"/>
    <n v="1"/>
    <s v="Somewhat disagree"/>
    <n v="1"/>
    <s v="Neither agree nor disagree"/>
    <n v="2"/>
    <x v="0"/>
    <n v="4"/>
    <x v="3"/>
    <n v="2"/>
    <x v="0"/>
    <n v="4"/>
    <x v="2"/>
    <n v="3"/>
    <x v="1"/>
    <x v="4"/>
    <n v="45.5"/>
    <n v="15.5"/>
    <n v="0.34"/>
    <s v="university, workplace, meals"/>
    <s v="Somewhat agree"/>
    <n v="3"/>
    <s v="Somewhat agree"/>
    <n v="3"/>
    <s v="Somewhat agree"/>
    <n v="3"/>
    <s v="MRT Stations"/>
    <s v="Bus Stops"/>
    <s v="Shopping Mall"/>
    <s v="School Curriculum"/>
    <s v="School Reputation"/>
    <s v="Distance from Home"/>
    <s v="Neutral"/>
    <n v="2"/>
    <s v="there are pros and cons; seems to benefit/affect minorities more"/>
    <s v="NIL"/>
  </r>
  <r>
    <x v="4"/>
    <x v="0"/>
    <s v="Singaporean"/>
    <s v="Tampines"/>
    <s v="Public Housing (HDB)"/>
    <s v="5-Room"/>
    <x v="0"/>
    <x v="1"/>
    <n v="5.5"/>
    <n v="5.5"/>
    <x v="2"/>
    <x v="3"/>
    <n v="2"/>
    <x v="1"/>
    <n v="1"/>
    <s v="Corridors and void decks"/>
    <s v="About half the time"/>
    <n v="2"/>
    <s v="Sometimes"/>
    <n v="2"/>
    <s v="Sometimes"/>
    <n v="2"/>
    <s v="Sometimes"/>
    <n v="2"/>
    <s v="Corridors, void decks and provision shops"/>
    <s v="Neither agree nor disagree"/>
    <n v="2"/>
    <s v="Somewhat agree"/>
    <n v="3"/>
    <s v="Strongly agree"/>
    <n v="4"/>
    <x v="4"/>
    <n v="3"/>
    <x v="4"/>
    <n v="4"/>
    <x v="0"/>
    <n v="4"/>
    <x v="0"/>
    <n v="4"/>
    <x v="0"/>
    <x v="4"/>
    <n v="25.5"/>
    <n v="15.5"/>
    <n v="0.61"/>
    <s v="Shopping centres and malls, in school (university)"/>
    <s v="Somewhat agree"/>
    <n v="3"/>
    <s v="Strongly agree"/>
    <n v="4"/>
    <s v="Strongly agree"/>
    <n v="4"/>
    <s v="Bus Stops"/>
    <s v="MRT Stations"/>
    <s v="Shopping Mall"/>
    <s v="School Reputation"/>
    <s v="Distance from Home"/>
    <s v="School Curriculum"/>
    <s v="Somewhat Necessary"/>
    <n v="3"/>
    <s v="It is important that there is physical integration of the different races in Singapore to promote and faciliate interaction"/>
    <s v="It is not applicable especially since the EIP does not apply towards rental housing, in estates such as Simei, there has been an alarming increase (based on observation) in the number of expats from India given how there is Changi Business Park nearby, rental housing opposes EIP"/>
  </r>
  <r>
    <x v="2"/>
    <x v="0"/>
    <s v="Singaporean"/>
    <s v="Tampines"/>
    <s v="Public Housing (HDB)"/>
    <s v="4-Room"/>
    <x v="1"/>
    <x v="0"/>
    <n v="0"/>
    <n v="0"/>
    <x v="1"/>
    <x v="1"/>
    <n v="0"/>
    <x v="0"/>
    <n v="0"/>
    <s v="No friends in neighbourhood"/>
    <s v="Sometimes"/>
    <n v="0"/>
    <s v="Sometimes"/>
    <n v="0"/>
    <s v="Sometimes"/>
    <n v="0"/>
    <s v="Sometimes"/>
    <n v="0"/>
    <s v="Neighbourhood Park/Playground/Fitness Corner"/>
    <s v="Somewhat agree"/>
    <n v="3"/>
    <s v="Somewhat agree"/>
    <n v="3"/>
    <s v="Somewhat agree"/>
    <n v="3"/>
    <x v="0"/>
    <n v="4"/>
    <x v="0"/>
    <n v="3"/>
    <x v="0"/>
    <n v="4"/>
    <x v="2"/>
    <n v="3"/>
    <x v="4"/>
    <x v="0"/>
    <n v="15.5"/>
    <n v="5.5"/>
    <n v="0.35"/>
    <s v="School"/>
    <s v="Somewhat agree"/>
    <n v="3"/>
    <s v="Somewhat agree"/>
    <n v="3"/>
    <s v="Somewhat agree"/>
    <n v="3"/>
    <s v="MRT Stations"/>
    <s v="Shopping Mall"/>
    <s v="Eateries"/>
    <s v="School Curriculum"/>
    <s v="Distance from Home"/>
    <s v="Subjects Offered"/>
    <s v="Somewhat Necessary"/>
    <n v="3"/>
    <s v="To ensure that there are interactions between different racial groups to understand each other more. "/>
    <s v="Should enforce quotas for schools as well. Some schools, especially the SAP schools have majority Chinese students."/>
  </r>
  <r>
    <x v="3"/>
    <x v="0"/>
    <s v="Singaporean"/>
    <s v="Bishan"/>
    <s v="Public Housing (HDB)"/>
    <s v="5-Room"/>
    <x v="1"/>
    <x v="0"/>
    <n v="0"/>
    <n v="0"/>
    <x v="1"/>
    <x v="1"/>
    <n v="0"/>
    <x v="0"/>
    <n v="0"/>
    <s v="No friends in neighbourhood"/>
    <s v="Sometimes"/>
    <n v="0"/>
    <s v="Never"/>
    <n v="0"/>
    <s v="Sometimes"/>
    <n v="0"/>
    <s v="Never"/>
    <n v="0"/>
    <s v="House corridors "/>
    <s v="Strongly disagree"/>
    <n v="0"/>
    <s v="Somewhat agree"/>
    <n v="3"/>
    <s v="Strongly agree"/>
    <n v="4"/>
    <x v="1"/>
    <n v="1"/>
    <x v="1"/>
    <n v="1"/>
    <x v="0"/>
    <n v="4"/>
    <x v="2"/>
    <n v="3"/>
    <x v="0"/>
    <x v="0"/>
    <n v="25.5"/>
    <n v="5.5"/>
    <n v="0.22"/>
    <s v="Orchard/Dhoby Ghaut/NUS"/>
    <s v="Strongly agree"/>
    <n v="4"/>
    <s v="Strongly agree"/>
    <n v="4"/>
    <s v="Strongly agree"/>
    <n v="4"/>
    <s v="MRT Stations"/>
    <s v="Bus Stops"/>
    <s v="Shopping Mall"/>
    <s v="Subjects Offered"/>
    <s v="School Reputation"/>
    <s v="Distance from Home"/>
    <s v="Extremely Necessary"/>
    <n v="4"/>
    <s v="Ensures that there is some kind of diversity in the building, and people of minority races have a better chance at securing a house"/>
    <s v="Beyond policy, there could be more chances of everyday interaction among races"/>
  </r>
  <r>
    <x v="0"/>
    <x v="0"/>
    <s v="Singaporean"/>
    <s v="Woodlands"/>
    <s v="Private"/>
    <s v="Bungalow"/>
    <x v="0"/>
    <x v="0"/>
    <n v="5.5"/>
    <n v="0"/>
    <x v="0"/>
    <x v="0"/>
    <n v="1"/>
    <x v="0"/>
    <n v="0"/>
    <s v="Neighbourhood Eatery (Hawker Centres/Cafes/etc)"/>
    <s v="Never"/>
    <n v="1"/>
    <s v="Never"/>
    <n v="1"/>
    <s v="Sometimes"/>
    <n v="1"/>
    <s v="Sometimes"/>
    <n v="1"/>
    <s v="Neighbourhood shopping mall"/>
    <s v="Somewhat disagree"/>
    <n v="1"/>
    <s v="Strongly agree"/>
    <n v="4"/>
    <s v="Somewhat agree"/>
    <n v="3"/>
    <x v="3"/>
    <n v="2"/>
    <x v="3"/>
    <n v="2"/>
    <x v="1"/>
    <n v="3"/>
    <x v="4"/>
    <n v="2"/>
    <x v="4"/>
    <x v="0"/>
    <n v="15.5"/>
    <n v="5.5"/>
    <n v="0.35"/>
    <s v="School"/>
    <s v="Strongly agree"/>
    <n v="4"/>
    <s v="Strongly agree"/>
    <n v="4"/>
    <s v="Strongly agree"/>
    <n v="4"/>
    <s v="MRT Stations"/>
    <s v="Shopping Mall"/>
    <s v="Bus Stops"/>
    <s v="School Curriculum"/>
    <s v="Subjects Offered"/>
    <s v="Extracurricular Programmes"/>
    <s v="Somewhat NOT Necessary"/>
    <n v="1"/>
    <s v="NIL"/>
    <s v="NIL"/>
  </r>
  <r>
    <x v="0"/>
    <x v="0"/>
    <s v="Singaporean"/>
    <s v="Bishan"/>
    <s v="Private"/>
    <s v="Semi-detached"/>
    <x v="2"/>
    <x v="1"/>
    <n v="15.5"/>
    <n v="5.5"/>
    <x v="3"/>
    <x v="2"/>
    <n v="3"/>
    <x v="3"/>
    <n v="3"/>
    <s v="Neighbourhood Park/Playground/Fitness Corner"/>
    <s v="Frequently"/>
    <n v="3"/>
    <s v="Frequently"/>
    <n v="3"/>
    <s v="Frequently"/>
    <n v="3"/>
    <s v="Frequently"/>
    <n v="3"/>
    <s v="Neighbourhood Park/Playground/Fitness Corner"/>
    <s v="Strongly agree"/>
    <n v="4"/>
    <s v="Strongly agree"/>
    <n v="4"/>
    <s v="Strongly agree"/>
    <n v="4"/>
    <x v="3"/>
    <n v="2"/>
    <x v="3"/>
    <n v="2"/>
    <x v="0"/>
    <n v="4"/>
    <x v="0"/>
    <n v="4"/>
    <x v="1"/>
    <x v="4"/>
    <n v="45.5"/>
    <n v="15.5"/>
    <n v="0.34"/>
    <s v="School"/>
    <s v="Strongly agree"/>
    <n v="4"/>
    <s v="Strongly agree"/>
    <n v="4"/>
    <s v="Strongly agree"/>
    <n v="4"/>
    <s v="MRT Stations"/>
    <s v="Bus Stops"/>
    <s v="Shopping Mall"/>
    <s v="School Curriculum"/>
    <s v="Distance from Home"/>
    <s v="School Reputation"/>
    <s v="Somewhat Necessary"/>
    <n v="3"/>
    <s v="To prevent people from the same race congregating, to promote interaction with other ethnicities."/>
    <s v="NIL"/>
  </r>
  <r>
    <x v="2"/>
    <x v="0"/>
    <s v="Singaporean"/>
    <s v="Punggol"/>
    <s v="Public Housing (HDB)"/>
    <s v="4-Room"/>
    <x v="1"/>
    <x v="0"/>
    <n v="0"/>
    <n v="0"/>
    <x v="1"/>
    <x v="1"/>
    <n v="0"/>
    <x v="0"/>
    <n v="0"/>
    <s v="No friends in neighbourhood"/>
    <s v="Sometimes"/>
    <n v="0"/>
    <s v="About half the time"/>
    <n v="0"/>
    <s v="Sometimes"/>
    <n v="0"/>
    <s v="Never"/>
    <n v="0"/>
    <s v="Lift lobbies"/>
    <s v="Neither agree nor disagree"/>
    <n v="2"/>
    <s v="Somewhat disagree"/>
    <n v="1"/>
    <s v="Neither agree nor disagree"/>
    <n v="2"/>
    <x v="3"/>
    <n v="2"/>
    <x v="1"/>
    <n v="1"/>
    <x v="1"/>
    <n v="3"/>
    <x v="2"/>
    <n v="3"/>
    <x v="5"/>
    <x v="5"/>
    <n v="105.5"/>
    <n v="105.5"/>
    <n v="1"/>
    <s v="School, work, restaurants"/>
    <s v="Neither agree nor disagree"/>
    <n v="2"/>
    <s v="Neither agree nor disagree"/>
    <n v="2"/>
    <s v="Neither agree nor disagree"/>
    <n v="2"/>
    <s v="MRT Stations"/>
    <s v="Tertiary Institution"/>
    <s v="Shopping Mall"/>
    <s v="School Reputation"/>
    <s v="School Curriculum"/>
    <s v="Extracurricular Programmes"/>
    <s v="Extremely Necessary"/>
    <n v="4"/>
    <s v="Prevents ghettoisation of the poorest of neighbourhoods. With the EIP, disasters like racial conflicts and riots are averted."/>
    <s v="Keep it. If possible, apply it to private housing, but otherwise don't mess with it. It is so easy to question the policy when the younger generations have forgotten how Singapore was without it. One only needs to look at the racial politics and conflicts in other countries around the world and understand how much of our current peace and stability is owed to the EIP."/>
  </r>
  <r>
    <x v="1"/>
    <x v="0"/>
    <s v="Singaporean"/>
    <s v="Bukit Timah"/>
    <s v="Private"/>
    <s v="Condominium"/>
    <x v="1"/>
    <x v="0"/>
    <n v="0"/>
    <n v="0"/>
    <x v="1"/>
    <x v="1"/>
    <n v="0"/>
    <x v="0"/>
    <n v="0"/>
    <s v="No friends in neighbourhood"/>
    <s v="Sometimes"/>
    <n v="0"/>
    <s v="Sometimes"/>
    <n v="0"/>
    <s v="Sometimes"/>
    <n v="0"/>
    <s v="Sometimes"/>
    <n v="0"/>
    <s v="Neighbourhood Park/Playground/Fitness Corner"/>
    <s v="Neither agree nor disagree"/>
    <n v="2"/>
    <s v="Somewhat agree"/>
    <n v="3"/>
    <s v="Somewhat agree"/>
    <n v="3"/>
    <x v="1"/>
    <n v="1"/>
    <x v="1"/>
    <n v="1"/>
    <x v="0"/>
    <n v="4"/>
    <x v="0"/>
    <n v="4"/>
    <x v="0"/>
    <x v="0"/>
    <n v="25.5"/>
    <n v="5.5"/>
    <n v="0.22"/>
    <s v="School"/>
    <s v="Somewhat agree"/>
    <n v="3"/>
    <s v="Strongly agree"/>
    <n v="4"/>
    <s v="Strongly agree"/>
    <n v="4"/>
    <s v="MRT Stations"/>
    <s v="Shopping Mall"/>
    <s v="Bus Stops"/>
    <s v="School Reputation"/>
    <s v="School Curriculum"/>
    <s v="Distance from Home"/>
    <s v="Somewhat Necessary"/>
    <n v="3"/>
    <s v="NIL"/>
    <s v="NIL"/>
  </r>
  <r>
    <x v="1"/>
    <x v="0"/>
    <s v="Singaporean"/>
    <s v="Hougang"/>
    <s v="Public Housing (HDB)"/>
    <s v="4-Room"/>
    <x v="1"/>
    <x v="0"/>
    <n v="0"/>
    <n v="0"/>
    <x v="1"/>
    <x v="1"/>
    <n v="0"/>
    <x v="0"/>
    <n v="0"/>
    <s v="No friends in neighbourhood"/>
    <s v="Sometimes"/>
    <n v="0"/>
    <s v="Never"/>
    <n v="0"/>
    <s v="Sometimes"/>
    <n v="0"/>
    <s v="Never"/>
    <n v="0"/>
    <s v="Neighbourhood Eatery (Hawker Centres/Cafes/etc)"/>
    <s v="Somewhat disagree"/>
    <n v="1"/>
    <s v="Neither agree nor disagree"/>
    <n v="2"/>
    <s v="Neither agree nor disagree"/>
    <n v="2"/>
    <x v="1"/>
    <n v="1"/>
    <x v="1"/>
    <n v="1"/>
    <x v="1"/>
    <n v="3"/>
    <x v="2"/>
    <n v="3"/>
    <x v="4"/>
    <x v="0"/>
    <n v="15.5"/>
    <n v="5.5"/>
    <n v="0.35"/>
    <s v="School, Workplace"/>
    <s v="Somewhat agree"/>
    <n v="3"/>
    <s v="Somewhat agree"/>
    <n v="3"/>
    <s v="Somewhat agree"/>
    <n v="3"/>
    <s v="MRT Stations"/>
    <s v="Bus Stops"/>
    <s v="Shopping Mall"/>
    <s v="School Curriculum"/>
    <s v="Extracurricular Programmes"/>
    <s v="Distance from Home"/>
    <s v="Neutral"/>
    <n v="2"/>
    <s v="People of the same race may naturally tend to congregate together. Hard to say whether it's a good thing or a bad thing, and if it should be regulated or not."/>
    <s v="NIL"/>
  </r>
  <r>
    <x v="3"/>
    <x v="1"/>
    <s v="Singaporean"/>
    <s v="Jurong East"/>
    <s v="Public Housing (HDB)"/>
    <s v="Executive Flat"/>
    <x v="0"/>
    <x v="1"/>
    <n v="5.5"/>
    <n v="5.5"/>
    <x v="2"/>
    <x v="0"/>
    <n v="1"/>
    <x v="1"/>
    <n v="1"/>
    <s v="Neighbourhood shopping mall"/>
    <s v="About half the time"/>
    <n v="1"/>
    <s v="Sometimes"/>
    <n v="1"/>
    <s v="Sometimes"/>
    <n v="1"/>
    <s v="Sometimes"/>
    <n v="1"/>
    <s v="In the lifts"/>
    <s v="Neither agree nor disagree"/>
    <n v="2"/>
    <s v="Strongly agree"/>
    <n v="4"/>
    <s v="Strongly agree"/>
    <n v="4"/>
    <x v="0"/>
    <n v="4"/>
    <x v="4"/>
    <n v="4"/>
    <x v="0"/>
    <n v="4"/>
    <x v="0"/>
    <n v="4"/>
    <x v="5"/>
    <x v="5"/>
    <n v="105.5"/>
    <n v="105.5"/>
    <n v="1"/>
    <s v="School, malls, their houses"/>
    <s v="Strongly agree"/>
    <n v="4"/>
    <s v="Strongly agree"/>
    <n v="4"/>
    <s v="Strongly agree"/>
    <n v="4"/>
    <s v="MRT Stations"/>
    <s v="Bus Stops"/>
    <s v="Shopping Mall"/>
    <s v="School Curriculum"/>
    <s v="School Reputation"/>
    <s v="Subjects Offered"/>
    <s v="Somewhat Necessary"/>
    <n v="3"/>
    <s v="EIP is beneficial as it prevents the creation of racial enclaves. (We already see this in some Condos in the East, for instance). Though, perhaps this forced mixing was more essential in the past. "/>
    <s v="Makes selling and purchasing of houses a challenge for minorities!"/>
  </r>
  <r>
    <x v="1"/>
    <x v="0"/>
    <s v="Singaporean"/>
    <s v="Yishun"/>
    <s v="Public Housing (HDB)"/>
    <s v="Mansionette"/>
    <x v="0"/>
    <x v="0"/>
    <n v="5.5"/>
    <n v="0"/>
    <x v="0"/>
    <x v="0"/>
    <n v="1"/>
    <x v="0"/>
    <n v="0"/>
    <s v="Neighbourhood shopping mall"/>
    <s v="Sometimes"/>
    <n v="1"/>
    <s v="Never"/>
    <n v="1"/>
    <s v="Never"/>
    <n v="1"/>
    <s v="Never"/>
    <n v="1"/>
    <s v="No neighbours"/>
    <s v="Somewhat agree"/>
    <n v="3"/>
    <s v="Somewhat agree"/>
    <n v="3"/>
    <s v="Somewhat agree"/>
    <n v="3"/>
    <x v="1"/>
    <n v="1"/>
    <x v="3"/>
    <n v="2"/>
    <x v="0"/>
    <n v="4"/>
    <x v="4"/>
    <n v="2"/>
    <x v="4"/>
    <x v="0"/>
    <n v="15.5"/>
    <n v="5.5"/>
    <n v="0.35"/>
    <s v="shopping malls, restaurants, friends house"/>
    <s v="Somewhat agree"/>
    <n v="3"/>
    <s v="Somewhat agree"/>
    <n v="3"/>
    <s v="Somewhat agree"/>
    <n v="3"/>
    <s v="Shopping Mall"/>
    <s v="MRT Stations"/>
    <s v="Parks"/>
    <s v="Distance from Home"/>
    <s v="School Reputation"/>
    <s v="School Curriculum"/>
    <s v="Extremely Necessary"/>
    <n v="4"/>
    <s v="minority groups will be unintentionally be left out (numbers game/historic socioeconomic disadvantage). good to enforce a bare minimum of diversity"/>
    <s v="we might not personally have felt it being relevant improved the status quo but i think our society would be worse without it?"/>
  </r>
  <r>
    <x v="1"/>
    <x v="0"/>
    <s v="Singaporean"/>
    <s v="Bukit Panjang"/>
    <s v="Private"/>
    <s v="Condominium"/>
    <x v="1"/>
    <x v="0"/>
    <n v="0"/>
    <n v="0"/>
    <x v="1"/>
    <x v="1"/>
    <n v="0"/>
    <x v="0"/>
    <n v="0"/>
    <s v="No friends in neighbourhood"/>
    <s v="Sometimes"/>
    <n v="0"/>
    <s v="Never"/>
    <n v="0"/>
    <s v="Never"/>
    <n v="0"/>
    <s v="Never"/>
    <n v="0"/>
    <s v="No neighbours"/>
    <s v="Somewhat disagree"/>
    <n v="1"/>
    <s v="Somewhat agree"/>
    <n v="3"/>
    <s v="Somewhat agree"/>
    <n v="3"/>
    <x v="2"/>
    <n v="0"/>
    <x v="2"/>
    <n v="0"/>
    <x v="1"/>
    <n v="3"/>
    <x v="4"/>
    <n v="2"/>
    <x v="4"/>
    <x v="0"/>
    <n v="15.5"/>
    <n v="5.5"/>
    <n v="0.35"/>
    <s v="School"/>
    <s v="Somewhat agree"/>
    <n v="3"/>
    <s v="Somewhat agree"/>
    <n v="3"/>
    <s v="Somewhat agree"/>
    <n v="3"/>
    <s v="MRT Stations"/>
    <s v="Bus Stops"/>
    <s v="Coffee shop"/>
    <s v="School Reputation"/>
    <s v="School Curriculum"/>
    <s v="Distance from Home"/>
    <s v="Somewhat Necessary"/>
    <n v="3"/>
    <s v="Prevent enclaves"/>
    <s v="NIL"/>
  </r>
  <r>
    <x v="6"/>
    <x v="2"/>
    <s v="Singaporean"/>
    <s v="Ang Mo Kio"/>
    <s v="Public Housing (HDB)"/>
    <s v="4-Room"/>
    <x v="1"/>
    <x v="0"/>
    <n v="0"/>
    <n v="0"/>
    <x v="1"/>
    <x v="1"/>
    <n v="0"/>
    <x v="0"/>
    <n v="0"/>
    <s v="No friends in neighbourhood"/>
    <s v="Sometimes"/>
    <n v="0"/>
    <s v="Sometimes"/>
    <n v="0"/>
    <s v="Sometimes"/>
    <n v="0"/>
    <s v="Never"/>
    <n v="0"/>
    <s v="No neighbours"/>
    <s v="Somewhat disagree"/>
    <n v="1"/>
    <s v="Somewhat agree"/>
    <n v="3"/>
    <s v="Somewhat agree"/>
    <n v="3"/>
    <x v="1"/>
    <n v="1"/>
    <x v="3"/>
    <n v="2"/>
    <x v="0"/>
    <n v="4"/>
    <x v="4"/>
    <n v="2"/>
    <x v="4"/>
    <x v="0"/>
    <n v="15.5"/>
    <n v="5.5"/>
    <n v="0.35"/>
    <s v="shopping malls"/>
    <s v="Somewhat agree"/>
    <n v="3"/>
    <s v="Somewhat agree"/>
    <n v="3"/>
    <s v="Somewhat agree"/>
    <n v="3"/>
    <s v="MRT Stations"/>
    <s v="Bus Stops"/>
    <s v="Shopping Mall"/>
    <s v="School Curriculum"/>
    <s v="School Reputation"/>
    <s v="Subjects Offered"/>
    <s v="Neutral"/>
    <n v="2"/>
    <s v="NIL"/>
    <s v="NIL"/>
  </r>
  <r>
    <x v="7"/>
    <x v="1"/>
    <s v="Singaporean"/>
    <s v="Woodlands"/>
    <s v="Public Housing (HDB)"/>
    <s v="3-Room"/>
    <x v="1"/>
    <x v="0"/>
    <n v="0"/>
    <n v="0"/>
    <x v="1"/>
    <x v="1"/>
    <n v="0"/>
    <x v="0"/>
    <n v="0"/>
    <s v="No friends in neighbourhood"/>
    <s v="Sometimes"/>
    <n v="0"/>
    <s v="Never"/>
    <n v="0"/>
    <s v="Sometimes"/>
    <n v="0"/>
    <s v="Never"/>
    <n v="0"/>
    <s v="No neighbours"/>
    <s v="Somewhat disagree"/>
    <n v="1"/>
    <s v="Somewhat agree"/>
    <n v="3"/>
    <s v="Somewhat agree"/>
    <n v="3"/>
    <x v="2"/>
    <n v="0"/>
    <x v="2"/>
    <n v="0"/>
    <x v="1"/>
    <n v="3"/>
    <x v="4"/>
    <n v="2"/>
    <x v="4"/>
    <x v="0"/>
    <n v="15.5"/>
    <n v="5.5"/>
    <n v="0.35"/>
    <s v="School"/>
    <s v="Somewhat agree"/>
    <n v="3"/>
    <s v="Somewhat agree"/>
    <n v="3"/>
    <s v="Somewhat agree"/>
    <n v="3"/>
    <s v="Bus Stops"/>
    <s v="MRT Stations"/>
    <s v="Shopping Mall"/>
    <s v="School Curriculum"/>
    <s v="School Reputation"/>
    <s v="Subjects Offered"/>
    <s v="Somewhat NOT Necessary"/>
    <n v="1"/>
    <s v="NIL"/>
    <s v="NIL"/>
  </r>
  <r>
    <x v="1"/>
    <x v="0"/>
    <s v="Singaporean"/>
    <s v="Hougang"/>
    <s v="Private"/>
    <s v="Semi-detached"/>
    <x v="0"/>
    <x v="0"/>
    <n v="5.5"/>
    <n v="0"/>
    <x v="0"/>
    <x v="0"/>
    <n v="1"/>
    <x v="0"/>
    <n v="0"/>
    <s v="No friends in neighbourhood"/>
    <s v="Never"/>
    <n v="1"/>
    <s v="Never"/>
    <n v="1"/>
    <s v="Sometimes"/>
    <n v="1"/>
    <s v="Never"/>
    <n v="1"/>
    <s v="No neighbours"/>
    <s v="Neither agree nor disagree"/>
    <n v="2"/>
    <s v="Somewhat agree"/>
    <n v="3"/>
    <s v="Somewhat agree"/>
    <n v="3"/>
    <x v="3"/>
    <n v="2"/>
    <x v="1"/>
    <n v="1"/>
    <x v="0"/>
    <n v="4"/>
    <x v="0"/>
    <n v="4"/>
    <x v="0"/>
    <x v="0"/>
    <n v="25.5"/>
    <n v="5.5"/>
    <n v="0.22"/>
    <s v="School"/>
    <s v="Somewhat agree"/>
    <n v="3"/>
    <s v="Somewhat agree"/>
    <n v="3"/>
    <s v="Somewhat agree"/>
    <n v="3"/>
    <s v="MRT Stations"/>
    <s v="Shopping Mall"/>
    <s v="Bus Stops"/>
    <s v="School Curriculum"/>
    <s v="School Reputation"/>
    <s v="Distance from Home"/>
    <s v="Somewhat NOT Necessary"/>
    <n v="1"/>
    <s v="NIL"/>
    <s v="NIL"/>
  </r>
  <r>
    <x v="8"/>
    <x v="0"/>
    <s v="Singaporean"/>
    <s v="Bishan"/>
    <s v="Public Housing (HDB)"/>
    <s v="5-Room"/>
    <x v="0"/>
    <x v="0"/>
    <n v="5.5"/>
    <n v="0"/>
    <x v="0"/>
    <x v="0"/>
    <n v="1"/>
    <x v="0"/>
    <n v="0"/>
    <s v="Neighbourhood shopping mall"/>
    <s v="Sometimes"/>
    <n v="1"/>
    <s v="Sometimes"/>
    <n v="1"/>
    <s v="Sometimes"/>
    <n v="1"/>
    <s v="Never"/>
    <n v="1"/>
    <s v="In the lift"/>
    <s v="Neither agree nor disagree"/>
    <n v="2"/>
    <s v="Somewhat agree"/>
    <n v="3"/>
    <s v="Somewhat agree"/>
    <n v="3"/>
    <x v="0"/>
    <n v="4"/>
    <x v="3"/>
    <n v="2"/>
    <x v="0"/>
    <n v="4"/>
    <x v="2"/>
    <n v="3"/>
    <x v="6"/>
    <x v="4"/>
    <n v="35.5"/>
    <n v="15.5"/>
    <n v="0.44"/>
    <s v="workplace"/>
    <s v="Somewhat agree"/>
    <n v="3"/>
    <s v="Somewhat agree"/>
    <n v="3"/>
    <s v="Somewhat agree"/>
    <n v="3"/>
    <s v="MRT Stations"/>
    <s v="Bus Stops"/>
    <s v="Shopping Mall"/>
    <s v="School Curriculum"/>
    <s v="School Reputation"/>
    <s v="Subjects Offered"/>
    <s v="Neutral"/>
    <n v="2"/>
    <s v="NIL"/>
    <s v="NIL"/>
  </r>
  <r>
    <x v="0"/>
    <x v="0"/>
    <s v="Singaporean"/>
    <s v="Ang Mo Kio"/>
    <s v="Public Housing (HDB)"/>
    <s v="5-Room"/>
    <x v="1"/>
    <x v="0"/>
    <n v="0"/>
    <n v="0"/>
    <x v="1"/>
    <x v="1"/>
    <n v="0"/>
    <x v="0"/>
    <n v="0"/>
    <s v="No friends in neighbourhood"/>
    <s v="Sometimes"/>
    <n v="0"/>
    <s v="Never"/>
    <n v="0"/>
    <s v="Sometimes"/>
    <n v="0"/>
    <s v="Never"/>
    <n v="0"/>
    <s v="No neighbours"/>
    <s v="Somewhat disagree"/>
    <n v="1"/>
    <s v="Somewhat agree"/>
    <n v="3"/>
    <s v="Somewhat agree"/>
    <n v="3"/>
    <x v="1"/>
    <n v="1"/>
    <x v="3"/>
    <n v="2"/>
    <x v="1"/>
    <n v="3"/>
    <x v="4"/>
    <n v="2"/>
    <x v="6"/>
    <x v="0"/>
    <n v="35.5"/>
    <n v="5.5"/>
    <n v="0.15"/>
    <s v="School"/>
    <s v="Somewhat agree"/>
    <n v="3"/>
    <s v="Somewhat agree"/>
    <n v="3"/>
    <s v="Somewhat agree"/>
    <n v="3"/>
    <s v="Bus Stops"/>
    <s v="MRT Stations"/>
    <s v="Shopping Mall"/>
    <s v="School Reputation"/>
    <s v="School Curriculum"/>
    <s v="Distance from Home"/>
    <s v="Somewhat NOT Necessary"/>
    <n v="1"/>
    <s v="NIL"/>
    <s v="NIL"/>
  </r>
  <r>
    <x v="4"/>
    <x v="0"/>
    <s v="Singaporean"/>
    <s v="Bedok"/>
    <s v="Public Housing (HDB)"/>
    <s v="5-Room"/>
    <x v="1"/>
    <x v="0"/>
    <n v="0"/>
    <n v="0"/>
    <x v="1"/>
    <x v="1"/>
    <n v="0"/>
    <x v="0"/>
    <n v="0"/>
    <s v="No friends in neighbourhood"/>
    <s v="Sometimes"/>
    <n v="0"/>
    <s v="Never"/>
    <n v="0"/>
    <s v="Never"/>
    <n v="0"/>
    <s v="Never"/>
    <n v="0"/>
    <s v="House corridors "/>
    <s v="Somewhat disagree"/>
    <n v="1"/>
    <s v="Somewhat agree"/>
    <n v="3"/>
    <s v="Somewhat agree"/>
    <n v="3"/>
    <x v="1"/>
    <n v="1"/>
    <x v="3"/>
    <n v="2"/>
    <x v="1"/>
    <n v="3"/>
    <x v="4"/>
    <n v="2"/>
    <x v="4"/>
    <x v="0"/>
    <n v="15.5"/>
    <n v="5.5"/>
    <n v="0.35"/>
    <s v="School"/>
    <s v="Somewhat agree"/>
    <n v="3"/>
    <s v="Somewhat agree"/>
    <n v="3"/>
    <s v="Somewhat agree"/>
    <n v="3"/>
    <s v="MRT Stations"/>
    <s v="Bus Stops"/>
    <s v="Shopping Mall"/>
    <s v="School Curriculum"/>
    <s v="School Reputation"/>
    <s v="Subjects Offered"/>
    <s v="Neutral"/>
    <n v="2"/>
    <s v="NIL"/>
    <s v="NIL"/>
  </r>
  <r>
    <x v="3"/>
    <x v="1"/>
    <s v="Singaporean"/>
    <s v="I do not live in a HDB Town"/>
    <s v="Private"/>
    <s v="Condominium"/>
    <x v="0"/>
    <x v="1"/>
    <n v="5.5"/>
    <n v="5.5"/>
    <x v="2"/>
    <x v="0"/>
    <n v="1"/>
    <x v="1"/>
    <n v="1"/>
    <s v="Each others house"/>
    <s v="Very Frequently"/>
    <n v="1"/>
    <s v="Very Frequently"/>
    <n v="1"/>
    <s v="Never"/>
    <n v="1"/>
    <s v="Never"/>
    <n v="1"/>
    <s v="Within the condominium "/>
    <s v="Somewhat disagree"/>
    <n v="1"/>
    <s v="Somewhat agree"/>
    <n v="3"/>
    <s v="Somewhat agree"/>
    <n v="3"/>
    <x v="1"/>
    <n v="1"/>
    <x v="3"/>
    <n v="2"/>
    <x v="0"/>
    <n v="4"/>
    <x v="4"/>
    <n v="2"/>
    <x v="4"/>
    <x v="0"/>
    <n v="15.5"/>
    <n v="5.5"/>
    <n v="0.35"/>
    <s v="shopping malls"/>
    <s v="Somewhat agree"/>
    <n v="3"/>
    <s v="Somewhat agree"/>
    <n v="3"/>
    <s v="Somewhat agree"/>
    <n v="3"/>
    <s v="Bus Stops"/>
    <s v="MRT Stations"/>
    <s v="Shopping Mall"/>
    <s v="School Curriculum"/>
    <s v="School Reputation"/>
    <s v="Subjects Offered"/>
    <s v="Neutral"/>
    <n v="2"/>
    <s v="NIL"/>
    <s v="NIL"/>
  </r>
  <r>
    <x v="0"/>
    <x v="0"/>
    <s v="Singaporean"/>
    <s v="Queenstown"/>
    <s v="Private"/>
    <s v="Condominium"/>
    <x v="1"/>
    <x v="0"/>
    <n v="0"/>
    <n v="0"/>
    <x v="1"/>
    <x v="1"/>
    <n v="0"/>
    <x v="0"/>
    <n v="0"/>
    <s v="No friends in neighbourhood"/>
    <s v="Never"/>
    <n v="0"/>
    <s v="Never"/>
    <n v="0"/>
    <s v="Sometimes"/>
    <n v="0"/>
    <s v="Never"/>
    <n v="0"/>
    <s v="No neighbours"/>
    <s v="Somewhat disagree"/>
    <n v="1"/>
    <s v="Somewhat agree"/>
    <n v="3"/>
    <s v="Somewhat agree"/>
    <n v="3"/>
    <x v="2"/>
    <n v="0"/>
    <x v="2"/>
    <n v="0"/>
    <x v="1"/>
    <n v="3"/>
    <x v="4"/>
    <n v="2"/>
    <x v="4"/>
    <x v="0"/>
    <n v="15.5"/>
    <n v="5.5"/>
    <n v="0.35"/>
    <s v="School"/>
    <s v="Somewhat agree"/>
    <n v="3"/>
    <s v="Somewhat agree"/>
    <n v="3"/>
    <s v="Somewhat agree"/>
    <n v="3"/>
    <s v="MRT Stations"/>
    <s v="Bus Stops"/>
    <s v="Shopping Mall"/>
    <s v="School Curriculum"/>
    <s v="School Reputation"/>
    <s v="Distance from Home"/>
    <s v="Somewhat NOT Necessary"/>
    <n v="1"/>
    <s v="NIL"/>
    <s v="NIL"/>
  </r>
  <r>
    <x v="9"/>
    <x v="1"/>
    <s v="Indian"/>
    <s v="I do not live in a HDB Town"/>
    <s v="Private"/>
    <s v="Bungalow"/>
    <x v="0"/>
    <x v="0"/>
    <n v="5.5"/>
    <n v="0"/>
    <x v="0"/>
    <x v="1"/>
    <n v="0"/>
    <x v="0"/>
    <n v="0"/>
    <s v="Each others house"/>
    <s v="Sometimes"/>
    <n v="0"/>
    <s v="Never"/>
    <n v="0"/>
    <s v="Sometimes"/>
    <n v="0"/>
    <s v="Never"/>
    <n v="0"/>
    <s v="At HDB block"/>
    <s v="Somewhat agree"/>
    <n v="3"/>
    <s v="Somewhat disagree"/>
    <n v="1"/>
    <s v="Neither agree nor disagree"/>
    <n v="2"/>
    <x v="4"/>
    <n v="3"/>
    <x v="3"/>
    <n v="2"/>
    <x v="1"/>
    <n v="3"/>
    <x v="4"/>
    <n v="2"/>
    <x v="0"/>
    <x v="0"/>
    <n v="25.5"/>
    <n v="5.5"/>
    <n v="0.22"/>
    <s v="School, malls"/>
    <s v="Somewhat agree"/>
    <n v="3"/>
    <s v="Strongly agree"/>
    <n v="4"/>
    <s v="Strongly agree"/>
    <n v="4"/>
    <s v="Shopping Mall"/>
    <s v="MRT Stations"/>
    <s v="Bus Stops"/>
    <s v="School Curriculum"/>
    <s v="School Reputation"/>
    <s v="Subjects Offered"/>
    <s v="Somewhat Necessary"/>
    <n v="3"/>
    <s v="NIL"/>
    <s v="NIL"/>
  </r>
  <r>
    <x v="10"/>
    <x v="0"/>
    <s v="Singaporean"/>
    <s v="I do not live in a HDB Town"/>
    <s v="Private"/>
    <s v="Terrace"/>
    <x v="1"/>
    <x v="0"/>
    <n v="0"/>
    <n v="0"/>
    <x v="1"/>
    <x v="1"/>
    <n v="0"/>
    <x v="0"/>
    <n v="0"/>
    <s v="No friends in neighbourhood"/>
    <s v="Never"/>
    <n v="0"/>
    <s v="Never"/>
    <n v="0"/>
    <s v="Never"/>
    <n v="0"/>
    <s v="Never"/>
    <n v="0"/>
    <s v="At HDB block"/>
    <s v="Neither agree nor disagree"/>
    <n v="2"/>
    <s v="Somewhat agree"/>
    <n v="3"/>
    <s v="Somewhat agree"/>
    <n v="3"/>
    <x v="2"/>
    <n v="0"/>
    <x v="2"/>
    <n v="0"/>
    <x v="4"/>
    <n v="2"/>
    <x v="4"/>
    <n v="2"/>
    <x v="4"/>
    <x v="4"/>
    <n v="15.5"/>
    <n v="15.5"/>
    <n v="1"/>
    <s v="School"/>
    <s v="Somewhat agree"/>
    <n v="3"/>
    <s v="Somewhat agree"/>
    <n v="3"/>
    <s v="Somewhat agree"/>
    <n v="3"/>
    <s v="MRT Stations"/>
    <s v="Shopping Mall"/>
    <s v="Bus Stops"/>
    <s v="School Curriculum"/>
    <s v="School Reputation"/>
    <s v="Subjects Offered"/>
    <s v="Neutral"/>
    <n v="2"/>
    <s v="NIL"/>
    <s v="NIL"/>
  </r>
  <r>
    <x v="4"/>
    <x v="0"/>
    <s v="Singaporean"/>
    <s v="Clementi"/>
    <s v="Public Housing (HDB)"/>
    <s v="4-Room"/>
    <x v="1"/>
    <x v="0"/>
    <n v="0"/>
    <n v="0"/>
    <x v="1"/>
    <x v="1"/>
    <n v="0"/>
    <x v="0"/>
    <n v="0"/>
    <s v="No friends in neighbourhood"/>
    <s v="Sometimes"/>
    <n v="0"/>
    <s v="Sometimes"/>
    <n v="0"/>
    <s v="Sometimes"/>
    <n v="0"/>
    <s v="Sometimes"/>
    <n v="0"/>
    <s v="Neighbourhood Park/Playground/Fitness Corner"/>
    <s v="Somewhat disagree"/>
    <n v="1"/>
    <s v="Somewhat agree"/>
    <n v="3"/>
    <s v="Somewhat agree"/>
    <n v="3"/>
    <x v="4"/>
    <n v="3"/>
    <x v="3"/>
    <n v="2"/>
    <x v="1"/>
    <n v="3"/>
    <x v="2"/>
    <n v="3"/>
    <x v="7"/>
    <x v="6"/>
    <n v="55.5"/>
    <n v="55.5"/>
    <n v="1"/>
    <s v="School"/>
    <s v="Somewhat agree"/>
    <n v="3"/>
    <s v="Strongly agree"/>
    <n v="4"/>
    <s v="Strongly agree"/>
    <n v="4"/>
    <s v="MRT Stations"/>
    <s v="Bus Stops"/>
    <s v="Shopping Mall"/>
    <s v="School Reputation"/>
    <s v="Distance from Home"/>
    <s v="School Curriculum"/>
    <s v="Somewhat NOT Necessary"/>
    <n v="1"/>
    <s v="NIL"/>
    <s v="NIL"/>
  </r>
  <r>
    <x v="0"/>
    <x v="3"/>
    <s v="Singaporean"/>
    <s v="Bishan"/>
    <s v="Private"/>
    <s v="Condominium"/>
    <x v="0"/>
    <x v="1"/>
    <n v="5.5"/>
    <n v="5.5"/>
    <x v="2"/>
    <x v="0"/>
    <n v="1"/>
    <x v="1"/>
    <n v="1"/>
    <s v="Neighbourhood CC/RC activities"/>
    <s v="Sometimes"/>
    <n v="1"/>
    <s v="Sometimes"/>
    <n v="1"/>
    <s v="Sometimes"/>
    <n v="1"/>
    <s v="Sometimes"/>
    <n v="1"/>
    <s v="Usually in passing at the lobby"/>
    <s v="Somewhat agree"/>
    <n v="3"/>
    <s v="Somewhat agree"/>
    <n v="3"/>
    <s v="Strongly agree"/>
    <n v="4"/>
    <x v="0"/>
    <n v="4"/>
    <x v="4"/>
    <n v="4"/>
    <x v="0"/>
    <n v="4"/>
    <x v="0"/>
    <n v="4"/>
    <x v="7"/>
    <x v="6"/>
    <n v="55.5"/>
    <n v="55.5"/>
    <n v="1"/>
    <s v="School"/>
    <s v="Somewhat agree"/>
    <n v="3"/>
    <s v="Strongly agree"/>
    <n v="4"/>
    <s v="Strongly agree"/>
    <n v="4"/>
    <s v="MRT Stations"/>
    <s v="Bus Stops"/>
    <s v="Primary School"/>
    <s v="School Reputation"/>
    <s v="School Curriculum"/>
    <s v="Subjects Offered"/>
    <s v="Neutral"/>
    <n v="2"/>
    <s v="Encourages interaction with people of different ethnicities"/>
    <s v="NIL"/>
  </r>
  <r>
    <x v="1"/>
    <x v="0"/>
    <s v="Singaporean"/>
    <s v="I do not live in a HDB Town"/>
    <s v="Private"/>
    <s v="Detached"/>
    <x v="1"/>
    <x v="0"/>
    <n v="0"/>
    <n v="0"/>
    <x v="1"/>
    <x v="1"/>
    <n v="0"/>
    <x v="0"/>
    <n v="0"/>
    <s v="No friends in neighbourhood"/>
    <s v="Never"/>
    <n v="0"/>
    <s v="Never"/>
    <n v="0"/>
    <s v="Never"/>
    <n v="0"/>
    <s v="Never"/>
    <n v="0"/>
    <s v="No neighbours"/>
    <s v="Neither agree nor disagree"/>
    <n v="2"/>
    <s v="Somewhat disagree"/>
    <n v="1"/>
    <s v="Neither agree nor disagree"/>
    <n v="2"/>
    <x v="2"/>
    <n v="0"/>
    <x v="2"/>
    <n v="0"/>
    <x v="2"/>
    <n v="0"/>
    <x v="1"/>
    <n v="1"/>
    <x v="6"/>
    <x v="0"/>
    <n v="35.5"/>
    <n v="5.5"/>
    <n v="0.15"/>
    <s v="School"/>
    <s v="Strongly agree"/>
    <n v="4"/>
    <s v="Somewhat agree"/>
    <n v="3"/>
    <s v="Somewhat agree"/>
    <n v="3"/>
    <s v="Shopping Mall"/>
    <s v="MRT Stations"/>
    <s v="Bus Stops"/>
    <s v="School Reputation"/>
    <s v="Distance from Home"/>
    <s v="School Curriculum"/>
    <s v="Neutral"/>
    <n v="2"/>
    <s v="NIL"/>
    <s v="NIL"/>
  </r>
  <r>
    <x v="2"/>
    <x v="0"/>
    <s v="Singaporean"/>
    <s v="Clementi"/>
    <s v="Private"/>
    <s v="Condominium"/>
    <x v="0"/>
    <x v="0"/>
    <n v="5.5"/>
    <n v="0"/>
    <x v="0"/>
    <x v="0"/>
    <n v="1"/>
    <x v="0"/>
    <n v="0"/>
    <s v="Neighbourhood shopping mall"/>
    <s v="Sometimes"/>
    <n v="1"/>
    <s v="Sometimes"/>
    <n v="1"/>
    <s v="Sometimes"/>
    <n v="1"/>
    <s v="Sometimes"/>
    <n v="1"/>
    <s v="Within the condo compound"/>
    <s v="Neither agree nor disagree"/>
    <n v="2"/>
    <s v="Strongly agree"/>
    <n v="4"/>
    <s v="Strongly agree"/>
    <n v="4"/>
    <x v="4"/>
    <n v="3"/>
    <x v="1"/>
    <n v="1"/>
    <x v="0"/>
    <n v="4"/>
    <x v="1"/>
    <n v="1"/>
    <x v="4"/>
    <x v="0"/>
    <n v="15.5"/>
    <n v="5.5"/>
    <n v="0.35"/>
    <s v="Malls, food places"/>
    <s v="Neither agree nor disagree"/>
    <n v="2"/>
    <s v="Strongly agree"/>
    <n v="4"/>
    <s v="Strongly agree"/>
    <n v="4"/>
    <s v="MRT Stations"/>
    <s v="Bus Stops"/>
    <s v="Shopping Mall"/>
    <s v="School Reputation"/>
    <s v="School Curriculum"/>
    <s v="Subjects Offered"/>
    <s v="Somewhat NOT Necessary"/>
    <n v="1"/>
    <s v="Dont think it‚Äôs needed to help different ethnicities interact with each other"/>
    <s v="NIL"/>
  </r>
  <r>
    <x v="3"/>
    <x v="0"/>
    <s v="Singaporean"/>
    <s v="Woodlands"/>
    <s v="Public Housing (HDB)"/>
    <s v="Executive Flat"/>
    <x v="2"/>
    <x v="1"/>
    <n v="15.5"/>
    <n v="5.5"/>
    <x v="3"/>
    <x v="0"/>
    <n v="1"/>
    <x v="1"/>
    <n v="1"/>
    <s v="Neighbourhood shopping mall"/>
    <s v="About half the time"/>
    <n v="1"/>
    <s v="Sometimes"/>
    <n v="1"/>
    <s v="Sometimes"/>
    <n v="1"/>
    <s v="Never"/>
    <n v="1"/>
    <s v="Neighbourhood shopping mall"/>
    <s v="Somewhat agree"/>
    <n v="3"/>
    <s v="Neither agree nor disagree"/>
    <n v="2"/>
    <s v="Neither agree nor disagree"/>
    <n v="2"/>
    <x v="4"/>
    <n v="3"/>
    <x v="3"/>
    <n v="2"/>
    <x v="1"/>
    <n v="3"/>
    <x v="4"/>
    <n v="2"/>
    <x v="0"/>
    <x v="0"/>
    <n v="25.5"/>
    <n v="5.5"/>
    <n v="0.22"/>
    <s v="School, malls"/>
    <s v="Somewhat agree"/>
    <n v="3"/>
    <s v="Somewhat agree"/>
    <n v="3"/>
    <s v="Somewhat agree"/>
    <n v="3"/>
    <s v="MRT Stations"/>
    <s v="Shopping Mall"/>
    <s v="Bus Stops"/>
    <s v="School Curriculum"/>
    <s v="Distance from Home"/>
    <s v="Subjects Offered"/>
    <s v="Somewhat Necessary"/>
    <n v="3"/>
    <s v="Engineers a mix in ethnicities, prevents ethnic enclaves, theoretically improves chances of interaction across different ethnicities."/>
    <s v="NIL"/>
  </r>
  <r>
    <x v="2"/>
    <x v="0"/>
    <s v="Singaporean"/>
    <s v="Serangoon"/>
    <s v="Private"/>
    <s v="Condominium"/>
    <x v="0"/>
    <x v="0"/>
    <n v="5.5"/>
    <n v="0"/>
    <x v="0"/>
    <x v="0"/>
    <n v="1"/>
    <x v="0"/>
    <n v="0"/>
    <s v="Walking in and out of residence"/>
    <s v="Sometimes"/>
    <n v="1"/>
    <s v="Sometimes"/>
    <n v="1"/>
    <s v="Sometimes"/>
    <n v="1"/>
    <s v="Sometimes"/>
    <n v="1"/>
    <s v="Walking in and out of residence"/>
    <s v="Somewhat disagree"/>
    <n v="1"/>
    <s v="Neither agree nor disagree"/>
    <n v="2"/>
    <s v="Neither agree nor disagree"/>
    <n v="2"/>
    <x v="1"/>
    <n v="1"/>
    <x v="1"/>
    <n v="1"/>
    <x v="0"/>
    <n v="4"/>
    <x v="0"/>
    <n v="4"/>
    <x v="8"/>
    <x v="3"/>
    <n v="95.5"/>
    <n v="25.5"/>
    <n v="0.27"/>
    <s v="Church and School"/>
    <s v="Strongly agree"/>
    <n v="4"/>
    <s v="Neither agree nor disagree"/>
    <n v="2"/>
    <s v="Neither agree nor disagree"/>
    <n v="2"/>
    <s v="MRT Stations"/>
    <s v="Bus Stops"/>
    <s v="Hawker Centre"/>
    <s v="School Curriculum"/>
    <s v="Subjects Offered"/>
    <s v="School Reputation"/>
    <s v="Somewhat Necessary"/>
    <n v="3"/>
    <s v="Improves diversity within public housing and prevents the formation of ethnic enclaves"/>
    <s v="NIL"/>
  </r>
  <r>
    <x v="0"/>
    <x v="1"/>
    <s v="Singaporean"/>
    <s v="Clementi"/>
    <s v="Private"/>
    <s v="Condominium"/>
    <x v="0"/>
    <x v="0"/>
    <n v="5.5"/>
    <n v="0"/>
    <x v="0"/>
    <x v="0"/>
    <n v="1"/>
    <x v="0"/>
    <n v="0"/>
    <s v="Neighbourhood CC/RC activities"/>
    <s v="Never"/>
    <n v="1"/>
    <s v="Never"/>
    <n v="1"/>
    <s v="Sometimes"/>
    <n v="1"/>
    <s v="Never"/>
    <n v="1"/>
    <s v="Neighbourhood Park/Playground/Fitness Corner"/>
    <s v="Strongly disagree"/>
    <n v="0"/>
    <s v="Neither agree nor disagree"/>
    <n v="2"/>
    <s v="Neither agree nor disagree"/>
    <n v="2"/>
    <x v="0"/>
    <n v="4"/>
    <x v="4"/>
    <n v="4"/>
    <x v="0"/>
    <n v="4"/>
    <x v="0"/>
    <n v="4"/>
    <x v="9"/>
    <x v="6"/>
    <n v="75.5"/>
    <n v="55.5"/>
    <n v="0.74"/>
    <s v="School / bars / nightclubs"/>
    <s v="Strongly agree"/>
    <n v="4"/>
    <s v="Strongly agree"/>
    <n v="4"/>
    <s v="Strongly agree"/>
    <n v="4"/>
    <s v="Shopping Mall"/>
    <s v="MRT Stations"/>
    <s v="Bus Stops"/>
    <s v="School Reputation"/>
    <s v="School Curriculum"/>
    <s v="Extracurricular Programmes"/>
    <s v="Somewhat Necessary"/>
    <n v="3"/>
    <s v="As a nation that used to struggle with racial tensions, there certainly were some benefits to EIP in a time of less certainty. I think it's become a little less relevant now and possibly a counterproductive measure towards racial harmony. Nonetheless, I cannot imagine the geographical congregation of races as doing any favours towards striving for a more equitable society."/>
    <s v="Maybe reconsideration towards the ratios and how they're decided."/>
  </r>
  <r>
    <x v="3"/>
    <x v="0"/>
    <s v="Singaporean"/>
    <s v="Pasir Ris"/>
    <s v="Public Housing (HDB)"/>
    <s v="Executive Flat"/>
    <x v="2"/>
    <x v="1"/>
    <n v="15.5"/>
    <n v="5.5"/>
    <x v="3"/>
    <x v="0"/>
    <n v="1"/>
    <x v="1"/>
    <n v="1"/>
    <s v="Neighbourhood Eatery (Hawker Centres/Cafes/etc)"/>
    <s v="Sometimes"/>
    <n v="1"/>
    <s v="Sometimes"/>
    <n v="1"/>
    <s v="Sometimes"/>
    <n v="1"/>
    <s v="Sometimes"/>
    <n v="1"/>
    <s v="Neighbourhood Eatery (Hawker Centres/Cafes/etc)"/>
    <s v="Strongly disagree"/>
    <n v="0"/>
    <s v="Strongly agree"/>
    <n v="4"/>
    <s v="Strongly agree"/>
    <n v="4"/>
    <x v="0"/>
    <n v="4"/>
    <x v="4"/>
    <n v="4"/>
    <x v="0"/>
    <n v="4"/>
    <x v="0"/>
    <n v="4"/>
    <x v="5"/>
    <x v="6"/>
    <n v="105.5"/>
    <n v="55.5"/>
    <n v="0.53"/>
    <s v="Malls or eateries "/>
    <s v="Somewhat agree"/>
    <n v="3"/>
    <s v="Strongly agree"/>
    <n v="4"/>
    <s v="Strongly agree"/>
    <n v="4"/>
    <s v="Bus Stops"/>
    <s v="MRT Stations"/>
    <s v="Primary School"/>
    <s v="School Reputation"/>
    <s v="Distance from Home"/>
    <s v="School Curriculum"/>
    <s v="Somewhat Necessary"/>
    <n v="3"/>
    <s v="While ethnic integration should not have to be mandated in policy, legislating it might be a good first step to normalise presence of different ethnicities in shared spaces  "/>
    <s v="NIL"/>
  </r>
  <r>
    <x v="3"/>
    <x v="0"/>
    <s v="Singaporean"/>
    <s v="Pasir Ris"/>
    <s v="Public Housing (HDB)"/>
    <s v="5-Room"/>
    <x v="0"/>
    <x v="0"/>
    <n v="5.5"/>
    <n v="0"/>
    <x v="0"/>
    <x v="2"/>
    <n v="3"/>
    <x v="1"/>
    <n v="1"/>
    <s v="school"/>
    <s v="Never"/>
    <n v="3"/>
    <s v="Never"/>
    <n v="3"/>
    <s v="Sometimes"/>
    <n v="3"/>
    <s v="Never"/>
    <n v="3"/>
    <s v="Neighbourhood Park/Playground/Fitness Corner"/>
    <s v="Strongly disagree"/>
    <n v="0"/>
    <s v="Strongly agree"/>
    <n v="4"/>
    <s v="Somewhat agree"/>
    <n v="3"/>
    <x v="2"/>
    <n v="0"/>
    <x v="2"/>
    <n v="0"/>
    <x v="1"/>
    <n v="3"/>
    <x v="3"/>
    <n v="0"/>
    <x v="9"/>
    <x v="0"/>
    <n v="75.5"/>
    <n v="5.5"/>
    <n v="7.0000000000000007E-2"/>
    <s v="Home "/>
    <s v="Somewhat agree"/>
    <n v="3"/>
    <s v="Strongly agree"/>
    <n v="4"/>
    <s v="Strongly agree"/>
    <n v="4"/>
    <s v="MRT Stations"/>
    <s v="Bus Stops"/>
    <s v="Hawker Centre"/>
    <s v="School Reputation"/>
    <s v="Distance from Home"/>
    <s v="School Curriculum"/>
    <s v="Somewhat Necessary"/>
    <n v="3"/>
    <s v="NIL"/>
    <s v="NIL"/>
  </r>
  <r>
    <x v="11"/>
    <x v="0"/>
    <s v="Singaporean"/>
    <s v="Bukit Batok"/>
    <s v="Public Housing (HDB)"/>
    <s v="4-Room"/>
    <x v="0"/>
    <x v="0"/>
    <n v="5.5"/>
    <n v="0"/>
    <x v="0"/>
    <x v="2"/>
    <n v="3"/>
    <x v="0"/>
    <n v="0"/>
    <s v="Each others house"/>
    <s v="Sometimes"/>
    <n v="3"/>
    <s v="Never"/>
    <n v="3"/>
    <s v="Sometimes"/>
    <n v="3"/>
    <s v="Never"/>
    <n v="3"/>
    <s v="Neighbourhood Park/Playground/Fitness Corner"/>
    <s v="Neither agree nor disagree"/>
    <n v="2"/>
    <s v="Strongly agree"/>
    <n v="4"/>
    <s v="Somewhat agree"/>
    <n v="3"/>
    <x v="2"/>
    <n v="0"/>
    <x v="2"/>
    <n v="0"/>
    <x v="1"/>
    <n v="3"/>
    <x v="3"/>
    <n v="0"/>
    <x v="5"/>
    <x v="0"/>
    <n v="105.5"/>
    <n v="5.5"/>
    <n v="0.05"/>
    <s v="Home "/>
    <s v="Strongly agree"/>
    <n v="4"/>
    <s v="Strongly agree"/>
    <n v="4"/>
    <s v="Strongly agree"/>
    <n v="4"/>
    <s v="Bus Stops"/>
    <s v="Childcare"/>
    <s v="Shopping Mall"/>
    <s v="Distance from Home"/>
    <s v="School Reputation"/>
    <s v="School Curriculum"/>
    <s v="Somewhat Necessary"/>
    <n v="3"/>
    <s v="Maintain mix of ethnic groups in all public housing districts. Otherwise over time neighbourhoods may be race dominant and deter integration."/>
    <s v="NIL"/>
  </r>
  <r>
    <x v="1"/>
    <x v="0"/>
    <s v="Singaporean"/>
    <s v="Sengkang"/>
    <s v="Public Housing (HDB)"/>
    <s v="4-Room"/>
    <x v="0"/>
    <x v="1"/>
    <n v="5.5"/>
    <n v="5.5"/>
    <x v="2"/>
    <x v="0"/>
    <n v="1"/>
    <x v="1"/>
    <n v="1"/>
    <s v="Each others house"/>
    <s v="Sometimes"/>
    <n v="1"/>
    <s v="Sometimes"/>
    <n v="1"/>
    <s v="Sometimes"/>
    <n v="1"/>
    <s v="Never"/>
    <n v="1"/>
    <s v="House corridors "/>
    <s v="Somewhat disagree"/>
    <n v="1"/>
    <s v="Somewhat agree"/>
    <n v="3"/>
    <s v="Somewhat agree"/>
    <n v="3"/>
    <x v="1"/>
    <n v="1"/>
    <x v="1"/>
    <n v="1"/>
    <x v="0"/>
    <n v="4"/>
    <x v="0"/>
    <n v="4"/>
    <x v="0"/>
    <x v="0"/>
    <n v="25.5"/>
    <n v="5.5"/>
    <n v="0.22"/>
    <s v="School"/>
    <s v="Somewhat agree"/>
    <n v="3"/>
    <s v="Strongly agree"/>
    <n v="4"/>
    <s v="Strongly agree"/>
    <n v="4"/>
    <s v="MRT Stations"/>
    <s v="Bus Stops"/>
    <s v="Shopping Mall"/>
    <s v="Distance from Home"/>
    <s v="Subjects Offered"/>
    <s v="School Reputation"/>
    <s v="Neutral"/>
    <n v="2"/>
    <s v="NIL"/>
    <s v="NIL"/>
  </r>
  <r>
    <x v="2"/>
    <x v="0"/>
    <s v="Singaporean"/>
    <s v="Pasir Ris"/>
    <s v="Public Housing (HDB)"/>
    <s v="5-Room"/>
    <x v="0"/>
    <x v="0"/>
    <n v="5.5"/>
    <n v="0"/>
    <x v="0"/>
    <x v="3"/>
    <n v="2"/>
    <x v="0"/>
    <n v="0"/>
    <s v="Neighbourhood Eatery (Hawker Centres/Cafes/etc)"/>
    <s v="About half the time"/>
    <n v="2"/>
    <s v="Sometimes"/>
    <n v="2"/>
    <s v="Never"/>
    <n v="2"/>
    <s v="Never"/>
    <n v="2"/>
    <s v="At HDB block"/>
    <s v="Neither agree nor disagree"/>
    <n v="2"/>
    <s v="Strongly agree"/>
    <n v="4"/>
    <s v="Strongly agree"/>
    <n v="4"/>
    <x v="4"/>
    <n v="3"/>
    <x v="1"/>
    <n v="1"/>
    <x v="1"/>
    <n v="3"/>
    <x v="1"/>
    <n v="1"/>
    <x v="10"/>
    <x v="0"/>
    <n v="65.5"/>
    <n v="5.5"/>
    <n v="0.08"/>
    <s v="School"/>
    <s v="Neither agree nor disagree"/>
    <n v="2"/>
    <s v="Strongly agree"/>
    <n v="4"/>
    <s v="Strongly agree"/>
    <n v="4"/>
    <s v="Places where food can be purchased (eg market, supermarket, hawker centre, coffee shop, F&amp;B outlets)"/>
    <s v="MRT Stations"/>
    <s v="Primary School"/>
    <s v="School Reputation"/>
    <s v="People and culture (eg classmates, students, teaching staff)"/>
    <s v="School Curriculum"/>
    <s v="Somewhat Necessary"/>
    <n v="3"/>
    <s v="I think it's somewhat not necessary since it has a lot of adverse implications. While well intentioned perhaps, it can inadvertently disadvantage, discriminate and penalise minority ethnicities, who may struggle to buy/sell flats as a result of the ethnic quota. Still, I acknowledge it's meant to foster greater multiethnic interaction and harmony, and prevent a certain block/neighbourhood/town from being dominated by a certain group and Singaporeans splitting into ethnic enclaves, so I'm also not 100% sure what the alternative would be. "/>
    <s v="Even though I understand the positive intentions behind EIP, it also seems like a somewhat artificial, contributed and forced form of &quot;diversity&quot; that is imposed on us. Perhaps the true harmony and diversity can only be achieved if we allow it to form naturally and organically, rather than by using a mandatory law or regulatory policy. Sure, it will be hard, but that's the ideal."/>
  </r>
  <r>
    <x v="0"/>
    <x v="0"/>
    <s v="Singaporean"/>
    <s v="Tampines"/>
    <s v="Private"/>
    <s v="Condominium"/>
    <x v="1"/>
    <x v="0"/>
    <n v="0"/>
    <n v="0"/>
    <x v="1"/>
    <x v="1"/>
    <n v="0"/>
    <x v="0"/>
    <n v="0"/>
    <s v="No friends in neighbourhood"/>
    <s v="Never"/>
    <n v="0"/>
    <s v="Never"/>
    <n v="0"/>
    <s v="Never"/>
    <n v="0"/>
    <s v="Never"/>
    <n v="0"/>
    <s v="I have neighbours but I don‚Äôt interact with them"/>
    <s v="Neither agree nor disagree"/>
    <n v="2"/>
    <s v="Neither agree nor disagree"/>
    <n v="2"/>
    <s v="Neither agree nor disagree"/>
    <n v="2"/>
    <x v="0"/>
    <n v="4"/>
    <x v="1"/>
    <n v="1"/>
    <x v="0"/>
    <n v="4"/>
    <x v="1"/>
    <n v="1"/>
    <x v="7"/>
    <x v="0"/>
    <n v="55.5"/>
    <n v="5.5"/>
    <n v="0.1"/>
    <s v="NUS"/>
    <s v="Somewhat agree"/>
    <n v="3"/>
    <s v="Strongly agree"/>
    <n v="4"/>
    <s v="Somewhat agree"/>
    <n v="3"/>
    <s v="MRT Stations"/>
    <s v="Bus Stops"/>
    <s v="Shopping Mall"/>
    <s v="School Reputation"/>
    <s v="School Culture"/>
    <s v="School Curriculum"/>
    <s v="Neutral"/>
    <n v="2"/>
    <s v="I guess it prevents segregation but frankly I would have more interactions outside my neighbourhood (e.g. work or school) than inside."/>
    <s v="NIL"/>
  </r>
  <r>
    <x v="1"/>
    <x v="0"/>
    <s v="Singaporean"/>
    <s v="Bishan"/>
    <s v="Public Housing (HDB)"/>
    <s v="4-Room"/>
    <x v="0"/>
    <x v="1"/>
    <n v="5.5"/>
    <n v="5.5"/>
    <x v="2"/>
    <x v="0"/>
    <n v="1"/>
    <x v="1"/>
    <n v="1"/>
    <s v="Neighbourhood Park/Playground/Fitness Corner"/>
    <s v="Sometimes"/>
    <n v="1"/>
    <s v="Sometimes"/>
    <n v="1"/>
    <s v="Sometimes"/>
    <n v="1"/>
    <s v="Sometimes"/>
    <n v="1"/>
    <s v="Neighbourhood Park/Playground/Fitness Corner"/>
    <s v="Somewhat disagree"/>
    <n v="1"/>
    <s v="Somewhat agree"/>
    <n v="3"/>
    <s v="Somewhat agree"/>
    <n v="3"/>
    <x v="3"/>
    <n v="2"/>
    <x v="1"/>
    <n v="1"/>
    <x v="4"/>
    <n v="2"/>
    <x v="1"/>
    <n v="1"/>
    <x v="4"/>
    <x v="0"/>
    <n v="15.5"/>
    <n v="5.5"/>
    <n v="0.35"/>
    <s v="School"/>
    <s v="Somewhat agree"/>
    <n v="3"/>
    <s v="Somewhat agree"/>
    <n v="3"/>
    <s v="Somewhat agree"/>
    <n v="3"/>
    <s v="MRT Stations"/>
    <s v="Shopping Mall"/>
    <s v="Bus Stops"/>
    <s v="Distance from Home"/>
    <s v="Subjects Offered"/>
    <s v="School Reputation"/>
    <s v="Somewhat Necessary"/>
    <n v="3"/>
    <s v="prevents clusters of people from same race forming tgt"/>
    <s v="NIL"/>
  </r>
  <r>
    <x v="3"/>
    <x v="0"/>
    <s v="Singaporean"/>
    <s v="Choa Chu Kang"/>
    <s v="Public Housing (HDB)"/>
    <s v="4-Room"/>
    <x v="0"/>
    <x v="0"/>
    <n v="5.5"/>
    <n v="0"/>
    <x v="0"/>
    <x v="0"/>
    <n v="1"/>
    <x v="0"/>
    <n v="0"/>
    <s v="school"/>
    <s v="Sometimes"/>
    <n v="1"/>
    <s v="Sometimes"/>
    <n v="1"/>
    <s v="Sometimes"/>
    <n v="1"/>
    <s v="Sometimes"/>
    <n v="1"/>
    <s v="In the lifts"/>
    <s v="Strongly disagree"/>
    <n v="0"/>
    <s v="Somewhat agree"/>
    <n v="3"/>
    <s v="Somewhat agree"/>
    <n v="3"/>
    <x v="4"/>
    <n v="3"/>
    <x v="1"/>
    <n v="1"/>
    <x v="1"/>
    <n v="3"/>
    <x v="1"/>
    <n v="1"/>
    <x v="0"/>
    <x v="0"/>
    <n v="25.5"/>
    <n v="5.5"/>
    <n v="0.22"/>
    <s v="School"/>
    <s v="Strongly agree"/>
    <n v="4"/>
    <s v="Somewhat agree"/>
    <n v="3"/>
    <s v="Somewhat agree"/>
    <n v="3"/>
    <s v="MRT Stations"/>
    <s v="Bus Stops"/>
    <s v="Shopping Mall"/>
    <s v="Distance from Home"/>
    <s v="Subjects Offered"/>
    <s v="School Curriculum"/>
    <s v="Somewhat NOT Necessary"/>
    <n v="1"/>
    <s v="NIL"/>
    <s v="NIL"/>
  </r>
  <r>
    <x v="7"/>
    <x v="2"/>
    <s v="Singaporean"/>
    <s v="Bedok"/>
    <s v="Public Housing (HDB)"/>
    <s v="5-Room"/>
    <x v="0"/>
    <x v="0"/>
    <n v="5.5"/>
    <n v="0"/>
    <x v="0"/>
    <x v="0"/>
    <n v="1"/>
    <x v="0"/>
    <n v="0"/>
    <s v="Neighbourhood Park/Playground/Fitness Corner"/>
    <s v="Sometimes"/>
    <n v="1"/>
    <s v="Never"/>
    <n v="1"/>
    <s v="Sometimes"/>
    <n v="1"/>
    <s v="Never"/>
    <n v="1"/>
    <s v="Neighbourhood Park/Playground/Fitness Corner"/>
    <s v="Neither agree nor disagree"/>
    <n v="2"/>
    <s v="Somewhat agree"/>
    <n v="3"/>
    <s v="Somewhat agree"/>
    <n v="3"/>
    <x v="0"/>
    <n v="4"/>
    <x v="4"/>
    <n v="4"/>
    <x v="0"/>
    <n v="4"/>
    <x v="0"/>
    <n v="4"/>
    <x v="0"/>
    <x v="4"/>
    <n v="25.5"/>
    <n v="15.5"/>
    <n v="0.61"/>
    <s v="School / Work"/>
    <s v="Strongly agree"/>
    <n v="4"/>
    <s v="Strongly agree"/>
    <n v="4"/>
    <s v="Strongly agree"/>
    <n v="4"/>
    <s v="Hawker Centre"/>
    <s v="Bus Stops"/>
    <s v="MRT Stations"/>
    <s v="School Reputation"/>
    <s v="School Curriculum"/>
    <s v="Subjects Offered"/>
    <s v="Somewhat Necessary"/>
    <n v="3"/>
    <s v="Prevent racial enclaves from forming"/>
    <s v="NIL"/>
  </r>
  <r>
    <x v="2"/>
    <x v="0"/>
    <s v="Singaporean"/>
    <s v="Hougang"/>
    <s v="Private"/>
    <s v="Condominium"/>
    <x v="0"/>
    <x v="0"/>
    <n v="5.5"/>
    <n v="0"/>
    <x v="0"/>
    <x v="0"/>
    <n v="1"/>
    <x v="0"/>
    <n v="0"/>
    <s v="Know from uni, happen to live nearby"/>
    <s v="Never"/>
    <n v="1"/>
    <s v="Never"/>
    <n v="1"/>
    <s v="Never"/>
    <n v="1"/>
    <s v="Never"/>
    <n v="1"/>
    <s v="NUS"/>
    <s v="Strongly disagree"/>
    <n v="0"/>
    <s v="Somewhat disagree"/>
    <n v="1"/>
    <s v="Strongly disagree"/>
    <n v="0"/>
    <x v="4"/>
    <n v="3"/>
    <x v="1"/>
    <n v="1"/>
    <x v="1"/>
    <n v="3"/>
    <x v="1"/>
    <n v="1"/>
    <x v="4"/>
    <x v="0"/>
    <n v="15.5"/>
    <n v="5.5"/>
    <n v="0.35"/>
    <s v="NUS"/>
    <s v="Neither agree nor disagree"/>
    <n v="2"/>
    <s v="Somewhat agree"/>
    <n v="3"/>
    <s v="Somewhat agree"/>
    <n v="3"/>
    <s v="MRT Stations"/>
    <s v="Shopping Mall"/>
    <s v="Cheap food options"/>
    <s v="School Reputation"/>
    <s v="School Curriculum"/>
    <s v="School opportunities"/>
    <s v="Somewhat NOT Necessary"/>
    <n v="1"/>
    <s v="Won't interact with neighbours much anyway"/>
    <s v="Scrape it, lower housing prices"/>
  </r>
  <r>
    <x v="2"/>
    <x v="1"/>
    <s v="Singaporean"/>
    <s v="Jurong West"/>
    <s v="Public Housing (HDB)"/>
    <s v="4-Room"/>
    <x v="0"/>
    <x v="1"/>
    <n v="5.5"/>
    <n v="5.5"/>
    <x v="2"/>
    <x v="0"/>
    <n v="1"/>
    <x v="1"/>
    <n v="1"/>
    <s v="Neighbourhood CC/RC activities"/>
    <s v="Sometimes"/>
    <n v="1"/>
    <s v="Sometimes"/>
    <n v="1"/>
    <s v="Sometimes"/>
    <n v="1"/>
    <s v="Sometimes"/>
    <n v="1"/>
    <s v="In the lift"/>
    <s v="Neither agree nor disagree"/>
    <n v="2"/>
    <s v="Somewhat agree"/>
    <n v="3"/>
    <s v="Somewhat agree"/>
    <n v="3"/>
    <x v="1"/>
    <n v="1"/>
    <x v="1"/>
    <n v="1"/>
    <x v="3"/>
    <n v="1"/>
    <x v="2"/>
    <n v="3"/>
    <x v="0"/>
    <x v="4"/>
    <n v="25.5"/>
    <n v="15.5"/>
    <n v="0.61"/>
    <s v="At their parks or houses "/>
    <s v="Somewhat agree"/>
    <n v="3"/>
    <s v="Strongly agree"/>
    <n v="4"/>
    <s v="Strongly agree"/>
    <n v="4"/>
    <s v="Shopping Mall"/>
    <s v="MRT Stations"/>
    <s v="Bus Stops"/>
    <s v="Distance from Home"/>
    <s v="Subjects Offered"/>
    <s v="School Curriculum"/>
    <s v="Neutral"/>
    <n v="2"/>
    <s v="NIL"/>
    <s v="NIL"/>
  </r>
  <r>
    <x v="0"/>
    <x v="1"/>
    <s v="Indian"/>
    <s v="Queenstown"/>
    <s v="Private"/>
    <s v="Condominium"/>
    <x v="0"/>
    <x v="1"/>
    <n v="5.5"/>
    <n v="5.5"/>
    <x v="2"/>
    <x v="0"/>
    <n v="1"/>
    <x v="1"/>
    <n v="1"/>
    <s v="Neighbourhood shopping mall"/>
    <s v="Sometimes"/>
    <n v="1"/>
    <s v="Sometimes"/>
    <n v="1"/>
    <s v="Never"/>
    <n v="1"/>
    <s v="Never"/>
    <n v="1"/>
    <s v="Neighbourhood Eatery (Hawker Centres/Cafes/etc)"/>
    <s v="Somewhat agree"/>
    <n v="3"/>
    <s v="Neither agree nor disagree"/>
    <n v="2"/>
    <s v="Strongly agree"/>
    <n v="4"/>
    <x v="0"/>
    <n v="4"/>
    <x v="4"/>
    <n v="4"/>
    <x v="0"/>
    <n v="4"/>
    <x v="0"/>
    <n v="4"/>
    <x v="5"/>
    <x v="5"/>
    <n v="105.5"/>
    <n v="105.5"/>
    <n v="1"/>
    <s v="Malls, school"/>
    <s v="Strongly agree"/>
    <n v="4"/>
    <s v="Strongly agree"/>
    <n v="4"/>
    <s v="Strongly agree"/>
    <n v="4"/>
    <s v="MRT Stations"/>
    <s v="Bus Stops"/>
    <s v="Shopping Mall"/>
    <s v="School Reputation"/>
    <s v="School Curriculum"/>
    <s v="Extracurricular Programmes"/>
    <s v="Neutral"/>
    <n v="2"/>
    <s v="NIL"/>
    <s v="NIL"/>
  </r>
  <r>
    <x v="0"/>
    <x v="0"/>
    <s v="Singaporean"/>
    <s v="I do not live in a HDB Town"/>
    <s v="Private"/>
    <s v="Detached"/>
    <x v="0"/>
    <x v="1"/>
    <n v="5.5"/>
    <n v="5.5"/>
    <x v="2"/>
    <x v="0"/>
    <n v="1"/>
    <x v="0"/>
    <n v="0"/>
    <s v="Along the street or when house visiting"/>
    <s v="Sometimes"/>
    <n v="1"/>
    <s v="About half the time"/>
    <n v="1"/>
    <s v="Sometimes"/>
    <n v="1"/>
    <s v="Never"/>
    <n v="1"/>
    <s v="Lift lobbies"/>
    <s v="Strongly agree"/>
    <n v="4"/>
    <s v="Strongly agree"/>
    <n v="4"/>
    <s v="Strongly agree"/>
    <n v="4"/>
    <x v="0"/>
    <n v="4"/>
    <x v="3"/>
    <n v="2"/>
    <x v="0"/>
    <n v="4"/>
    <x v="2"/>
    <n v="3"/>
    <x v="0"/>
    <x v="0"/>
    <n v="25.5"/>
    <n v="5.5"/>
    <n v="0.22"/>
    <s v="Orchard/Dhoby Ghaut/NUS"/>
    <s v="Neither agree nor disagree"/>
    <n v="2"/>
    <s v="Strongly agree"/>
    <n v="4"/>
    <s v="Strongly agree"/>
    <n v="4"/>
    <s v="MRT Stations"/>
    <s v="Bus Stops"/>
    <s v="Coffee shop"/>
    <s v="School Curriculum"/>
    <s v="Subjects Offered"/>
    <s v="Extracurricular Programmes"/>
    <s v="Somewhat Necessary"/>
    <n v="3"/>
    <s v="NIL"/>
    <s v="NIL"/>
  </r>
  <r>
    <x v="2"/>
    <x v="0"/>
    <s v="Singaporean"/>
    <s v="Tampines"/>
    <s v="Public Housing (HDB)"/>
    <s v="5-Room"/>
    <x v="0"/>
    <x v="1"/>
    <n v="5.5"/>
    <n v="5.5"/>
    <x v="2"/>
    <x v="0"/>
    <n v="1"/>
    <x v="0"/>
    <n v="0"/>
    <s v="In school"/>
    <s v="Never"/>
    <n v="1"/>
    <s v="Never"/>
    <n v="1"/>
    <s v="Never"/>
    <n v="1"/>
    <s v="Never"/>
    <n v="1"/>
    <s v="I have neighbours but I don‚Äôt interact with them"/>
    <s v="Neither agree nor disagree"/>
    <n v="2"/>
    <s v="Strongly agree"/>
    <n v="4"/>
    <s v="Somewhat agree"/>
    <n v="3"/>
    <x v="3"/>
    <n v="2"/>
    <x v="1"/>
    <n v="1"/>
    <x v="1"/>
    <n v="3"/>
    <x v="2"/>
    <n v="3"/>
    <x v="7"/>
    <x v="0"/>
    <n v="55.5"/>
    <n v="5.5"/>
    <n v="0.1"/>
    <s v="NUS"/>
    <s v="Strongly agree"/>
    <n v="4"/>
    <s v="Somewhat agree"/>
    <n v="3"/>
    <s v="Somewhat agree"/>
    <n v="3"/>
    <s v="Bus Stops"/>
    <s v="Childcare"/>
    <s v="Shopping Mall"/>
    <s v="School Reputation"/>
    <s v="Student and Staff culture"/>
    <s v="School Curriculum"/>
    <s v="Somewhat Necessary"/>
    <n v="3"/>
    <s v="NIL"/>
    <s v="NIL"/>
  </r>
  <r>
    <x v="5"/>
    <x v="0"/>
    <s v="Singaporean"/>
    <s v="Hougang"/>
    <s v="Private"/>
    <s v="Semi-detached"/>
    <x v="0"/>
    <x v="1"/>
    <n v="5.5"/>
    <n v="5.5"/>
    <x v="2"/>
    <x v="2"/>
    <n v="3"/>
    <x v="0"/>
    <n v="0"/>
    <s v="House"/>
    <s v="Sometimes"/>
    <n v="1"/>
    <s v="Never"/>
    <n v="1"/>
    <s v="Sometimes"/>
    <n v="1"/>
    <s v="Never"/>
    <n v="1"/>
    <s v="House corridors "/>
    <s v="Neither agree nor disagree"/>
    <n v="2"/>
    <s v="Somewhat agree"/>
    <n v="3"/>
    <s v="Somewhat agree"/>
    <n v="3"/>
    <x v="1"/>
    <n v="1"/>
    <x v="1"/>
    <n v="1"/>
    <x v="0"/>
    <n v="4"/>
    <x v="2"/>
    <n v="3"/>
    <x v="9"/>
    <x v="0"/>
    <n v="75.5"/>
    <n v="5.5"/>
    <n v="7.0000000000000007E-2"/>
    <s v="Home "/>
    <s v="Strongly agree"/>
    <n v="4"/>
    <s v="Neither agree nor disagree"/>
    <n v="2"/>
    <s v="Neither agree nor disagree"/>
    <n v="2"/>
    <s v="Bus Stops"/>
    <s v="Shopping Mall"/>
    <s v="MRT Stations"/>
    <s v="School Curriculum"/>
    <s v="School Reputation"/>
    <s v="Subjects Offered"/>
    <s v="Somewhat NOT Necessary"/>
    <n v="1"/>
    <s v="NIL"/>
    <s v="NIL"/>
  </r>
  <r>
    <x v="8"/>
    <x v="0"/>
    <s v="Singaporean"/>
    <s v="Tampines"/>
    <s v="Public Housing (HDB)"/>
    <s v="4-Room"/>
    <x v="2"/>
    <x v="1"/>
    <n v="15.5"/>
    <n v="5.5"/>
    <x v="3"/>
    <x v="0"/>
    <n v="1"/>
    <x v="0"/>
    <n v="0"/>
    <s v="Know from uni, happen to live nearby"/>
    <s v="Never"/>
    <n v="3"/>
    <s v="Never"/>
    <n v="3"/>
    <s v="Never"/>
    <n v="3"/>
    <s v="Never"/>
    <n v="3"/>
    <s v="At HDB block"/>
    <s v="Neither agree nor disagree"/>
    <n v="2"/>
    <s v="Strongly agree"/>
    <n v="4"/>
    <s v="Strongly agree"/>
    <n v="4"/>
    <x v="2"/>
    <n v="0"/>
    <x v="2"/>
    <n v="0"/>
    <x v="4"/>
    <n v="2"/>
    <x v="4"/>
    <n v="2"/>
    <x v="0"/>
    <x v="0"/>
    <n v="25.5"/>
    <n v="5.5"/>
    <n v="0.22"/>
    <s v="School "/>
    <s v="Somewhat agree"/>
    <n v="3"/>
    <s v="Strongly agree"/>
    <n v="4"/>
    <s v="Somewhat agree"/>
    <n v="3"/>
    <s v="MRT Stations"/>
    <s v="Tertiary Institution"/>
    <s v="Shopping Mall"/>
    <s v="School Curriculum"/>
    <s v="Distance from Home"/>
    <s v="Subjects Offered"/>
    <s v="Neutral"/>
    <n v="2"/>
    <s v="NIL"/>
    <s v="NIL"/>
  </r>
  <r>
    <x v="4"/>
    <x v="0"/>
    <s v="Singaporean"/>
    <s v="Ang Mo Kio"/>
    <s v="Public Housing (HDB)"/>
    <s v="4-Room"/>
    <x v="0"/>
    <x v="0"/>
    <n v="5.5"/>
    <n v="0"/>
    <x v="0"/>
    <x v="2"/>
    <n v="3"/>
    <x v="1"/>
    <n v="1"/>
    <s v="Neighbourhood Eatery (Hawker Centres/Cafes/etc)"/>
    <s v="Sometimes"/>
    <n v="3"/>
    <s v="Sometimes"/>
    <n v="3"/>
    <s v="Sometimes"/>
    <n v="3"/>
    <s v="Sometimes"/>
    <n v="3"/>
    <s v="House corridors "/>
    <s v="Strongly disagree"/>
    <n v="0"/>
    <s v="Somewhat disagree"/>
    <n v="1"/>
    <s v="Strongly disagree"/>
    <n v="0"/>
    <x v="4"/>
    <n v="3"/>
    <x v="3"/>
    <n v="2"/>
    <x v="1"/>
    <n v="3"/>
    <x v="4"/>
    <n v="2"/>
    <x v="6"/>
    <x v="0"/>
    <n v="35.5"/>
    <n v="5.5"/>
    <n v="0.15"/>
    <s v="School"/>
    <s v="Neither agree nor disagree"/>
    <n v="2"/>
    <s v="Neither agree nor disagree"/>
    <n v="2"/>
    <s v="Neither agree nor disagree"/>
    <n v="2"/>
    <s v="MRT Stations"/>
    <s v="Shopping Mall"/>
    <s v="Cheap food options"/>
    <s v="Distance from Home"/>
    <s v="Subjects Offered"/>
    <s v="School Curriculum"/>
    <s v="Somewhat Necessary"/>
    <n v="3"/>
    <s v="NIL"/>
    <s v="NIL"/>
  </r>
  <r>
    <x v="2"/>
    <x v="0"/>
    <s v="Singaporean"/>
    <s v="Queenstown"/>
    <s v="Private"/>
    <s v="Condominium"/>
    <x v="2"/>
    <x v="1"/>
    <n v="15.5"/>
    <n v="5.5"/>
    <x v="3"/>
    <x v="2"/>
    <n v="3"/>
    <x v="3"/>
    <n v="3"/>
    <s v="Neighbourhood Park/Playground/Fitness Corner"/>
    <s v="About half the time"/>
    <n v="1"/>
    <s v="About half the time"/>
    <n v="1"/>
    <s v="Never"/>
    <n v="1"/>
    <s v="Never"/>
    <n v="1"/>
    <s v="Neighbourhood Park/Playground/Fitness Corner"/>
    <s v="Strongly disagree"/>
    <n v="0"/>
    <s v="Somewhat agree"/>
    <n v="3"/>
    <s v="Strongly agree"/>
    <n v="4"/>
    <x v="2"/>
    <n v="0"/>
    <x v="2"/>
    <n v="0"/>
    <x v="2"/>
    <n v="0"/>
    <x v="1"/>
    <n v="1"/>
    <x v="3"/>
    <x v="2"/>
    <n v="5.5"/>
    <n v="0"/>
    <n v="0"/>
    <s v="Their home"/>
    <s v="Neither agree nor disagree"/>
    <n v="2"/>
    <s v="Neither agree nor disagree"/>
    <n v="2"/>
    <s v="Neither agree nor disagree"/>
    <n v="2"/>
    <s v="Bus Stops"/>
    <s v="MRT Stations"/>
    <s v="Primary School"/>
    <s v="Distance from Home"/>
    <s v="School Reputation"/>
    <s v="School Curriculum"/>
    <s v="Extremely Necessary"/>
    <n v="4"/>
    <s v="NIL"/>
    <s v="NIL"/>
  </r>
  <r>
    <x v="1"/>
    <x v="0"/>
    <s v="Singaporean"/>
    <s v="Bukit Batok"/>
    <s v="Public Housing (HDB)"/>
    <s v="4-Room"/>
    <x v="0"/>
    <x v="1"/>
    <n v="5.5"/>
    <n v="5.5"/>
    <x v="2"/>
    <x v="0"/>
    <n v="1"/>
    <x v="0"/>
    <n v="0"/>
    <s v="Walking in and out of residence"/>
    <s v="Never"/>
    <n v="1"/>
    <s v="Never"/>
    <n v="1"/>
    <s v="Never"/>
    <n v="1"/>
    <s v="Never"/>
    <n v="1"/>
    <s v="NUS"/>
    <s v="Neither agree nor disagree"/>
    <n v="2"/>
    <s v="Strongly agree"/>
    <n v="4"/>
    <s v="Strongly agree"/>
    <n v="4"/>
    <x v="0"/>
    <n v="4"/>
    <x v="0"/>
    <n v="3"/>
    <x v="0"/>
    <n v="4"/>
    <x v="0"/>
    <n v="4"/>
    <x v="6"/>
    <x v="0"/>
    <n v="35.5"/>
    <n v="5.5"/>
    <n v="0.15"/>
    <s v="School"/>
    <s v="Neither agree nor disagree"/>
    <n v="2"/>
    <s v="Somewhat agree"/>
    <n v="3"/>
    <s v="Somewhat agree"/>
    <n v="3"/>
    <s v="MRT Stations"/>
    <s v="Shopping Mall"/>
    <s v="Eateries"/>
    <s v="School Curriculum"/>
    <s v="School Reputation"/>
    <s v="Extracurricular Programmes"/>
    <s v="Somewhat Necessary"/>
    <n v="3"/>
    <s v="NIL"/>
    <s v="NIL"/>
  </r>
  <r>
    <x v="2"/>
    <x v="0"/>
    <s v="Singaporean"/>
    <s v="Bishan"/>
    <s v="Public Housing (HDB)"/>
    <s v="4-Room"/>
    <x v="2"/>
    <x v="1"/>
    <n v="15.5"/>
    <n v="5.5"/>
    <x v="3"/>
    <x v="0"/>
    <n v="1"/>
    <x v="1"/>
    <n v="1"/>
    <s v="Neighbourhood Eatery (Hawker Centres/Cafes/etc)"/>
    <s v="Sometimes"/>
    <n v="1"/>
    <s v="Sometimes"/>
    <n v="1"/>
    <s v="Sometimes"/>
    <n v="1"/>
    <s v="Sometimes"/>
    <n v="1"/>
    <s v="Lift and lift lobby"/>
    <s v="Strongly disagree"/>
    <n v="0"/>
    <s v="Somewhat agree"/>
    <n v="3"/>
    <s v="Somewhat agree"/>
    <n v="3"/>
    <x v="1"/>
    <n v="1"/>
    <x v="3"/>
    <n v="2"/>
    <x v="1"/>
    <n v="3"/>
    <x v="4"/>
    <n v="2"/>
    <x v="0"/>
    <x v="0"/>
    <n v="25.5"/>
    <n v="5.5"/>
    <n v="0.22"/>
    <s v="School"/>
    <s v="Somewhat agree"/>
    <n v="3"/>
    <s v="Somewhat agree"/>
    <n v="3"/>
    <s v="Strongly agree"/>
    <n v="4"/>
    <s v="MRT Stations"/>
    <s v="Bus Stops"/>
    <s v="Shopping Mall"/>
    <s v="School Curriculum"/>
    <s v="School Reputation"/>
    <s v="Distance from Home"/>
    <s v="Somewhat Necessary"/>
    <n v="3"/>
    <s v="NIL"/>
    <s v="NIL"/>
  </r>
  <r>
    <x v="4"/>
    <x v="0"/>
    <s v="Singaporean"/>
    <s v="Hougang"/>
    <s v="Public Housing (HDB)"/>
    <s v="4-Room"/>
    <x v="0"/>
    <x v="1"/>
    <n v="5.5"/>
    <n v="5.5"/>
    <x v="2"/>
    <x v="1"/>
    <n v="0"/>
    <x v="0"/>
    <n v="0"/>
    <s v="No friends in neighbourhood"/>
    <s v="Never"/>
    <n v="2"/>
    <s v="Never"/>
    <n v="2"/>
    <s v="Never"/>
    <n v="2"/>
    <s v="Never"/>
    <n v="2"/>
    <s v="House corridors "/>
    <s v="Somewhat disagree"/>
    <n v="1"/>
    <s v="Somewhat agree"/>
    <n v="3"/>
    <s v="Somewhat agree"/>
    <n v="3"/>
    <x v="1"/>
    <n v="1"/>
    <x v="1"/>
    <n v="1"/>
    <x v="1"/>
    <n v="3"/>
    <x v="2"/>
    <n v="3"/>
    <x v="5"/>
    <x v="6"/>
    <n v="105.5"/>
    <n v="55.5"/>
    <n v="0.53"/>
    <s v="Malls or eateries "/>
    <s v="Somewhat agree"/>
    <n v="3"/>
    <s v="Somewhat agree"/>
    <n v="3"/>
    <s v="Somewhat agree"/>
    <n v="3"/>
    <s v="MRT Stations"/>
    <s v="Bus Stops"/>
    <s v="Shopping Mall"/>
    <s v="School Curriculum"/>
    <s v="Subjects Offered"/>
    <s v="School Reputation"/>
    <s v="Somewhat NOT Necessary"/>
    <n v="1"/>
    <s v="NIL"/>
    <s v="NIL"/>
  </r>
  <r>
    <x v="3"/>
    <x v="0"/>
    <s v="Singaporean"/>
    <s v="Woodlands"/>
    <s v="Private"/>
    <s v="Bungalow"/>
    <x v="0"/>
    <x v="1"/>
    <n v="5.5"/>
    <n v="5.5"/>
    <x v="2"/>
    <x v="3"/>
    <n v="2"/>
    <x v="1"/>
    <n v="1"/>
    <s v="Corridors and void decks"/>
    <s v="Sometimes"/>
    <n v="3"/>
    <s v="Sometimes"/>
    <n v="3"/>
    <s v="Sometimes"/>
    <n v="3"/>
    <s v="Sometimes"/>
    <n v="3"/>
    <s v="In the lifts"/>
    <s v="Somewhat disagree"/>
    <n v="1"/>
    <s v="Somewhat disagree"/>
    <n v="1"/>
    <s v="Neither agree nor disagree"/>
    <n v="2"/>
    <x v="4"/>
    <n v="3"/>
    <x v="1"/>
    <n v="1"/>
    <x v="0"/>
    <n v="4"/>
    <x v="1"/>
    <n v="1"/>
    <x v="0"/>
    <x v="0"/>
    <n v="25.5"/>
    <n v="5.5"/>
    <n v="0.22"/>
    <s v="School, malls"/>
    <s v="Somewhat agree"/>
    <n v="3"/>
    <s v="Strongly agree"/>
    <n v="4"/>
    <s v="Strongly agree"/>
    <n v="4"/>
    <s v="Shopping Mall"/>
    <s v="MRT Stations"/>
    <s v="Parks"/>
    <s v="School Reputation"/>
    <s v="School Curriculum"/>
    <s v="Distance from Home"/>
    <s v="Somewhat Necessary"/>
    <n v="3"/>
    <s v="NIL"/>
    <s v="NIL"/>
  </r>
  <r>
    <x v="4"/>
    <x v="0"/>
    <s v="Singaporean"/>
    <s v="Punggol"/>
    <s v="Public Housing (HDB)"/>
    <s v="4-Room"/>
    <x v="1"/>
    <x v="0"/>
    <n v="0"/>
    <n v="0"/>
    <x v="1"/>
    <x v="1"/>
    <n v="0"/>
    <x v="0"/>
    <n v="0"/>
    <s v="No friends in neighbourhood"/>
    <s v="Sometimes"/>
    <n v="1"/>
    <s v="Never"/>
    <n v="1"/>
    <s v="Never"/>
    <n v="1"/>
    <s v="Never"/>
    <n v="1"/>
    <s v="House corridors "/>
    <s v="Neither agree nor disagree"/>
    <n v="2"/>
    <s v="Strongly agree"/>
    <n v="4"/>
    <s v="Strongly agree"/>
    <n v="4"/>
    <x v="4"/>
    <n v="3"/>
    <x v="3"/>
    <n v="2"/>
    <x v="1"/>
    <n v="3"/>
    <x v="2"/>
    <n v="3"/>
    <x v="0"/>
    <x v="4"/>
    <n v="25.5"/>
    <n v="15.5"/>
    <n v="0.61"/>
    <s v="School"/>
    <s v="Neither agree nor disagree"/>
    <n v="2"/>
    <s v="Strongly agree"/>
    <n v="4"/>
    <s v="Strongly agree"/>
    <n v="4"/>
    <s v="MRT Stations"/>
    <s v="Shopping Mall"/>
    <s v="Bus Stops"/>
    <s v="School Curriculum"/>
    <s v="Distance from Home"/>
    <s v="Subjects Offered"/>
    <s v="Somewhat NOT Necessary"/>
    <n v="1"/>
    <s v="NIL"/>
    <s v="NIL"/>
  </r>
  <r>
    <x v="11"/>
    <x v="0"/>
    <s v="Singaporean"/>
    <s v="Punggol"/>
    <s v="Public Housing (HDB)"/>
    <s v="4-Room"/>
    <x v="0"/>
    <x v="0"/>
    <n v="5.5"/>
    <n v="0"/>
    <x v="0"/>
    <x v="0"/>
    <n v="1"/>
    <x v="0"/>
    <n v="0"/>
    <s v="No friends in neighbourhood"/>
    <s v="Sometimes"/>
    <n v="0"/>
    <s v="Sometimes"/>
    <n v="0"/>
    <s v="Sometimes"/>
    <n v="0"/>
    <s v="Sometimes"/>
    <n v="0"/>
    <s v="Neighbourhood Eatery (Hawker Centres/Cafes/etc)"/>
    <s v="Neither agree nor disagree"/>
    <n v="2"/>
    <s v="Somewhat disagree"/>
    <n v="1"/>
    <s v="Neither agree nor disagree"/>
    <n v="2"/>
    <x v="2"/>
    <n v="0"/>
    <x v="2"/>
    <n v="0"/>
    <x v="1"/>
    <n v="3"/>
    <x v="3"/>
    <n v="0"/>
    <x v="4"/>
    <x v="0"/>
    <n v="15.5"/>
    <n v="5.5"/>
    <n v="0.35"/>
    <s v="Malls, food places"/>
    <s v="Strongly agree"/>
    <n v="4"/>
    <s v="Strongly agree"/>
    <n v="4"/>
    <s v="Strongly agree"/>
    <n v="4"/>
    <s v="MRT Stations"/>
    <s v="Shopping Mall"/>
    <s v="Bus Stops"/>
    <s v="School Reputation"/>
    <s v="School Curriculum"/>
    <s v="Opportunities in School"/>
    <s v="Somewhat Necessary"/>
    <n v="3"/>
    <s v="NIL"/>
    <s v="NIL"/>
  </r>
  <r>
    <x v="1"/>
    <x v="0"/>
    <s v="Singaporean"/>
    <s v="Bishan"/>
    <s v="Public Housing (HDB)"/>
    <s v="Executive Flat"/>
    <x v="1"/>
    <x v="0"/>
    <n v="0"/>
    <n v="0"/>
    <x v="1"/>
    <x v="3"/>
    <n v="2"/>
    <x v="2"/>
    <n v="2"/>
    <s v="at work &amp; school, gym"/>
    <s v="Sometimes"/>
    <n v="1"/>
    <s v="Sometimes"/>
    <n v="1"/>
    <s v="Sometimes"/>
    <n v="1"/>
    <s v="Sometimes"/>
    <n v="1"/>
    <s v="Neighbourhood Park/Playground/Fitness Corner"/>
    <s v="Neither agree nor disagree"/>
    <n v="2"/>
    <s v="Somewhat agree"/>
    <n v="3"/>
    <s v="Somewhat agree"/>
    <n v="3"/>
    <x v="0"/>
    <n v="4"/>
    <x v="4"/>
    <n v="4"/>
    <x v="0"/>
    <n v="4"/>
    <x v="0"/>
    <n v="4"/>
    <x v="1"/>
    <x v="4"/>
    <n v="45.5"/>
    <n v="15.5"/>
    <n v="0.34"/>
    <s v="School"/>
    <s v="Strongly agree"/>
    <n v="4"/>
    <s v="Strongly agree"/>
    <n v="4"/>
    <s v="Strongly agree"/>
    <n v="4"/>
    <s v="MRT Stations"/>
    <s v="Shopping Mall"/>
    <s v="Recreational areas"/>
    <s v="Distance from Home"/>
    <s v="School Reputation"/>
    <s v="School Curriculum"/>
    <s v="Somewhat Necessary"/>
    <n v="3"/>
    <s v="NIL"/>
    <s v="NIL"/>
  </r>
  <r>
    <x v="2"/>
    <x v="0"/>
    <s v="Singaporean"/>
    <s v="Woodlands"/>
    <s v="Public Housing (HDB)"/>
    <s v="Executive Flat"/>
    <x v="0"/>
    <x v="0"/>
    <n v="5.5"/>
    <n v="0"/>
    <x v="0"/>
    <x v="0"/>
    <n v="1"/>
    <x v="0"/>
    <n v="0"/>
    <s v="House"/>
    <s v="Never"/>
    <n v="0"/>
    <s v="Never"/>
    <n v="0"/>
    <s v="Sometimes"/>
    <n v="0"/>
    <s v="Sometimes"/>
    <n v="0"/>
    <s v="Neighbourhood shopping mall"/>
    <s v="Neither agree nor disagree"/>
    <n v="2"/>
    <s v="Somewhat disagree"/>
    <n v="1"/>
    <s v="Neither agree nor disagree"/>
    <n v="2"/>
    <x v="0"/>
    <n v="4"/>
    <x v="0"/>
    <n v="3"/>
    <x v="0"/>
    <n v="4"/>
    <x v="0"/>
    <n v="4"/>
    <x v="5"/>
    <x v="3"/>
    <n v="105.5"/>
    <n v="25.5"/>
    <n v="0.24"/>
    <s v="University"/>
    <s v="Strongly agree"/>
    <n v="4"/>
    <s v="Somewhat agree"/>
    <n v="3"/>
    <s v="Somewhat agree"/>
    <n v="3"/>
    <s v="MRT Stations"/>
    <s v="Bus Stops"/>
    <s v="Hawker Centre"/>
    <s v="School Curriculum"/>
    <s v="School Reputation"/>
    <s v="Distance from Home"/>
    <s v="Neutral"/>
    <n v="2"/>
    <s v="NIL"/>
    <s v="NIL"/>
  </r>
  <r>
    <x v="1"/>
    <x v="0"/>
    <s v="Singaporean"/>
    <s v="Woodlands"/>
    <s v="Public Housing (HDB)"/>
    <s v="4-Room"/>
    <x v="0"/>
    <x v="0"/>
    <n v="5.5"/>
    <n v="0"/>
    <x v="0"/>
    <x v="0"/>
    <n v="1"/>
    <x v="1"/>
    <n v="1"/>
    <s v="Neighbourhood shopping mall"/>
    <s v="Frequently"/>
    <n v="2"/>
    <s v="Frequently"/>
    <n v="2"/>
    <s v="Frequently"/>
    <n v="2"/>
    <s v="Frequently"/>
    <n v="2"/>
    <s v="Neighbourhood Park/Playground/Fitness Corner"/>
    <s v="Strongly disagree"/>
    <n v="0"/>
    <s v="Strongly agree"/>
    <n v="4"/>
    <s v="Strongly agree"/>
    <n v="4"/>
    <x v="1"/>
    <n v="1"/>
    <x v="1"/>
    <n v="1"/>
    <x v="3"/>
    <n v="1"/>
    <x v="1"/>
    <n v="1"/>
    <x v="4"/>
    <x v="0"/>
    <n v="15.5"/>
    <n v="5.5"/>
    <n v="0.35"/>
    <s v="NUS"/>
    <s v="Somewhat agree"/>
    <n v="3"/>
    <s v="Strongly agree"/>
    <n v="4"/>
    <s v="Strongly agree"/>
    <n v="4"/>
    <s v="MRT Stations"/>
    <s v="Shopping Mall"/>
    <s v="Bus Stops"/>
    <s v="School Curriculum"/>
    <s v="Distance from Home"/>
    <s v="School Reputation"/>
    <s v="Neutral"/>
    <n v="2"/>
    <s v="NIL"/>
    <s v="NIL"/>
  </r>
  <r>
    <x v="1"/>
    <x v="0"/>
    <s v="Singaporean"/>
    <s v="Clementi"/>
    <s v="Public Housing (HDB)"/>
    <s v="4-Room"/>
    <x v="1"/>
    <x v="0"/>
    <n v="0"/>
    <n v="0"/>
    <x v="1"/>
    <x v="3"/>
    <n v="2"/>
    <x v="0"/>
    <n v="0"/>
    <s v="Neighbourhood Eatery (Hawker Centres/Cafes/etc)"/>
    <s v="Never"/>
    <n v="1"/>
    <s v="Never"/>
    <n v="1"/>
    <s v="Never"/>
    <n v="1"/>
    <s v="Never"/>
    <n v="1"/>
    <s v="No neighbours"/>
    <s v="Somewhat agree"/>
    <n v="3"/>
    <s v="Somewhat agree"/>
    <n v="3"/>
    <s v="Somewhat agree"/>
    <n v="3"/>
    <x v="2"/>
    <n v="0"/>
    <x v="2"/>
    <n v="0"/>
    <x v="2"/>
    <n v="0"/>
    <x v="3"/>
    <n v="0"/>
    <x v="4"/>
    <x v="0"/>
    <n v="15.5"/>
    <n v="5.5"/>
    <n v="0.35"/>
    <s v="School"/>
    <s v="Somewhat agree"/>
    <n v="3"/>
    <s v="Somewhat agree"/>
    <n v="3"/>
    <s v="Somewhat agree"/>
    <n v="3"/>
    <s v="MRT Stations"/>
    <s v="Bus Stops"/>
    <s v="Shopping Mall"/>
    <s v="School Curriculum"/>
    <s v="School Reputation"/>
    <s v="Subjects Offered"/>
    <s v="Somewhat Necessary"/>
    <n v="3"/>
    <s v="NIL"/>
    <s v="NIL"/>
  </r>
  <r>
    <x v="10"/>
    <x v="0"/>
    <s v="Singaporean"/>
    <s v="Bishan"/>
    <s v="Public Housing (HDB)"/>
    <s v="Executive Flat"/>
    <x v="1"/>
    <x v="0"/>
    <n v="0"/>
    <n v="0"/>
    <x v="1"/>
    <x v="1"/>
    <n v="0"/>
    <x v="0"/>
    <n v="0"/>
    <s v="No friends in neighbourhood"/>
    <s v="About half the time"/>
    <n v="1"/>
    <s v="About half the time"/>
    <n v="1"/>
    <s v="About half the time"/>
    <n v="1"/>
    <s v="About half the time"/>
    <n v="1"/>
    <s v="In our corridor"/>
    <s v="Strongly disagree"/>
    <n v="0"/>
    <s v="Strongly agree"/>
    <n v="4"/>
    <s v="Somewhat agree"/>
    <n v="3"/>
    <x v="3"/>
    <n v="2"/>
    <x v="1"/>
    <n v="1"/>
    <x v="0"/>
    <n v="4"/>
    <x v="0"/>
    <n v="4"/>
    <x v="0"/>
    <x v="0"/>
    <n v="25.5"/>
    <n v="5.5"/>
    <n v="0.22"/>
    <s v="School"/>
    <s v="Somewhat agree"/>
    <n v="3"/>
    <s v="Somewhat agree"/>
    <n v="3"/>
    <s v="Somewhat agree"/>
    <n v="3"/>
    <s v="Eateries"/>
    <s v="MRT Stations"/>
    <s v="Primary School"/>
    <s v="School Reputation"/>
    <s v="School Curriculum"/>
    <s v="Distance from Home"/>
    <s v="Somewhat Necessary"/>
    <n v="3"/>
    <s v="NIL"/>
    <s v="NIL"/>
  </r>
  <r>
    <x v="2"/>
    <x v="1"/>
    <s v="Indian"/>
    <s v="Jurong West"/>
    <s v="Public Housing (HDB)"/>
    <s v="4-Room"/>
    <x v="1"/>
    <x v="0"/>
    <n v="0"/>
    <n v="0"/>
    <x v="1"/>
    <x v="0"/>
    <n v="1"/>
    <x v="1"/>
    <n v="1"/>
    <s v="Each others house"/>
    <s v="Very Frequently"/>
    <n v="1"/>
    <s v="Very Frequently"/>
    <n v="1"/>
    <s v="Never"/>
    <n v="1"/>
    <s v="Never"/>
    <n v="1"/>
    <s v="Within the condominium "/>
    <s v="Strongly disagree"/>
    <n v="0"/>
    <s v="Neither agree nor disagree"/>
    <n v="2"/>
    <s v="Neither agree nor disagree"/>
    <n v="2"/>
    <x v="1"/>
    <n v="1"/>
    <x v="3"/>
    <n v="2"/>
    <x v="0"/>
    <n v="4"/>
    <x v="4"/>
    <n v="2"/>
    <x v="0"/>
    <x v="0"/>
    <n v="25.5"/>
    <n v="5.5"/>
    <n v="0.22"/>
    <s v="School, malls"/>
    <s v="Somewhat agree"/>
    <n v="3"/>
    <s v="Somewhat agree"/>
    <n v="3"/>
    <s v="Somewhat agree"/>
    <n v="3"/>
    <s v="Shopping Mall"/>
    <s v="MRT Stations"/>
    <s v="Bus Stops"/>
    <s v="School Reputation"/>
    <s v="School Curriculum"/>
    <s v="Extracurricular Programmes"/>
    <s v="Somewhat NOT Necessary"/>
    <n v="1"/>
    <s v="NIL"/>
    <s v="NIL"/>
  </r>
  <r>
    <x v="1"/>
    <x v="0"/>
    <s v="Singaporean"/>
    <s v="Bedok"/>
    <s v="Public Housing (HDB)"/>
    <s v="5-Room"/>
    <x v="1"/>
    <x v="0"/>
    <n v="0"/>
    <n v="0"/>
    <x v="1"/>
    <x v="1"/>
    <n v="0"/>
    <x v="0"/>
    <n v="0"/>
    <s v="No friends in neighbourhood"/>
    <s v="Never"/>
    <n v="3"/>
    <s v="Never"/>
    <n v="3"/>
    <s v="Sometimes"/>
    <n v="3"/>
    <s v="Never"/>
    <n v="3"/>
    <s v="In their houses or along the street"/>
    <s v="Somewhat disagree"/>
    <n v="1"/>
    <s v="Somewhat agree"/>
    <n v="3"/>
    <s v="Somewhat agree"/>
    <n v="3"/>
    <x v="1"/>
    <n v="1"/>
    <x v="1"/>
    <n v="1"/>
    <x v="1"/>
    <n v="3"/>
    <x v="2"/>
    <n v="3"/>
    <x v="0"/>
    <x v="0"/>
    <n v="25.5"/>
    <n v="5.5"/>
    <n v="0.22"/>
    <s v="School, Work"/>
    <s v="Somewhat agree"/>
    <n v="3"/>
    <s v="Strongly agree"/>
    <n v="4"/>
    <s v="Strongly agree"/>
    <n v="4"/>
    <s v="MRT Stations"/>
    <s v="Bus Stops"/>
    <s v="Hawker Centre"/>
    <s v="Subjects Offered"/>
    <s v="Distance from Home"/>
    <s v="School Reputation"/>
    <s v="Somewhat NOT Necessary"/>
    <n v="1"/>
    <s v="NIL"/>
    <s v="NIL"/>
  </r>
  <r>
    <x v="3"/>
    <x v="0"/>
    <s v="Singaporean"/>
    <s v="Hougang"/>
    <s v="Private"/>
    <s v="Condominium"/>
    <x v="1"/>
    <x v="0"/>
    <n v="0"/>
    <n v="0"/>
    <x v="1"/>
    <x v="0"/>
    <n v="1"/>
    <x v="1"/>
    <n v="1"/>
    <s v="Each others house"/>
    <s v="Sometimes"/>
    <n v="2"/>
    <s v="Sometimes"/>
    <n v="2"/>
    <s v="Sometimes"/>
    <n v="2"/>
    <s v="Sometimes"/>
    <n v="2"/>
    <s v="Walking in and out of residence"/>
    <s v="Somewhat agree"/>
    <n v="3"/>
    <s v="Neither agree nor disagree"/>
    <n v="2"/>
    <s v="Neither agree nor disagree"/>
    <n v="2"/>
    <x v="3"/>
    <n v="2"/>
    <x v="3"/>
    <n v="2"/>
    <x v="4"/>
    <n v="2"/>
    <x v="4"/>
    <n v="2"/>
    <x v="1"/>
    <x v="1"/>
    <n v="45.5"/>
    <n v="35.5"/>
    <n v="0.78"/>
    <s v="School, etc"/>
    <s v="Strongly agree"/>
    <n v="4"/>
    <s v="Strongly agree"/>
    <n v="4"/>
    <s v="Strongly agree"/>
    <n v="4"/>
    <s v="Place of Worship"/>
    <s v="MRT Stations"/>
    <s v="Shopping Mall"/>
    <s v="School Reputation"/>
    <s v="Subjects Offered"/>
    <s v="School Curriculum"/>
    <s v="Somewhat Necessary"/>
    <n v="3"/>
    <s v="NIL"/>
    <s v="NIL"/>
  </r>
  <r>
    <x v="6"/>
    <x v="2"/>
    <s v="Singaporean"/>
    <s v="Bedok"/>
    <s v="Public Housing (HDB)"/>
    <s v="5-Room"/>
    <x v="1"/>
    <x v="0"/>
    <n v="0"/>
    <n v="0"/>
    <x v="1"/>
    <x v="0"/>
    <n v="1"/>
    <x v="0"/>
    <n v="0"/>
    <s v="Neighbourhood Park/Playground/Fitness Corner"/>
    <s v="Sometimes"/>
    <n v="0"/>
    <s v="Never"/>
    <n v="0"/>
    <s v="Sometimes"/>
    <n v="0"/>
    <s v="Never"/>
    <n v="0"/>
    <s v="Neighbourhood Park/Playground/Fitness Corner"/>
    <s v="Neither agree nor disagree"/>
    <n v="2"/>
    <s v="Somewhat agree"/>
    <n v="3"/>
    <s v="Somewhat agree"/>
    <n v="3"/>
    <x v="1"/>
    <n v="1"/>
    <x v="3"/>
    <n v="2"/>
    <x v="0"/>
    <n v="4"/>
    <x v="4"/>
    <n v="2"/>
    <x v="0"/>
    <x v="4"/>
    <n v="25.5"/>
    <n v="15.5"/>
    <n v="0.61"/>
    <s v="School / Work"/>
    <s v="Strongly agree"/>
    <n v="4"/>
    <s v="Strongly agree"/>
    <n v="4"/>
    <s v="Strongly agree"/>
    <n v="4"/>
    <s v="MRT Stations"/>
    <s v="Bus Stops"/>
    <s v="Shopping Mall"/>
    <s v="School Curriculum"/>
    <s v="School Reputation"/>
    <s v="Subjects Offered"/>
    <s v="Somewhat Necessary"/>
    <n v="3"/>
    <s v="NIL"/>
    <s v="NIL"/>
  </r>
  <r>
    <x v="0"/>
    <x v="1"/>
    <s v="Indian"/>
    <s v="Woodlands"/>
    <s v="Public Housing (HDB)"/>
    <s v="3-Room"/>
    <x v="0"/>
    <x v="1"/>
    <n v="5.5"/>
    <n v="5.5"/>
    <x v="2"/>
    <x v="0"/>
    <n v="1"/>
    <x v="1"/>
    <n v="1"/>
    <s v="Neighbourhood CC/RC activities"/>
    <s v="Never"/>
    <n v="1"/>
    <s v="Never"/>
    <n v="1"/>
    <s v="Sometimes"/>
    <n v="1"/>
    <s v="Never"/>
    <n v="1"/>
    <s v="Neighbourhood Park/Playground/Fitness Corner"/>
    <s v="Neither agree nor disagree"/>
    <n v="2"/>
    <s v="Somewhat agree"/>
    <n v="3"/>
    <s v="Somewhat agree"/>
    <n v="3"/>
    <x v="4"/>
    <n v="3"/>
    <x v="3"/>
    <n v="2"/>
    <x v="1"/>
    <n v="3"/>
    <x v="4"/>
    <n v="2"/>
    <x v="4"/>
    <x v="0"/>
    <n v="15.5"/>
    <n v="5.5"/>
    <n v="0.35"/>
    <s v="School"/>
    <s v="Strongly agree"/>
    <n v="4"/>
    <s v="Strongly agree"/>
    <n v="4"/>
    <s v="Strongly agree"/>
    <n v="4"/>
    <s v="Bus Stops"/>
    <s v="MRT Stations"/>
    <s v="Shopping Mall"/>
    <s v="School Reputation"/>
    <s v="School Curriculum"/>
    <s v="Extracurricular Programmes"/>
    <s v="Somewhat Necessary"/>
    <n v="3"/>
    <s v="NIL"/>
    <s v="NIL"/>
  </r>
  <r>
    <x v="3"/>
    <x v="0"/>
    <s v="Singaporean"/>
    <s v="Bishan"/>
    <s v="Private"/>
    <s v="Semi-detached"/>
    <x v="1"/>
    <x v="0"/>
    <n v="0"/>
    <n v="0"/>
    <x v="1"/>
    <x v="2"/>
    <n v="3"/>
    <x v="1"/>
    <n v="1"/>
    <s v="school"/>
    <s v="Sometimes"/>
    <n v="1"/>
    <s v="Sometimes"/>
    <n v="1"/>
    <s v="Sometimes"/>
    <n v="1"/>
    <s v="Sometimes"/>
    <n v="1"/>
    <s v="Within the condo compound"/>
    <s v="Neither agree nor disagree"/>
    <n v="2"/>
    <s v="Neither agree nor disagree"/>
    <n v="2"/>
    <s v="Neither agree nor disagree"/>
    <n v="2"/>
    <x v="0"/>
    <n v="4"/>
    <x v="1"/>
    <n v="1"/>
    <x v="0"/>
    <n v="4"/>
    <x v="1"/>
    <n v="1"/>
    <x v="5"/>
    <x v="0"/>
    <n v="105.5"/>
    <n v="5.5"/>
    <n v="0.05"/>
    <s v="Home "/>
    <s v="Strongly agree"/>
    <n v="4"/>
    <s v="Strongly agree"/>
    <n v="4"/>
    <s v="Strongly agree"/>
    <n v="4"/>
    <s v="MRT Stations"/>
    <s v="Shopping Mall"/>
    <s v="Secondary School"/>
    <s v="School Reputation"/>
    <s v="School Culture"/>
    <s v="School Curriculum"/>
    <s v="Somewhat Necessary"/>
    <n v="3"/>
    <s v="NIL"/>
    <s v="NIL"/>
  </r>
  <r>
    <x v="4"/>
    <x v="0"/>
    <s v="Singaporean"/>
    <s v="Tampines"/>
    <s v="Private"/>
    <s v="Condominium"/>
    <x v="1"/>
    <x v="0"/>
    <n v="0"/>
    <n v="0"/>
    <x v="1"/>
    <x v="0"/>
    <n v="1"/>
    <x v="0"/>
    <n v="0"/>
    <s v="Neighbourhood Eatery (Hawker Centres/Cafes/etc)"/>
    <s v="Sometimes"/>
    <n v="1"/>
    <s v="Sometimes"/>
    <n v="1"/>
    <s v="Sometimes"/>
    <n v="1"/>
    <s v="Sometimes"/>
    <n v="1"/>
    <s v="Neighbourhood Park/Playground/Fitness Corner"/>
    <s v="Neither agree nor disagree"/>
    <n v="2"/>
    <s v="Neither agree nor disagree"/>
    <n v="2"/>
    <s v="Neither agree nor disagree"/>
    <n v="2"/>
    <x v="3"/>
    <n v="2"/>
    <x v="3"/>
    <n v="2"/>
    <x v="0"/>
    <n v="4"/>
    <x v="0"/>
    <n v="4"/>
    <x v="0"/>
    <x v="0"/>
    <n v="25.5"/>
    <n v="5.5"/>
    <n v="0.22"/>
    <s v="School"/>
    <s v="Strongly agree"/>
    <n v="4"/>
    <s v="Strongly agree"/>
    <n v="4"/>
    <s v="Strongly agree"/>
    <n v="4"/>
    <s v="Shopping Mall"/>
    <s v="MRT Stations"/>
    <s v="Bus Stops"/>
    <s v="School Reputation"/>
    <s v="School Curriculum"/>
    <s v="Extracurricular Programmes"/>
    <s v="Extremely Necessary"/>
    <n v="4"/>
    <s v="NIL"/>
    <s v="NIL"/>
  </r>
  <r>
    <x v="0"/>
    <x v="0"/>
    <s v="Singaporean"/>
    <s v="Pasir Ris"/>
    <s v="Public Housing (HDB)"/>
    <s v="Executive Flat"/>
    <x v="1"/>
    <x v="0"/>
    <n v="0"/>
    <n v="0"/>
    <x v="1"/>
    <x v="0"/>
    <n v="1"/>
    <x v="0"/>
    <n v="0"/>
    <s v="Neighbourhood shopping mall"/>
    <s v="Sometimes"/>
    <n v="1"/>
    <s v="Never"/>
    <n v="1"/>
    <s v="Sometimes"/>
    <n v="1"/>
    <s v="Never"/>
    <n v="1"/>
    <s v="Neighbourhood Park/Playground/Fitness Corner"/>
    <s v="Somewhat disagree"/>
    <n v="1"/>
    <s v="Somewhat agree"/>
    <n v="3"/>
    <s v="Somewhat agree"/>
    <n v="3"/>
    <x v="1"/>
    <n v="1"/>
    <x v="3"/>
    <n v="2"/>
    <x v="1"/>
    <n v="3"/>
    <x v="4"/>
    <n v="2"/>
    <x v="2"/>
    <x v="2"/>
    <n v="0"/>
    <n v="0"/>
    <s v=""/>
    <s v="nq"/>
    <s v="Somewhat agree"/>
    <n v="3"/>
    <s v="Strongly agree"/>
    <n v="4"/>
    <s v="Strongly agree"/>
    <n v="4"/>
    <s v="MRT Stations"/>
    <s v="Bus Stops"/>
    <s v="Shopping Mall"/>
    <s v="School Curriculum"/>
    <s v="Extracurricular Programmes"/>
    <s v="Distance from Home"/>
    <s v="Extremely Necessary"/>
    <n v="4"/>
    <s v="NIL"/>
    <s v="NIL"/>
  </r>
  <r>
    <x v="1"/>
    <x v="0"/>
    <s v="Singaporean"/>
    <s v="Clementi"/>
    <s v="Private"/>
    <s v="Condominium"/>
    <x v="1"/>
    <x v="0"/>
    <n v="0"/>
    <n v="0"/>
    <x v="1"/>
    <x v="0"/>
    <n v="1"/>
    <x v="0"/>
    <n v="0"/>
    <s v="Neighbourhood shopping mall"/>
    <s v="Sometimes"/>
    <n v="1"/>
    <s v="Sometimes"/>
    <n v="1"/>
    <s v="Never"/>
    <n v="1"/>
    <s v="Never"/>
    <n v="1"/>
    <s v="No neighbours"/>
    <s v="Neither agree nor disagree"/>
    <n v="2"/>
    <s v="Somewhat agree"/>
    <n v="3"/>
    <s v="Somewhat agree"/>
    <n v="3"/>
    <x v="1"/>
    <n v="1"/>
    <x v="3"/>
    <n v="2"/>
    <x v="0"/>
    <n v="4"/>
    <x v="4"/>
    <n v="2"/>
    <x v="6"/>
    <x v="4"/>
    <n v="35.5"/>
    <n v="15.5"/>
    <n v="0.44"/>
    <s v="workplace"/>
    <s v="Strongly agree"/>
    <n v="4"/>
    <s v="Strongly agree"/>
    <n v="4"/>
    <s v="Strongly agree"/>
    <n v="4"/>
    <s v="MRT Stations"/>
    <s v="Shopping Mall"/>
    <s v="Bus Stops"/>
    <s v="Subjects Offered"/>
    <s v="School Reputation"/>
    <s v="Distance from Home"/>
    <s v="Somewhat NOT Necessary"/>
    <n v="1"/>
    <s v="NIL"/>
    <s v="NIL"/>
  </r>
  <r>
    <x v="9"/>
    <x v="1"/>
    <s v="Singaporean"/>
    <s v="Jurong East"/>
    <s v="Public Housing (HDB)"/>
    <s v="Executive Flat"/>
    <x v="0"/>
    <x v="0"/>
    <n v="5.5"/>
    <n v="0"/>
    <x v="0"/>
    <x v="0"/>
    <n v="1"/>
    <x v="0"/>
    <n v="0"/>
    <s v="Neighbourhood CC/RC activities"/>
    <s v="About half the time"/>
    <n v="1"/>
    <s v="Sometimes"/>
    <n v="1"/>
    <s v="Sometimes"/>
    <n v="1"/>
    <s v="Sometimes"/>
    <n v="1"/>
    <s v="In the lifts"/>
    <s v="Neither agree nor disagree"/>
    <n v="2"/>
    <s v="Strongly agree"/>
    <n v="4"/>
    <s v="Strongly agree"/>
    <n v="4"/>
    <x v="2"/>
    <n v="0"/>
    <x v="2"/>
    <n v="0"/>
    <x v="1"/>
    <n v="3"/>
    <x v="4"/>
    <n v="2"/>
    <x v="4"/>
    <x v="0"/>
    <n v="15.5"/>
    <n v="5.5"/>
    <n v="0.35"/>
    <s v="School"/>
    <s v="Somewhat agree"/>
    <n v="3"/>
    <s v="Somewhat agree"/>
    <n v="3"/>
    <s v="Somewhat agree"/>
    <n v="3"/>
    <s v="MRT Stations"/>
    <s v="Bus Stops"/>
    <s v="Shopping Mall"/>
    <s v="School Curriculum"/>
    <s v="School Reputation"/>
    <s v="Subjects Offered"/>
    <s v="Neutral"/>
    <n v="2"/>
    <s v="NIL"/>
    <s v="NIL"/>
  </r>
  <r>
    <x v="0"/>
    <x v="0"/>
    <s v="Singaporean"/>
    <s v="Choa Chu Kang"/>
    <s v="Public Housing (HDB)"/>
    <s v="4-Room"/>
    <x v="0"/>
    <x v="0"/>
    <n v="5.5"/>
    <n v="0"/>
    <x v="0"/>
    <x v="0"/>
    <n v="1"/>
    <x v="1"/>
    <n v="1"/>
    <s v="Neighbourhood Park/Playground/Fitness Corner"/>
    <s v="Sometimes"/>
    <n v="0"/>
    <s v="Sometimes"/>
    <n v="0"/>
    <s v="Sometimes"/>
    <n v="0"/>
    <s v="Sometimes"/>
    <n v="0"/>
    <s v="Neighbourhood Park/Playground/Fitness Corner"/>
    <s v="Somewhat disagree"/>
    <n v="1"/>
    <s v="Somewhat agree"/>
    <n v="3"/>
    <s v="Somewhat agree"/>
    <n v="3"/>
    <x v="0"/>
    <n v="4"/>
    <x v="1"/>
    <n v="1"/>
    <x v="0"/>
    <n v="4"/>
    <x v="1"/>
    <n v="1"/>
    <x v="10"/>
    <x v="0"/>
    <n v="65.5"/>
    <n v="5.5"/>
    <n v="0.08"/>
    <s v="City Area"/>
    <s v="Somewhat agree"/>
    <n v="3"/>
    <s v="Strongly agree"/>
    <n v="4"/>
    <s v="Strongly agree"/>
    <n v="4"/>
    <s v="Bus Stops"/>
    <s v="MRT Stations"/>
    <s v="Shopping Mall"/>
    <s v="School Curriculum"/>
    <s v="School Reputation"/>
    <s v="Subjects Offered"/>
    <s v="Somewhat Necessary"/>
    <n v="3"/>
    <s v="NIL"/>
    <s v="NIL"/>
  </r>
  <r>
    <x v="7"/>
    <x v="1"/>
    <s v="Singaporean"/>
    <s v="Queenstown"/>
    <s v="Private"/>
    <s v="Condominium"/>
    <x v="0"/>
    <x v="0"/>
    <n v="5.5"/>
    <n v="0"/>
    <x v="0"/>
    <x v="1"/>
    <n v="0"/>
    <x v="0"/>
    <n v="0"/>
    <s v="No friends in neighbourhood"/>
    <s v="Sometimes"/>
    <n v="0"/>
    <s v="Sometimes"/>
    <n v="0"/>
    <s v="Sometimes"/>
    <n v="0"/>
    <s v="Sometimes"/>
    <n v="0"/>
    <s v="In the lift"/>
    <s v="Somewhat agree"/>
    <n v="3"/>
    <s v="Somewhat disagree"/>
    <n v="1"/>
    <s v="Neither agree nor disagree"/>
    <n v="2"/>
    <x v="0"/>
    <n v="4"/>
    <x v="4"/>
    <n v="4"/>
    <x v="0"/>
    <n v="4"/>
    <x v="0"/>
    <n v="4"/>
    <x v="5"/>
    <x v="5"/>
    <n v="105.5"/>
    <n v="105.5"/>
    <n v="1"/>
    <s v="Malls, school"/>
    <s v="Strongly agree"/>
    <n v="4"/>
    <s v="Strongly agree"/>
    <n v="4"/>
    <s v="Strongly agree"/>
    <n v="4"/>
    <s v="Bus Stops"/>
    <s v="MRT Stations"/>
    <s v="Shopping Mall"/>
    <s v="School Curriculum"/>
    <s v="School Reputation"/>
    <s v="Subjects Offered"/>
    <s v="Neutral"/>
    <n v="2"/>
    <s v="NIL"/>
    <s v="NIL"/>
  </r>
  <r>
    <x v="0"/>
    <x v="0"/>
    <s v="Singaporean"/>
    <s v="Ang Mo Kio"/>
    <s v="Public Housing (HDB)"/>
    <s v="5-Room"/>
    <x v="0"/>
    <x v="0"/>
    <n v="5.5"/>
    <n v="0"/>
    <x v="0"/>
    <x v="1"/>
    <n v="0"/>
    <x v="0"/>
    <n v="0"/>
    <s v="No friends in neighbourhood"/>
    <s v="Never"/>
    <n v="0"/>
    <s v="Never"/>
    <n v="0"/>
    <s v="Sometimes"/>
    <n v="0"/>
    <s v="Never"/>
    <n v="0"/>
    <s v="No neighbours"/>
    <s v="Somewhat disagree"/>
    <n v="1"/>
    <s v="Neither agree nor disagree"/>
    <n v="2"/>
    <s v="Neither agree nor disagree"/>
    <n v="2"/>
    <x v="0"/>
    <n v="4"/>
    <x v="3"/>
    <n v="2"/>
    <x v="0"/>
    <n v="4"/>
    <x v="2"/>
    <n v="3"/>
    <x v="4"/>
    <x v="0"/>
    <n v="15.5"/>
    <n v="5.5"/>
    <n v="0.35"/>
    <s v="School"/>
    <s v="Somewhat agree"/>
    <n v="3"/>
    <s v="Strongly agree"/>
    <n v="4"/>
    <s v="Strongly agree"/>
    <n v="4"/>
    <s v="MRT Stations"/>
    <s v="Bus Stops"/>
    <s v="Shopping Mall"/>
    <s v="Distance from Home"/>
    <s v="Subjects Offered"/>
    <s v="School Reputation"/>
    <s v="Neutral"/>
    <n v="2"/>
    <s v="NIL"/>
    <s v="NIL"/>
  </r>
  <r>
    <x v="3"/>
    <x v="0"/>
    <s v="Singaporean"/>
    <s v="Pasir Ris"/>
    <s v="Public Housing (HDB)"/>
    <s v="5-Room"/>
    <x v="1"/>
    <x v="0"/>
    <n v="0"/>
    <n v="0"/>
    <x v="1"/>
    <x v="0"/>
    <n v="1"/>
    <x v="0"/>
    <n v="0"/>
    <s v="Neighbourhood shopping mall"/>
    <s v="About half the time"/>
    <n v="1"/>
    <s v="Sometimes"/>
    <n v="1"/>
    <s v="Sometimes"/>
    <n v="1"/>
    <s v="Sometimes"/>
    <n v="1"/>
    <s v="Corridors, void decks and provision shops"/>
    <s v="Somewhat disagree"/>
    <n v="1"/>
    <s v="Strongly agree"/>
    <n v="4"/>
    <s v="Somewhat agree"/>
    <n v="3"/>
    <x v="4"/>
    <n v="3"/>
    <x v="4"/>
    <n v="4"/>
    <x v="0"/>
    <n v="4"/>
    <x v="0"/>
    <n v="4"/>
    <x v="1"/>
    <x v="4"/>
    <n v="45.5"/>
    <n v="15.5"/>
    <n v="0.34"/>
    <s v="university, workplace, meals"/>
    <s v="Somewhat agree"/>
    <n v="3"/>
    <s v="Strongly agree"/>
    <n v="4"/>
    <s v="Strongly agree"/>
    <n v="4"/>
    <s v="MRT Stations"/>
    <s v="Bus Stops"/>
    <s v="Shopping Mall"/>
    <s v="School Curriculum"/>
    <s v="School Reputation"/>
    <s v="Distance from Home"/>
    <s v="Somewhat Necessary"/>
    <n v="3"/>
    <s v="NIL"/>
    <s v="NIL"/>
  </r>
  <r>
    <x v="0"/>
    <x v="0"/>
    <s v="Singaporean"/>
    <s v="Bishan"/>
    <s v="Private"/>
    <s v="Condominium"/>
    <x v="0"/>
    <x v="1"/>
    <n v="5.5"/>
    <n v="5.5"/>
    <x v="2"/>
    <x v="0"/>
    <n v="1"/>
    <x v="1"/>
    <n v="1"/>
    <s v="Neighbourhood CC/RC activities"/>
    <s v="Sometimes"/>
    <n v="1"/>
    <s v="Sometimes"/>
    <n v="1"/>
    <s v="Sometimes"/>
    <n v="1"/>
    <s v="Sometimes"/>
    <n v="1"/>
    <s v="Usually in passing at the lobby"/>
    <s v="Somewhat agree"/>
    <n v="3"/>
    <s v="Somewhat agree"/>
    <n v="3"/>
    <s v="Strongly agree"/>
    <n v="4"/>
    <x v="0"/>
    <n v="4"/>
    <x v="4"/>
    <n v="4"/>
    <x v="0"/>
    <n v="4"/>
    <x v="0"/>
    <n v="4"/>
    <x v="7"/>
    <x v="6"/>
    <n v="55.5"/>
    <n v="55.5"/>
    <n v="1"/>
    <s v="School"/>
    <s v="Somewhat agree"/>
    <n v="3"/>
    <s v="Strongly agree"/>
    <n v="4"/>
    <s v="Strongly agree"/>
    <n v="4"/>
    <s v="Supermarket"/>
    <s v="Bus Stops"/>
    <s v="Primary School"/>
    <s v="School Reputation"/>
    <s v="School Curriculum"/>
    <s v="Subjects Offered"/>
    <s v="Neutral"/>
    <n v="2"/>
    <s v="NIL"/>
    <s v="NIL"/>
  </r>
  <r>
    <x v="1"/>
    <x v="0"/>
    <s v="Singaporean"/>
    <s v="Choa Chu Kang"/>
    <s v="Public Housing (HDB)"/>
    <s v="5-Room"/>
    <x v="0"/>
    <x v="0"/>
    <n v="5.5"/>
    <n v="0"/>
    <x v="0"/>
    <x v="1"/>
    <n v="0"/>
    <x v="0"/>
    <n v="0"/>
    <s v="No friends in neighbourhood"/>
    <s v="Sometimes"/>
    <n v="1"/>
    <s v="Sometimes"/>
    <n v="1"/>
    <s v="Sometimes"/>
    <n v="1"/>
    <s v="Never"/>
    <n v="1"/>
    <s v="House corridors "/>
    <s v="Somewhat agree"/>
    <n v="3"/>
    <s v="Somewhat agree"/>
    <n v="3"/>
    <s v="Somewhat agree"/>
    <n v="3"/>
    <x v="4"/>
    <n v="3"/>
    <x v="1"/>
    <n v="1"/>
    <x v="1"/>
    <n v="3"/>
    <x v="1"/>
    <n v="1"/>
    <x v="4"/>
    <x v="4"/>
    <n v="15.5"/>
    <n v="15.5"/>
    <n v="1"/>
    <s v="School"/>
    <s v="Somewhat agree"/>
    <n v="3"/>
    <s v="Somewhat agree"/>
    <n v="3"/>
    <s v="Somewhat agree"/>
    <n v="3"/>
    <s v="MRT Stations"/>
    <s v="Bus Stops"/>
    <s v="Shopping Mall"/>
    <s v="Distance from Home"/>
    <s v="Subjects Offered"/>
    <s v="School Reputation"/>
    <s v="Somewhat NOT Necessary"/>
    <n v="1"/>
    <s v="NIL"/>
    <s v="NIL"/>
  </r>
  <r>
    <x v="2"/>
    <x v="0"/>
    <s v="Singaporean"/>
    <s v="I do not live in a HDB Town"/>
    <s v="Private"/>
    <s v="Terrace"/>
    <x v="0"/>
    <x v="0"/>
    <n v="5.5"/>
    <n v="0"/>
    <x v="0"/>
    <x v="0"/>
    <n v="1"/>
    <x v="0"/>
    <n v="0"/>
    <s v="Neighbourhood shopping mall"/>
    <s v="Sometimes"/>
    <n v="0"/>
    <s v="Sometimes"/>
    <n v="0"/>
    <s v="Never"/>
    <n v="0"/>
    <s v="Never"/>
    <n v="0"/>
    <s v="No neighbours"/>
    <s v="Somewhat agree"/>
    <n v="3"/>
    <s v="Somewhat agree"/>
    <n v="3"/>
    <s v="Somewhat agree"/>
    <n v="3"/>
    <x v="1"/>
    <n v="1"/>
    <x v="1"/>
    <n v="1"/>
    <x v="0"/>
    <n v="4"/>
    <x v="0"/>
    <n v="4"/>
    <x v="5"/>
    <x v="5"/>
    <n v="105.5"/>
    <n v="105.5"/>
    <n v="1"/>
    <s v="School, work, restaurants"/>
    <s v="Somewhat agree"/>
    <n v="3"/>
    <s v="Somewhat agree"/>
    <n v="3"/>
    <s v="Somewhat agree"/>
    <n v="3"/>
    <s v="MRT Stations"/>
    <s v="Shopping Mall"/>
    <s v="Bus Stops"/>
    <s v="School Reputation"/>
    <s v="Distance from Home"/>
    <s v="School Curriculum"/>
    <s v="Somewhat Necessary"/>
    <n v="3"/>
    <s v="NIL"/>
    <s v="NIL"/>
  </r>
  <r>
    <x v="0"/>
    <x v="0"/>
    <s v="Singaporean"/>
    <s v="I do not live in a HDB Town"/>
    <s v="Private"/>
    <s v="Terrace"/>
    <x v="0"/>
    <x v="0"/>
    <n v="5.5"/>
    <n v="0"/>
    <x v="0"/>
    <x v="1"/>
    <n v="0"/>
    <x v="0"/>
    <n v="0"/>
    <s v="No friends in neighbourhood"/>
    <s v="Sometimes"/>
    <n v="1"/>
    <s v="Never"/>
    <n v="1"/>
    <s v="Sometimes"/>
    <n v="1"/>
    <s v="Never"/>
    <n v="1"/>
    <s v="No neighbours"/>
    <s v="Somewhat disagree"/>
    <n v="1"/>
    <s v="Somewhat agree"/>
    <n v="3"/>
    <s v="Somewhat agree"/>
    <n v="3"/>
    <x v="3"/>
    <n v="2"/>
    <x v="1"/>
    <n v="1"/>
    <x v="0"/>
    <n v="4"/>
    <x v="0"/>
    <n v="4"/>
    <x v="7"/>
    <x v="6"/>
    <n v="55.5"/>
    <n v="55.5"/>
    <n v="1"/>
    <s v="School"/>
    <s v="Somewhat agree"/>
    <n v="3"/>
    <s v="Somewhat agree"/>
    <n v="3"/>
    <s v="Somewhat agree"/>
    <n v="3"/>
    <s v="MRT Stations"/>
    <s v="Shopping Mall"/>
    <s v="Bus Stops"/>
    <s v="School Reputation"/>
    <s v="School Curriculum"/>
    <s v="Distance from Home"/>
    <s v="Extremely Necessary"/>
    <n v="4"/>
    <s v="NIL"/>
    <s v="NIL"/>
  </r>
  <r>
    <x v="1"/>
    <x v="0"/>
    <s v="Singaporean"/>
    <s v="Sengkang"/>
    <s v="Public Housing (HDB)"/>
    <s v="4-Room"/>
    <x v="1"/>
    <x v="0"/>
    <n v="0"/>
    <n v="0"/>
    <x v="1"/>
    <x v="1"/>
    <n v="0"/>
    <x v="0"/>
    <n v="0"/>
    <s v="Neighbourhood shopping mall"/>
    <s v="Never"/>
    <n v="0"/>
    <s v="Never"/>
    <n v="0"/>
    <s v="Sometimes"/>
    <n v="0"/>
    <s v="Never"/>
    <n v="0"/>
    <s v="Neighbourhood Park/Playground/Fitness Corner"/>
    <s v="Somewhat disagree"/>
    <n v="1"/>
    <s v="Neither agree nor disagree"/>
    <n v="2"/>
    <s v="Neither agree nor disagree"/>
    <n v="2"/>
    <x v="2"/>
    <n v="0"/>
    <x v="2"/>
    <n v="0"/>
    <x v="1"/>
    <n v="3"/>
    <x v="4"/>
    <n v="2"/>
    <x v="8"/>
    <x v="3"/>
    <n v="95.5"/>
    <n v="25.5"/>
    <n v="0.27"/>
    <s v="Church and School"/>
    <s v="Somewhat agree"/>
    <n v="3"/>
    <s v="Somewhat agree"/>
    <n v="3"/>
    <s v="Somewhat agree"/>
    <n v="3"/>
    <s v="Bus Stops"/>
    <s v="MRT Stations"/>
    <s v="Shopping Mall"/>
    <s v="School Reputation"/>
    <s v="School Curriculum"/>
    <s v="Distance from Home"/>
    <s v="Somewhat NOT Necessary"/>
    <n v="1"/>
    <s v="NIL"/>
    <s v="NIL"/>
  </r>
  <r>
    <x v="0"/>
    <x v="1"/>
    <s v="Singaporean"/>
    <s v="I do not live in a HDB Town"/>
    <s v="Private"/>
    <s v="Bungalow"/>
    <x v="0"/>
    <x v="1"/>
    <n v="5.5"/>
    <n v="5.5"/>
    <x v="2"/>
    <x v="1"/>
    <n v="0"/>
    <x v="0"/>
    <n v="0"/>
    <s v="Each others house"/>
    <s v="Sometimes"/>
    <n v="1"/>
    <s v="Never"/>
    <n v="1"/>
    <s v="Sometimes"/>
    <n v="1"/>
    <s v="Never"/>
    <n v="1"/>
    <s v="No neighbours"/>
    <s v="Somewhat disagree"/>
    <n v="1"/>
    <s v="Somewhat agree"/>
    <n v="3"/>
    <s v="Somewhat agree"/>
    <n v="3"/>
    <x v="1"/>
    <n v="1"/>
    <x v="1"/>
    <n v="1"/>
    <x v="3"/>
    <n v="1"/>
    <x v="2"/>
    <n v="3"/>
    <x v="0"/>
    <x v="4"/>
    <n v="25.5"/>
    <n v="15.5"/>
    <n v="0.61"/>
    <s v="At their parks or houses "/>
    <s v="Somewhat agree"/>
    <n v="3"/>
    <s v="Strongly agree"/>
    <n v="4"/>
    <s v="Strongly agree"/>
    <n v="4"/>
    <s v="Shopping Mall"/>
    <s v="MRT Stations"/>
    <s v="Bus Stops"/>
    <s v="School Curriculum"/>
    <s v="School Reputation"/>
    <s v="Subjects Offered"/>
    <s v="Somewhat Necessary"/>
    <n v="3"/>
    <s v="NIL"/>
    <s v="NIL"/>
  </r>
  <r>
    <x v="2"/>
    <x v="0"/>
    <s v="Singaporean"/>
    <s v="Yishun"/>
    <s v="Public Housing (HDB)"/>
    <s v="Mansionette"/>
    <x v="0"/>
    <x v="0"/>
    <n v="5.5"/>
    <n v="0"/>
    <x v="0"/>
    <x v="1"/>
    <n v="0"/>
    <x v="0"/>
    <n v="0"/>
    <s v="No friends in neighbourhood"/>
    <s v="Sometimes"/>
    <n v="0"/>
    <s v="Sometimes"/>
    <n v="0"/>
    <s v="Sometimes"/>
    <n v="0"/>
    <s v="Sometimes"/>
    <n v="0"/>
    <s v="Neighbourhood Eatery (Hawker Centres/Cafes/etc)"/>
    <s v="Neither agree nor disagree"/>
    <n v="2"/>
    <s v="Somewhat agree"/>
    <n v="3"/>
    <s v="Somewhat agree"/>
    <n v="3"/>
    <x v="4"/>
    <n v="3"/>
    <x v="1"/>
    <n v="1"/>
    <x v="1"/>
    <n v="3"/>
    <x v="1"/>
    <n v="1"/>
    <x v="4"/>
    <x v="0"/>
    <n v="15.5"/>
    <n v="5.5"/>
    <n v="0.35"/>
    <s v="School"/>
    <s v="Somewhat agree"/>
    <n v="3"/>
    <s v="Somewhat agree"/>
    <n v="3"/>
    <s v="Somewhat agree"/>
    <n v="3"/>
    <s v="MRT Stations"/>
    <s v="Shopping Mall"/>
    <s v="Bus Stops"/>
    <s v="School Curriculum"/>
    <s v="School Reputation"/>
    <s v="Distance from Home"/>
    <s v="Somewhat Necessary"/>
    <n v="3"/>
    <s v="NIL"/>
    <s v="NIL"/>
  </r>
  <r>
    <x v="0"/>
    <x v="0"/>
    <s v="Singaporean"/>
    <s v="Bishan"/>
    <s v="Public Housing (HDB)"/>
    <s v="5-Room"/>
    <x v="0"/>
    <x v="0"/>
    <n v="5.5"/>
    <n v="0"/>
    <x v="0"/>
    <x v="1"/>
    <n v="0"/>
    <x v="0"/>
    <n v="0"/>
    <s v="No friends in neighbourhood"/>
    <s v="About half the time"/>
    <n v="0"/>
    <s v="Sometimes"/>
    <n v="0"/>
    <s v="Sometimes"/>
    <n v="0"/>
    <s v="Never"/>
    <n v="0"/>
    <s v="Neighbourhood shopping mall"/>
    <s v="Somewhat disagree"/>
    <n v="1"/>
    <s v="Neither agree nor disagree"/>
    <n v="2"/>
    <s v="Neither agree nor disagree"/>
    <n v="2"/>
    <x v="0"/>
    <n v="4"/>
    <x v="0"/>
    <n v="3"/>
    <x v="0"/>
    <n v="4"/>
    <x v="2"/>
    <n v="3"/>
    <x v="4"/>
    <x v="0"/>
    <n v="15.5"/>
    <n v="5.5"/>
    <n v="0.35"/>
    <s v="Our Houses"/>
    <s v="Somewhat agree"/>
    <n v="3"/>
    <s v="Somewhat agree"/>
    <n v="3"/>
    <s v="Somewhat agree"/>
    <n v="3"/>
    <s v="Bus Stops"/>
    <s v="MRT Stations"/>
    <s v="Shopping Mall"/>
    <s v="School Reputation"/>
    <s v="Distance from Home"/>
    <s v="School Curriculum"/>
    <s v="Somewhat NOT Necessary"/>
    <n v="1"/>
    <s v="NIL"/>
    <s v="NIL"/>
  </r>
  <r>
    <x v="3"/>
    <x v="0"/>
    <s v="Singaporean"/>
    <s v="I do not live in a HDB Town"/>
    <s v="Private"/>
    <s v="Terrace"/>
    <x v="1"/>
    <x v="0"/>
    <n v="0"/>
    <n v="0"/>
    <x v="1"/>
    <x v="1"/>
    <n v="0"/>
    <x v="0"/>
    <n v="0"/>
    <s v="No friends in neighbourhood"/>
    <s v="About half the time"/>
    <n v="0"/>
    <s v="Sometimes"/>
    <n v="0"/>
    <s v="Never"/>
    <n v="0"/>
    <s v="Never"/>
    <n v="0"/>
    <s v="At HDB block"/>
    <s v="Somewhat disagree"/>
    <n v="1"/>
    <s v="Somewhat agree"/>
    <n v="3"/>
    <s v="Somewhat agree"/>
    <n v="3"/>
    <x v="4"/>
    <n v="3"/>
    <x v="1"/>
    <n v="1"/>
    <x v="1"/>
    <n v="3"/>
    <x v="1"/>
    <n v="1"/>
    <x v="0"/>
    <x v="0"/>
    <n v="25.5"/>
    <n v="5.5"/>
    <n v="0.22"/>
    <s v="School"/>
    <s v="Somewhat agree"/>
    <n v="3"/>
    <s v="Somewhat agree"/>
    <n v="3"/>
    <s v="Somewhat agree"/>
    <n v="3"/>
    <s v="MRT Stations"/>
    <s v="Bus Stops"/>
    <s v="Shopping Mall"/>
    <s v="School Reputation"/>
    <s v="School Curriculum"/>
    <s v="Subjects Offered"/>
    <s v="Somewhat Necessary"/>
    <n v="3"/>
    <s v="NIL"/>
    <s v="NIL"/>
  </r>
  <r>
    <x v="2"/>
    <x v="0"/>
    <s v="Singaporean"/>
    <s v="Choa Chu Kang"/>
    <s v="Public Housing (HDB)"/>
    <s v="5-Room"/>
    <x v="0"/>
    <x v="0"/>
    <n v="5.5"/>
    <n v="0"/>
    <x v="0"/>
    <x v="1"/>
    <n v="0"/>
    <x v="0"/>
    <n v="0"/>
    <s v="No friends in neighbourhood"/>
    <s v="Sometimes"/>
    <n v="0"/>
    <s v="Never"/>
    <n v="0"/>
    <s v="Never"/>
    <n v="0"/>
    <s v="Never"/>
    <n v="0"/>
    <s v="No neighbours"/>
    <s v="Neither agree nor disagree"/>
    <n v="2"/>
    <s v="Somewhat agree"/>
    <n v="3"/>
    <s v="Strongly agree"/>
    <n v="4"/>
    <x v="3"/>
    <n v="2"/>
    <x v="1"/>
    <n v="1"/>
    <x v="4"/>
    <n v="2"/>
    <x v="1"/>
    <n v="1"/>
    <x v="0"/>
    <x v="0"/>
    <n v="25.5"/>
    <n v="5.5"/>
    <n v="0.22"/>
    <s v="School"/>
    <s v="Somewhat agree"/>
    <n v="3"/>
    <s v="Somewhat agree"/>
    <n v="3"/>
    <s v="Somewhat agree"/>
    <n v="3"/>
    <s v="MRT Stations"/>
    <s v="Bus Stops"/>
    <s v="Shopping Mall"/>
    <s v="School Curriculum"/>
    <s v="School Reputation"/>
    <s v="Distance from Home"/>
    <s v="Somewhat Necessary"/>
    <n v="3"/>
    <s v="NIL"/>
    <s v="NIL"/>
  </r>
  <r>
    <x v="2"/>
    <x v="0"/>
    <s v="Singaporean"/>
    <s v="Bukit Panjang"/>
    <s v="Private"/>
    <s v="Condominium"/>
    <x v="1"/>
    <x v="0"/>
    <n v="0"/>
    <n v="0"/>
    <x v="1"/>
    <x v="1"/>
    <n v="0"/>
    <x v="0"/>
    <n v="0"/>
    <s v="No friends in neighbourhood"/>
    <s v="Never"/>
    <n v="0"/>
    <s v="Never"/>
    <n v="0"/>
    <s v="Sometimes"/>
    <n v="0"/>
    <s v="Never"/>
    <n v="0"/>
    <s v="No neighbours"/>
    <s v="Somewhat disagree"/>
    <n v="1"/>
    <s v="Somewhat agree"/>
    <n v="3"/>
    <s v="Somewhat agree"/>
    <n v="3"/>
    <x v="2"/>
    <n v="0"/>
    <x v="2"/>
    <n v="0"/>
    <x v="1"/>
    <n v="3"/>
    <x v="4"/>
    <n v="2"/>
    <x v="4"/>
    <x v="0"/>
    <n v="15.5"/>
    <n v="5.5"/>
    <n v="0.35"/>
    <s v="School"/>
    <s v="Somewhat agree"/>
    <n v="3"/>
    <s v="Somewhat agree"/>
    <n v="3"/>
    <s v="Somewhat agree"/>
    <n v="3"/>
    <s v="MRT Stations"/>
    <s v="Bus Stops"/>
    <s v="Shopping Mall"/>
    <s v="School Reputation"/>
    <s v="Distance from Home"/>
    <s v="School Curriculum"/>
    <s v="Neutral"/>
    <n v="2"/>
    <s v="NIL"/>
    <s v="NIL"/>
  </r>
  <r>
    <x v="3"/>
    <x v="0"/>
    <s v="Singaporean"/>
    <s v="Bishan"/>
    <s v="Public Housing (HDB)"/>
    <s v="5-Room"/>
    <x v="0"/>
    <x v="0"/>
    <n v="5.5"/>
    <n v="0"/>
    <x v="0"/>
    <x v="1"/>
    <n v="0"/>
    <x v="0"/>
    <n v="0"/>
    <s v="No friends in neighbourhood"/>
    <s v="Sometimes"/>
    <n v="0"/>
    <s v="Never"/>
    <n v="0"/>
    <s v="Never"/>
    <n v="0"/>
    <s v="Never"/>
    <n v="0"/>
    <s v="No neighbours"/>
    <s v="Neither agree nor disagree"/>
    <n v="2"/>
    <s v="Somewhat agree"/>
    <n v="3"/>
    <s v="Strongly agree"/>
    <n v="4"/>
    <x v="3"/>
    <n v="2"/>
    <x v="3"/>
    <n v="2"/>
    <x v="1"/>
    <n v="3"/>
    <x v="4"/>
    <n v="2"/>
    <x v="4"/>
    <x v="0"/>
    <n v="15.5"/>
    <n v="5.5"/>
    <n v="0.35"/>
    <s v="Town"/>
    <s v="Somewhat agree"/>
    <n v="3"/>
    <s v="Somewhat agree"/>
    <n v="3"/>
    <s v="Somewhat agree"/>
    <n v="3"/>
    <s v="Supermarket"/>
    <s v="Bus Stops"/>
    <s v="Shopping Mall"/>
    <s v="School Reputation"/>
    <s v="Distance from Home"/>
    <s v="School Curriculum"/>
    <s v="Somewhat Necessary"/>
    <n v="3"/>
    <s v="NIL"/>
    <s v="NIL"/>
  </r>
  <r>
    <x v="1"/>
    <x v="0"/>
    <s v="Singaporean"/>
    <s v="Pasir Ris"/>
    <s v="Public Housing (HDB)"/>
    <s v="5-Room"/>
    <x v="1"/>
    <x v="0"/>
    <n v="0"/>
    <n v="0"/>
    <x v="1"/>
    <x v="1"/>
    <n v="0"/>
    <x v="0"/>
    <n v="0"/>
    <s v="No friends in neighbourhood"/>
    <s v="Sometimes"/>
    <n v="0"/>
    <s v="Never"/>
    <n v="0"/>
    <s v="Sometimes"/>
    <n v="0"/>
    <s v="Never"/>
    <n v="0"/>
    <s v="Neighbourhood Eatery (Hawker Centres/Cafes/etc)"/>
    <s v="Somewhat disagree"/>
    <n v="1"/>
    <s v="Somewhat agree"/>
    <n v="3"/>
    <s v="Somewhat agree"/>
    <n v="3"/>
    <x v="2"/>
    <n v="0"/>
    <x v="2"/>
    <n v="0"/>
    <x v="1"/>
    <n v="3"/>
    <x v="3"/>
    <n v="0"/>
    <x v="4"/>
    <x v="0"/>
    <n v="15.5"/>
    <n v="5.5"/>
    <n v="0.35"/>
    <s v="School"/>
    <s v="Somewhat agree"/>
    <n v="3"/>
    <s v="Somewhat agree"/>
    <n v="3"/>
    <s v="Somewhat agree"/>
    <n v="3"/>
    <s v="MRT Stations"/>
    <s v="Bus Stops"/>
    <s v="Shopping Mall"/>
    <s v="School Reputation"/>
    <s v="Distance from Home"/>
    <s v="School Curriculum"/>
    <s v="Neutral"/>
    <n v="2"/>
    <s v="NIL"/>
    <s v="NIL"/>
  </r>
  <r>
    <x v="0"/>
    <x v="0"/>
    <s v="Singaporean"/>
    <s v="Serangoon"/>
    <s v="Private"/>
    <s v="Condominium"/>
    <x v="1"/>
    <x v="0"/>
    <n v="0"/>
    <n v="0"/>
    <x v="1"/>
    <x v="1"/>
    <n v="0"/>
    <x v="0"/>
    <n v="0"/>
    <s v="No friends in neighbourhood"/>
    <s v="Sometimes"/>
    <n v="0"/>
    <s v="Sometimes"/>
    <n v="0"/>
    <s v="Sometimes"/>
    <n v="0"/>
    <s v="Never"/>
    <n v="0"/>
    <s v="In the lift"/>
    <s v="Neither agree nor disagree"/>
    <n v="2"/>
    <s v="Somewhat agree"/>
    <n v="3"/>
    <s v="Strongly agree"/>
    <n v="4"/>
    <x v="1"/>
    <n v="1"/>
    <x v="1"/>
    <n v="1"/>
    <x v="0"/>
    <n v="4"/>
    <x v="0"/>
    <n v="4"/>
    <x v="4"/>
    <x v="0"/>
    <n v="15.5"/>
    <n v="5.5"/>
    <n v="0.35"/>
    <s v="School"/>
    <s v="Somewhat agree"/>
    <n v="3"/>
    <s v="Somewhat agree"/>
    <n v="3"/>
    <s v="Somewhat agree"/>
    <n v="3"/>
    <s v="MRT Stations"/>
    <s v="Bus Stops"/>
    <s v="Shopping Mall"/>
    <s v="School Reputation"/>
    <s v="Distance from Home"/>
    <s v="School Curriculum"/>
    <s v="Neutral"/>
    <n v="2"/>
    <s v="NIL"/>
    <s v="NIL"/>
  </r>
  <r>
    <x v="7"/>
    <x v="2"/>
    <s v="Singaporean"/>
    <s v="Ang Mo Kio"/>
    <s v="Public Housing (HDB)"/>
    <s v="4-Room"/>
    <x v="0"/>
    <x v="0"/>
    <n v="5.5"/>
    <n v="0"/>
    <x v="0"/>
    <x v="1"/>
    <n v="0"/>
    <x v="0"/>
    <n v="0"/>
    <s v="No friends in neighbourhood"/>
    <s v="Sometimes"/>
    <n v="0"/>
    <s v="Sometimes"/>
    <n v="0"/>
    <s v="Sometimes"/>
    <n v="0"/>
    <s v="Never"/>
    <n v="0"/>
    <s v="No neighbours"/>
    <s v="Somewhat disagree"/>
    <n v="1"/>
    <s v="Somewhat agree"/>
    <n v="3"/>
    <s v="Somewhat agree"/>
    <n v="3"/>
    <x v="0"/>
    <n v="4"/>
    <x v="4"/>
    <n v="4"/>
    <x v="0"/>
    <n v="4"/>
    <x v="0"/>
    <n v="4"/>
    <x v="4"/>
    <x v="0"/>
    <n v="15.5"/>
    <n v="5.5"/>
    <n v="0.35"/>
    <s v="School"/>
    <s v="Somewhat agree"/>
    <n v="3"/>
    <s v="Somewhat agree"/>
    <n v="3"/>
    <s v="Somewhat agree"/>
    <n v="3"/>
    <s v="Hawker Centres"/>
    <s v="Bus Stops"/>
    <s v="MRT Stations"/>
    <s v="School Reputation"/>
    <s v="School Curriculum"/>
    <s v="Subjects Offered"/>
    <s v="Neutral"/>
    <n v="2"/>
    <s v="NIL"/>
    <s v="NIL"/>
  </r>
  <r>
    <x v="0"/>
    <x v="0"/>
    <s v="Singaporean"/>
    <s v="Bukit Timah"/>
    <s v="Private"/>
    <s v="Condominium"/>
    <x v="1"/>
    <x v="0"/>
    <n v="0"/>
    <n v="0"/>
    <x v="1"/>
    <x v="1"/>
    <n v="0"/>
    <x v="0"/>
    <n v="0"/>
    <s v="No friends in neighbourhood"/>
    <s v="Sometimes"/>
    <n v="0"/>
    <s v="Sometimes"/>
    <n v="0"/>
    <s v="Sometimes"/>
    <n v="0"/>
    <s v="Sometimes"/>
    <n v="0"/>
    <s v="Neighbourhood Park/Playground/Fitness Corner"/>
    <s v="Somewhat disagree"/>
    <n v="1"/>
    <s v="Somewhat agree"/>
    <n v="3"/>
    <s v="Somewhat agree"/>
    <n v="3"/>
    <x v="1"/>
    <n v="1"/>
    <x v="1"/>
    <n v="1"/>
    <x v="0"/>
    <n v="4"/>
    <x v="0"/>
    <n v="4"/>
    <x v="4"/>
    <x v="0"/>
    <n v="15.5"/>
    <n v="5.5"/>
    <n v="0.35"/>
    <s v="School"/>
    <s v="Somewhat agree"/>
    <n v="3"/>
    <s v="Somewhat agree"/>
    <n v="3"/>
    <s v="Somewhat agree"/>
    <n v="3"/>
    <s v="MRT Stations"/>
    <s v="Bus Stops"/>
    <s v="Shopping Mall"/>
    <s v="School Reputation"/>
    <s v="Distance from Home"/>
    <s v="School Curriculum"/>
    <s v="Neutral"/>
    <n v="2"/>
    <s v="NIL"/>
    <s v="NIL"/>
  </r>
  <r>
    <x v="3"/>
    <x v="1"/>
    <s v="Singaporean"/>
    <s v="Clementi"/>
    <s v="Private"/>
    <s v="Condominium"/>
    <x v="0"/>
    <x v="1"/>
    <n v="5.5"/>
    <n v="5.5"/>
    <x v="2"/>
    <x v="0"/>
    <n v="1"/>
    <x v="1"/>
    <n v="1"/>
    <s v="Neighbourhood shopping mall"/>
    <s v="Sometimes"/>
    <n v="0"/>
    <s v="Sometimes"/>
    <n v="0"/>
    <s v="Never"/>
    <n v="0"/>
    <s v="Never"/>
    <n v="0"/>
    <s v="Neighbourhood Eatery (Hawker Centres/Cafes/etc)"/>
    <s v="Somewhat agree"/>
    <n v="3"/>
    <s v="Neither agree nor disagree"/>
    <n v="2"/>
    <s v="Strongly agree"/>
    <n v="4"/>
    <x v="0"/>
    <n v="4"/>
    <x v="4"/>
    <n v="4"/>
    <x v="0"/>
    <n v="4"/>
    <x v="0"/>
    <n v="4"/>
    <x v="5"/>
    <x v="5"/>
    <n v="105.5"/>
    <n v="105.5"/>
    <n v="1"/>
    <s v="School, malls, their houses"/>
    <s v="Somewhat agree"/>
    <n v="3"/>
    <s v="Strongly agree"/>
    <n v="4"/>
    <s v="Strongly agree"/>
    <n v="4"/>
    <s v="MRT Stations"/>
    <s v="Bus Stops"/>
    <s v="Shopping Mall"/>
    <s v="School Curriculum"/>
    <s v="School Reputation"/>
    <s v="Subjects Offered"/>
    <s v="Somewhat Necessary"/>
    <n v="3"/>
    <s v="NIL"/>
    <s v="NIL"/>
  </r>
  <r>
    <x v="3"/>
    <x v="1"/>
    <s v="Singaporean"/>
    <s v="I do not live in a HDB Town"/>
    <s v="Private"/>
    <s v="Condominium"/>
    <x v="0"/>
    <x v="1"/>
    <n v="5.5"/>
    <n v="5.5"/>
    <x v="2"/>
    <x v="0"/>
    <n v="1"/>
    <x v="1"/>
    <n v="1"/>
    <s v="Neighbourhood shopping mall"/>
    <s v="Sometimes"/>
    <n v="0"/>
    <s v="Never"/>
    <n v="0"/>
    <s v="Sometimes"/>
    <n v="0"/>
    <s v="Never"/>
    <n v="0"/>
    <s v="At HDB block"/>
    <s v="Somewhat disagree"/>
    <n v="1"/>
    <s v="Somewhat agree"/>
    <n v="3"/>
    <s v="Somewhat agree"/>
    <n v="3"/>
    <x v="0"/>
    <n v="4"/>
    <x v="4"/>
    <n v="4"/>
    <x v="0"/>
    <n v="4"/>
    <x v="0"/>
    <n v="4"/>
    <x v="9"/>
    <x v="6"/>
    <n v="75.5"/>
    <n v="55.5"/>
    <n v="0.74"/>
    <s v="School / bars / nightclubs"/>
    <s v="Strongly agree"/>
    <n v="4"/>
    <s v="Strongly agree"/>
    <n v="4"/>
    <s v="Strongly agree"/>
    <n v="4"/>
    <s v="Shopping Mall"/>
    <s v="MRT Stations"/>
    <s v="Bus Stops"/>
    <s v="Distance from Home"/>
    <s v="Subjects Offered"/>
    <s v="School Curriculum"/>
    <s v="Neutral"/>
    <n v="2"/>
    <s v="NIL"/>
    <s v="N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5B684B-A724-1F4C-B9A9-99C4067C4A8B}" name="PivotTable2"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6:T22" firstHeaderRow="1" firstDataRow="2" firstDataCol="1"/>
  <pivotFields count="60">
    <pivotField axis="axisRow"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axis="axisCol" dataField="1" showAll="0">
      <items count="19">
        <item x="3"/>
        <item x="15"/>
        <item x="14"/>
        <item x="16"/>
        <item x="17"/>
        <item x="10"/>
        <item x="0"/>
        <item x="5"/>
        <item x="11"/>
        <item x="6"/>
        <item x="4"/>
        <item x="9"/>
        <item x="13"/>
        <item x="7"/>
        <item x="12"/>
        <item x="1"/>
        <item x="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i>
    <i>
      <x v="1"/>
    </i>
    <i>
      <x v="2"/>
    </i>
    <i>
      <x v="3"/>
    </i>
    <i t="grand">
      <x/>
    </i>
  </rowItems>
  <colFields count="1">
    <field x="42"/>
  </colFields>
  <colItems count="19">
    <i>
      <x/>
    </i>
    <i>
      <x v="1"/>
    </i>
    <i>
      <x v="2"/>
    </i>
    <i>
      <x v="3"/>
    </i>
    <i>
      <x v="4"/>
    </i>
    <i>
      <x v="5"/>
    </i>
    <i>
      <x v="6"/>
    </i>
    <i>
      <x v="7"/>
    </i>
    <i>
      <x v="8"/>
    </i>
    <i>
      <x v="9"/>
    </i>
    <i>
      <x v="10"/>
    </i>
    <i>
      <x v="11"/>
    </i>
    <i>
      <x v="12"/>
    </i>
    <i>
      <x v="13"/>
    </i>
    <i>
      <x v="14"/>
    </i>
    <i>
      <x v="15"/>
    </i>
    <i>
      <x v="16"/>
    </i>
    <i>
      <x v="17"/>
    </i>
    <i t="grand">
      <x/>
    </i>
  </colItems>
  <dataFields count="1">
    <dataField name="Count of Friends of other ethnicities to friends outside neighbourhood" fld="42" subtotal="count" baseField="0" baseItem="0"/>
  </dataFields>
  <chartFormats count="35">
    <chartFormat chart="1" format="28" series="1">
      <pivotArea type="data" outline="0" fieldPosition="0">
        <references count="1">
          <reference field="42" count="1" selected="0">
            <x v="1"/>
          </reference>
        </references>
      </pivotArea>
    </chartFormat>
    <chartFormat chart="1" format="29" series="1">
      <pivotArea type="data" outline="0" fieldPosition="0">
        <references count="1">
          <reference field="42" count="1" selected="0">
            <x v="2"/>
          </reference>
        </references>
      </pivotArea>
    </chartFormat>
    <chartFormat chart="1" format="30" series="1">
      <pivotArea type="data" outline="0" fieldPosition="0">
        <references count="1">
          <reference field="42" count="1" selected="0">
            <x v="3"/>
          </reference>
        </references>
      </pivotArea>
    </chartFormat>
    <chartFormat chart="1" format="31" series="1">
      <pivotArea type="data" outline="0" fieldPosition="0">
        <references count="1">
          <reference field="42" count="1" selected="0">
            <x v="4"/>
          </reference>
        </references>
      </pivotArea>
    </chartFormat>
    <chartFormat chart="1" format="32" series="1">
      <pivotArea type="data" outline="0" fieldPosition="0">
        <references count="1">
          <reference field="42" count="1" selected="0">
            <x v="5"/>
          </reference>
        </references>
      </pivotArea>
    </chartFormat>
    <chartFormat chart="1" format="33" series="1">
      <pivotArea type="data" outline="0" fieldPosition="0">
        <references count="1">
          <reference field="42" count="1" selected="0">
            <x v="6"/>
          </reference>
        </references>
      </pivotArea>
    </chartFormat>
    <chartFormat chart="1" format="34" series="1">
      <pivotArea type="data" outline="0" fieldPosition="0">
        <references count="1">
          <reference field="42" count="1" selected="0">
            <x v="7"/>
          </reference>
        </references>
      </pivotArea>
    </chartFormat>
    <chartFormat chart="1" format="35" series="1">
      <pivotArea type="data" outline="0" fieldPosition="0">
        <references count="1">
          <reference field="42" count="1" selected="0">
            <x v="8"/>
          </reference>
        </references>
      </pivotArea>
    </chartFormat>
    <chartFormat chart="1" format="36" series="1">
      <pivotArea type="data" outline="0" fieldPosition="0">
        <references count="1">
          <reference field="42" count="1" selected="0">
            <x v="9"/>
          </reference>
        </references>
      </pivotArea>
    </chartFormat>
    <chartFormat chart="1" format="37" series="1">
      <pivotArea type="data" outline="0" fieldPosition="0">
        <references count="1">
          <reference field="42" count="1" selected="0">
            <x v="10"/>
          </reference>
        </references>
      </pivotArea>
    </chartFormat>
    <chartFormat chart="1" format="38" series="1">
      <pivotArea type="data" outline="0" fieldPosition="0">
        <references count="1">
          <reference field="42" count="1" selected="0">
            <x v="11"/>
          </reference>
        </references>
      </pivotArea>
    </chartFormat>
    <chartFormat chart="1" format="39" series="1">
      <pivotArea type="data" outline="0" fieldPosition="0">
        <references count="1">
          <reference field="42" count="1" selected="0">
            <x v="12"/>
          </reference>
        </references>
      </pivotArea>
    </chartFormat>
    <chartFormat chart="1" format="40" series="1">
      <pivotArea type="data" outline="0" fieldPosition="0">
        <references count="1">
          <reference field="42" count="1" selected="0">
            <x v="13"/>
          </reference>
        </references>
      </pivotArea>
    </chartFormat>
    <chartFormat chart="1" format="41" series="1">
      <pivotArea type="data" outline="0" fieldPosition="0">
        <references count="1">
          <reference field="42" count="1" selected="0">
            <x v="14"/>
          </reference>
        </references>
      </pivotArea>
    </chartFormat>
    <chartFormat chart="1" format="42" series="1">
      <pivotArea type="data" outline="0" fieldPosition="0">
        <references count="1">
          <reference field="42" count="1" selected="0">
            <x v="15"/>
          </reference>
        </references>
      </pivotArea>
    </chartFormat>
    <chartFormat chart="1" format="43" series="1">
      <pivotArea type="data" outline="0" fieldPosition="0">
        <references count="1">
          <reference field="42" count="1" selected="0">
            <x v="16"/>
          </reference>
        </references>
      </pivotArea>
    </chartFormat>
    <chartFormat chart="1" format="44" series="1">
      <pivotArea type="data" outline="0" fieldPosition="0">
        <references count="1">
          <reference field="42" count="1" selected="0">
            <x v="0"/>
          </reference>
        </references>
      </pivotArea>
    </chartFormat>
    <chartFormat chart="1" format="45" series="1">
      <pivotArea type="data" outline="0" fieldPosition="0">
        <references count="2">
          <reference field="4294967294" count="1" selected="0">
            <x v="0"/>
          </reference>
          <reference field="42" count="1" selected="0">
            <x v="17"/>
          </reference>
        </references>
      </pivotArea>
    </chartFormat>
    <chartFormat chart="1" format="46" series="1">
      <pivotArea type="data" outline="0" fieldPosition="0">
        <references count="2">
          <reference field="4294967294" count="1" selected="0">
            <x v="0"/>
          </reference>
          <reference field="42" count="1" selected="0">
            <x v="0"/>
          </reference>
        </references>
      </pivotArea>
    </chartFormat>
    <chartFormat chart="1" format="47" series="1">
      <pivotArea type="data" outline="0" fieldPosition="0">
        <references count="2">
          <reference field="4294967294" count="1" selected="0">
            <x v="0"/>
          </reference>
          <reference field="42" count="1" selected="0">
            <x v="1"/>
          </reference>
        </references>
      </pivotArea>
    </chartFormat>
    <chartFormat chart="1" format="48" series="1">
      <pivotArea type="data" outline="0" fieldPosition="0">
        <references count="2">
          <reference field="4294967294" count="1" selected="0">
            <x v="0"/>
          </reference>
          <reference field="42" count="1" selected="0">
            <x v="2"/>
          </reference>
        </references>
      </pivotArea>
    </chartFormat>
    <chartFormat chart="1" format="49" series="1">
      <pivotArea type="data" outline="0" fieldPosition="0">
        <references count="2">
          <reference field="4294967294" count="1" selected="0">
            <x v="0"/>
          </reference>
          <reference field="42" count="1" selected="0">
            <x v="3"/>
          </reference>
        </references>
      </pivotArea>
    </chartFormat>
    <chartFormat chart="1" format="50" series="1">
      <pivotArea type="data" outline="0" fieldPosition="0">
        <references count="2">
          <reference field="4294967294" count="1" selected="0">
            <x v="0"/>
          </reference>
          <reference field="42" count="1" selected="0">
            <x v="4"/>
          </reference>
        </references>
      </pivotArea>
    </chartFormat>
    <chartFormat chart="1" format="51" series="1">
      <pivotArea type="data" outline="0" fieldPosition="0">
        <references count="2">
          <reference field="4294967294" count="1" selected="0">
            <x v="0"/>
          </reference>
          <reference field="42" count="1" selected="0">
            <x v="5"/>
          </reference>
        </references>
      </pivotArea>
    </chartFormat>
    <chartFormat chart="1" format="52" series="1">
      <pivotArea type="data" outline="0" fieldPosition="0">
        <references count="2">
          <reference field="4294967294" count="1" selected="0">
            <x v="0"/>
          </reference>
          <reference field="42" count="1" selected="0">
            <x v="6"/>
          </reference>
        </references>
      </pivotArea>
    </chartFormat>
    <chartFormat chart="1" format="53" series="1">
      <pivotArea type="data" outline="0" fieldPosition="0">
        <references count="2">
          <reference field="4294967294" count="1" selected="0">
            <x v="0"/>
          </reference>
          <reference field="42" count="1" selected="0">
            <x v="7"/>
          </reference>
        </references>
      </pivotArea>
    </chartFormat>
    <chartFormat chart="1" format="54" series="1">
      <pivotArea type="data" outline="0" fieldPosition="0">
        <references count="2">
          <reference field="4294967294" count="1" selected="0">
            <x v="0"/>
          </reference>
          <reference field="42" count="1" selected="0">
            <x v="8"/>
          </reference>
        </references>
      </pivotArea>
    </chartFormat>
    <chartFormat chart="1" format="55" series="1">
      <pivotArea type="data" outline="0" fieldPosition="0">
        <references count="2">
          <reference field="4294967294" count="1" selected="0">
            <x v="0"/>
          </reference>
          <reference field="42" count="1" selected="0">
            <x v="9"/>
          </reference>
        </references>
      </pivotArea>
    </chartFormat>
    <chartFormat chart="1" format="56" series="1">
      <pivotArea type="data" outline="0" fieldPosition="0">
        <references count="2">
          <reference field="4294967294" count="1" selected="0">
            <x v="0"/>
          </reference>
          <reference field="42" count="1" selected="0">
            <x v="10"/>
          </reference>
        </references>
      </pivotArea>
    </chartFormat>
    <chartFormat chart="1" format="57" series="1">
      <pivotArea type="data" outline="0" fieldPosition="0">
        <references count="2">
          <reference field="4294967294" count="1" selected="0">
            <x v="0"/>
          </reference>
          <reference field="42" count="1" selected="0">
            <x v="11"/>
          </reference>
        </references>
      </pivotArea>
    </chartFormat>
    <chartFormat chart="1" format="58" series="1">
      <pivotArea type="data" outline="0" fieldPosition="0">
        <references count="2">
          <reference field="4294967294" count="1" selected="0">
            <x v="0"/>
          </reference>
          <reference field="42" count="1" selected="0">
            <x v="12"/>
          </reference>
        </references>
      </pivotArea>
    </chartFormat>
    <chartFormat chart="1" format="59" series="1">
      <pivotArea type="data" outline="0" fieldPosition="0">
        <references count="2">
          <reference field="4294967294" count="1" selected="0">
            <x v="0"/>
          </reference>
          <reference field="42" count="1" selected="0">
            <x v="13"/>
          </reference>
        </references>
      </pivotArea>
    </chartFormat>
    <chartFormat chart="1" format="60" series="1">
      <pivotArea type="data" outline="0" fieldPosition="0">
        <references count="2">
          <reference field="4294967294" count="1" selected="0">
            <x v="0"/>
          </reference>
          <reference field="42" count="1" selected="0">
            <x v="14"/>
          </reference>
        </references>
      </pivotArea>
    </chartFormat>
    <chartFormat chart="1" format="61" series="1">
      <pivotArea type="data" outline="0" fieldPosition="0">
        <references count="2">
          <reference field="4294967294" count="1" selected="0">
            <x v="0"/>
          </reference>
          <reference field="42" count="1" selected="0">
            <x v="15"/>
          </reference>
        </references>
      </pivotArea>
    </chartFormat>
    <chartFormat chart="1" format="62" series="1">
      <pivotArea type="data" outline="0" fieldPosition="0">
        <references count="2">
          <reference field="4294967294" count="1" selected="0">
            <x v="0"/>
          </reference>
          <reference field="42"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8E0A0F-DC09-7743-A0BF-49A43846EDB0}" name="PivotTable1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1:F137"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axis="axisRow" dataField="1"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5">
    <i>
      <x/>
    </i>
    <i>
      <x v="1"/>
    </i>
    <i>
      <x v="2"/>
    </i>
    <i>
      <x v="3"/>
    </i>
    <i t="grand">
      <x/>
    </i>
  </rowItems>
  <colFields count="1">
    <field x="1"/>
  </colFields>
  <colItems count="5">
    <i>
      <x/>
    </i>
    <i>
      <x v="1"/>
    </i>
    <i>
      <x v="2"/>
    </i>
    <i>
      <x v="3"/>
    </i>
    <i t="grand">
      <x/>
    </i>
  </colItems>
  <dataFields count="1">
    <dataField name="Count of Q10. How often do you interact with your friends in your neighbourhood? - 2" fld="11" subtotal="count" baseField="0" baseItem="0"/>
  </dataFields>
  <chartFormats count="8">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2"/>
          </reference>
        </references>
      </pivotArea>
    </chartFormat>
    <chartFormat chart="8"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2772D-6723-4445-A0F8-2E5D93B87C69}" name="PivotTable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7:E43" firstHeaderRow="1" firstDataRow="2" firstDataCol="1"/>
  <pivotFields count="61">
    <pivotField showAll="0"/>
    <pivotField axis="axisRow" showAll="0">
      <items count="5">
        <item x="0"/>
        <item x="3"/>
        <item x="1"/>
        <item x="2"/>
        <item t="default"/>
      </items>
    </pivotField>
    <pivotField showAll="0"/>
    <pivotField showAll="0"/>
    <pivotField showAll="0"/>
    <pivotField showAll="0"/>
    <pivotField showAll="0"/>
    <pivotField showAll="0"/>
    <pivotField numFmtId="2" showAll="0"/>
    <pivotField numFmtId="2" showAll="0"/>
    <pivotField axis="axisCol" dataField="1" showAll="0">
      <items count="6">
        <item x="0"/>
        <item x="3"/>
        <item x="2"/>
        <item h="1" x="1"/>
        <item m="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10"/>
  </colFields>
  <colItems count="4">
    <i>
      <x/>
    </i>
    <i>
      <x v="1"/>
    </i>
    <i>
      <x v="2"/>
    </i>
    <i t="grand">
      <x/>
    </i>
  </colItems>
  <dataFields count="1">
    <dataField name="Count of Friends of different ethnicity to friends in neighbourhood" fld="10" subtotal="count" baseField="0" baseItem="0"/>
  </dataFields>
  <chartFormats count="12">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0" count="1" selected="0">
            <x v="1"/>
          </reference>
        </references>
      </pivotArea>
    </chartFormat>
    <chartFormat chart="0" format="8" series="1">
      <pivotArea type="data" outline="0" fieldPosition="0">
        <references count="2">
          <reference field="4294967294" count="1" selected="0">
            <x v="0"/>
          </reference>
          <reference field="10" count="1" selected="0">
            <x v="2"/>
          </reference>
        </references>
      </pivotArea>
    </chartFormat>
    <chartFormat chart="0" format="9" series="1">
      <pivotArea type="data" outline="0" fieldPosition="0">
        <references count="2">
          <reference field="4294967294" count="1" selected="0">
            <x v="0"/>
          </reference>
          <reference field="10" count="1" selected="0">
            <x v="4"/>
          </reference>
        </references>
      </pivotArea>
    </chartFormat>
    <chartFormat chart="0" format="10" series="1">
      <pivotArea type="data" outline="0" fieldPosition="0">
        <references count="2">
          <reference field="4294967294" count="1" selected="0">
            <x v="0"/>
          </reference>
          <reference field="10" count="1" selected="0">
            <x v="3"/>
          </reference>
        </references>
      </pivotArea>
    </chartFormat>
    <chartFormat chart="9" format="11" series="1">
      <pivotArea type="data" outline="0" fieldPosition="0">
        <references count="2">
          <reference field="4294967294" count="1" selected="0">
            <x v="0"/>
          </reference>
          <reference field="10" count="1" selected="0">
            <x v="0"/>
          </reference>
        </references>
      </pivotArea>
    </chartFormat>
    <chartFormat chart="9" format="12" series="1">
      <pivotArea type="data" outline="0" fieldPosition="0">
        <references count="2">
          <reference field="4294967294" count="1" selected="0">
            <x v="0"/>
          </reference>
          <reference field="10" count="1" selected="0">
            <x v="1"/>
          </reference>
        </references>
      </pivotArea>
    </chartFormat>
    <chartFormat chart="9" format="13" series="1">
      <pivotArea type="data" outline="0" fieldPosition="0">
        <references count="2">
          <reference field="4294967294" count="1" selected="0">
            <x v="0"/>
          </reference>
          <reference field="10" count="1" selected="0">
            <x v="2"/>
          </reference>
        </references>
      </pivotArea>
    </chartFormat>
    <chartFormat chart="10" format="14" series="1">
      <pivotArea type="data" outline="0" fieldPosition="0">
        <references count="2">
          <reference field="4294967294" count="1" selected="0">
            <x v="0"/>
          </reference>
          <reference field="10" count="1" selected="0">
            <x v="0"/>
          </reference>
        </references>
      </pivotArea>
    </chartFormat>
    <chartFormat chart="10" format="15" series="1">
      <pivotArea type="data" outline="0" fieldPosition="0">
        <references count="2">
          <reference field="4294967294" count="1" selected="0">
            <x v="0"/>
          </reference>
          <reference field="10" count="1" selected="0">
            <x v="1"/>
          </reference>
        </references>
      </pivotArea>
    </chartFormat>
    <chartFormat chart="10" format="16" series="1">
      <pivotArea type="data" outline="0" fieldPosition="0">
        <references count="2">
          <reference field="4294967294" count="1" selected="0">
            <x v="0"/>
          </reference>
          <reference field="10" count="1" selected="0">
            <x v="2"/>
          </reference>
        </references>
      </pivotArea>
    </chartFormat>
    <chartFormat chart="0" format="11"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768AC5-F9DB-AC4A-889E-8E22ACC35831}" name="PivotTable17"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84:H190" firstHeaderRow="1" firstDataRow="2" firstDataCol="1"/>
  <pivotFields count="44">
    <pivotField showAll="0"/>
    <pivotField axis="axisRow" showAll="0">
      <items count="5">
        <item x="0"/>
        <item x="3"/>
        <item x="1"/>
        <item x="2"/>
        <item t="default"/>
      </items>
    </pivotField>
    <pivotField showAll="0"/>
    <pivotField showAll="0"/>
    <pivotField showAll="0"/>
    <pivotField showAll="0"/>
    <pivotField showAll="0">
      <items count="4">
        <item x="1"/>
        <item x="0"/>
        <item x="2"/>
        <item t="default"/>
      </items>
    </pivotField>
    <pivotField showAll="0"/>
    <pivotField numFmtId="2" showAll="0">
      <items count="4">
        <item x="1"/>
        <item x="0"/>
        <item x="2"/>
        <item t="default"/>
      </items>
    </pivotField>
    <pivotField numFmtId="2" showAll="0">
      <items count="3">
        <item x="0"/>
        <item x="1"/>
        <item t="default"/>
      </items>
    </pivotField>
    <pivotField numFmtId="2" showAll="0"/>
    <pivotField showAll="0">
      <items count="5">
        <item x="1"/>
        <item x="0"/>
        <item x="3"/>
        <item x="2"/>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items count="6">
        <item x="2"/>
        <item x="1"/>
        <item x="3"/>
        <item x="4"/>
        <item x="0"/>
        <item t="default"/>
      </items>
    </pivotField>
    <pivotField showAll="0">
      <items count="6">
        <item x="2"/>
        <item x="1"/>
        <item x="3"/>
        <item x="0"/>
        <item x="4"/>
        <item t="default"/>
      </items>
    </pivotField>
    <pivotField showAll="0">
      <items count="6">
        <item x="2"/>
        <item x="3"/>
        <item x="4"/>
        <item x="1"/>
        <item x="0"/>
        <item t="default"/>
      </items>
    </pivotField>
    <pivotField showAll="0">
      <items count="6">
        <item x="3"/>
        <item x="1"/>
        <item x="4"/>
        <item x="2"/>
        <item x="0"/>
        <item t="default"/>
      </items>
    </pivotField>
    <pivotField showAll="0"/>
    <pivotField showAll="0">
      <items count="8">
        <item x="2"/>
        <item x="0"/>
        <item x="4"/>
        <item x="3"/>
        <item x="1"/>
        <item x="6"/>
        <item x="5"/>
        <item t="default"/>
      </items>
    </pivotField>
    <pivotField numFmtId="2" showAll="0"/>
    <pivotField numFmtId="2" showAll="0"/>
    <pivotField numFmtId="2" showAll="0"/>
    <pivotField showAll="0"/>
    <pivotField showAll="0">
      <items count="4">
        <item x="2"/>
        <item x="1"/>
        <item x="0"/>
        <item t="default"/>
      </items>
    </pivotField>
    <pivotField showAll="0">
      <items count="4">
        <item x="2"/>
        <item x="1"/>
        <item x="0"/>
        <item t="default"/>
      </items>
    </pivotField>
    <pivotField showAll="0">
      <items count="4">
        <item x="2"/>
        <item x="1"/>
        <item x="0"/>
        <item t="default"/>
      </items>
    </pivotField>
    <pivotField axis="axisCol" dataField="1" showAll="0">
      <items count="7">
        <item x="1"/>
        <item x="5"/>
        <item x="0"/>
        <item x="2"/>
        <item x="4"/>
        <item x="3"/>
        <item t="default"/>
      </items>
    </pivotField>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35"/>
  </colFields>
  <colItems count="7">
    <i>
      <x/>
    </i>
    <i>
      <x v="1"/>
    </i>
    <i>
      <x v="2"/>
    </i>
    <i>
      <x v="3"/>
    </i>
    <i>
      <x v="4"/>
    </i>
    <i>
      <x v="5"/>
    </i>
    <i t="grand">
      <x/>
    </i>
  </colItems>
  <dataFields count="1">
    <dataField name="Count of Q31. Rank the top 3 amenities you believe are most important to be near your house by entering values 1 to 3 in the boxes below. - Place of Worship" fld="35" subtotal="count" baseField="0" baseItem="0"/>
  </dataFields>
  <chartFormats count="10">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2">
          <reference field="4294967294" count="1" selected="0">
            <x v="0"/>
          </reference>
          <reference field="35" count="1" selected="0">
            <x v="1"/>
          </reference>
        </references>
      </pivotArea>
    </chartFormat>
    <chartFormat chart="14" format="6" series="1">
      <pivotArea type="data" outline="0" fieldPosition="0">
        <references count="2">
          <reference field="4294967294" count="1" selected="0">
            <x v="0"/>
          </reference>
          <reference field="35" count="1" selected="0">
            <x v="2"/>
          </reference>
        </references>
      </pivotArea>
    </chartFormat>
    <chartFormat chart="14" format="7" series="1">
      <pivotArea type="data" outline="0" fieldPosition="0">
        <references count="2">
          <reference field="4294967294" count="1" selected="0">
            <x v="0"/>
          </reference>
          <reference field="35" count="1" selected="0">
            <x v="3"/>
          </reference>
        </references>
      </pivotArea>
    </chartFormat>
    <chartFormat chart="14" format="8" series="1">
      <pivotArea type="data" outline="0" fieldPosition="0">
        <references count="2">
          <reference field="4294967294" count="1" selected="0">
            <x v="0"/>
          </reference>
          <reference field="35" count="1" selected="0">
            <x v="4"/>
          </reference>
        </references>
      </pivotArea>
    </chartFormat>
    <chartFormat chart="14" format="9" series="1">
      <pivotArea type="data" outline="0" fieldPosition="0">
        <references count="2">
          <reference field="4294967294" count="1" selected="0">
            <x v="0"/>
          </reference>
          <reference field="3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D12790-2212-7B48-AEF1-593D0AD099C4}" name="PivotTable1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38:F144"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axis="axisRow" dataField="1"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Fields count="1">
    <field x="1"/>
  </colFields>
  <colItems count="5">
    <i>
      <x/>
    </i>
    <i>
      <x v="1"/>
    </i>
    <i>
      <x v="2"/>
    </i>
    <i>
      <x v="3"/>
    </i>
    <i t="grand">
      <x/>
    </i>
  </colItems>
  <dataFields count="1">
    <dataField name="Count of Q11. How often do you interact with your friends in your neighbourhood of different ethnicities? - 1" fld="13" subtotal="count" baseField="0" baseItem="0"/>
  </dataFields>
  <chartFormats count="8">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 chart="9"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14F90E-E219-CF4E-A1C0-241112EC3279}" name="PivotTable18"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N1:O14" firstHeaderRow="1" firstDataRow="1" firstDataCol="1"/>
  <pivotFields count="61">
    <pivotField axis="axisRow" dataField="1" showAll="0">
      <items count="13">
        <item x="9"/>
        <item x="10"/>
        <item x="5"/>
        <item x="3"/>
        <item x="0"/>
        <item x="1"/>
        <item x="2"/>
        <item x="4"/>
        <item x="6"/>
        <item x="11"/>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3">
    <i>
      <x/>
    </i>
    <i>
      <x v="1"/>
    </i>
    <i>
      <x v="2"/>
    </i>
    <i>
      <x v="3"/>
    </i>
    <i>
      <x v="4"/>
    </i>
    <i>
      <x v="5"/>
    </i>
    <i>
      <x v="6"/>
    </i>
    <i>
      <x v="7"/>
    </i>
    <i>
      <x v="8"/>
    </i>
    <i>
      <x v="9"/>
    </i>
    <i>
      <x v="10"/>
    </i>
    <i>
      <x v="11"/>
    </i>
    <i t="grand">
      <x/>
    </i>
  </rowItems>
  <colItems count="1">
    <i/>
  </colItems>
  <dataFields count="1">
    <dataField name="Count of Q1. What is your age?" fld="0" subtotal="count" baseField="0" baseItem="0"/>
  </dataFields>
  <chartFormats count="1">
    <chartFormat chart="0"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6833A8-901E-C844-8E25-6C4A70834D0E}" name="PivotTable15"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60:E166" firstHeaderRow="1" firstDataRow="2" firstDataCol="1"/>
  <pivotFields count="44">
    <pivotField showAll="0"/>
    <pivotField axis="axisRow" showAll="0">
      <items count="5">
        <item x="0"/>
        <item x="3"/>
        <item x="1"/>
        <item x="2"/>
        <item t="default"/>
      </items>
    </pivotField>
    <pivotField showAll="0"/>
    <pivotField showAll="0"/>
    <pivotField showAll="0"/>
    <pivotField showAll="0"/>
    <pivotField showAll="0">
      <items count="4">
        <item x="1"/>
        <item x="0"/>
        <item x="2"/>
        <item t="default"/>
      </items>
    </pivotField>
    <pivotField showAll="0"/>
    <pivotField numFmtId="2" showAll="0">
      <items count="4">
        <item x="1"/>
        <item x="0"/>
        <item x="2"/>
        <item t="default"/>
      </items>
    </pivotField>
    <pivotField numFmtId="2" showAll="0">
      <items count="3">
        <item x="0"/>
        <item x="1"/>
        <item t="default"/>
      </items>
    </pivotField>
    <pivotField numFmtId="2" showAll="0"/>
    <pivotField showAll="0">
      <items count="5">
        <item x="1"/>
        <item x="0"/>
        <item x="3"/>
        <item x="2"/>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items count="6">
        <item x="2"/>
        <item x="1"/>
        <item x="3"/>
        <item x="4"/>
        <item x="0"/>
        <item t="default"/>
      </items>
    </pivotField>
    <pivotField showAll="0">
      <items count="6">
        <item x="2"/>
        <item x="1"/>
        <item x="3"/>
        <item x="0"/>
        <item x="4"/>
        <item t="default"/>
      </items>
    </pivotField>
    <pivotField showAll="0">
      <items count="6">
        <item x="2"/>
        <item x="3"/>
        <item x="4"/>
        <item x="1"/>
        <item x="0"/>
        <item t="default"/>
      </items>
    </pivotField>
    <pivotField showAll="0">
      <items count="6">
        <item x="3"/>
        <item x="1"/>
        <item x="4"/>
        <item x="2"/>
        <item x="0"/>
        <item t="default"/>
      </items>
    </pivotField>
    <pivotField showAll="0"/>
    <pivotField showAll="0">
      <items count="8">
        <item x="2"/>
        <item x="0"/>
        <item x="4"/>
        <item x="3"/>
        <item x="1"/>
        <item x="6"/>
        <item x="5"/>
        <item t="default"/>
      </items>
    </pivotField>
    <pivotField numFmtId="2" showAll="0"/>
    <pivotField numFmtId="2" showAll="0"/>
    <pivotField numFmtId="2" showAll="0"/>
    <pivotField showAll="0"/>
    <pivotField showAll="0"/>
    <pivotField showAll="0">
      <items count="4">
        <item x="2"/>
        <item x="1"/>
        <item x="0"/>
        <item t="default"/>
      </items>
    </pivotField>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34"/>
  </colFields>
  <colItems count="4">
    <i>
      <x/>
    </i>
    <i>
      <x v="1"/>
    </i>
    <i>
      <x v="2"/>
    </i>
    <i t="grand">
      <x/>
    </i>
  </colItems>
  <dataFields count="1">
    <dataField name="Count of Q30. I feel comfortable interacting with people of other ethnicities outside my neighbourhood." fld="34" subtotal="count" baseField="0" baseItem="0"/>
  </dataFields>
  <chartFormats count="7">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11" format="0" series="1">
      <pivotArea type="data" outline="0" fieldPosition="0">
        <references count="2">
          <reference field="4294967294" count="1" selected="0">
            <x v="0"/>
          </reference>
          <reference field="34" count="1" selected="0">
            <x v="0"/>
          </reference>
        </references>
      </pivotArea>
    </chartFormat>
    <chartFormat chart="11" format="1" series="1">
      <pivotArea type="data" outline="0" fieldPosition="0">
        <references count="2">
          <reference field="4294967294" count="1" selected="0">
            <x v="0"/>
          </reference>
          <reference field="34" count="1" selected="0">
            <x v="1"/>
          </reference>
        </references>
      </pivotArea>
    </chartFormat>
    <chartFormat chart="11" format="2" series="1">
      <pivotArea type="data" outline="0" fieldPosition="0">
        <references count="2">
          <reference field="4294967294" count="1" selected="0">
            <x v="0"/>
          </reference>
          <reference field="3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ECE184-AEAD-1D4D-89DD-976C86300373}" name="PivotTable9"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7:F114"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1"/>
        <item x="3"/>
        <item x="0"/>
        <item x="4"/>
        <item t="default"/>
      </items>
    </pivotField>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6">
    <i>
      <x/>
    </i>
    <i>
      <x v="1"/>
    </i>
    <i>
      <x v="2"/>
    </i>
    <i>
      <x v="3"/>
    </i>
    <i>
      <x v="4"/>
    </i>
    <i t="grand">
      <x/>
    </i>
  </rowItems>
  <colFields count="1">
    <field x="1"/>
  </colFields>
  <colItems count="5">
    <i>
      <x/>
    </i>
    <i>
      <x v="1"/>
    </i>
    <i>
      <x v="2"/>
    </i>
    <i>
      <x v="3"/>
    </i>
    <i t="grand">
      <x/>
    </i>
  </colItems>
  <dataFields count="1">
    <dataField name="Count of Q22. How often do you interact with people outside of your neighbourhood of different ethnicities?" fld="33" subtotal="count" baseField="0" baseItem="0"/>
  </dataFields>
  <chartFormats count="8">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F305BB-69BF-7545-A580-B915B31840B0}" name="PivotTable5"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0:B63" firstHeaderRow="1" firstDataRow="1" firstDataCol="1"/>
  <pivotFields count="61">
    <pivotField showAll="0"/>
    <pivotField showAll="0"/>
    <pivotField showAll="0"/>
    <pivotField showAll="0"/>
    <pivotField showAll="0"/>
    <pivotField showAll="0"/>
    <pivotField showAll="0"/>
    <pivotField axis="axisRow" dataField="1" showAll="0">
      <items count="3">
        <item x="1"/>
        <item x="0"/>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Q9. How many friends of different ethnicity do you have in your neighbourhood?" fld="7"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013F6F-F2C8-A546-800B-60D8E3A8BE38}" name="PivotTable14"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53:E159" firstHeaderRow="1" firstDataRow="2" firstDataCol="1"/>
  <pivotFields count="44">
    <pivotField showAll="0"/>
    <pivotField axis="axisRow" showAll="0">
      <items count="5">
        <item x="0"/>
        <item x="3"/>
        <item x="1"/>
        <item x="2"/>
        <item t="default"/>
      </items>
    </pivotField>
    <pivotField showAll="0"/>
    <pivotField showAll="0"/>
    <pivotField showAll="0"/>
    <pivotField showAll="0"/>
    <pivotField showAll="0">
      <items count="4">
        <item x="1"/>
        <item x="0"/>
        <item x="2"/>
        <item t="default"/>
      </items>
    </pivotField>
    <pivotField showAll="0"/>
    <pivotField numFmtId="2" showAll="0">
      <items count="4">
        <item x="1"/>
        <item x="0"/>
        <item x="2"/>
        <item t="default"/>
      </items>
    </pivotField>
    <pivotField numFmtId="2" showAll="0">
      <items count="3">
        <item x="0"/>
        <item x="1"/>
        <item t="default"/>
      </items>
    </pivotField>
    <pivotField numFmtId="2" showAll="0"/>
    <pivotField showAll="0">
      <items count="5">
        <item x="1"/>
        <item x="0"/>
        <item x="3"/>
        <item x="2"/>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items count="6">
        <item x="2"/>
        <item x="1"/>
        <item x="3"/>
        <item x="4"/>
        <item x="0"/>
        <item t="default"/>
      </items>
    </pivotField>
    <pivotField showAll="0">
      <items count="6">
        <item x="2"/>
        <item x="1"/>
        <item x="3"/>
        <item x="0"/>
        <item x="4"/>
        <item t="default"/>
      </items>
    </pivotField>
    <pivotField showAll="0">
      <items count="6">
        <item x="2"/>
        <item x="3"/>
        <item x="4"/>
        <item x="1"/>
        <item x="0"/>
        <item t="default"/>
      </items>
    </pivotField>
    <pivotField showAll="0">
      <items count="6">
        <item x="3"/>
        <item x="1"/>
        <item x="4"/>
        <item x="2"/>
        <item x="0"/>
        <item t="default"/>
      </items>
    </pivotField>
    <pivotField showAll="0"/>
    <pivotField showAll="0">
      <items count="8">
        <item x="2"/>
        <item x="0"/>
        <item x="4"/>
        <item x="3"/>
        <item x="1"/>
        <item x="6"/>
        <item x="5"/>
        <item t="default"/>
      </items>
    </pivotField>
    <pivotField numFmtId="2" showAll="0"/>
    <pivotField numFmtId="2" showAll="0"/>
    <pivotField numFmtId="2"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33"/>
  </colFields>
  <colItems count="4">
    <i>
      <x/>
    </i>
    <i>
      <x v="1"/>
    </i>
    <i>
      <x v="2"/>
    </i>
    <i t="grand">
      <x/>
    </i>
  </colItems>
  <dataFields count="1">
    <dataField name="Count of Q29. I feel comfortable interacting with people outside my neighbourhood." fld="33" subtotal="count" baseField="0" baseItem="0"/>
  </dataFields>
  <chartFormats count="12">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10" format="0" series="1">
      <pivotArea type="data" outline="0" fieldPosition="0">
        <references count="2">
          <reference field="4294967294" count="1" selected="0">
            <x v="0"/>
          </reference>
          <reference field="1" count="1" selected="0">
            <x v="0"/>
          </reference>
        </references>
      </pivotArea>
    </chartFormat>
    <chartFormat chart="10" format="1" series="1">
      <pivotArea type="data" outline="0" fieldPosition="0">
        <references count="2">
          <reference field="4294967294" count="1" selected="0">
            <x v="0"/>
          </reference>
          <reference field="1" count="1" selected="0">
            <x v="1"/>
          </reference>
        </references>
      </pivotArea>
    </chartFormat>
    <chartFormat chart="10" format="2" series="1">
      <pivotArea type="data" outline="0" fieldPosition="0">
        <references count="2">
          <reference field="4294967294" count="1" selected="0">
            <x v="0"/>
          </reference>
          <reference field="1" count="1" selected="0">
            <x v="2"/>
          </reference>
        </references>
      </pivotArea>
    </chartFormat>
    <chartFormat chart="10" format="3" series="1">
      <pivotArea type="data" outline="0" fieldPosition="0">
        <references count="2">
          <reference field="4294967294" count="1" selected="0">
            <x v="0"/>
          </reference>
          <reference field="1" count="1" selected="0">
            <x v="3"/>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2">
          <reference field="4294967294" count="1" selected="0">
            <x v="0"/>
          </reference>
          <reference field="33" count="1" selected="0">
            <x v="1"/>
          </reference>
        </references>
      </pivotArea>
    </chartFormat>
    <chartFormat chart="10" format="6" series="1">
      <pivotArea type="data" outline="0" fieldPosition="0">
        <references count="2">
          <reference field="4294967294" count="1" selected="0">
            <x v="0"/>
          </reference>
          <reference field="33" count="1" selected="0">
            <x v="2"/>
          </reference>
        </references>
      </pivotArea>
    </chartFormat>
    <chartFormat chart="10" format="7" series="1">
      <pivotArea type="data" outline="0" fieldPosition="0">
        <references count="2">
          <reference field="4294967294" count="1" selected="0">
            <x v="0"/>
          </reference>
          <reference field="3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276B25D-397C-764F-9E94-2887D1164136}" name="PivotTable16"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67:E173" firstHeaderRow="1" firstDataRow="2" firstDataCol="1"/>
  <pivotFields count="44">
    <pivotField showAll="0"/>
    <pivotField axis="axisRow" showAll="0">
      <items count="5">
        <item x="0"/>
        <item x="3"/>
        <item x="1"/>
        <item x="2"/>
        <item t="default"/>
      </items>
    </pivotField>
    <pivotField showAll="0"/>
    <pivotField showAll="0"/>
    <pivotField showAll="0"/>
    <pivotField showAll="0"/>
    <pivotField showAll="0">
      <items count="4">
        <item x="1"/>
        <item x="0"/>
        <item x="2"/>
        <item t="default"/>
      </items>
    </pivotField>
    <pivotField showAll="0"/>
    <pivotField numFmtId="2" showAll="0">
      <items count="4">
        <item x="1"/>
        <item x="0"/>
        <item x="2"/>
        <item t="default"/>
      </items>
    </pivotField>
    <pivotField numFmtId="2" showAll="0">
      <items count="3">
        <item x="0"/>
        <item x="1"/>
        <item t="default"/>
      </items>
    </pivotField>
    <pivotField numFmtId="2" showAll="0"/>
    <pivotField showAll="0">
      <items count="5">
        <item x="1"/>
        <item x="0"/>
        <item x="3"/>
        <item x="2"/>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items count="6">
        <item x="2"/>
        <item x="1"/>
        <item x="3"/>
        <item x="4"/>
        <item x="0"/>
        <item t="default"/>
      </items>
    </pivotField>
    <pivotField showAll="0">
      <items count="6">
        <item x="2"/>
        <item x="1"/>
        <item x="3"/>
        <item x="0"/>
        <item x="4"/>
        <item t="default"/>
      </items>
    </pivotField>
    <pivotField showAll="0">
      <items count="6">
        <item x="2"/>
        <item x="3"/>
        <item x="4"/>
        <item x="1"/>
        <item x="0"/>
        <item t="default"/>
      </items>
    </pivotField>
    <pivotField showAll="0">
      <items count="6">
        <item x="3"/>
        <item x="1"/>
        <item x="4"/>
        <item x="2"/>
        <item x="0"/>
        <item t="default"/>
      </items>
    </pivotField>
    <pivotField showAll="0"/>
    <pivotField showAll="0">
      <items count="8">
        <item x="2"/>
        <item x="0"/>
        <item x="4"/>
        <item x="3"/>
        <item x="1"/>
        <item x="6"/>
        <item x="5"/>
        <item t="default"/>
      </items>
    </pivotField>
    <pivotField numFmtId="2" showAll="0"/>
    <pivotField numFmtId="2" showAll="0"/>
    <pivotField numFmtId="2" showAll="0"/>
    <pivotField showAll="0"/>
    <pivotField axis="axisCol" dataField="1" showAll="0">
      <items count="4">
        <item x="2"/>
        <item x="1"/>
        <item x="0"/>
        <item t="default"/>
      </items>
    </pivotField>
    <pivotField showAll="0">
      <items count="4">
        <item x="2"/>
        <item x="1"/>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32"/>
  </colFields>
  <colItems count="4">
    <i>
      <x/>
    </i>
    <i>
      <x v="1"/>
    </i>
    <i>
      <x v="2"/>
    </i>
    <i t="grand">
      <x/>
    </i>
  </colItems>
  <dataFields count="1">
    <dataField name="Count of Q28. My interactions with other ethnicities outside my neighbourhood have improved my understanding of these ethnicities." fld="32" subtotal="count" baseField="0" baseItem="0"/>
  </dataFields>
  <chartFormats count="7">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13" format="0" series="1">
      <pivotArea type="data" outline="0" fieldPosition="0">
        <references count="2">
          <reference field="4294967294" count="1" selected="0">
            <x v="0"/>
          </reference>
          <reference field="32" count="1" selected="0">
            <x v="0"/>
          </reference>
        </references>
      </pivotArea>
    </chartFormat>
    <chartFormat chart="13" format="1" series="1">
      <pivotArea type="data" outline="0" fieldPosition="0">
        <references count="2">
          <reference field="4294967294" count="1" selected="0">
            <x v="0"/>
          </reference>
          <reference field="32" count="1" selected="0">
            <x v="1"/>
          </reference>
        </references>
      </pivotArea>
    </chartFormat>
    <chartFormat chart="13" format="2" series="1">
      <pivotArea type="data" outline="0" fieldPosition="0">
        <references count="2">
          <reference field="4294967294" count="1" selected="0">
            <x v="0"/>
          </reference>
          <reference field="3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2B98DB1-849E-B646-91A8-185D523B47F6}" name="PivotTable10"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5:F122"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3"/>
        <item x="4"/>
        <item x="1"/>
        <item x="0"/>
        <item t="default"/>
      </items>
    </pivotField>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5"/>
  </rowFields>
  <rowItems count="6">
    <i>
      <x/>
    </i>
    <i>
      <x v="1"/>
    </i>
    <i>
      <x v="2"/>
    </i>
    <i>
      <x v="3"/>
    </i>
    <i>
      <x v="4"/>
    </i>
    <i t="grand">
      <x/>
    </i>
  </rowItems>
  <colFields count="1">
    <field x="1"/>
  </colFields>
  <colItems count="5">
    <i>
      <x/>
    </i>
    <i>
      <x v="1"/>
    </i>
    <i>
      <x v="2"/>
    </i>
    <i>
      <x v="3"/>
    </i>
    <i t="grand">
      <x/>
    </i>
  </colItems>
  <dataFields count="1">
    <dataField name="Count of Q23. How often do you interact with friends outside of your neighbourhood?" fld="35" subtotal="count" baseField="0" baseItem="0"/>
  </dataFields>
  <chartFormats count="8">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5F4F6F-A0B2-3F43-A51F-DAB36AA041DA}" name="PivotTable11"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23:F130"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3"/>
        <item x="1"/>
        <item x="4"/>
        <item x="2"/>
        <item x="0"/>
        <item t="default"/>
      </items>
    </pivotField>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6">
    <i>
      <x/>
    </i>
    <i>
      <x v="1"/>
    </i>
    <i>
      <x v="2"/>
    </i>
    <i>
      <x v="3"/>
    </i>
    <i>
      <x v="4"/>
    </i>
    <i t="grand">
      <x/>
    </i>
  </rowItems>
  <colFields count="1">
    <field x="1"/>
  </colFields>
  <colItems count="5">
    <i>
      <x/>
    </i>
    <i>
      <x v="1"/>
    </i>
    <i>
      <x v="2"/>
    </i>
    <i>
      <x v="3"/>
    </i>
    <i t="grand">
      <x/>
    </i>
  </colItems>
  <dataFields count="1">
    <dataField name="Count of Q24. How often do you interact with friends outside of your neighbourhood of different ethnicities?" fld="37" subtotal="count" baseField="0" baseItem="0"/>
  </dataFields>
  <chartFormats count="8">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F3FCC3-2721-8648-94A7-B39E731E9076}" name="PivotTable6"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3:B85" firstHeaderRow="1" firstDataRow="1" firstDataCol="1"/>
  <pivotFields count="61">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2">
        <item x="3"/>
        <item x="4"/>
        <item x="0"/>
        <item x="6"/>
        <item x="1"/>
        <item x="7"/>
        <item x="10"/>
        <item x="9"/>
        <item x="8"/>
        <item x="5"/>
        <item x="2"/>
        <item t="default"/>
      </items>
    </pivotField>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9"/>
  </rowFields>
  <rowItems count="12">
    <i>
      <x/>
    </i>
    <i>
      <x v="1"/>
    </i>
    <i>
      <x v="2"/>
    </i>
    <i>
      <x v="3"/>
    </i>
    <i>
      <x v="4"/>
    </i>
    <i>
      <x v="5"/>
    </i>
    <i>
      <x v="6"/>
    </i>
    <i>
      <x v="7"/>
    </i>
    <i>
      <x v="8"/>
    </i>
    <i>
      <x v="9"/>
    </i>
    <i>
      <x v="10"/>
    </i>
    <i t="grand">
      <x/>
    </i>
  </rowItems>
  <colItems count="1">
    <i/>
  </colItems>
  <dataFields count="1">
    <dataField name="Count of Q25. How many friends do you have outside your neighbourhood?" fld="39"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EED2D1-6276-8141-8141-FFF9A64C528B}" name="PivotTable8"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9:F106" firstHeaderRow="1" firstDataRow="2" firstDataCol="1"/>
  <pivotFields count="61">
    <pivotField showAll="0"/>
    <pivotField axis="axisCol" showAll="0">
      <items count="5">
        <item x="0"/>
        <item x="3"/>
        <item x="1"/>
        <item x="2"/>
        <item t="default"/>
      </items>
    </pivotField>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1"/>
        <item x="3"/>
        <item x="4"/>
        <item x="0"/>
        <item t="default"/>
      </items>
    </pivotField>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6">
    <i>
      <x/>
    </i>
    <i>
      <x v="1"/>
    </i>
    <i>
      <x v="2"/>
    </i>
    <i>
      <x v="3"/>
    </i>
    <i>
      <x v="4"/>
    </i>
    <i t="grand">
      <x/>
    </i>
  </rowItems>
  <colFields count="1">
    <field x="1"/>
  </colFields>
  <colItems count="5">
    <i>
      <x/>
    </i>
    <i>
      <x v="1"/>
    </i>
    <i>
      <x v="2"/>
    </i>
    <i>
      <x v="3"/>
    </i>
    <i t="grand">
      <x/>
    </i>
  </colItems>
  <dataFields count="1">
    <dataField name="Count of Q21. How often do you interact with people outside of your neighbourhood?" fld="31" subtotal="count" baseField="0" baseItem="0"/>
  </dataFields>
  <chartFormats count="9">
    <chartFormat chart="3" format="12" series="1">
      <pivotArea type="data" outline="0" fieldPosition="0">
        <references count="1">
          <reference field="1" count="1" selected="0">
            <x v="0"/>
          </reference>
        </references>
      </pivotArea>
    </chartFormat>
    <chartFormat chart="3" format="13" series="1">
      <pivotArea type="data" outline="0" fieldPosition="0">
        <references count="1">
          <reference field="1" count="1" selected="0">
            <x v="1"/>
          </reference>
        </references>
      </pivotArea>
    </chartFormat>
    <chartFormat chart="3" format="14" series="1">
      <pivotArea type="data" outline="0" fieldPosition="0">
        <references count="1">
          <reference field="1" count="1" selected="0">
            <x v="2"/>
          </reference>
        </references>
      </pivotArea>
    </chartFormat>
    <chartFormat chart="3" format="15" series="1">
      <pivotArea type="data" outline="0" fieldPosition="0">
        <references count="1">
          <reference field="1" count="1" selected="0">
            <x v="3"/>
          </reference>
        </references>
      </pivotArea>
    </chartFormat>
    <chartFormat chart="3" format="16" series="1">
      <pivotArea type="data" outline="0" fieldPosition="0">
        <references count="1">
          <reference field="4294967294" count="1" selected="0">
            <x v="0"/>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3" format="18" series="1">
      <pivotArea type="data" outline="0" fieldPosition="0">
        <references count="2">
          <reference field="4294967294" count="1" selected="0">
            <x v="0"/>
          </reference>
          <reference field="1" count="1" selected="0">
            <x v="2"/>
          </reference>
        </references>
      </pivotArea>
    </chartFormat>
    <chartFormat chart="3" format="19" series="1">
      <pivotArea type="data" outline="0" fieldPosition="0">
        <references count="2">
          <reference field="4294967294" count="1" selected="0">
            <x v="0"/>
          </reference>
          <reference field="1" count="1" selected="0">
            <x v="3"/>
          </reference>
        </references>
      </pivotArea>
    </chartFormat>
    <chartFormat chart="3" format="20"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C8938A-AB43-EA43-AF1F-FFB2B1CA13D1}" name="PivotTable7"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6:B94" firstHeaderRow="1" firstDataRow="1" firstDataCol="1"/>
  <pivotFields count="61">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4"/>
        <item x="3"/>
        <item x="1"/>
        <item x="6"/>
        <item x="5"/>
        <item x="2"/>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0"/>
  </rowFields>
  <rowItems count="8">
    <i>
      <x/>
    </i>
    <i>
      <x v="1"/>
    </i>
    <i>
      <x v="2"/>
    </i>
    <i>
      <x v="3"/>
    </i>
    <i>
      <x v="4"/>
    </i>
    <i>
      <x v="5"/>
    </i>
    <i>
      <x v="6"/>
    </i>
    <i t="grand">
      <x/>
    </i>
  </rowItems>
  <colItems count="1">
    <i/>
  </colItems>
  <dataFields count="1">
    <dataField name="Count of Q26. How many friends of different ethnicities do you have outside your neighbourhood?" fld="4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BCA1922-4946-1947-84C7-6524A72EE0DB}" name="PivotTable1" cacheId="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D8" firstHeaderRow="1" firstDataRow="2" firstDataCol="1"/>
  <pivotFields count="5">
    <pivotField axis="axisRow" dataField="1" showAll="0">
      <items count="5">
        <item x="0"/>
        <item x="3"/>
        <item x="1"/>
        <item x="2"/>
        <item t="default"/>
      </items>
    </pivotField>
    <pivotField showAll="0"/>
    <pivotField showAll="0"/>
    <pivotField axis="axisCol" showAll="0">
      <items count="3">
        <item x="0"/>
        <item x="1"/>
        <item t="default"/>
      </items>
    </pivotField>
    <pivotField showAll="0"/>
  </pivotFields>
  <rowFields count="1">
    <field x="0"/>
  </rowFields>
  <rowItems count="5">
    <i>
      <x/>
    </i>
    <i>
      <x v="1"/>
    </i>
    <i>
      <x v="2"/>
    </i>
    <i>
      <x v="3"/>
    </i>
    <i t="grand">
      <x/>
    </i>
  </rowItems>
  <colFields count="1">
    <field x="3"/>
  </colFields>
  <colItems count="3">
    <i>
      <x/>
    </i>
    <i>
      <x v="1"/>
    </i>
    <i t="grand">
      <x/>
    </i>
  </colItems>
  <dataFields count="1">
    <dataField name="Count of Q2. What is your ethnicity? - Selected Choice" fld="0" subtotal="count" baseField="0" baseItem="0"/>
  </dataFields>
  <chartFormats count="6">
    <chartFormat chart="1" format="84" series="1">
      <pivotArea type="data" outline="0" fieldPosition="0">
        <references count="2">
          <reference field="4294967294" count="1" selected="0">
            <x v="0"/>
          </reference>
          <reference field="3" count="1" selected="0">
            <x v="0"/>
          </reference>
        </references>
      </pivotArea>
    </chartFormat>
    <chartFormat chart="1" format="85" series="1">
      <pivotArea type="data" outline="0" fieldPosition="0">
        <references count="2">
          <reference field="4294967294" count="1" selected="0">
            <x v="0"/>
          </reference>
          <reference field="3" count="1" selected="0">
            <x v="1"/>
          </reference>
        </references>
      </pivotArea>
    </chartFormat>
    <chartFormat chart="9" format="92" series="1">
      <pivotArea type="data" outline="0" fieldPosition="0">
        <references count="2">
          <reference field="4294967294" count="1" selected="0">
            <x v="0"/>
          </reference>
          <reference field="3" count="1" selected="0">
            <x v="0"/>
          </reference>
        </references>
      </pivotArea>
    </chartFormat>
    <chartFormat chart="9" format="93" series="1">
      <pivotArea type="data" outline="0" fieldPosition="0">
        <references count="2">
          <reference field="4294967294" count="1" selected="0">
            <x v="0"/>
          </reference>
          <reference field="3" count="1" selected="0">
            <x v="1"/>
          </reference>
        </references>
      </pivotArea>
    </chartFormat>
    <chartFormat chart="10" format="94" series="1">
      <pivotArea type="data" outline="0" fieldPosition="0">
        <references count="2">
          <reference field="4294967294" count="1" selected="0">
            <x v="0"/>
          </reference>
          <reference field="3" count="1" selected="0">
            <x v="0"/>
          </reference>
        </references>
      </pivotArea>
    </chartFormat>
    <chartFormat chart="10" format="9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4AB15ED-BFEA-C94A-B515-72C75D3EF0DC}" name="PivotTable4"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4:B58" firstHeaderRow="1" firstDataRow="1" firstDataCol="1"/>
  <pivotFields count="61">
    <pivotField showAll="0"/>
    <pivotField showAll="0"/>
    <pivotField showAll="0"/>
    <pivotField showAll="0"/>
    <pivotField showAll="0"/>
    <pivotField showAll="0"/>
    <pivotField axis="axisRow" dataField="1" showAll="0">
      <items count="4">
        <item x="0"/>
        <item x="2"/>
        <item x="1"/>
        <item t="default"/>
      </items>
    </pivotField>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Count of Q8. How many friends do you have in your neighbourhood?" fld="6" subtotal="count"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47BFBA2-2806-4B10-A2A0-63D242A56203}" name="PivotTable3"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42:H49" firstHeaderRow="1" firstDataRow="2" firstDataCol="1"/>
  <pivotFields count="33">
    <pivotField showAll="0"/>
    <pivotField axis="axisRow" showAll="0">
      <items count="6">
        <item x="0"/>
        <item x="3"/>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2"/>
        <item x="1"/>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1"/>
  </rowFields>
  <rowItems count="6">
    <i>
      <x/>
    </i>
    <i>
      <x v="1"/>
    </i>
    <i>
      <x v="2"/>
    </i>
    <i>
      <x v="3"/>
    </i>
    <i>
      <x v="4"/>
    </i>
    <i t="grand">
      <x/>
    </i>
  </rowItems>
  <colFields count="1">
    <field x="20"/>
  </colFields>
  <colItems count="6">
    <i>
      <x/>
    </i>
    <i>
      <x v="1"/>
    </i>
    <i>
      <x v="2"/>
    </i>
    <i>
      <x v="3"/>
    </i>
    <i>
      <x v="4"/>
    </i>
    <i t="grand">
      <x/>
    </i>
  </colItems>
  <dataFields count="1">
    <dataField name="Count of Q20. I feel comfortable interacting with people of other ethnicities in my neighbourhood." fld="20" subtotal="count" baseField="0" baseItem="0"/>
  </dataFields>
  <chartFormats count="10">
    <chartFormat chart="0" format="106" series="1">
      <pivotArea type="data" outline="0" fieldPosition="0">
        <references count="1">
          <reference field="20" count="1" selected="0">
            <x v="0"/>
          </reference>
        </references>
      </pivotArea>
    </chartFormat>
    <chartFormat chart="0" format="107" series="1">
      <pivotArea type="data" outline="0" fieldPosition="0">
        <references count="1">
          <reference field="20" count="1" selected="0">
            <x v="1"/>
          </reference>
        </references>
      </pivotArea>
    </chartFormat>
    <chartFormat chart="0" format="108" series="1">
      <pivotArea type="data" outline="0" fieldPosition="0">
        <references count="1">
          <reference field="20" count="1" selected="0">
            <x v="2"/>
          </reference>
        </references>
      </pivotArea>
    </chartFormat>
    <chartFormat chart="0" format="109" series="1">
      <pivotArea type="data" outline="0" fieldPosition="0">
        <references count="1">
          <reference field="20" count="1" selected="0">
            <x v="3"/>
          </reference>
        </references>
      </pivotArea>
    </chartFormat>
    <chartFormat chart="0" format="110" series="1">
      <pivotArea type="data" outline="0" fieldPosition="0">
        <references count="1">
          <reference field="20" count="1" selected="0">
            <x v="4"/>
          </reference>
        </references>
      </pivotArea>
    </chartFormat>
    <chartFormat chart="0" format="111" series="1">
      <pivotArea type="data" outline="0" fieldPosition="0">
        <references count="2">
          <reference field="4294967294" count="1" selected="0">
            <x v="0"/>
          </reference>
          <reference field="20" count="1" selected="0">
            <x v="0"/>
          </reference>
        </references>
      </pivotArea>
    </chartFormat>
    <chartFormat chart="0" format="112" series="1">
      <pivotArea type="data" outline="0" fieldPosition="0">
        <references count="2">
          <reference field="4294967294" count="1" selected="0">
            <x v="0"/>
          </reference>
          <reference field="20" count="1" selected="0">
            <x v="1"/>
          </reference>
        </references>
      </pivotArea>
    </chartFormat>
    <chartFormat chart="0" format="113" series="1">
      <pivotArea type="data" outline="0" fieldPosition="0">
        <references count="2">
          <reference field="4294967294" count="1" selected="0">
            <x v="0"/>
          </reference>
          <reference field="20" count="1" selected="0">
            <x v="2"/>
          </reference>
        </references>
      </pivotArea>
    </chartFormat>
    <chartFormat chart="0" format="114" series="1">
      <pivotArea type="data" outline="0" fieldPosition="0">
        <references count="2">
          <reference field="4294967294" count="1" selected="0">
            <x v="0"/>
          </reference>
          <reference field="20" count="1" selected="0">
            <x v="3"/>
          </reference>
        </references>
      </pivotArea>
    </chartFormat>
    <chartFormat chart="0" format="115" series="1">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FCDDE76-E54D-4259-B24A-A558A6026832}" name="PivotTable1"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9:I36" firstHeaderRow="1" firstDataRow="2" firstDataCol="1"/>
  <pivotFields count="33">
    <pivotField showAll="0"/>
    <pivotField axis="axisRow" showAll="0">
      <items count="6">
        <item x="0"/>
        <item x="3"/>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7">
        <item x="2"/>
        <item x="3"/>
        <item x="0"/>
        <item x="1"/>
        <item x="4"/>
        <item x="5"/>
        <item t="default"/>
      </items>
    </pivotField>
    <pivotField dataField="1" showAll="0">
      <items count="7">
        <item x="2"/>
        <item x="3"/>
        <item x="0"/>
        <item x="1"/>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13"/>
  </colFields>
  <colItems count="7">
    <i>
      <x/>
    </i>
    <i>
      <x v="1"/>
    </i>
    <i>
      <x v="2"/>
    </i>
    <i>
      <x v="3"/>
    </i>
    <i>
      <x v="4"/>
    </i>
    <i>
      <x v="5"/>
    </i>
    <i t="grand">
      <x/>
    </i>
  </colItems>
  <dataFields count="1">
    <dataField name="Count of Q14. How often do you interact with your neighbours in your block of different ethnicity? - 1" fld="14"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5E8ACE-D862-4A1B-BBB9-EF0575860D54}" name="PivotTable2"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O15" firstHeaderRow="1" firstDataRow="2" firstDataCol="1"/>
  <pivotFields count="6">
    <pivotField showAll="0">
      <items count="15">
        <item x="9"/>
        <item x="10"/>
        <item x="5"/>
        <item x="3"/>
        <item x="0"/>
        <item x="1"/>
        <item x="2"/>
        <item x="4"/>
        <item x="6"/>
        <item x="11"/>
        <item x="7"/>
        <item x="8"/>
        <item x="12"/>
        <item x="13"/>
        <item t="default"/>
      </items>
    </pivotField>
    <pivotField axis="axisRow" dataField="1" showAll="0">
      <items count="6">
        <item x="0"/>
        <item x="3"/>
        <item x="1"/>
        <item x="2"/>
        <item x="4"/>
        <item t="default"/>
      </items>
    </pivotField>
    <pivotField showAll="0"/>
    <pivotField showAll="0"/>
    <pivotField axis="axisRow" showAll="0">
      <items count="4">
        <item x="0"/>
        <item x="1"/>
        <item x="2"/>
        <item t="default"/>
      </items>
    </pivotField>
    <pivotField axis="axisCol" showAll="0">
      <items count="13">
        <item x="10"/>
        <item x="8"/>
        <item x="1"/>
        <item x="2"/>
        <item x="4"/>
        <item x="6"/>
        <item x="9"/>
        <item x="3"/>
        <item x="7"/>
        <item x="5"/>
        <item x="0"/>
        <item x="11"/>
        <item t="default"/>
      </items>
    </pivotField>
  </pivotFields>
  <rowFields count="2">
    <field x="1"/>
    <field x="4"/>
  </rowFields>
  <rowItems count="13">
    <i>
      <x/>
    </i>
    <i r="1">
      <x/>
    </i>
    <i r="1">
      <x v="1"/>
    </i>
    <i>
      <x v="1"/>
    </i>
    <i r="1">
      <x/>
    </i>
    <i>
      <x v="2"/>
    </i>
    <i r="1">
      <x/>
    </i>
    <i r="1">
      <x v="1"/>
    </i>
    <i>
      <x v="3"/>
    </i>
    <i r="1">
      <x v="1"/>
    </i>
    <i>
      <x v="4"/>
    </i>
    <i r="1">
      <x v="2"/>
    </i>
    <i t="grand">
      <x/>
    </i>
  </rowItems>
  <colFields count="1">
    <field x="5"/>
  </colFields>
  <colItems count="13">
    <i>
      <x/>
    </i>
    <i>
      <x v="1"/>
    </i>
    <i>
      <x v="2"/>
    </i>
    <i>
      <x v="3"/>
    </i>
    <i>
      <x v="4"/>
    </i>
    <i>
      <x v="5"/>
    </i>
    <i>
      <x v="6"/>
    </i>
    <i>
      <x v="7"/>
    </i>
    <i>
      <x v="8"/>
    </i>
    <i>
      <x v="9"/>
    </i>
    <i>
      <x v="10"/>
    </i>
    <i>
      <x v="11"/>
    </i>
    <i t="grand">
      <x/>
    </i>
  </colItems>
  <dataFields count="1">
    <dataField name="Count of Q2. What is your ethnicity? - Selected Choice" fld="1" subtotal="count" baseField="0" baseItem="0"/>
  </dataFields>
  <chartFormats count="24">
    <chartFormat chart="1" format="248" series="1">
      <pivotArea type="data" outline="0" fieldPosition="0">
        <references count="1">
          <reference field="4" count="1" selected="0">
            <x v="0"/>
          </reference>
        </references>
      </pivotArea>
    </chartFormat>
    <chartFormat chart="1" format="249" series="1">
      <pivotArea type="data" outline="0" fieldPosition="0">
        <references count="1">
          <reference field="4" count="1" selected="0">
            <x v="1"/>
          </reference>
        </references>
      </pivotArea>
    </chartFormat>
    <chartFormat chart="1" format="250" series="1">
      <pivotArea type="data" outline="0" fieldPosition="0">
        <references count="1">
          <reference field="4" count="1" selected="0">
            <x v="2"/>
          </reference>
        </references>
      </pivotArea>
    </chartFormat>
    <chartFormat chart="1" format="251" series="1">
      <pivotArea type="data" outline="0" fieldPosition="0">
        <references count="3">
          <reference field="4294967294" count="1" selected="0">
            <x v="0"/>
          </reference>
          <reference field="4" count="1" selected="0">
            <x v="0"/>
          </reference>
          <reference field="5" count="1" selected="0">
            <x v="9"/>
          </reference>
        </references>
      </pivotArea>
    </chartFormat>
    <chartFormat chart="1" format="252" series="1">
      <pivotArea type="data" outline="0" fieldPosition="0">
        <references count="3">
          <reference field="4294967294" count="1" selected="0">
            <x v="0"/>
          </reference>
          <reference field="4" count="1" selected="0">
            <x v="0"/>
          </reference>
          <reference field="5" count="1" selected="0">
            <x v="10"/>
          </reference>
        </references>
      </pivotArea>
    </chartFormat>
    <chartFormat chart="1" format="253" series="1">
      <pivotArea type="data" outline="0" fieldPosition="0">
        <references count="3">
          <reference field="4294967294" count="1" selected="0">
            <x v="0"/>
          </reference>
          <reference field="4" count="1" selected="0">
            <x v="1"/>
          </reference>
          <reference field="5" count="1" selected="0">
            <x v="0"/>
          </reference>
        </references>
      </pivotArea>
    </chartFormat>
    <chartFormat chart="1" format="254" series="1">
      <pivotArea type="data" outline="0" fieldPosition="0">
        <references count="3">
          <reference field="4294967294" count="1" selected="0">
            <x v="0"/>
          </reference>
          <reference field="4" count="1" selected="0">
            <x v="1"/>
          </reference>
          <reference field="5" count="1" selected="0">
            <x v="1"/>
          </reference>
        </references>
      </pivotArea>
    </chartFormat>
    <chartFormat chart="1" format="255" series="1">
      <pivotArea type="data" outline="0" fieldPosition="0">
        <references count="3">
          <reference field="4294967294" count="1" selected="0">
            <x v="0"/>
          </reference>
          <reference field="4" count="1" selected="0">
            <x v="1"/>
          </reference>
          <reference field="5" count="1" selected="0">
            <x v="2"/>
          </reference>
        </references>
      </pivotArea>
    </chartFormat>
    <chartFormat chart="1" format="256" series="1">
      <pivotArea type="data" outline="0" fieldPosition="0">
        <references count="3">
          <reference field="4294967294" count="1" selected="0">
            <x v="0"/>
          </reference>
          <reference field="4" count="1" selected="0">
            <x v="1"/>
          </reference>
          <reference field="5" count="1" selected="0">
            <x v="3"/>
          </reference>
        </references>
      </pivotArea>
    </chartFormat>
    <chartFormat chart="1" format="257" series="1">
      <pivotArea type="data" outline="0" fieldPosition="0">
        <references count="3">
          <reference field="4294967294" count="1" selected="0">
            <x v="0"/>
          </reference>
          <reference field="4" count="1" selected="0">
            <x v="1"/>
          </reference>
          <reference field="5" count="1" selected="0">
            <x v="7"/>
          </reference>
        </references>
      </pivotArea>
    </chartFormat>
    <chartFormat chart="1" format="258" series="1">
      <pivotArea type="data" outline="0" fieldPosition="0">
        <references count="3">
          <reference field="4294967294" count="1" selected="0">
            <x v="0"/>
          </reference>
          <reference field="4" count="1" selected="0">
            <x v="1"/>
          </reference>
          <reference field="5" count="1" selected="0">
            <x v="8"/>
          </reference>
        </references>
      </pivotArea>
    </chartFormat>
    <chartFormat chart="1" format="259" series="1">
      <pivotArea type="data" outline="0" fieldPosition="0">
        <references count="3">
          <reference field="4294967294" count="1" selected="0">
            <x v="0"/>
          </reference>
          <reference field="4" count="1" selected="0">
            <x v="2"/>
          </reference>
          <reference field="5" count="1" selected="0">
            <x v="11"/>
          </reference>
        </references>
      </pivotArea>
    </chartFormat>
    <chartFormat chart="1" format="260" series="1">
      <pivotArea type="data" outline="0" fieldPosition="0">
        <references count="2">
          <reference field="4294967294" count="1" selected="0">
            <x v="0"/>
          </reference>
          <reference field="5" count="1" selected="0">
            <x v="0"/>
          </reference>
        </references>
      </pivotArea>
    </chartFormat>
    <chartFormat chart="1" format="261" series="1">
      <pivotArea type="data" outline="0" fieldPosition="0">
        <references count="2">
          <reference field="4294967294" count="1" selected="0">
            <x v="0"/>
          </reference>
          <reference field="5" count="1" selected="0">
            <x v="1"/>
          </reference>
        </references>
      </pivotArea>
    </chartFormat>
    <chartFormat chart="1" format="262" series="1">
      <pivotArea type="data" outline="0" fieldPosition="0">
        <references count="2">
          <reference field="4294967294" count="1" selected="0">
            <x v="0"/>
          </reference>
          <reference field="5" count="1" selected="0">
            <x v="2"/>
          </reference>
        </references>
      </pivotArea>
    </chartFormat>
    <chartFormat chart="1" format="263" series="1">
      <pivotArea type="data" outline="0" fieldPosition="0">
        <references count="2">
          <reference field="4294967294" count="1" selected="0">
            <x v="0"/>
          </reference>
          <reference field="5" count="1" selected="0">
            <x v="3"/>
          </reference>
        </references>
      </pivotArea>
    </chartFormat>
    <chartFormat chart="1" format="264" series="1">
      <pivotArea type="data" outline="0" fieldPosition="0">
        <references count="2">
          <reference field="4294967294" count="1" selected="0">
            <x v="0"/>
          </reference>
          <reference field="5" count="1" selected="0">
            <x v="4"/>
          </reference>
        </references>
      </pivotArea>
    </chartFormat>
    <chartFormat chart="1" format="265" series="1">
      <pivotArea type="data" outline="0" fieldPosition="0">
        <references count="2">
          <reference field="4294967294" count="1" selected="0">
            <x v="0"/>
          </reference>
          <reference field="5" count="1" selected="0">
            <x v="5"/>
          </reference>
        </references>
      </pivotArea>
    </chartFormat>
    <chartFormat chart="1" format="266" series="1">
      <pivotArea type="data" outline="0" fieldPosition="0">
        <references count="2">
          <reference field="4294967294" count="1" selected="0">
            <x v="0"/>
          </reference>
          <reference field="5" count="1" selected="0">
            <x v="6"/>
          </reference>
        </references>
      </pivotArea>
    </chartFormat>
    <chartFormat chart="1" format="267" series="1">
      <pivotArea type="data" outline="0" fieldPosition="0">
        <references count="2">
          <reference field="4294967294" count="1" selected="0">
            <x v="0"/>
          </reference>
          <reference field="5" count="1" selected="0">
            <x v="7"/>
          </reference>
        </references>
      </pivotArea>
    </chartFormat>
    <chartFormat chart="1" format="268" series="1">
      <pivotArea type="data" outline="0" fieldPosition="0">
        <references count="2">
          <reference field="4294967294" count="1" selected="0">
            <x v="0"/>
          </reference>
          <reference field="5" count="1" selected="0">
            <x v="8"/>
          </reference>
        </references>
      </pivotArea>
    </chartFormat>
    <chartFormat chart="1" format="269" series="1">
      <pivotArea type="data" outline="0" fieldPosition="0">
        <references count="2">
          <reference field="4294967294" count="1" selected="0">
            <x v="0"/>
          </reference>
          <reference field="5" count="1" selected="0">
            <x v="9"/>
          </reference>
        </references>
      </pivotArea>
    </chartFormat>
    <chartFormat chart="1" format="270" series="1">
      <pivotArea type="data" outline="0" fieldPosition="0">
        <references count="2">
          <reference field="4294967294" count="1" selected="0">
            <x v="0"/>
          </reference>
          <reference field="5" count="1" selected="0">
            <x v="10"/>
          </reference>
        </references>
      </pivotArea>
    </chartFormat>
    <chartFormat chart="1" format="271" series="1">
      <pivotArea type="data" outline="0" fieldPosition="0">
        <references count="2">
          <reference field="4294967294" count="1" selected="0">
            <x v="0"/>
          </reference>
          <reference field="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8C04092-32E7-4A0F-B303-941C1656999D}" name="PivotTable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66:H73" firstHeaderRow="1" firstDataRow="2" firstDataCol="1"/>
  <pivotFields count="32">
    <pivotField showAll="0"/>
    <pivotField axis="axisRow" showAll="0">
      <items count="6">
        <item x="0"/>
        <item x="3"/>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19"/>
  </colFields>
  <colItems count="6">
    <i>
      <x/>
    </i>
    <i>
      <x v="1"/>
    </i>
    <i>
      <x v="2"/>
    </i>
    <i>
      <x v="3"/>
    </i>
    <i>
      <x v="4"/>
    </i>
    <i t="grand">
      <x/>
    </i>
  </colItems>
  <dataFields count="1">
    <dataField name="Count of Q19. I feel comfortable interacting with people in my neighbourhood." fld="19" subtotal="count" baseField="0" baseItem="0"/>
  </dataFields>
  <chartFormats count="5">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995C60D-0C64-A741-B2F8-6829E1183A7B}" name="PivotTable2"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Z18" firstHeaderRow="1" firstDataRow="2" firstDataCol="1"/>
  <pivotFields count="5">
    <pivotField axis="axisRow" showAll="0">
      <items count="5">
        <item x="0"/>
        <item x="1"/>
        <item x="3"/>
        <item x="2"/>
        <item t="default"/>
      </items>
    </pivotField>
    <pivotField showAll="0"/>
    <pivotField showAll="0"/>
    <pivotField axis="axisRow" showAll="0">
      <items count="4">
        <item x="1"/>
        <item x="2"/>
        <item x="0"/>
        <item t="default"/>
      </items>
    </pivotField>
    <pivotField axis="axisCol" dataField="1" showAll="0">
      <items count="19">
        <item x="8"/>
        <item x="15"/>
        <item x="14"/>
        <item x="11"/>
        <item x="13"/>
        <item x="1"/>
        <item x="16"/>
        <item x="5"/>
        <item x="2"/>
        <item x="3"/>
        <item x="4"/>
        <item x="12"/>
        <item x="10"/>
        <item x="7"/>
        <item x="6"/>
        <item x="0"/>
        <item x="9"/>
        <item x="17"/>
        <item t="default"/>
      </items>
    </pivotField>
  </pivotFields>
  <rowFields count="2">
    <field x="3"/>
    <field x="0"/>
  </rowFields>
  <rowItems count="16">
    <i>
      <x/>
    </i>
    <i r="1">
      <x/>
    </i>
    <i r="1">
      <x v="1"/>
    </i>
    <i r="1">
      <x v="2"/>
    </i>
    <i r="1">
      <x v="3"/>
    </i>
    <i>
      <x v="1"/>
    </i>
    <i r="1">
      <x/>
    </i>
    <i r="1">
      <x v="1"/>
    </i>
    <i r="1">
      <x v="2"/>
    </i>
    <i r="1">
      <x v="3"/>
    </i>
    <i>
      <x v="2"/>
    </i>
    <i r="1">
      <x/>
    </i>
    <i r="1">
      <x v="1"/>
    </i>
    <i r="1">
      <x v="2"/>
    </i>
    <i r="1">
      <x v="3"/>
    </i>
    <i t="grand">
      <x/>
    </i>
  </rowItems>
  <colFields count="1">
    <field x="4"/>
  </colFields>
  <colItems count="19">
    <i>
      <x/>
    </i>
    <i>
      <x v="1"/>
    </i>
    <i>
      <x v="2"/>
    </i>
    <i>
      <x v="3"/>
    </i>
    <i>
      <x v="4"/>
    </i>
    <i>
      <x v="5"/>
    </i>
    <i>
      <x v="6"/>
    </i>
    <i>
      <x v="7"/>
    </i>
    <i>
      <x v="8"/>
    </i>
    <i>
      <x v="9"/>
    </i>
    <i>
      <x v="10"/>
    </i>
    <i>
      <x v="11"/>
    </i>
    <i>
      <x v="12"/>
    </i>
    <i>
      <x v="13"/>
    </i>
    <i>
      <x v="14"/>
    </i>
    <i>
      <x v="15"/>
    </i>
    <i>
      <x v="16"/>
    </i>
    <i>
      <x v="17"/>
    </i>
    <i t="grand">
      <x/>
    </i>
  </colItems>
  <dataFields count="1">
    <dataField name="Count of What is your house?" fld="4" subtotal="count" baseField="0" baseItem="0"/>
  </dataFields>
  <chartFormats count="18">
    <chartFormat chart="0" format="211" series="1">
      <pivotArea type="data" outline="0" fieldPosition="0">
        <references count="2">
          <reference field="4294967294" count="1" selected="0">
            <x v="0"/>
          </reference>
          <reference field="4" count="1" selected="0">
            <x v="0"/>
          </reference>
        </references>
      </pivotArea>
    </chartFormat>
    <chartFormat chart="0" format="212" series="1">
      <pivotArea type="data" outline="0" fieldPosition="0">
        <references count="2">
          <reference field="4294967294" count="1" selected="0">
            <x v="0"/>
          </reference>
          <reference field="4" count="1" selected="0">
            <x v="1"/>
          </reference>
        </references>
      </pivotArea>
    </chartFormat>
    <chartFormat chart="0" format="213" series="1">
      <pivotArea type="data" outline="0" fieldPosition="0">
        <references count="2">
          <reference field="4294967294" count="1" selected="0">
            <x v="0"/>
          </reference>
          <reference field="4" count="1" selected="0">
            <x v="2"/>
          </reference>
        </references>
      </pivotArea>
    </chartFormat>
    <chartFormat chart="0" format="214" series="1">
      <pivotArea type="data" outline="0" fieldPosition="0">
        <references count="2">
          <reference field="4294967294" count="1" selected="0">
            <x v="0"/>
          </reference>
          <reference field="4" count="1" selected="0">
            <x v="3"/>
          </reference>
        </references>
      </pivotArea>
    </chartFormat>
    <chartFormat chart="0" format="215" series="1">
      <pivotArea type="data" outline="0" fieldPosition="0">
        <references count="2">
          <reference field="4294967294" count="1" selected="0">
            <x v="0"/>
          </reference>
          <reference field="4" count="1" selected="0">
            <x v="4"/>
          </reference>
        </references>
      </pivotArea>
    </chartFormat>
    <chartFormat chart="0" format="216" series="1">
      <pivotArea type="data" outline="0" fieldPosition="0">
        <references count="2">
          <reference field="4294967294" count="1" selected="0">
            <x v="0"/>
          </reference>
          <reference field="4" count="1" selected="0">
            <x v="5"/>
          </reference>
        </references>
      </pivotArea>
    </chartFormat>
    <chartFormat chart="0" format="217" series="1">
      <pivotArea type="data" outline="0" fieldPosition="0">
        <references count="2">
          <reference field="4294967294" count="1" selected="0">
            <x v="0"/>
          </reference>
          <reference field="4" count="1" selected="0">
            <x v="6"/>
          </reference>
        </references>
      </pivotArea>
    </chartFormat>
    <chartFormat chart="0" format="218" series="1">
      <pivotArea type="data" outline="0" fieldPosition="0">
        <references count="2">
          <reference field="4294967294" count="1" selected="0">
            <x v="0"/>
          </reference>
          <reference field="4" count="1" selected="0">
            <x v="7"/>
          </reference>
        </references>
      </pivotArea>
    </chartFormat>
    <chartFormat chart="0" format="219" series="1">
      <pivotArea type="data" outline="0" fieldPosition="0">
        <references count="2">
          <reference field="4294967294" count="1" selected="0">
            <x v="0"/>
          </reference>
          <reference field="4" count="1" selected="0">
            <x v="8"/>
          </reference>
        </references>
      </pivotArea>
    </chartFormat>
    <chartFormat chart="0" format="220" series="1">
      <pivotArea type="data" outline="0" fieldPosition="0">
        <references count="2">
          <reference field="4294967294" count="1" selected="0">
            <x v="0"/>
          </reference>
          <reference field="4" count="1" selected="0">
            <x v="9"/>
          </reference>
        </references>
      </pivotArea>
    </chartFormat>
    <chartFormat chart="0" format="221" series="1">
      <pivotArea type="data" outline="0" fieldPosition="0">
        <references count="2">
          <reference field="4294967294" count="1" selected="0">
            <x v="0"/>
          </reference>
          <reference field="4" count="1" selected="0">
            <x v="10"/>
          </reference>
        </references>
      </pivotArea>
    </chartFormat>
    <chartFormat chart="0" format="222" series="1">
      <pivotArea type="data" outline="0" fieldPosition="0">
        <references count="2">
          <reference field="4294967294" count="1" selected="0">
            <x v="0"/>
          </reference>
          <reference field="4" count="1" selected="0">
            <x v="11"/>
          </reference>
        </references>
      </pivotArea>
    </chartFormat>
    <chartFormat chart="0" format="223" series="1">
      <pivotArea type="data" outline="0" fieldPosition="0">
        <references count="2">
          <reference field="4294967294" count="1" selected="0">
            <x v="0"/>
          </reference>
          <reference field="4" count="1" selected="0">
            <x v="12"/>
          </reference>
        </references>
      </pivotArea>
    </chartFormat>
    <chartFormat chart="0" format="224" series="1">
      <pivotArea type="data" outline="0" fieldPosition="0">
        <references count="2">
          <reference field="4294967294" count="1" selected="0">
            <x v="0"/>
          </reference>
          <reference field="4" count="1" selected="0">
            <x v="13"/>
          </reference>
        </references>
      </pivotArea>
    </chartFormat>
    <chartFormat chart="0" format="225" series="1">
      <pivotArea type="data" outline="0" fieldPosition="0">
        <references count="2">
          <reference field="4294967294" count="1" selected="0">
            <x v="0"/>
          </reference>
          <reference field="4" count="1" selected="0">
            <x v="14"/>
          </reference>
        </references>
      </pivotArea>
    </chartFormat>
    <chartFormat chart="0" format="226" series="1">
      <pivotArea type="data" outline="0" fieldPosition="0">
        <references count="2">
          <reference field="4294967294" count="1" selected="0">
            <x v="0"/>
          </reference>
          <reference field="4" count="1" selected="0">
            <x v="15"/>
          </reference>
        </references>
      </pivotArea>
    </chartFormat>
    <chartFormat chart="0" format="227" series="1">
      <pivotArea type="data" outline="0" fieldPosition="0">
        <references count="2">
          <reference field="4294967294" count="1" selected="0">
            <x v="0"/>
          </reference>
          <reference field="4" count="1" selected="0">
            <x v="16"/>
          </reference>
        </references>
      </pivotArea>
    </chartFormat>
    <chartFormat chart="0" format="228" series="1">
      <pivotArea type="data" outline="0" fieldPosition="0">
        <references count="2">
          <reference field="4294967294" count="1" selected="0">
            <x v="0"/>
          </reference>
          <reference field="4"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D34839B-C8A8-4BB7-89D3-769F3B050D12}" name="PivotTable10"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3:S9" firstHeaderRow="1" firstDataRow="2" firstDataCol="1"/>
  <pivotFields count="59">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19"/>
  </colFields>
  <colItems count="10">
    <i>
      <x/>
    </i>
    <i>
      <x v="1"/>
    </i>
    <i>
      <x v="2"/>
    </i>
    <i>
      <x v="3"/>
    </i>
    <i>
      <x v="4"/>
    </i>
    <i>
      <x v="5"/>
    </i>
    <i>
      <x v="6"/>
    </i>
    <i>
      <x v="7"/>
    </i>
    <i>
      <x v="8"/>
    </i>
    <i t="grand">
      <x/>
    </i>
  </colItems>
  <dataFields count="1">
    <dataField name="Count of [Within] Friend Ethinicity Ratio 2" fld="19" subtotal="count" baseField="19" baseItem="0"/>
  </dataField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19" count="1" selected="0">
            <x v="1"/>
          </reference>
        </references>
      </pivotArea>
    </chartFormat>
    <chartFormat chart="4" format="2" series="1">
      <pivotArea type="data" outline="0" fieldPosition="0">
        <references count="2">
          <reference field="4294967294" count="1" selected="0">
            <x v="0"/>
          </reference>
          <reference field="19" count="1" selected="0">
            <x v="2"/>
          </reference>
        </references>
      </pivotArea>
    </chartFormat>
    <chartFormat chart="4" format="3" series="1">
      <pivotArea type="data" outline="0" fieldPosition="0">
        <references count="2">
          <reference field="4294967294" count="1" selected="0">
            <x v="0"/>
          </reference>
          <reference field="19" count="1" selected="0">
            <x v="3"/>
          </reference>
        </references>
      </pivotArea>
    </chartFormat>
    <chartFormat chart="4" format="4" series="1">
      <pivotArea type="data" outline="0" fieldPosition="0">
        <references count="2">
          <reference field="4294967294" count="1" selected="0">
            <x v="0"/>
          </reference>
          <reference field="19" count="1" selected="0">
            <x v="4"/>
          </reference>
        </references>
      </pivotArea>
    </chartFormat>
    <chartFormat chart="4" format="5" series="1">
      <pivotArea type="data" outline="0" fieldPosition="0">
        <references count="2">
          <reference field="4294967294" count="1" selected="0">
            <x v="0"/>
          </reference>
          <reference field="19" count="1" selected="0">
            <x v="5"/>
          </reference>
        </references>
      </pivotArea>
    </chartFormat>
    <chartFormat chart="4" format="6" series="1">
      <pivotArea type="data" outline="0" fieldPosition="0">
        <references count="2">
          <reference field="4294967294" count="1" selected="0">
            <x v="0"/>
          </reference>
          <reference field="19" count="1" selected="0">
            <x v="6"/>
          </reference>
        </references>
      </pivotArea>
    </chartFormat>
    <chartFormat chart="4" format="7" series="1">
      <pivotArea type="data" outline="0" fieldPosition="0">
        <references count="2">
          <reference field="4294967294" count="1" selected="0">
            <x v="0"/>
          </reference>
          <reference field="19" count="1" selected="0">
            <x v="7"/>
          </reference>
        </references>
      </pivotArea>
    </chartFormat>
    <chartFormat chart="4" format="8" series="1">
      <pivotArea type="data" outline="0" fieldPosition="0">
        <references count="2">
          <reference field="4294967294" count="1" selected="0">
            <x v="0"/>
          </reference>
          <reference field="19" count="1" selected="0">
            <x v="8"/>
          </reference>
        </references>
      </pivotArea>
    </chartFormat>
    <chartFormat chart="4" format="9" series="1">
      <pivotArea type="data" outline="0" fieldPosition="0">
        <references count="2">
          <reference field="4294967294" count="1" selected="0">
            <x v="0"/>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7581B2F-1840-4EB6-AA58-30B434676771}" name="PivotTable4"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5:E42" firstHeaderRow="1" firstDataRow="1" firstDataCol="1"/>
  <pivotFields count="59">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4">
        <item x="11"/>
        <item m="1" x="12"/>
        <item x="3"/>
        <item x="6"/>
        <item x="9"/>
        <item x="0"/>
        <item x="7"/>
        <item x="1"/>
        <item x="4"/>
        <item x="5"/>
        <item x="2"/>
        <item x="10"/>
        <item x="8"/>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42"/>
  </rowFields>
  <rowItems count="37">
    <i>
      <x/>
    </i>
    <i r="1">
      <x/>
    </i>
    <i r="1">
      <x v="1"/>
    </i>
    <i r="1">
      <x v="2"/>
    </i>
    <i r="1">
      <x v="3"/>
    </i>
    <i r="1">
      <x v="4"/>
    </i>
    <i r="1">
      <x v="5"/>
    </i>
    <i r="1">
      <x v="6"/>
    </i>
    <i r="1">
      <x v="7"/>
    </i>
    <i r="1">
      <x v="8"/>
    </i>
    <i>
      <x v="1"/>
    </i>
    <i r="1">
      <x/>
    </i>
    <i r="1">
      <x v="1"/>
    </i>
    <i r="1">
      <x v="3"/>
    </i>
    <i r="1">
      <x v="4"/>
    </i>
    <i r="1">
      <x v="5"/>
    </i>
    <i r="1">
      <x v="6"/>
    </i>
    <i r="1">
      <x v="7"/>
    </i>
    <i r="1">
      <x v="9"/>
    </i>
    <i>
      <x v="2"/>
    </i>
    <i r="1">
      <x/>
    </i>
    <i r="1">
      <x v="1"/>
    </i>
    <i r="1">
      <x v="3"/>
    </i>
    <i r="1">
      <x v="4"/>
    </i>
    <i r="1">
      <x v="5"/>
    </i>
    <i r="1">
      <x v="6"/>
    </i>
    <i r="1">
      <x v="7"/>
    </i>
    <i r="1">
      <x v="9"/>
    </i>
    <i>
      <x v="3"/>
    </i>
    <i r="1">
      <x/>
    </i>
    <i r="1">
      <x v="1"/>
    </i>
    <i r="1">
      <x v="4"/>
    </i>
    <i r="1">
      <x v="5"/>
    </i>
    <i r="1">
      <x v="6"/>
    </i>
    <i r="1">
      <x v="8"/>
    </i>
    <i r="1">
      <x v="9"/>
    </i>
    <i t="grand">
      <x/>
    </i>
  </rowItems>
  <colItems count="1">
    <i/>
  </colItems>
  <dataFields count="1">
    <dataField name="Average of [Outside] Friend Ethinicity Ratio 2" fld="42"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3BD3600-4B32-46CE-AB65-D2C7EA9BF548}" name="PivotTable2"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77:J90" firstHeaderRow="1" firstDataRow="1" firstDataCol="1"/>
  <pivotFields count="5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4">
        <item x="11"/>
        <item m="1" x="12"/>
        <item x="3"/>
        <item x="6"/>
        <item x="9"/>
        <item x="0"/>
        <item x="7"/>
        <item x="1"/>
        <item x="4"/>
        <item x="5"/>
        <item x="2"/>
        <item x="10"/>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3">
    <i>
      <x/>
    </i>
    <i>
      <x v="2"/>
    </i>
    <i>
      <x v="3"/>
    </i>
    <i>
      <x v="4"/>
    </i>
    <i>
      <x v="5"/>
    </i>
    <i>
      <x v="6"/>
    </i>
    <i>
      <x v="7"/>
    </i>
    <i>
      <x v="8"/>
    </i>
    <i>
      <x v="9"/>
    </i>
    <i>
      <x v="10"/>
    </i>
    <i>
      <x v="11"/>
    </i>
    <i>
      <x v="12"/>
    </i>
    <i t="grand">
      <x/>
    </i>
  </rowItems>
  <colItems count="1">
    <i/>
  </colItems>
  <dataFields count="1">
    <dataField name="Count of How many friends do you have in your neighbourhood? " fld="14"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F14D8BC-2F87-4A00-AF26-9817BC2BA000}" name="PivotTable1"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B39" firstHeaderRow="1" firstDataRow="1" firstDataCol="1"/>
  <pivotFields count="59">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4">
        <item x="11"/>
        <item m="1" x="12"/>
        <item x="3"/>
        <item x="6"/>
        <item x="9"/>
        <item x="0"/>
        <item x="7"/>
        <item x="1"/>
        <item x="4"/>
        <item x="5"/>
        <item x="2"/>
        <item x="10"/>
        <item x="8"/>
        <item t="default"/>
      </items>
    </pivotField>
    <pivotField showAll="0"/>
    <pivotField showAll="0"/>
    <pivotField showAll="0"/>
    <pivotField showAll="0"/>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9"/>
  </rowFields>
  <rowItems count="34">
    <i>
      <x/>
    </i>
    <i r="1">
      <x/>
    </i>
    <i r="1">
      <x v="1"/>
    </i>
    <i r="1">
      <x v="2"/>
    </i>
    <i r="1">
      <x v="3"/>
    </i>
    <i r="1">
      <x v="4"/>
    </i>
    <i r="1">
      <x v="5"/>
    </i>
    <i r="1">
      <x v="7"/>
    </i>
    <i r="1">
      <x v="8"/>
    </i>
    <i>
      <x v="1"/>
    </i>
    <i r="1">
      <x/>
    </i>
    <i r="1">
      <x v="1"/>
    </i>
    <i r="1">
      <x v="2"/>
    </i>
    <i r="1">
      <x v="3"/>
    </i>
    <i r="1">
      <x v="6"/>
    </i>
    <i r="1">
      <x v="7"/>
    </i>
    <i r="1">
      <x v="8"/>
    </i>
    <i>
      <x v="2"/>
    </i>
    <i r="1">
      <x/>
    </i>
    <i r="1">
      <x v="1"/>
    </i>
    <i r="1">
      <x v="2"/>
    </i>
    <i r="1">
      <x v="3"/>
    </i>
    <i r="1">
      <x v="4"/>
    </i>
    <i r="1">
      <x v="5"/>
    </i>
    <i r="1">
      <x v="6"/>
    </i>
    <i r="1">
      <x v="7"/>
    </i>
    <i>
      <x v="3"/>
    </i>
    <i r="1">
      <x/>
    </i>
    <i r="1">
      <x v="1"/>
    </i>
    <i r="1">
      <x v="3"/>
    </i>
    <i r="1">
      <x v="4"/>
    </i>
    <i r="1">
      <x v="5"/>
    </i>
    <i r="1">
      <x v="8"/>
    </i>
    <i t="grand">
      <x/>
    </i>
  </rowItems>
  <colItems count="1">
    <i/>
  </colItems>
  <dataFields count="1">
    <dataField name="Average of [Within] Friend Ethinicity Ratio 2" fld="19"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0765200-6319-4089-B5E7-6241BB3A9252}" name="PivotTable3"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I95:J108" firstHeaderRow="1" firstDataRow="1" firstDataCol="1"/>
  <pivotFields count="56">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0"/>
        <item x="9"/>
        <item x="1"/>
        <item x="7"/>
        <item x="4"/>
        <item x="5"/>
        <item x="2"/>
        <item x="11"/>
        <item x="3"/>
        <item x="10"/>
        <item x="6"/>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2"/>
        <item x="17"/>
        <item x="9"/>
        <item x="7"/>
        <item x="25"/>
        <item x="6"/>
        <item x="5"/>
        <item x="18"/>
        <item x="10"/>
        <item x="19"/>
        <item x="20"/>
        <item x="13"/>
        <item x="22"/>
        <item x="16"/>
        <item x="14"/>
        <item x="11"/>
        <item x="15"/>
        <item x="8"/>
        <item x="24"/>
        <item x="4"/>
        <item x="21"/>
        <item x="0"/>
        <item x="23"/>
        <item x="12"/>
        <item x="26"/>
        <item x="27"/>
        <item x="3"/>
        <item x="1"/>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3">
    <i>
      <x/>
    </i>
    <i>
      <x v="1"/>
    </i>
    <i>
      <x v="2"/>
    </i>
    <i>
      <x v="3"/>
    </i>
    <i>
      <x v="4"/>
    </i>
    <i>
      <x v="5"/>
    </i>
    <i>
      <x v="6"/>
    </i>
    <i>
      <x v="7"/>
    </i>
    <i>
      <x v="8"/>
    </i>
    <i>
      <x v="9"/>
    </i>
    <i>
      <x v="10"/>
    </i>
    <i>
      <x v="11"/>
    </i>
    <i t="grand">
      <x/>
    </i>
  </rowItems>
  <colItems count="1">
    <i/>
  </colItems>
  <dataFields count="1">
    <dataField name="Count of How many friends of different ethnicity do you have in your neighbourhood? " fld="15"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6E7CC5E-F2D7-4CAF-B18B-9D1E9839FA27}" name="PivotTable9"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V94:W107" firstHeaderRow="1" firstDataRow="1" firstDataCol="1"/>
  <pivotFields count="5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8"/>
        <item x="10"/>
        <item x="3"/>
        <item x="4"/>
        <item x="1"/>
        <item x="7"/>
        <item x="11"/>
        <item x="9"/>
        <item x="5"/>
        <item x="2"/>
        <item x="6"/>
        <item x="0"/>
        <item t="default"/>
      </items>
    </pivotField>
    <pivotField showAll="0"/>
    <pivotField showAll="0"/>
    <pivotField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8"/>
  </rowFields>
  <rowItems count="13">
    <i>
      <x/>
    </i>
    <i>
      <x v="1"/>
    </i>
    <i>
      <x v="2"/>
    </i>
    <i>
      <x v="3"/>
    </i>
    <i>
      <x v="4"/>
    </i>
    <i>
      <x v="5"/>
    </i>
    <i>
      <x v="6"/>
    </i>
    <i>
      <x v="7"/>
    </i>
    <i>
      <x v="8"/>
    </i>
    <i>
      <x v="9"/>
    </i>
    <i>
      <x v="10"/>
    </i>
    <i>
      <x v="11"/>
    </i>
    <i t="grand">
      <x/>
    </i>
  </rowItems>
  <colItems count="1">
    <i/>
  </colItems>
  <dataFields count="1">
    <dataField name="Count of How many friends of different ethnicities do you have outside your neighbourhood?" fld="38" subtotal="count"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F2C18BD-F70B-4344-8264-1CE458FF5F91}" name="PivotTable11"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V3:AG9" firstHeaderRow="1" firstDataRow="2" firstDataCol="1"/>
  <pivotFields count="59">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42"/>
  </colFields>
  <colItems count="11">
    <i>
      <x/>
    </i>
    <i>
      <x v="1"/>
    </i>
    <i>
      <x v="2"/>
    </i>
    <i>
      <x v="3"/>
    </i>
    <i>
      <x v="4"/>
    </i>
    <i>
      <x v="5"/>
    </i>
    <i>
      <x v="6"/>
    </i>
    <i>
      <x v="7"/>
    </i>
    <i>
      <x v="8"/>
    </i>
    <i>
      <x v="9"/>
    </i>
    <i t="grand">
      <x/>
    </i>
  </colItems>
  <dataFields count="1">
    <dataField name="Count of [Outside] Friend Ethinicity Ratio 2" fld="42" subtotal="count" baseField="0" baseItem="0"/>
  </dataFields>
  <chartFormats count="10">
    <chartFormat chart="5" format="0" series="1">
      <pivotArea type="data" outline="0" fieldPosition="0">
        <references count="2">
          <reference field="4294967294" count="1" selected="0">
            <x v="0"/>
          </reference>
          <reference field="42" count="1" selected="0">
            <x v="0"/>
          </reference>
        </references>
      </pivotArea>
    </chartFormat>
    <chartFormat chart="5" format="1" series="1">
      <pivotArea type="data" outline="0" fieldPosition="0">
        <references count="2">
          <reference field="4294967294" count="1" selected="0">
            <x v="0"/>
          </reference>
          <reference field="42" count="1" selected="0">
            <x v="1"/>
          </reference>
        </references>
      </pivotArea>
    </chartFormat>
    <chartFormat chart="5" format="2" series="1">
      <pivotArea type="data" outline="0" fieldPosition="0">
        <references count="2">
          <reference field="4294967294" count="1" selected="0">
            <x v="0"/>
          </reference>
          <reference field="42" count="1" selected="0">
            <x v="2"/>
          </reference>
        </references>
      </pivotArea>
    </chartFormat>
    <chartFormat chart="5" format="3" series="1">
      <pivotArea type="data" outline="0" fieldPosition="0">
        <references count="2">
          <reference field="4294967294" count="1" selected="0">
            <x v="0"/>
          </reference>
          <reference field="42" count="1" selected="0">
            <x v="3"/>
          </reference>
        </references>
      </pivotArea>
    </chartFormat>
    <chartFormat chart="5" format="4" series="1">
      <pivotArea type="data" outline="0" fieldPosition="0">
        <references count="2">
          <reference field="4294967294" count="1" selected="0">
            <x v="0"/>
          </reference>
          <reference field="42" count="1" selected="0">
            <x v="4"/>
          </reference>
        </references>
      </pivotArea>
    </chartFormat>
    <chartFormat chart="5" format="5" series="1">
      <pivotArea type="data" outline="0" fieldPosition="0">
        <references count="2">
          <reference field="4294967294" count="1" selected="0">
            <x v="0"/>
          </reference>
          <reference field="42" count="1" selected="0">
            <x v="5"/>
          </reference>
        </references>
      </pivotArea>
    </chartFormat>
    <chartFormat chart="5" format="6" series="1">
      <pivotArea type="data" outline="0" fieldPosition="0">
        <references count="2">
          <reference field="4294967294" count="1" selected="0">
            <x v="0"/>
          </reference>
          <reference field="42" count="1" selected="0">
            <x v="6"/>
          </reference>
        </references>
      </pivotArea>
    </chartFormat>
    <chartFormat chart="5" format="7" series="1">
      <pivotArea type="data" outline="0" fieldPosition="0">
        <references count="2">
          <reference field="4294967294" count="1" selected="0">
            <x v="0"/>
          </reference>
          <reference field="42" count="1" selected="0">
            <x v="7"/>
          </reference>
        </references>
      </pivotArea>
    </chartFormat>
    <chartFormat chart="5" format="8" series="1">
      <pivotArea type="data" outline="0" fieldPosition="0">
        <references count="2">
          <reference field="4294967294" count="1" selected="0">
            <x v="0"/>
          </reference>
          <reference field="42" count="1" selected="0">
            <x v="8"/>
          </reference>
        </references>
      </pivotArea>
    </chartFormat>
    <chartFormat chart="5" format="9" series="1">
      <pivotArea type="data" outline="0" fieldPosition="0">
        <references count="2">
          <reference field="4294967294" count="1" selected="0">
            <x v="0"/>
          </reference>
          <reference field="4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C60EAF-6BD2-4383-9367-E2FBBE84B6FB}" name="PivotTable8"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V77:W90" firstHeaderRow="1" firstDataRow="1" firstDataCol="1"/>
  <pivotFields count="5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10"/>
        <item x="3"/>
        <item x="7"/>
        <item x="6"/>
        <item x="8"/>
        <item x="0"/>
        <item x="11"/>
        <item x="4"/>
        <item x="2"/>
        <item x="5"/>
        <item x="9"/>
        <item x="1"/>
        <item t="default"/>
      </items>
    </pivotField>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13">
    <i>
      <x/>
    </i>
    <i>
      <x v="1"/>
    </i>
    <i>
      <x v="2"/>
    </i>
    <i>
      <x v="3"/>
    </i>
    <i>
      <x v="4"/>
    </i>
    <i>
      <x v="5"/>
    </i>
    <i>
      <x v="6"/>
    </i>
    <i>
      <x v="7"/>
    </i>
    <i>
      <x v="8"/>
    </i>
    <i>
      <x v="9"/>
    </i>
    <i>
      <x v="10"/>
    </i>
    <i>
      <x v="11"/>
    </i>
    <i t="grand">
      <x/>
    </i>
  </rowItems>
  <colItems count="1">
    <i/>
  </colItems>
  <dataFields count="1">
    <dataField name="Count of How many friends do you have outside your neighbourhood?" fld="37" subtotal="count" baseField="0" baseItem="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460798E-F671-7F4C-B98B-12D1E8E8D663}" name="PivotTable8"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04:N109" firstHeaderRow="0" firstDataRow="1" firstDataCol="1"/>
  <pivotFields count="5">
    <pivotField axis="axisRow" showAll="0">
      <items count="5">
        <item x="1"/>
        <item x="0"/>
        <item x="3"/>
        <item x="2"/>
        <item t="default"/>
      </items>
    </pivotField>
    <pivotField showAll="0"/>
    <pivotField dataField="1" showAll="0"/>
    <pivotField dataField="1" showAll="0"/>
    <pivotField dataField="1" showAll="0"/>
  </pivotFields>
  <rowFields count="1">
    <field x="0"/>
  </rowFields>
  <rowItems count="5">
    <i>
      <x/>
    </i>
    <i>
      <x v="1"/>
    </i>
    <i>
      <x v="2"/>
    </i>
    <i>
      <x v="3"/>
    </i>
    <i t="grand">
      <x/>
    </i>
  </rowItems>
  <colFields count="1">
    <field x="-2"/>
  </colFields>
  <colItems count="3">
    <i>
      <x/>
    </i>
    <i i="1">
      <x v="1"/>
    </i>
    <i i="2">
      <x v="2"/>
    </i>
  </colItems>
  <dataFields count="3">
    <dataField name="Average of How important is the school curriculum (Integrated Programme/'O' Level/IB etc) in choosing a secondary school?" fld="2" subtotal="average" baseField="0" baseItem="0"/>
    <dataField name="Average of How important is the quality of education in choosing a secondary school?" fld="3" subtotal="average" baseField="0" baseItem="0"/>
    <dataField name="Average of How important is the distance to home in choosing a secondary school?" fld="4" subtotal="average"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7606BD6-8280-5144-8212-0E3887C8CB2F}" name="PivotTable10"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52:L157" firstHeaderRow="1" firstDataRow="1" firstDataCol="1"/>
  <pivotFields count="7">
    <pivotField showAll="0"/>
    <pivotField showAll="0">
      <items count="58">
        <item x="21"/>
        <item x="37"/>
        <item x="52"/>
        <item x="26"/>
        <item x="29"/>
        <item x="43"/>
        <item x="15"/>
        <item x="42"/>
        <item x="34"/>
        <item x="6"/>
        <item x="50"/>
        <item x="35"/>
        <item x="28"/>
        <item x="47"/>
        <item x="36"/>
        <item x="49"/>
        <item x="55"/>
        <item x="46"/>
        <item x="10"/>
        <item x="27"/>
        <item x="41"/>
        <item x="54"/>
        <item x="24"/>
        <item x="4"/>
        <item x="2"/>
        <item x="53"/>
        <item x="51"/>
        <item x="17"/>
        <item x="11"/>
        <item x="12"/>
        <item x="20"/>
        <item x="13"/>
        <item x="3"/>
        <item x="25"/>
        <item x="5"/>
        <item x="23"/>
        <item x="0"/>
        <item x="45"/>
        <item x="44"/>
        <item x="31"/>
        <item x="9"/>
        <item x="40"/>
        <item x="22"/>
        <item x="38"/>
        <item x="56"/>
        <item x="8"/>
        <item x="14"/>
        <item x="32"/>
        <item x="33"/>
        <item x="16"/>
        <item x="48"/>
        <item x="19"/>
        <item x="39"/>
        <item x="7"/>
        <item x="1"/>
        <item x="30"/>
        <item x="18"/>
        <item t="default"/>
      </items>
    </pivotField>
    <pivotField axis="axisRow" showAll="0">
      <items count="5">
        <item x="1"/>
        <item x="0"/>
        <item x="3"/>
        <item x="2"/>
        <item t="default"/>
      </items>
    </pivotField>
    <pivotField showAll="0"/>
    <pivotField showAll="0"/>
    <pivotField dataField="1" showAll="0"/>
    <pivotField showAll="0"/>
  </pivotFields>
  <rowFields count="1">
    <field x="2"/>
  </rowFields>
  <rowItems count="5">
    <i>
      <x/>
    </i>
    <i>
      <x v="1"/>
    </i>
    <i>
      <x v="2"/>
    </i>
    <i>
      <x v="3"/>
    </i>
    <i t="grand">
      <x/>
    </i>
  </rowItems>
  <colItems count="1">
    <i/>
  </colItems>
  <dataFields count="1">
    <dataField name="Average of How important is the quality of education in choosing a secondary school?" fld="5" subtotal="average"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A3BBAA9-14EB-0546-BF1C-DEE82A105A26}" name="PivotTable5"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26:M31" firstHeaderRow="0" firstDataRow="1" firstDataCol="1"/>
  <pivotFields count="8">
    <pivotField axis="axisRow" showAll="0">
      <items count="5">
        <item x="3"/>
        <item x="1"/>
        <item x="2"/>
        <item x="0"/>
        <item t="default"/>
      </items>
    </pivotField>
    <pivotField showAll="0">
      <items count="4">
        <item x="0"/>
        <item x="1"/>
        <item x="2"/>
        <item t="default"/>
      </items>
    </pivotField>
    <pivotField dataField="1" showAll="0">
      <items count="7">
        <item x="4"/>
        <item x="2"/>
        <item x="0"/>
        <item x="1"/>
        <item x="3"/>
        <item x="5"/>
        <item t="default"/>
      </items>
    </pivotField>
    <pivotField showAll="0"/>
    <pivotField showAll="0"/>
    <pivotField dataField="1" showAll="0"/>
    <pivotField showAll="0"/>
    <pivotField showAll="0"/>
  </pivotFields>
  <rowFields count="1">
    <field x="0"/>
  </rowFields>
  <rowItems count="5">
    <i>
      <x/>
    </i>
    <i>
      <x v="1"/>
    </i>
    <i>
      <x v="2"/>
    </i>
    <i>
      <x v="3"/>
    </i>
    <i t="grand">
      <x/>
    </i>
  </rowItems>
  <colFields count="1">
    <field x="-2"/>
  </colFields>
  <colItems count="2">
    <i>
      <x/>
    </i>
    <i i="1">
      <x v="1"/>
    </i>
  </colItems>
  <dataFields count="2">
    <dataField name="Average of My interactions with other ethnicities within my neighbourhood have improved my understanding of these ethnicities" fld="2" subtotal="average" baseField="0" baseItem="0"/>
    <dataField name="Average of My interactions with other ethnicities outside my neighbourhood have improved my understanding of these ethnicities" fld="5" subtotal="average" baseField="0" baseItem="0"/>
  </dataFields>
  <chartFormats count="2">
    <chartFormat chart="0" format="24"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2588B490-7047-354C-8875-2EC5845909CB}" name="PivotTable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Q6" firstHeaderRow="0" firstDataRow="1" firstDataCol="1"/>
  <pivotFields count="8">
    <pivotField axis="axisRow" showAll="0">
      <items count="5">
        <item x="3"/>
        <item x="1"/>
        <item x="2"/>
        <item x="0"/>
        <item t="default"/>
      </items>
    </pivotField>
    <pivotField showAll="0"/>
    <pivotField dataField="1" showAll="0">
      <items count="7">
        <item x="4"/>
        <item x="2"/>
        <item x="0"/>
        <item x="1"/>
        <item x="3"/>
        <item x="5"/>
        <item t="default"/>
      </items>
    </pivotField>
    <pivotField dataField="1" showAll="0"/>
    <pivotField dataField="1" showAll="0"/>
    <pivotField dataField="1" showAll="0"/>
    <pivotField dataField="1" showAll="0"/>
    <pivotField dataField="1" showAll="0"/>
  </pivotFields>
  <rowFields count="1">
    <field x="0"/>
  </rowFields>
  <rowItems count="5">
    <i>
      <x/>
    </i>
    <i>
      <x v="1"/>
    </i>
    <i>
      <x v="2"/>
    </i>
    <i>
      <x v="3"/>
    </i>
    <i t="grand">
      <x/>
    </i>
  </rowItems>
  <colFields count="1">
    <field x="-2"/>
  </colFields>
  <colItems count="6">
    <i>
      <x/>
    </i>
    <i i="1">
      <x v="1"/>
    </i>
    <i i="2">
      <x v="2"/>
    </i>
    <i i="3">
      <x v="3"/>
    </i>
    <i i="4">
      <x v="4"/>
    </i>
    <i i="5">
      <x v="5"/>
    </i>
  </colItems>
  <dataFields count="6">
    <dataField name="Average of I feel comfortable interacting with people in my neighbourhood" fld="3" subtotal="average" baseField="0" baseItem="0"/>
    <dataField name="Average of I feel comfortable interacting with people of other ethnicities in my neighbourhood" fld="4" subtotal="average" baseField="0" baseItem="0"/>
    <dataField name="Average of My interactions with other ethnicities outside my neighbourhood have improved my understanding of these ethnicities" fld="5" subtotal="average" baseField="0" baseItem="0"/>
    <dataField name="Average of I feel comfortable interacting with people outside my neighbourhood" fld="6" subtotal="average" baseField="0" baseItem="0"/>
    <dataField name="Average of I feel comfortable interacting with people of other ethnicities outside my neighbourhood" fld="7" subtotal="average" baseField="0" baseItem="0"/>
    <dataField name="Average of My interactions with other ethnicities within my neighbourhood have improved my understanding of these ethnicities" fld="2" subtotal="average"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3E27940-D623-3F41-B28E-B951327923AC}" name="PivotTable13"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72:M77" firstHeaderRow="0" firstDataRow="1" firstDataCol="1"/>
  <pivotFields count="10">
    <pivotField showAll="0"/>
    <pivotField showAll="0"/>
    <pivotField axis="axisRow" showAll="0">
      <items count="5">
        <item x="3"/>
        <item x="1"/>
        <item x="2"/>
        <item x="0"/>
        <item t="default"/>
      </items>
    </pivotField>
    <pivotField showAll="0"/>
    <pivotField showAll="0"/>
    <pivotField showAll="0"/>
    <pivotField showAll="0"/>
    <pivotField showAll="0"/>
    <pivotField dataField="1" showAll="0"/>
    <pivotField dataField="1" showAll="0"/>
  </pivotFields>
  <rowFields count="1">
    <field x="2"/>
  </rowFields>
  <rowItems count="5">
    <i>
      <x/>
    </i>
    <i>
      <x v="1"/>
    </i>
    <i>
      <x v="2"/>
    </i>
    <i>
      <x v="3"/>
    </i>
    <i t="grand">
      <x/>
    </i>
  </rowItems>
  <colFields count="1">
    <field x="-2"/>
  </colFields>
  <colItems count="2">
    <i>
      <x/>
    </i>
    <i i="1">
      <x v="1"/>
    </i>
  </colItems>
  <dataFields count="2">
    <dataField name="Average of I feel comfortable interacting with people outside my neighbourhood" fld="8" subtotal="average" baseField="0" baseItem="0"/>
    <dataField name="Average of I feel comfortable interacting with people of other ethnicities outside my neighbourhood" fld="9"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1886D7F-4AEF-DA48-B563-95EE082834EE}" name="PivotTable11"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76:L181" firstHeaderRow="1" firstDataRow="1" firstDataCol="1"/>
  <pivotFields count="7">
    <pivotField showAll="0"/>
    <pivotField showAll="0"/>
    <pivotField axis="axisRow" showAll="0">
      <items count="5">
        <item x="1"/>
        <item x="0"/>
        <item x="3"/>
        <item x="2"/>
        <item t="default"/>
      </items>
    </pivotField>
    <pivotField showAll="0"/>
    <pivotField showAll="0"/>
    <pivotField showAll="0"/>
    <pivotField dataField="1" showAll="0"/>
  </pivotFields>
  <rowFields count="1">
    <field x="2"/>
  </rowFields>
  <rowItems count="5">
    <i>
      <x/>
    </i>
    <i>
      <x v="1"/>
    </i>
    <i>
      <x v="2"/>
    </i>
    <i>
      <x v="3"/>
    </i>
    <i t="grand">
      <x/>
    </i>
  </rowItems>
  <colItems count="1">
    <i/>
  </colItems>
  <dataFields count="1">
    <dataField name="Average of How important is the distance to home in choosing a secondary school?" fld="6" subtotal="average"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AEF5E5F-B649-F142-BCAE-6D14FC1F5705}" name="PivotTable12"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49:M54" firstHeaderRow="0" firstDataRow="1" firstDataCol="1"/>
  <pivotFields count="10">
    <pivotField showAll="0"/>
    <pivotField showAll="0"/>
    <pivotField axis="axisRow" showAll="0">
      <items count="5">
        <item x="3"/>
        <item x="1"/>
        <item x="2"/>
        <item x="0"/>
        <item t="default"/>
      </items>
    </pivotField>
    <pivotField showAll="0"/>
    <pivotField showAll="0"/>
    <pivotField dataField="1" showAll="0"/>
    <pivotField dataField="1"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Average of I feel comfortable interacting with people in my neighbourhood" fld="5" subtotal="average" baseField="0" baseItem="0"/>
    <dataField name="Average of I feel comfortable interacting with people of other ethnicities in my neighbourhood" fld="6" subtotal="average" baseField="0" baseItem="0"/>
  </dataFields>
  <chartFormats count="2">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20023D1F-84B8-7A4C-95DF-8C27AADE1B96}" name="PivotTable9"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28:L133" firstHeaderRow="1" firstDataRow="1" firstDataCol="1"/>
  <pivotFields count="6">
    <pivotField showAll="0"/>
    <pivotField axis="axisRow" showAll="0">
      <items count="5">
        <item x="1"/>
        <item x="0"/>
        <item x="3"/>
        <item x="2"/>
        <item t="default"/>
      </items>
    </pivotField>
    <pivotField showAll="0"/>
    <pivotField dataField="1" showAll="0"/>
    <pivotField showAll="0"/>
    <pivotField showAll="0"/>
  </pivotFields>
  <rowFields count="1">
    <field x="1"/>
  </rowFields>
  <rowItems count="5">
    <i>
      <x/>
    </i>
    <i>
      <x v="1"/>
    </i>
    <i>
      <x v="2"/>
    </i>
    <i>
      <x v="3"/>
    </i>
    <i t="grand">
      <x/>
    </i>
  </rowItems>
  <colItems count="1">
    <i/>
  </colItems>
  <dataFields count="1">
    <dataField name="Average of How important is the school curriculum (Integrated Programme/'O' Level/IB etc) in choosing a secondary school?" fld="3"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97A2F96-11A5-B94E-81C2-15CA2FBBC8CC}" name="PivotTable9"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00:F106"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33"/>
  </colFields>
  <colItems count="5">
    <i>
      <x/>
    </i>
    <i>
      <x v="1"/>
    </i>
    <i>
      <x v="2"/>
    </i>
    <i>
      <x v="3"/>
    </i>
    <i t="grand">
      <x/>
    </i>
  </colItems>
  <dataFields count="1">
    <dataField name="Count of How often do you interact with... [people outside of your neighbourhood of different ethnicities?]" fld="33" subtotal="count" baseField="0" baseItem="0"/>
  </dataFields>
  <chartFormats count="4">
    <chartFormat chart="0" format="4" series="1">
      <pivotArea type="data" outline="0" fieldPosition="0">
        <references count="2">
          <reference field="4294967294" count="1" selected="0">
            <x v="0"/>
          </reference>
          <reference field="33" count="1" selected="0">
            <x v="0"/>
          </reference>
        </references>
      </pivotArea>
    </chartFormat>
    <chartFormat chart="0" format="5" series="1">
      <pivotArea type="data" outline="0" fieldPosition="0">
        <references count="2">
          <reference field="4294967294" count="1" selected="0">
            <x v="0"/>
          </reference>
          <reference field="33" count="1" selected="0">
            <x v="1"/>
          </reference>
        </references>
      </pivotArea>
    </chartFormat>
    <chartFormat chart="0" format="6" series="1">
      <pivotArea type="data" outline="0" fieldPosition="0">
        <references count="2">
          <reference field="4294967294" count="1" selected="0">
            <x v="0"/>
          </reference>
          <reference field="33" count="1" selected="0">
            <x v="2"/>
          </reference>
        </references>
      </pivotArea>
    </chartFormat>
    <chartFormat chart="0" format="7" series="1">
      <pivotArea type="data" outline="0" fieldPosition="0">
        <references count="2">
          <reference field="4294967294" count="1" selected="0">
            <x v="0"/>
          </reference>
          <reference field="3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800A225-9323-1347-B517-5E6D19307156}" name="PivotTable1"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0"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3"/>
        <item x="2"/>
        <item x="0"/>
        <item x="1"/>
        <item t="default"/>
      </items>
    </pivotField>
    <pivotField axis="axisCol" dataField="1"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20"/>
  </colFields>
  <colItems count="5">
    <i>
      <x/>
    </i>
    <i>
      <x v="1"/>
    </i>
    <i>
      <x v="2"/>
    </i>
    <i>
      <x v="3"/>
    </i>
    <i t="grand">
      <x/>
    </i>
  </colItems>
  <dataFields count="1">
    <dataField name="Count of How often do you interact with friends... [In your neighbourhood of different ethnicities?]" fld="20" subtotal="count" baseField="0" baseItem="0"/>
  </dataFields>
  <chartFormats count="4">
    <chartFormat chart="1" format="239" series="1">
      <pivotArea type="data" outline="0" fieldPosition="0">
        <references count="2">
          <reference field="4294967294" count="1" selected="0">
            <x v="0"/>
          </reference>
          <reference field="20" count="1" selected="0">
            <x v="0"/>
          </reference>
        </references>
      </pivotArea>
    </chartFormat>
    <chartFormat chart="1" format="240" series="1">
      <pivotArea type="data" outline="0" fieldPosition="0">
        <references count="2">
          <reference field="4294967294" count="1" selected="0">
            <x v="0"/>
          </reference>
          <reference field="20" count="1" selected="0">
            <x v="1"/>
          </reference>
        </references>
      </pivotArea>
    </chartFormat>
    <chartFormat chart="1" format="241" series="1">
      <pivotArea type="data" outline="0" fieldPosition="0">
        <references count="2">
          <reference field="4294967294" count="1" selected="0">
            <x v="0"/>
          </reference>
          <reference field="20" count="1" selected="0">
            <x v="2"/>
          </reference>
        </references>
      </pivotArea>
    </chartFormat>
    <chartFormat chart="1" format="242"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E327169A-E55D-5341-9B31-35FBBF5FEE13}" name="PivotTable5"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1:F77"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26"/>
  </colFields>
  <colItems count="5">
    <i>
      <x/>
    </i>
    <i>
      <x v="1"/>
    </i>
    <i>
      <x v="2"/>
    </i>
    <i>
      <x v="3"/>
    </i>
    <i t="grand">
      <x/>
    </i>
  </colItems>
  <dataFields count="1">
    <dataField name="Count of  How often do you interact with neighbours... [In your neighbourhood?]" fld="26" subtotal="count" baseField="0" baseItem="0"/>
  </dataFields>
  <chartFormats count="4">
    <chartFormat chart="0" format="10" series="1">
      <pivotArea type="data" outline="0" fieldPosition="0">
        <references count="2">
          <reference field="4294967294" count="1" selected="0">
            <x v="0"/>
          </reference>
          <reference field="26" count="1" selected="0">
            <x v="0"/>
          </reference>
        </references>
      </pivotArea>
    </chartFormat>
    <chartFormat chart="0" format="11" series="1">
      <pivotArea type="data" outline="0" fieldPosition="0">
        <references count="2">
          <reference field="4294967294" count="1" selected="0">
            <x v="0"/>
          </reference>
          <reference field="26" count="1" selected="0">
            <x v="1"/>
          </reference>
        </references>
      </pivotArea>
    </chartFormat>
    <chartFormat chart="0" format="12" series="1">
      <pivotArea type="data" outline="0" fieldPosition="0">
        <references count="2">
          <reference field="4294967294" count="1" selected="0">
            <x v="0"/>
          </reference>
          <reference field="26" count="1" selected="0">
            <x v="2"/>
          </reference>
        </references>
      </pivotArea>
    </chartFormat>
    <chartFormat chart="0" format="1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5EB69DD-22D3-A04B-BEE2-5A8FED7CCCBF}" name="PivotTable11"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19:F125"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1"/>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35"/>
  </colFields>
  <colItems count="5">
    <i>
      <x/>
    </i>
    <i>
      <x v="1"/>
    </i>
    <i>
      <x v="2"/>
    </i>
    <i>
      <x v="3"/>
    </i>
    <i t="grand">
      <x/>
    </i>
  </colItems>
  <dataFields count="1">
    <dataField name="Count of How often do you interact with... [friends outside of your neighbourhood of different ethnicities?]" fld="35" subtotal="count" baseField="0" baseItem="0"/>
  </dataFields>
  <chartFormats count="4">
    <chartFormat chart="0" format="4" series="1">
      <pivotArea type="data" outline="0" fieldPosition="0">
        <references count="2">
          <reference field="4294967294" count="1" selected="0">
            <x v="0"/>
          </reference>
          <reference field="35" count="1" selected="0">
            <x v="0"/>
          </reference>
        </references>
      </pivotArea>
    </chartFormat>
    <chartFormat chart="0" format="5" series="1">
      <pivotArea type="data" outline="0" fieldPosition="0">
        <references count="2">
          <reference field="4294967294" count="1" selected="0">
            <x v="0"/>
          </reference>
          <reference field="35" count="1" selected="0">
            <x v="1"/>
          </reference>
        </references>
      </pivotArea>
    </chartFormat>
    <chartFormat chart="0" format="6" series="1">
      <pivotArea type="data" outline="0" fieldPosition="0">
        <references count="2">
          <reference field="4294967294" count="1" selected="0">
            <x v="0"/>
          </reference>
          <reference field="35" count="1" selected="0">
            <x v="2"/>
          </reference>
        </references>
      </pivotArea>
    </chartFormat>
    <chartFormat chart="0" format="7" series="1">
      <pivotArea type="data" outline="0" fieldPosition="0">
        <references count="2">
          <reference field="4294967294" count="1" selected="0">
            <x v="0"/>
          </reference>
          <reference field="3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0E645C3A-64A6-084F-A934-D98C947197CB}"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6:F42"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19"/>
  </colFields>
  <colItems count="5">
    <i>
      <x/>
    </i>
    <i>
      <x v="1"/>
    </i>
    <i>
      <x v="2"/>
    </i>
    <i>
      <x v="3"/>
    </i>
    <i t="grand">
      <x/>
    </i>
  </colItems>
  <dataFields count="1">
    <dataField name="Count of How often do you interact with friends... [In your neighbourhood?]" fld="19" subtotal="count" baseField="0" baseItem="0"/>
  </dataFields>
  <chartFormats count="4">
    <chartFormat chart="0" format="13" series="1">
      <pivotArea type="data" outline="0" fieldPosition="0">
        <references count="2">
          <reference field="4294967294" count="1" selected="0">
            <x v="0"/>
          </reference>
          <reference field="19" count="1" selected="0">
            <x v="0"/>
          </reference>
        </references>
      </pivotArea>
    </chartFormat>
    <chartFormat chart="0" format="14" series="1">
      <pivotArea type="data" outline="0" fieldPosition="0">
        <references count="2">
          <reference field="4294967294" count="1" selected="0">
            <x v="0"/>
          </reference>
          <reference field="19" count="1" selected="0">
            <x v="1"/>
          </reference>
        </references>
      </pivotArea>
    </chartFormat>
    <chartFormat chart="0" format="15" series="1">
      <pivotArea type="data" outline="0" fieldPosition="0">
        <references count="2">
          <reference field="4294967294" count="1" selected="0">
            <x v="0"/>
          </reference>
          <reference field="19" count="1" selected="0">
            <x v="2"/>
          </reference>
        </references>
      </pivotArea>
    </chartFormat>
    <chartFormat chart="0" format="16" series="1">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8DB9189E-88F6-334C-B2D2-2E865A57CD49}" name="PivotTable4"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8:F64"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25"/>
  </colFields>
  <colItems count="5">
    <i>
      <x/>
    </i>
    <i>
      <x v="1"/>
    </i>
    <i>
      <x v="2"/>
    </i>
    <i>
      <x v="3"/>
    </i>
    <i t="grand">
      <x/>
    </i>
  </colItems>
  <dataFields count="1">
    <dataField name="Count of  How often do you interact with neighbours... [In your block of different ethnicity?]" fld="25" subtotal="count" baseField="0" baseItem="0"/>
  </dataFields>
  <chartFormats count="4">
    <chartFormat chart="0" format="9" series="1">
      <pivotArea type="data" outline="0" fieldPosition="0">
        <references count="2">
          <reference field="4294967294" count="1" selected="0">
            <x v="0"/>
          </reference>
          <reference field="25" count="1" selected="0">
            <x v="0"/>
          </reference>
        </references>
      </pivotArea>
    </chartFormat>
    <chartFormat chart="0" format="10" series="1">
      <pivotArea type="data" outline="0" fieldPosition="0">
        <references count="2">
          <reference field="4294967294" count="1" selected="0">
            <x v="0"/>
          </reference>
          <reference field="25" count="1" selected="0">
            <x v="1"/>
          </reference>
        </references>
      </pivotArea>
    </chartFormat>
    <chartFormat chart="0" format="11" series="1">
      <pivotArea type="data" outline="0" fieldPosition="0">
        <references count="2">
          <reference field="4294967294" count="1" selected="0">
            <x v="0"/>
          </reference>
          <reference field="25" count="1" selected="0">
            <x v="2"/>
          </reference>
        </references>
      </pivotArea>
    </chartFormat>
    <chartFormat chart="0" format="12" series="1">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CAB1217D-C944-6E48-854C-B23E54DAC06E}" name="PivotTable7"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1:F87"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27"/>
  </colFields>
  <colItems count="5">
    <i>
      <x/>
    </i>
    <i>
      <x v="1"/>
    </i>
    <i>
      <x v="2"/>
    </i>
    <i>
      <x v="3"/>
    </i>
    <i t="grand">
      <x/>
    </i>
  </colItems>
  <dataFields count="1">
    <dataField name="Count of  How often do you interact with neighbours... [In your neighbourhood of different ethnicities?]" fld="27" subtotal="count" baseField="0" baseItem="0"/>
  </dataFields>
  <chartFormats count="4">
    <chartFormat chart="0" format="4" series="1">
      <pivotArea type="data" outline="0" fieldPosition="0">
        <references count="2">
          <reference field="4294967294" count="1" selected="0">
            <x v="0"/>
          </reference>
          <reference field="27" count="1" selected="0">
            <x v="0"/>
          </reference>
        </references>
      </pivotArea>
    </chartFormat>
    <chartFormat chart="0" format="5" series="1">
      <pivotArea type="data" outline="0" fieldPosition="0">
        <references count="2">
          <reference field="4294967294" count="1" selected="0">
            <x v="0"/>
          </reference>
          <reference field="27" count="1" selected="0">
            <x v="1"/>
          </reference>
        </references>
      </pivotArea>
    </chartFormat>
    <chartFormat chart="0" format="6" series="1">
      <pivotArea type="data" outline="0" fieldPosition="0">
        <references count="2">
          <reference field="4294967294" count="1" selected="0">
            <x v="0"/>
          </reference>
          <reference field="27" count="1" selected="0">
            <x v="2"/>
          </reference>
        </references>
      </pivotArea>
    </chartFormat>
    <chartFormat chart="0" format="7" series="1">
      <pivotArea type="data" outline="0" fieldPosition="0">
        <references count="2">
          <reference field="4294967294" count="1" selected="0">
            <x v="0"/>
          </reference>
          <reference field="2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17257F21-9F23-6342-A852-D38127977679}" name="PivotTable8"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91:F97"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32"/>
  </colFields>
  <colItems count="5">
    <i>
      <x/>
    </i>
    <i>
      <x v="1"/>
    </i>
    <i>
      <x v="2"/>
    </i>
    <i>
      <x v="3"/>
    </i>
    <i t="grand">
      <x/>
    </i>
  </colItems>
  <dataFields count="1">
    <dataField name="Count of How often do you interact with... [people outside of your neighbourhood?]" fld="32" subtotal="count" baseField="0" baseItem="0"/>
  </dataFields>
  <chartFormats count="4">
    <chartFormat chart="0" format="4" series="1">
      <pivotArea type="data" outline="0" fieldPosition="0">
        <references count="2">
          <reference field="4294967294" count="1" selected="0">
            <x v="0"/>
          </reference>
          <reference field="32" count="1" selected="0">
            <x v="0"/>
          </reference>
        </references>
      </pivotArea>
    </chartFormat>
    <chartFormat chart="0" format="5" series="1">
      <pivotArea type="data" outline="0" fieldPosition="0">
        <references count="2">
          <reference field="4294967294" count="1" selected="0">
            <x v="0"/>
          </reference>
          <reference field="32" count="1" selected="0">
            <x v="1"/>
          </reference>
        </references>
      </pivotArea>
    </chartFormat>
    <chartFormat chart="0" format="6" series="1">
      <pivotArea type="data" outline="0" fieldPosition="0">
        <references count="2">
          <reference field="4294967294" count="1" selected="0">
            <x v="0"/>
          </reference>
          <reference field="32" count="1" selected="0">
            <x v="2"/>
          </reference>
        </references>
      </pivotArea>
    </chartFormat>
    <chartFormat chart="0" format="7" series="1">
      <pivotArea type="data" outline="0" fieldPosition="0">
        <references count="2">
          <reference field="4294967294" count="1" selected="0">
            <x v="0"/>
          </reference>
          <reference field="3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C232465A-43AE-164A-813C-9893895EF706}" name="PivotTable3"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9:F55"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3"/>
        <item x="2"/>
        <item x="0"/>
        <item x="1"/>
        <item t="default"/>
      </items>
    </pivotField>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24"/>
  </colFields>
  <colItems count="5">
    <i>
      <x/>
    </i>
    <i>
      <x v="1"/>
    </i>
    <i>
      <x v="2"/>
    </i>
    <i>
      <x v="3"/>
    </i>
    <i t="grand">
      <x/>
    </i>
  </colItems>
  <dataFields count="1">
    <dataField name="Count of  How often do you interact with neighbours... [In your block?]" fld="24" subtotal="count" baseField="0" baseItem="0"/>
  </dataFields>
  <chartFormats count="4">
    <chartFormat chart="0" format="12" series="1">
      <pivotArea type="data" outline="0" fieldPosition="0">
        <references count="2">
          <reference field="4294967294" count="1" selected="0">
            <x v="0"/>
          </reference>
          <reference field="24" count="1" selected="0">
            <x v="0"/>
          </reference>
        </references>
      </pivotArea>
    </chartFormat>
    <chartFormat chart="0" format="13" series="1">
      <pivotArea type="data" outline="0" fieldPosition="0">
        <references count="2">
          <reference field="4294967294" count="1" selected="0">
            <x v="0"/>
          </reference>
          <reference field="24" count="1" selected="0">
            <x v="1"/>
          </reference>
        </references>
      </pivotArea>
    </chartFormat>
    <chartFormat chart="0" format="14" series="1">
      <pivotArea type="data" outline="0" fieldPosition="0">
        <references count="2">
          <reference field="4294967294" count="1" selected="0">
            <x v="0"/>
          </reference>
          <reference field="24" count="1" selected="0">
            <x v="2"/>
          </reference>
        </references>
      </pivotArea>
    </chartFormat>
    <chartFormat chart="0" format="15"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B48FDE39-74C1-254C-90FE-357E3446956E}" name="PivotTable10"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10:F116" firstHeaderRow="1" firstDataRow="2" firstDataCol="1"/>
  <pivotFields count="56">
    <pivotField numFmtId="164"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1"/>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34"/>
  </colFields>
  <colItems count="5">
    <i>
      <x/>
    </i>
    <i>
      <x v="1"/>
    </i>
    <i>
      <x v="2"/>
    </i>
    <i>
      <x v="3"/>
    </i>
    <i t="grand">
      <x/>
    </i>
  </colItems>
  <dataFields count="1">
    <dataField name="Count of How often do you interact with... [friends outside of your neighbourhood?]" fld="34" subtotal="count" baseField="0" baseItem="0"/>
  </dataFields>
  <chartFormats count="4">
    <chartFormat chart="0" format="4" series="1">
      <pivotArea type="data" outline="0" fieldPosition="0">
        <references count="2">
          <reference field="4294967294" count="1" selected="0">
            <x v="0"/>
          </reference>
          <reference field="34" count="1" selected="0">
            <x v="0"/>
          </reference>
        </references>
      </pivotArea>
    </chartFormat>
    <chartFormat chart="0" format="5" series="1">
      <pivotArea type="data" outline="0" fieldPosition="0">
        <references count="2">
          <reference field="4294967294" count="1" selected="0">
            <x v="0"/>
          </reference>
          <reference field="34" count="1" selected="0">
            <x v="1"/>
          </reference>
        </references>
      </pivotArea>
    </chartFormat>
    <chartFormat chart="0" format="6" series="1">
      <pivotArea type="data" outline="0" fieldPosition="0">
        <references count="2">
          <reference field="4294967294" count="1" selected="0">
            <x v="0"/>
          </reference>
          <reference field="34" count="1" selected="0">
            <x v="2"/>
          </reference>
        </references>
      </pivotArea>
    </chartFormat>
    <chartFormat chart="0" format="7" series="1">
      <pivotArea type="data" outline="0" fieldPosition="0">
        <references count="2">
          <reference field="4294967294" count="1" selected="0">
            <x v="0"/>
          </reference>
          <reference field="3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2BE704-F414-4331-A8E2-4D16C858DADB}" name="FormResponses2" displayName="FormResponses2" ref="A1:BF101" totalsRowShown="0" headerRowDxfId="59" dataDxfId="58">
  <autoFilter ref="A1:BF101" xr:uid="{2AE7844F-4B7F-4437-AD8C-F4B38AA9D6D5}"/>
  <tableColumns count="58">
    <tableColumn id="1" xr3:uid="{3D4B3DA4-8A27-4596-AC70-074945D88E3B}" name="Timestamp" dataDxfId="57"/>
    <tableColumn id="2" xr3:uid="{13623E81-EEA0-4269-A0F1-FCB2AC425BC4}" name="What is your age?" dataDxfId="56"/>
    <tableColumn id="3" xr3:uid="{00B35A61-2B22-4050-A93E-F3FB1E4D23BF}" name="What is your ethnicity?" dataDxfId="55"/>
    <tableColumn id="4" xr3:uid="{907FD444-BBC3-4994-BA82-2671AC8593E9}" name="What is your nationality?" dataDxfId="54"/>
    <tableColumn id="5" xr3:uid="{B3DB48FF-AC22-410C-8AA3-52A611B3C222}" name="Which HDB town do you live in?" dataDxfId="53"/>
    <tableColumn id="6" xr3:uid="{E9C146D6-20FD-4B1B-BDEC-7D469B0F85BA}" name="What type of housing do you live in?" dataDxfId="52"/>
    <tableColumn id="7" xr3:uid="{3D32829F-E836-4F4B-92F0-5EA95BCFDCEB}" name="What is your HDB Flat Type?" dataDxfId="51"/>
    <tableColumn id="8" xr3:uid="{4CE10FDB-CB4B-49AA-ADB0-12B05D387749}" name="What floor do you live on?" dataDxfId="50"/>
    <tableColumn id="9" xr3:uid="{B00C701A-A126-423F-A2B2-1CF397263416}" name="Roughly how many neighbours do you have on your floor?" dataDxfId="49"/>
    <tableColumn id="10" xr3:uid="{41B33B99-3B86-43E7-BF6D-E8EAB6456954}" name="Roughly how many neighbours of a different ethnicity do you have on your floor?" dataDxfId="48"/>
    <tableColumn id="11" xr3:uid="{9A30FFB5-468A-45F0-91F1-1D9BEA69DB3F}" name="What is your Private Housing Type?" dataDxfId="47"/>
    <tableColumn id="12" xr3:uid="{BC6AF7CC-691F-4168-9D3E-0F23E2697A1E}" name="What floor do you live on?2" dataDxfId="46"/>
    <tableColumn id="13" xr3:uid="{F98E9F0F-A506-4F77-BE28-7ED1C5720293}" name="Roughly how many neighbours do you have on your floor?3" dataDxfId="45"/>
    <tableColumn id="14" xr3:uid="{4F6BCD0B-EAC6-4463-B5E7-6E0815BDDEC8}" name="Roughly how many neighbours of a different ethnicity do you have on your floor?4" dataDxfId="44"/>
    <tableColumn id="15" xr3:uid="{65030D62-2E49-4A8D-B689-0D172CC27FF7}" name="How many friends do you have in your neighbourhood? " dataDxfId="43"/>
    <tableColumn id="16" xr3:uid="{7FF13A0D-3956-461A-9358-D10C24F37C8B}" name="How many friends of different ethnicity do you have in your neighbourhood? " dataDxfId="42"/>
    <tableColumn id="53" xr3:uid="{48DDDC8E-B054-4B78-A008-4AC30C762133}" name="[Normalize] How many friends do you have in your neighbourhood?" dataDxfId="41">
      <calculatedColumnFormula>_xlfn.XLOOKUP(FormResponses2[[#This Row],[How many friends do you have in your neighbourhood? ]],$Q$104:$Q$115,$R$104:$R$115)</calculatedColumnFormula>
    </tableColumn>
    <tableColumn id="52" xr3:uid="{FC5EB7FC-3F23-4758-899B-D58C91FCA911}" name="[Normalize] How many friends of different ethnicity do you have in your neighbourhood? " dataDxfId="40">
      <calculatedColumnFormula>_xlfn.XLOOKUP(FormResponses2[[#This Row],[How many friends of different ethnicity do you have in your neighbourhood? ]],$Q$104:$Q$115,$R$104:$R$115)</calculatedColumnFormula>
    </tableColumn>
    <tableColumn id="51" xr3:uid="{9BBC6EBC-77BC-4352-9DF0-D125C3E3A38D}" name="[Within] Friend Ethinicity Ratio" dataDxfId="39">
      <calculatedColumnFormula>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calculatedColumnFormula>
    </tableColumn>
    <tableColumn id="57" xr3:uid="{09B50877-A29C-4514-B369-824951A1839D}" name="[Within] Friend Ethinicity Ratio 2" dataDxfId="38"/>
    <tableColumn id="17" xr3:uid="{A5464EC7-60A9-4CD0-AA0E-09E67FA334A8}" name="How often do you interact with friends... [In your neighbourhood?]" dataDxfId="37"/>
    <tableColumn id="18" xr3:uid="{CE43FD36-5AA1-4C93-9796-69DDA2F31A78}" name="How often do you interact with friends... [In your neighbourhood of different ethnicities?]" dataDxfId="36"/>
    <tableColumn id="19" xr3:uid="{8EFABA05-D520-489C-A848-E33D984C0EBC}" name="Where do you have the most interactions with friends in your neighbourhood?" dataDxfId="35"/>
    <tableColumn id="20" xr3:uid="{272FDA7A-CD0A-484E-8CF6-C2A279BF309B}" name=" How often do you interact with neighbours... [on your floor?]" dataDxfId="34"/>
    <tableColumn id="21" xr3:uid="{B15705A6-30C6-48E8-A991-481E7F582F37}" name=" How often do you interact with neighbours... [on your floor of different ethnicity?]" dataDxfId="33"/>
    <tableColumn id="22" xr3:uid="{58F42E17-C9CF-4260-ABA8-CF37BBDF3858}" name=" How often do you interact with neighbours... [In your block?]" dataDxfId="32"/>
    <tableColumn id="23" xr3:uid="{242E2128-871D-42C0-AC7C-118BFFD5CEB0}" name=" How often do you interact with neighbours... [In your block of different ethnicity?]" dataDxfId="31"/>
    <tableColumn id="24" xr3:uid="{015CEB07-F239-4B2B-964C-0CC45AA698CE}" name=" How often do you interact with neighbours... [In your neighbourhood?]" dataDxfId="30"/>
    <tableColumn id="25" xr3:uid="{634D3A33-F773-4F7F-A311-423952B6E4C7}" name=" How often do you interact with neighbours... [In your neighbourhood of different ethnicities?]" dataDxfId="29"/>
    <tableColumn id="26" xr3:uid="{060A6CE5-7C01-4976-ABBB-8821D1A83E57}" name="Where do you have the most interactions with neighbours in your neighbourhood?" dataDxfId="28"/>
    <tableColumn id="27" xr3:uid="{88D54948-9F2B-4D28-B74B-FAE69A94405E}" name="My interactions with other ethnicities within my neighbourhood have improved my understanding of these ethnicities" dataDxfId="27"/>
    <tableColumn id="28" xr3:uid="{9E479353-B369-4E4F-9005-88DAD49C7842}" name="I feel comfortable interacting with people in my neighbourhood" dataDxfId="26"/>
    <tableColumn id="29" xr3:uid="{655AD6AF-B94E-44A0-A1E4-BB93D624038F}" name="I feel comfortable interacting with people of other ethnicities in my neighbourhood" dataDxfId="25"/>
    <tableColumn id="30" xr3:uid="{B3025429-6AFA-403D-B70A-C83886D73CF7}" name="How often do you interact with... [people outside of your neighbourhood?]" dataDxfId="24"/>
    <tableColumn id="31" xr3:uid="{9FC301C9-8FF4-49B5-BCCD-44111F38FC17}" name="How often do you interact with... [people outside of your neighbourhood of different ethnicities?]" dataDxfId="23"/>
    <tableColumn id="32" xr3:uid="{952133AB-6579-4C98-A95E-DB7FF38C5D36}" name="How often do you interact with... [friends outside of your neighbourhood?]" dataDxfId="22"/>
    <tableColumn id="33" xr3:uid="{5048BBB6-D1A1-4A6A-9D2D-EB049F61AECC}" name="How often do you interact with... [friends outside of your neighbourhood of different ethnicities?]" dataDxfId="21"/>
    <tableColumn id="34" xr3:uid="{EAC3A647-AA6F-4F1E-B28F-CF9F70EB47C8}" name="How many friends do you have outside your neighbourhood?" dataDxfId="20"/>
    <tableColumn id="35" xr3:uid="{A4742422-82A8-4011-AEBF-7F4445CC17EC}" name="How many friends of different ethnicities do you have outside your neighbourhood?" dataDxfId="19"/>
    <tableColumn id="55" xr3:uid="{76BCE576-0747-4827-A38B-27D07BC319AA}" name="[Normalize] How many friends do you have outside your neighbourhood?" dataDxfId="18">
      <calculatedColumnFormula>_xlfn.XLOOKUP(AL2,#REF!,#REF!)</calculatedColumnFormula>
    </tableColumn>
    <tableColumn id="54" xr3:uid="{826DD670-527F-441D-9C8B-DC485EB683EC}" name="[Normalize] How many friends of different ethnicities do you have outside your neighbourhood?" dataDxfId="17">
      <calculatedColumnFormula>_xlfn.XLOOKUP(AM2,#REF!,#REF!)</calculatedColumnFormula>
    </tableColumn>
    <tableColumn id="56" xr3:uid="{C1B47F39-F47A-4D02-98DE-5BFA0C01E4E1}" name="[Outside] Friend Ethinicity Ratio" dataDxfId="16">
      <calculatedColumnFormula>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calculatedColumnFormula>
    </tableColumn>
    <tableColumn id="58" xr3:uid="{84608468-0793-402C-8AC2-90DF4E5A37A4}" name="[Outside] Friend Ethinicity Ratio 2" dataDxfId="15"/>
    <tableColumn id="36" xr3:uid="{634F3B32-337D-4020-AFA1-4623AF233ECE}" name="Where do you have the most interactions with friends outside your neighbourhood?" dataDxfId="14"/>
    <tableColumn id="37" xr3:uid="{6E281A5C-4789-4341-8F2F-A7563D9C4371}" name="My interactions with other ethnicities outside my neighbourhood have improved my understanding of these ethnicities" dataDxfId="13"/>
    <tableColumn id="38" xr3:uid="{1DD6C490-F6CE-4A12-A4B0-69D327962B03}" name="I feel comfortable interacting with people outside my neighbourhood" dataDxfId="12"/>
    <tableColumn id="39" xr3:uid="{C5987242-7B53-4DC0-AECF-82D55D286EE3}" name="I feel comfortable interacting with people of other ethnicities outside my neighbourhood" dataDxfId="11"/>
    <tableColumn id="40" xr3:uid="{E1B4EE3E-D199-443C-8F00-ED669FD86DF2}" name="Do you have children that have attended/is attending secondary school?" dataDxfId="10"/>
    <tableColumn id="41" xr3:uid="{9741B786-8453-4F11-A381-4A3C15A1D4E0}" name="Where is your secondary school?" dataDxfId="9"/>
    <tableColumn id="42" xr3:uid="{71F1B6C8-F035-48D4-9C2B-31894C60BB25}" name="How many daily interactions do you have with people of different ethnicities in your secondary school?" dataDxfId="8"/>
    <tableColumn id="43" xr3:uid="{4A492BFB-8DEF-4C49-9E3A-44022DC51E6C}" name="How important is the school curriculum (Integrated Programme/'O' Level/IB etc) in choosing your secondary school?" dataDxfId="7"/>
    <tableColumn id="44" xr3:uid="{D3F0B8EE-7C5C-4E59-8E32-882A30A1D702}" name="How important is the quality of education in choosing your secondary school?" dataDxfId="6"/>
    <tableColumn id="45" xr3:uid="{EB4D5B47-A8C6-4CC3-B714-3E01D7939EE6}" name="How important is the distance to home in choosing your secondary school?" dataDxfId="5"/>
    <tableColumn id="46" xr3:uid="{AA310E7F-A629-48A0-A9C1-B5ED8CC8D257}" name="Are there other important factors you considered when choosing your secondary school?" dataDxfId="4"/>
    <tableColumn id="47" xr3:uid="{5FC4463E-BFA4-40AF-B6EB-C874B231B800}" name="Where is your child's secondary school?" dataDxfId="3"/>
    <tableColumn id="48" xr3:uid="{E7E58D7B-85A5-4EB6-BC08-22E37F49B513}" name="How important is the school curriculum (Integrated Programme/'O' Level/IB etc) in choosing your child's secondary school?" dataDxfId="2"/>
    <tableColumn id="49" xr3:uid="{C263AB6B-88A3-4293-A7E2-CDC4011E9DF5}" name="How important is the quality of education in choosing your child's secondary school?" dataDxfId="1"/>
    <tableColumn id="50" xr3:uid="{61AE9A76-AF82-4C31-BD04-E906A8B46B02}" name="How important is the distance to home in choosing child's secondary school?" dataDxfId="0"/>
  </tableColumns>
  <tableStyleInfo name="TableStyleLight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5" Type="http://schemas.openxmlformats.org/officeDocument/2006/relationships/drawing" Target="../drawings/drawing2.xml"/><Relationship Id="rId4" Type="http://schemas.openxmlformats.org/officeDocument/2006/relationships/pivotTable" Target="../pivotTables/pivotTable2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3.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31.xml"/><Relationship Id="rId3" Type="http://schemas.openxmlformats.org/officeDocument/2006/relationships/pivotTable" Target="../pivotTables/pivotTable26.xml"/><Relationship Id="rId7" Type="http://schemas.openxmlformats.org/officeDocument/2006/relationships/pivotTable" Target="../pivotTables/pivotTable30.xml"/><Relationship Id="rId2" Type="http://schemas.openxmlformats.org/officeDocument/2006/relationships/pivotTable" Target="../pivotTables/pivotTable25.xml"/><Relationship Id="rId1" Type="http://schemas.openxmlformats.org/officeDocument/2006/relationships/pivotTable" Target="../pivotTables/pivotTable24.xml"/><Relationship Id="rId6" Type="http://schemas.openxmlformats.org/officeDocument/2006/relationships/pivotTable" Target="../pivotTables/pivotTable29.xml"/><Relationship Id="rId5" Type="http://schemas.openxmlformats.org/officeDocument/2006/relationships/pivotTable" Target="../pivotTables/pivotTable28.xml"/><Relationship Id="rId4" Type="http://schemas.openxmlformats.org/officeDocument/2006/relationships/pivotTable" Target="../pivotTables/pivotTable27.xml"/><Relationship Id="rId9"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39.xml"/><Relationship Id="rId3" Type="http://schemas.openxmlformats.org/officeDocument/2006/relationships/pivotTable" Target="../pivotTables/pivotTable34.xml"/><Relationship Id="rId7" Type="http://schemas.openxmlformats.org/officeDocument/2006/relationships/pivotTable" Target="../pivotTables/pivotTable38.xml"/><Relationship Id="rId2" Type="http://schemas.openxmlformats.org/officeDocument/2006/relationships/pivotTable" Target="../pivotTables/pivotTable33.xml"/><Relationship Id="rId1" Type="http://schemas.openxmlformats.org/officeDocument/2006/relationships/pivotTable" Target="../pivotTables/pivotTable32.xml"/><Relationship Id="rId6" Type="http://schemas.openxmlformats.org/officeDocument/2006/relationships/pivotTable" Target="../pivotTables/pivotTable37.xml"/><Relationship Id="rId5" Type="http://schemas.openxmlformats.org/officeDocument/2006/relationships/pivotTable" Target="../pivotTables/pivotTable36.xml"/><Relationship Id="rId4" Type="http://schemas.openxmlformats.org/officeDocument/2006/relationships/pivotTable" Target="../pivotTables/pivotTable35.xml"/><Relationship Id="rId9"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47.xml"/><Relationship Id="rId3" Type="http://schemas.openxmlformats.org/officeDocument/2006/relationships/pivotTable" Target="../pivotTables/pivotTable42.xml"/><Relationship Id="rId7" Type="http://schemas.openxmlformats.org/officeDocument/2006/relationships/pivotTable" Target="../pivotTables/pivotTable46.xml"/><Relationship Id="rId2" Type="http://schemas.openxmlformats.org/officeDocument/2006/relationships/pivotTable" Target="../pivotTables/pivotTable41.xml"/><Relationship Id="rId1" Type="http://schemas.openxmlformats.org/officeDocument/2006/relationships/pivotTable" Target="../pivotTables/pivotTable40.xml"/><Relationship Id="rId6" Type="http://schemas.openxmlformats.org/officeDocument/2006/relationships/pivotTable" Target="../pivotTables/pivotTable45.xml"/><Relationship Id="rId11" Type="http://schemas.openxmlformats.org/officeDocument/2006/relationships/drawing" Target="../drawings/drawing6.xml"/><Relationship Id="rId5" Type="http://schemas.openxmlformats.org/officeDocument/2006/relationships/pivotTable" Target="../pivotTables/pivotTable44.xml"/><Relationship Id="rId10" Type="http://schemas.openxmlformats.org/officeDocument/2006/relationships/pivotTable" Target="../pivotTables/pivotTable49.xml"/><Relationship Id="rId4" Type="http://schemas.openxmlformats.org/officeDocument/2006/relationships/pivotTable" Target="../pivotTables/pivotTable43.xml"/><Relationship Id="rId9" Type="http://schemas.openxmlformats.org/officeDocument/2006/relationships/pivotTable" Target="../pivotTables/pivotTable4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78AC-5CA2-4084-A5D3-9155A0197F1F}">
  <sheetPr>
    <outlinePr summaryBelow="0" summaryRight="0"/>
  </sheetPr>
  <dimension ref="A1:BG115"/>
  <sheetViews>
    <sheetView zoomScaleNormal="100" workbookViewId="0">
      <pane ySplit="1" topLeftCell="A2" activePane="bottomLeft" state="frozen"/>
      <selection pane="bottomLeft" activeCell="H5" sqref="H5"/>
    </sheetView>
  </sheetViews>
  <sheetFormatPr defaultColWidth="12.453125" defaultRowHeight="15.75" customHeight="1" x14ac:dyDescent="0.25"/>
  <cols>
    <col min="1" max="2" width="18.81640625" customWidth="1"/>
    <col min="3" max="3" width="22.453125" customWidth="1"/>
    <col min="4" max="4" width="24" customWidth="1"/>
    <col min="5" max="5" width="29" customWidth="1"/>
    <col min="6" max="6" width="32.81640625" customWidth="1"/>
    <col min="7" max="7" width="26.453125" customWidth="1"/>
    <col min="8" max="8" width="24.453125" customWidth="1"/>
    <col min="9" max="9" width="51.1796875" customWidth="1"/>
    <col min="10" max="10" width="71.1796875" customWidth="1"/>
    <col min="11" max="11" width="32.81640625" customWidth="1"/>
    <col min="12" max="12" width="25.453125" customWidth="1"/>
    <col min="13" max="13" width="52.453125" customWidth="1"/>
    <col min="14" max="14" width="72.453125" customWidth="1"/>
    <col min="15" max="15" width="53.453125" customWidth="1"/>
    <col min="16" max="16" width="67.453125" customWidth="1"/>
    <col min="17" max="17" width="39.81640625" customWidth="1"/>
    <col min="18" max="18" width="33.453125" customWidth="1"/>
    <col min="19" max="19" width="28.453125" customWidth="1"/>
    <col min="20" max="20" width="27.453125" customWidth="1"/>
    <col min="21" max="21" width="59" customWidth="1"/>
    <col min="22" max="22" width="79" customWidth="1"/>
    <col min="23" max="23" width="68.453125" customWidth="1"/>
    <col min="24" max="24" width="54.453125" customWidth="1"/>
    <col min="25" max="25" width="73" customWidth="1"/>
    <col min="26" max="26" width="54.453125" customWidth="1"/>
    <col min="27" max="27" width="73" customWidth="1"/>
    <col min="28" max="28" width="62.453125" customWidth="1"/>
    <col min="29" max="29" width="82.453125" customWidth="1"/>
    <col min="30" max="30" width="71.453125" customWidth="1"/>
    <col min="31" max="31" width="102.453125" customWidth="1"/>
    <col min="32" max="32" width="56.81640625" customWidth="1"/>
    <col min="33" max="33" width="73.453125" customWidth="1"/>
    <col min="34" max="34" width="65.453125" customWidth="1"/>
    <col min="35" max="35" width="85.453125" customWidth="1"/>
    <col min="36" max="36" width="65.81640625" customWidth="1"/>
    <col min="37" max="37" width="85.81640625" customWidth="1"/>
    <col min="38" max="38" width="53.453125" customWidth="1"/>
    <col min="39" max="43" width="29.453125" customWidth="1"/>
    <col min="44" max="44" width="33" customWidth="1"/>
    <col min="45" max="45" width="103.453125" customWidth="1"/>
    <col min="46" max="46" width="61.453125" customWidth="1"/>
    <col min="47" max="47" width="78.453125" customWidth="1"/>
    <col min="48" max="48" width="64.453125" customWidth="1"/>
    <col min="49" max="49" width="30.453125" customWidth="1"/>
    <col min="50" max="50" width="89.81640625" customWidth="1"/>
    <col min="51" max="51" width="102.453125" customWidth="1"/>
    <col min="52" max="52" width="68.453125" customWidth="1"/>
    <col min="53" max="53" width="65.453125" customWidth="1"/>
    <col min="54" max="54" width="78.453125" customWidth="1"/>
    <col min="55" max="55" width="36.453125" customWidth="1"/>
    <col min="56" max="56" width="108.453125" customWidth="1"/>
    <col min="57" max="57" width="74.1796875" customWidth="1"/>
    <col min="58" max="58" width="67.1796875" customWidth="1"/>
    <col min="59" max="65" width="18.81640625" customWidth="1"/>
  </cols>
  <sheetData>
    <row r="1" spans="1:59" ht="15.75" customHeight="1" x14ac:dyDescent="0.25">
      <c r="A1" s="1" t="s">
        <v>0</v>
      </c>
      <c r="B1" s="1" t="s">
        <v>1</v>
      </c>
      <c r="C1" s="1" t="s">
        <v>2</v>
      </c>
      <c r="D1" s="1" t="s">
        <v>3</v>
      </c>
      <c r="E1" s="1" t="s">
        <v>4</v>
      </c>
      <c r="F1" s="2" t="s">
        <v>5</v>
      </c>
      <c r="G1" s="2" t="s">
        <v>6</v>
      </c>
      <c r="H1" s="17" t="s">
        <v>7</v>
      </c>
      <c r="I1" s="17" t="s">
        <v>8</v>
      </c>
      <c r="J1" s="17" t="s">
        <v>9</v>
      </c>
      <c r="K1" s="3" t="s">
        <v>10</v>
      </c>
      <c r="L1" s="4" t="s">
        <v>11</v>
      </c>
      <c r="M1" s="18" t="s">
        <v>12</v>
      </c>
      <c r="N1" s="18" t="s">
        <v>13</v>
      </c>
      <c r="O1" s="1" t="s">
        <v>14</v>
      </c>
      <c r="P1" s="1" t="s">
        <v>15</v>
      </c>
      <c r="Q1" s="13" t="s">
        <v>16</v>
      </c>
      <c r="R1" s="13" t="s">
        <v>17</v>
      </c>
      <c r="S1" s="13" t="s">
        <v>18</v>
      </c>
      <c r="T1" s="13"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5" t="s">
        <v>39</v>
      </c>
      <c r="AO1" s="15" t="s">
        <v>40</v>
      </c>
      <c r="AP1" s="15" t="s">
        <v>41</v>
      </c>
      <c r="AQ1" s="15" t="s">
        <v>42</v>
      </c>
      <c r="AR1" s="1" t="s">
        <v>43</v>
      </c>
      <c r="AS1" s="1" t="s">
        <v>44</v>
      </c>
      <c r="AT1" s="1" t="s">
        <v>45</v>
      </c>
      <c r="AU1" s="1" t="s">
        <v>46</v>
      </c>
      <c r="AV1" s="4" t="s">
        <v>47</v>
      </c>
      <c r="AW1" s="4" t="s">
        <v>48</v>
      </c>
      <c r="AX1" s="4" t="s">
        <v>49</v>
      </c>
      <c r="AY1" s="5" t="s">
        <v>50</v>
      </c>
      <c r="AZ1" s="5" t="s">
        <v>51</v>
      </c>
      <c r="BA1" s="5" t="s">
        <v>52</v>
      </c>
      <c r="BB1" s="5" t="s">
        <v>53</v>
      </c>
      <c r="BC1" s="4" t="s">
        <v>54</v>
      </c>
      <c r="BD1" s="4" t="s">
        <v>55</v>
      </c>
      <c r="BE1" s="4" t="s">
        <v>56</v>
      </c>
      <c r="BF1" s="4" t="s">
        <v>57</v>
      </c>
      <c r="BG1" s="4" t="s">
        <v>58</v>
      </c>
    </row>
    <row r="2" spans="1:59" ht="15.75" customHeight="1" x14ac:dyDescent="0.25">
      <c r="A2" s="6">
        <v>44839.812289560185</v>
      </c>
      <c r="B2" s="1" t="e">
        <f t="array" aca="1" ref="B2" ca="1">INDEX(#REF!,RANDBETWEEN(1,COUNTA(#REF!)))</f>
        <v>#REF!</v>
      </c>
      <c r="C2" s="1" t="e">
        <f t="array" aca="1" ref="C2" ca="1">INDEX(#REF!,RANDBETWEEN(1,COUNTA(#REF!)))</f>
        <v>#REF!</v>
      </c>
      <c r="D2" s="1" t="e">
        <f t="array" aca="1" ref="D2" ca="1">INDEX(#REF!,RANDBETWEEN(1,COUNTA(#REF!)))</f>
        <v>#REF!</v>
      </c>
      <c r="E2" s="1" t="e">
        <f t="array" aca="1" ref="E2" ca="1">INDEX(#REF!,RANDBETWEEN(1,COUNTA(#REF!)))</f>
        <v>#REF!</v>
      </c>
      <c r="F2" s="1" t="e">
        <f t="array" aca="1" ref="F2" ca="1">INDEX(#REF!,RANDBETWEEN(1,COUNTA(#REF!)))</f>
        <v>#REF!</v>
      </c>
      <c r="G2" s="1" t="e">
        <f t="array" aca="1" ref="G2" ca="1">IF($F2="Public Housing (HDB)",INDEX(#REF!,RANDBETWEEN(1,COUNTA(#REF!))),"")</f>
        <v>#REF!</v>
      </c>
      <c r="H2" s="1" t="e">
        <f t="array" aca="1" ref="H2" ca="1">IF($F2="Public Housing (HDB)",INDEX(#REF!,RANDBETWEEN(1,COUNTA(#REF!))),"")</f>
        <v>#REF!</v>
      </c>
      <c r="I2" s="1" t="e">
        <f t="array" aca="1" ref="I2" ca="1">IF($F2="Public Housing (HDB)",INDEX(#REF!,RANDBETWEEN(1,COUNTA(#REF!))),"")</f>
        <v>#REF!</v>
      </c>
      <c r="J2" s="1" t="e">
        <f t="array" aca="1" ref="J2" ca="1">IF($F2="Public Housing (HDB)",INDEX(#REF!,RANDBETWEEN(1,COUNTA(#REF!))),"")</f>
        <v>#REF!</v>
      </c>
      <c r="K2" s="1" t="e">
        <f t="array" aca="1" ref="K2" ca="1">IF($F2&lt;&gt;"Public Housing (HDB)",INDEX(#REF!,RANDBETWEEN(1,COUNTA(#REF!))),"")</f>
        <v>#REF!</v>
      </c>
      <c r="L2" s="1" t="e">
        <f t="array" aca="1" ref="L2" ca="1">IF($F2&lt;&gt;"Public Housing (HDB)",INDEX(#REF!,RANDBETWEEN(1,COUNTA(#REF!))),"")</f>
        <v>#REF!</v>
      </c>
      <c r="M2" s="1" t="e">
        <f t="array" aca="1" ref="M2" ca="1">IF($F2&lt;&gt;"Public Housing (HDB)",INDEX(#REF!,RANDBETWEEN(1,COUNTA(#REF!))),"")</f>
        <v>#REF!</v>
      </c>
      <c r="N2" s="1" t="e">
        <f t="array" aca="1" ref="N2" ca="1">INDEX(#REF!,RANDBETWEEN(1,COUNTA(#REF!)))</f>
        <v>#REF!</v>
      </c>
      <c r="O2" s="1" t="e">
        <f t="array" aca="1" ref="O2" ca="1">INDEX(#REF!,RANDBETWEEN(1,COUNTA(#REF!)))</f>
        <v>#REF!</v>
      </c>
      <c r="P2" s="1" t="e">
        <f t="array" aca="1" ref="P2" ca="1">INDEX(#REF!,RANDBETWEEN(1,COUNTA(#REF!)))</f>
        <v>#REF!</v>
      </c>
      <c r="Q2" s="1" t="e">
        <f ca="1">_xlfn.XLOOKUP(FormResponses2[[#This Row],[How many friends do you have in your neighbourhood? ]],$Q$104:$Q$115,$R$104:$R$115)</f>
        <v>#REF!</v>
      </c>
      <c r="R2" s="1" t="e">
        <f ca="1">_xlfn.XLOOKUP(FormResponses2[[#This Row],[How many friends of different ethnicity do you have in your neighbourhood? ]],$Q$104:$Q$115,$R$104:$R$115)</f>
        <v>#REF!</v>
      </c>
      <c r="S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 s="1"/>
      <c r="U2" s="1" t="e">
        <f t="array" aca="1" ref="U2" ca="1">INDEX(#REF!,RANDBETWEEN(1,COUNTA(#REF!)))</f>
        <v>#REF!</v>
      </c>
      <c r="V2" s="1" t="e">
        <f t="array" aca="1" ref="V2" ca="1">INDEX(#REF!,RANDBETWEEN(1,COUNTA(#REF!)))</f>
        <v>#REF!</v>
      </c>
      <c r="W2" s="1" t="e">
        <f t="array" aca="1" ref="W2" ca="1">INDEX(#REF!,RANDBETWEEN(1,COUNTA(#REF!)))</f>
        <v>#REF!</v>
      </c>
      <c r="X2" s="1" t="e">
        <f t="array" aca="1" ref="X2" ca="1">INDEX(#REF!,RANDBETWEEN(1,COUNTA(#REF!)))</f>
        <v>#REF!</v>
      </c>
      <c r="Y2" s="1" t="e">
        <f t="array" aca="1" ref="Y2" ca="1">INDEX(#REF!,RANDBETWEEN(1,COUNTA(#REF!)))</f>
        <v>#REF!</v>
      </c>
      <c r="Z2" s="1" t="e">
        <f t="array" aca="1" ref="Z2" ca="1">INDEX(#REF!,RANDBETWEEN(1,COUNTA(#REF!)))</f>
        <v>#REF!</v>
      </c>
      <c r="AA2" s="1" t="e">
        <f t="array" aca="1" ref="AA2" ca="1">INDEX(#REF!,RANDBETWEEN(1,COUNTA(#REF!)))</f>
        <v>#REF!</v>
      </c>
      <c r="AB2" s="1" t="e">
        <f t="array" aca="1" ref="AB2" ca="1">INDEX(#REF!,RANDBETWEEN(1,COUNTA(#REF!)))</f>
        <v>#REF!</v>
      </c>
      <c r="AC2" s="1" t="e">
        <f t="array" aca="1" ref="AC2" ca="1">INDEX(#REF!,RANDBETWEEN(1,COUNTA(#REF!)))</f>
        <v>#REF!</v>
      </c>
      <c r="AD2" s="1" t="e">
        <f t="array" aca="1" ref="AD2" ca="1">INDEX(#REF!,RANDBETWEEN(1,COUNTA(#REF!)))</f>
        <v>#REF!</v>
      </c>
      <c r="AE2" s="1" t="e">
        <f t="array" aca="1" ref="AE2" ca="1">INDEX(#REF!,RANDBETWEEN(1,COUNTA(#REF!)))</f>
        <v>#REF!</v>
      </c>
      <c r="AF2" s="1" t="e">
        <f t="array" aca="1" ref="AF2" ca="1">INDEX(#REF!,RANDBETWEEN(1,COUNTA(#REF!)))</f>
        <v>#REF!</v>
      </c>
      <c r="AG2" s="1" t="e">
        <f t="array" aca="1" ref="AG2" ca="1">INDEX(#REF!,RANDBETWEEN(1,COUNTA(#REF!)))</f>
        <v>#REF!</v>
      </c>
      <c r="AH2" s="1" t="e">
        <f t="array" aca="1" ref="AH2" ca="1">INDEX(#REF!,RANDBETWEEN(1,COUNTA(#REF!)))</f>
        <v>#REF!</v>
      </c>
      <c r="AI2" s="1" t="e">
        <f t="array" aca="1" ref="AI2" ca="1">INDEX(#REF!,RANDBETWEEN(1,COUNTA(#REF!)))</f>
        <v>#REF!</v>
      </c>
      <c r="AJ2" s="1" t="e">
        <f t="array" aca="1" ref="AJ2" ca="1">INDEX(#REF!,RANDBETWEEN(1,COUNTA(#REF!)))</f>
        <v>#REF!</v>
      </c>
      <c r="AK2" s="1" t="e">
        <f t="array" aca="1" ref="AK2" ca="1">INDEX(#REF!,RANDBETWEEN(1,COUNTA(#REF!)))</f>
        <v>#REF!</v>
      </c>
      <c r="AL2" s="1" t="e">
        <f t="array" aca="1" ref="AL2" ca="1">INDEX(#REF!,RANDBETWEEN(1,COUNTA(#REF!)))</f>
        <v>#REF!</v>
      </c>
      <c r="AM2" s="1" t="e">
        <f t="array" aca="1" ref="AM2" ca="1">INDEX(#REF!,RANDBETWEEN(1,COUNTA(#REF!)))</f>
        <v>#REF!</v>
      </c>
      <c r="AN2" s="1" t="e">
        <f ca="1">_xlfn.XLOOKUP(AL2,#REF!,#REF!)</f>
        <v>#REF!</v>
      </c>
      <c r="AO2" s="1" t="e">
        <f ca="1">_xlfn.XLOOKUP(AM2,#REF!,#REF!)</f>
        <v>#REF!</v>
      </c>
      <c r="AP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 s="1"/>
      <c r="AR2" s="1" t="e">
        <f t="array" aca="1" ref="AR2" ca="1">INDEX(#REF!,RANDBETWEEN(1,COUNTA(#REF!)))</f>
        <v>#REF!</v>
      </c>
      <c r="AS2" s="1" t="e">
        <f t="array" aca="1" ref="AS2" ca="1">INDEX(#REF!,RANDBETWEEN(1,COUNTA(#REF!)))</f>
        <v>#REF!</v>
      </c>
      <c r="AT2" s="1" t="e">
        <f t="array" aca="1" ref="AT2" ca="1">INDEX(#REF!,RANDBETWEEN(1,COUNTA(#REF!)))</f>
        <v>#REF!</v>
      </c>
      <c r="AU2" s="1" t="e">
        <f t="array" aca="1" ref="AU2" ca="1">INDEX(#REF!,RANDBETWEEN(1,COUNTA(#REF!)))</f>
        <v>#REF!</v>
      </c>
      <c r="AV2" s="1" t="e">
        <f t="array" aca="1" ref="AV2" ca="1">INDEX(#REF!,RANDBETWEEN(1,COUNTA(#REF!)))</f>
        <v>#REF!</v>
      </c>
      <c r="AW2" s="1" t="e">
        <f t="array" aca="1" ref="AW2" ca="1">INDEX(#REF!,RANDBETWEEN(1,COUNTA(#REF!)))</f>
        <v>#REF!</v>
      </c>
      <c r="AX2" s="1" t="e">
        <f t="array" aca="1" ref="AX2" ca="1">INDEX(#REF!,RANDBETWEEN(1,COUNTA(#REF!)))</f>
        <v>#REF!</v>
      </c>
      <c r="AY2" s="1" t="e">
        <f t="array" aca="1" ref="AY2" ca="1">INDEX(#REF!,RANDBETWEEN(1,COUNTA(#REF!)))</f>
        <v>#REF!</v>
      </c>
      <c r="AZ2" s="1" t="e">
        <f t="array" aca="1" ref="AZ2" ca="1">INDEX(#REF!,RANDBETWEEN(1,COUNTA(#REF!)))</f>
        <v>#REF!</v>
      </c>
      <c r="BA2" s="1" t="e">
        <f t="array" aca="1" ref="BA2" ca="1">INDEX(#REF!,RANDBETWEEN(1,COUNTA(#REF!)))</f>
        <v>#REF!</v>
      </c>
      <c r="BB2" s="1" t="e">
        <f t="array" aca="1" ref="BB2" ca="1">INDEX(#REF!,RANDBETWEEN(1,COUNTA(#REF!)))</f>
        <v>#REF!</v>
      </c>
      <c r="BC2" s="1" t="e">
        <f t="array" aca="1" ref="BC2" ca="1">IF($AV2="Yes",INDEX(#REF!,RANDBETWEEN(1,COUNTA(#REF!))),"")</f>
        <v>#REF!</v>
      </c>
      <c r="BD2" s="1" t="e">
        <f t="array" aca="1" ref="BD2" ca="1">IF($AV2="Yes",INDEX(#REF!,RANDBETWEEN(1,COUNTA(#REF!))),"")</f>
        <v>#REF!</v>
      </c>
      <c r="BE2" s="1" t="e">
        <f t="array" aca="1" ref="BE2" ca="1">IF($AV2="Yes",INDEX(#REF!,RANDBETWEEN(1,COUNTA(#REF!))),"")</f>
        <v>#REF!</v>
      </c>
      <c r="BF2" s="1" t="e">
        <f t="array" aca="1" ref="BF2" ca="1">IF($AV2="Yes",INDEX(#REF!,RANDBETWEEN(1,COUNTA(#REF!))),"")</f>
        <v>#REF!</v>
      </c>
      <c r="BG2" s="1" t="e">
        <f t="array" aca="1" ref="BG2" ca="1">IF($AV2="Yes",INDEX(#REF!,RANDBETWEEN(1,COUNTA(#REF!))),"")</f>
        <v>#REF!</v>
      </c>
    </row>
    <row r="3" spans="1:59" ht="15.75" customHeight="1" x14ac:dyDescent="0.25">
      <c r="A3" s="6">
        <v>44840.812291666669</v>
      </c>
      <c r="B3" s="1" t="e">
        <f t="array" aca="1" ref="B3" ca="1">INDEX(#REF!,RANDBETWEEN(1,COUNTA(#REF!)))</f>
        <v>#REF!</v>
      </c>
      <c r="C3" s="1" t="e">
        <f t="array" aca="1" ref="C3" ca="1">INDEX(#REF!,RANDBETWEEN(1,COUNTA(#REF!)))</f>
        <v>#REF!</v>
      </c>
      <c r="D3" s="1" t="e">
        <f t="array" aca="1" ref="D3" ca="1">INDEX(#REF!,RANDBETWEEN(1,COUNTA(#REF!)))</f>
        <v>#REF!</v>
      </c>
      <c r="E3" s="1" t="e">
        <f t="array" aca="1" ref="E3" ca="1">INDEX(#REF!,RANDBETWEEN(1,COUNTA(#REF!)))</f>
        <v>#REF!</v>
      </c>
      <c r="F3" s="1" t="e">
        <f t="array" aca="1" ref="F3" ca="1">INDEX(#REF!,RANDBETWEEN(1,COUNTA(#REF!)))</f>
        <v>#REF!</v>
      </c>
      <c r="G3" s="1" t="e">
        <f t="array" aca="1" ref="G3" ca="1">IF($F3="Public Housing (HDB)",INDEX(#REF!,RANDBETWEEN(1,COUNTA(#REF!))),"")</f>
        <v>#REF!</v>
      </c>
      <c r="H3" s="1" t="e">
        <f t="array" aca="1" ref="H3" ca="1">IF($F3="Public Housing (HDB)",INDEX(#REF!,RANDBETWEEN(1,COUNTA(#REF!))),"")</f>
        <v>#REF!</v>
      </c>
      <c r="I3" s="1" t="e">
        <f t="array" aca="1" ref="I3" ca="1">IF($F3="Public Housing (HDB)",INDEX(#REF!,RANDBETWEEN(1,COUNTA(#REF!))),"")</f>
        <v>#REF!</v>
      </c>
      <c r="J3" s="1" t="e">
        <f t="array" aca="1" ref="J3" ca="1">IF($F3="Public Housing (HDB)",INDEX(#REF!,RANDBETWEEN(1,COUNTA(#REF!))),"")</f>
        <v>#REF!</v>
      </c>
      <c r="K3" s="1" t="e">
        <f t="array" aca="1" ref="K3" ca="1">IF($F3&lt;&gt;"Public Housing (HDB)",INDEX(#REF!,RANDBETWEEN(1,COUNTA(#REF!))),"")</f>
        <v>#REF!</v>
      </c>
      <c r="L3" s="1" t="e">
        <f t="array" aca="1" ref="L3" ca="1">IF($F3&lt;&gt;"Public Housing (HDB)",INDEX(#REF!,RANDBETWEEN(1,COUNTA(#REF!))),"")</f>
        <v>#REF!</v>
      </c>
      <c r="M3" s="1" t="e">
        <f t="array" aca="1" ref="M3" ca="1">IF($F3&lt;&gt;"Public Housing (HDB)",INDEX(#REF!,RANDBETWEEN(1,COUNTA(#REF!))),"")</f>
        <v>#REF!</v>
      </c>
      <c r="N3" s="1" t="e">
        <f t="array" aca="1" ref="N3" ca="1">INDEX(#REF!,RANDBETWEEN(1,COUNTA(#REF!)))</f>
        <v>#REF!</v>
      </c>
      <c r="O3" s="1" t="e">
        <f t="array" aca="1" ref="O3" ca="1">INDEX(#REF!,RANDBETWEEN(1,COUNTA(#REF!)))</f>
        <v>#REF!</v>
      </c>
      <c r="P3" s="1" t="e">
        <f t="array" aca="1" ref="P3" ca="1">INDEX(#REF!,RANDBETWEEN(1,COUNTA(#REF!)))</f>
        <v>#REF!</v>
      </c>
      <c r="Q3" s="1" t="e">
        <f ca="1">_xlfn.XLOOKUP(FormResponses2[[#This Row],[How many friends do you have in your neighbourhood? ]],$Q$104:$Q$115,$R$104:$R$115)</f>
        <v>#REF!</v>
      </c>
      <c r="R3" s="1" t="e">
        <f ca="1">_xlfn.XLOOKUP(FormResponses2[[#This Row],[How many friends of different ethnicity do you have in your neighbourhood? ]],$Q$104:$Q$115,$R$104:$R$115)</f>
        <v>#REF!</v>
      </c>
      <c r="S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 s="1">
        <v>0.18128654970760233</v>
      </c>
      <c r="U3" s="1" t="e">
        <f t="array" aca="1" ref="U3" ca="1">INDEX(#REF!,RANDBETWEEN(1,COUNTA(#REF!)))</f>
        <v>#REF!</v>
      </c>
      <c r="V3" s="1" t="e">
        <f t="array" aca="1" ref="V3" ca="1">INDEX(#REF!,RANDBETWEEN(1,COUNTA(#REF!)))</f>
        <v>#REF!</v>
      </c>
      <c r="W3" s="1" t="e">
        <f t="array" aca="1" ref="W3" ca="1">INDEX(#REF!,RANDBETWEEN(1,COUNTA(#REF!)))</f>
        <v>#REF!</v>
      </c>
      <c r="X3" s="1" t="e">
        <f t="array" aca="1" ref="X3" ca="1">INDEX(#REF!,RANDBETWEEN(1,COUNTA(#REF!)))</f>
        <v>#REF!</v>
      </c>
      <c r="Y3" s="1" t="e">
        <f t="array" aca="1" ref="Y3" ca="1">INDEX(#REF!,RANDBETWEEN(1,COUNTA(#REF!)))</f>
        <v>#REF!</v>
      </c>
      <c r="Z3" s="1" t="e">
        <f t="array" aca="1" ref="Z3" ca="1">INDEX(#REF!,RANDBETWEEN(1,COUNTA(#REF!)))</f>
        <v>#REF!</v>
      </c>
      <c r="AA3" s="1" t="e">
        <f t="array" aca="1" ref="AA3" ca="1">INDEX(#REF!,RANDBETWEEN(1,COUNTA(#REF!)))</f>
        <v>#REF!</v>
      </c>
      <c r="AB3" s="1" t="e">
        <f t="array" aca="1" ref="AB3" ca="1">INDEX(#REF!,RANDBETWEEN(1,COUNTA(#REF!)))</f>
        <v>#REF!</v>
      </c>
      <c r="AC3" s="1" t="e">
        <f t="array" aca="1" ref="AC3" ca="1">INDEX(#REF!,RANDBETWEEN(1,COUNTA(#REF!)))</f>
        <v>#REF!</v>
      </c>
      <c r="AD3" s="1" t="e">
        <f t="array" aca="1" ref="AD3" ca="1">INDEX(#REF!,RANDBETWEEN(1,COUNTA(#REF!)))</f>
        <v>#REF!</v>
      </c>
      <c r="AE3" s="1" t="e">
        <f t="array" aca="1" ref="AE3" ca="1">INDEX(#REF!,RANDBETWEEN(1,COUNTA(#REF!)))</f>
        <v>#REF!</v>
      </c>
      <c r="AF3" s="1" t="e">
        <f t="array" aca="1" ref="AF3" ca="1">INDEX(#REF!,RANDBETWEEN(1,COUNTA(#REF!)))</f>
        <v>#REF!</v>
      </c>
      <c r="AG3" s="1" t="e">
        <f t="array" aca="1" ref="AG3" ca="1">INDEX(#REF!,RANDBETWEEN(1,COUNTA(#REF!)))</f>
        <v>#REF!</v>
      </c>
      <c r="AH3" s="1" t="e">
        <f t="array" aca="1" ref="AH3" ca="1">INDEX(#REF!,RANDBETWEEN(1,COUNTA(#REF!)))</f>
        <v>#REF!</v>
      </c>
      <c r="AI3" s="1" t="e">
        <f t="array" aca="1" ref="AI3" ca="1">INDEX(#REF!,RANDBETWEEN(1,COUNTA(#REF!)))</f>
        <v>#REF!</v>
      </c>
      <c r="AJ3" s="1" t="e">
        <f t="array" aca="1" ref="AJ3" ca="1">INDEX(#REF!,RANDBETWEEN(1,COUNTA(#REF!)))</f>
        <v>#REF!</v>
      </c>
      <c r="AK3" s="1" t="e">
        <f t="array" aca="1" ref="AK3" ca="1">INDEX(#REF!,RANDBETWEEN(1,COUNTA(#REF!)))</f>
        <v>#REF!</v>
      </c>
      <c r="AL3" s="1" t="e">
        <f t="array" aca="1" ref="AL3" ca="1">INDEX(#REF!,RANDBETWEEN(1,COUNTA(#REF!)))</f>
        <v>#REF!</v>
      </c>
      <c r="AM3" s="1" t="e">
        <f t="array" aca="1" ref="AM3" ca="1">INDEX(#REF!,RANDBETWEEN(1,COUNTA(#REF!)))</f>
        <v>#REF!</v>
      </c>
      <c r="AN3" s="1" t="e">
        <f ca="1">_xlfn.XLOOKUP(AL3,#REF!,#REF!)</f>
        <v>#REF!</v>
      </c>
      <c r="AO3" s="1" t="e">
        <f ca="1">_xlfn.XLOOKUP(AM3,#REF!,#REF!)</f>
        <v>#REF!</v>
      </c>
      <c r="AP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 s="1">
        <v>0.84732824427480913</v>
      </c>
      <c r="AR3" s="1" t="e">
        <f t="array" aca="1" ref="AR3" ca="1">INDEX(#REF!,RANDBETWEEN(1,COUNTA(#REF!)))</f>
        <v>#REF!</v>
      </c>
      <c r="AS3" s="1" t="e">
        <f t="array" aca="1" ref="AS3" ca="1">INDEX(#REF!,RANDBETWEEN(1,COUNTA(#REF!)))</f>
        <v>#REF!</v>
      </c>
      <c r="AT3" s="1" t="e">
        <f t="array" aca="1" ref="AT3" ca="1">INDEX(#REF!,RANDBETWEEN(1,COUNTA(#REF!)))</f>
        <v>#REF!</v>
      </c>
      <c r="AU3" s="1" t="e">
        <f t="array" aca="1" ref="AU3" ca="1">INDEX(#REF!,RANDBETWEEN(1,COUNTA(#REF!)))</f>
        <v>#REF!</v>
      </c>
      <c r="AV3" s="1" t="e">
        <f t="array" aca="1" ref="AV3" ca="1">INDEX(#REF!,RANDBETWEEN(1,COUNTA(#REF!)))</f>
        <v>#REF!</v>
      </c>
      <c r="AW3" s="1" t="e">
        <f t="array" aca="1" ref="AW3" ca="1">INDEX(#REF!,RANDBETWEEN(1,COUNTA(#REF!)))</f>
        <v>#REF!</v>
      </c>
      <c r="AX3" s="1" t="e">
        <f t="array" aca="1" ref="AX3" ca="1">INDEX(#REF!,RANDBETWEEN(1,COUNTA(#REF!)))</f>
        <v>#REF!</v>
      </c>
      <c r="AY3" s="1" t="e">
        <f t="array" aca="1" ref="AY3" ca="1">INDEX(#REF!,RANDBETWEEN(1,COUNTA(#REF!)))</f>
        <v>#REF!</v>
      </c>
      <c r="AZ3" s="1" t="e">
        <f t="array" aca="1" ref="AZ3" ca="1">INDEX(#REF!,RANDBETWEEN(1,COUNTA(#REF!)))</f>
        <v>#REF!</v>
      </c>
      <c r="BA3" s="1" t="e">
        <f t="array" aca="1" ref="BA3" ca="1">INDEX(#REF!,RANDBETWEEN(1,COUNTA(#REF!)))</f>
        <v>#REF!</v>
      </c>
      <c r="BB3" s="1" t="e">
        <f t="array" aca="1" ref="BB3" ca="1">INDEX(#REF!,RANDBETWEEN(1,COUNTA(#REF!)))</f>
        <v>#REF!</v>
      </c>
      <c r="BC3" s="1" t="e">
        <f t="array" aca="1" ref="BC3" ca="1">IF($AV3="Yes",INDEX(#REF!,RANDBETWEEN(1,COUNTA(#REF!))),"")</f>
        <v>#REF!</v>
      </c>
      <c r="BD3" s="1" t="e">
        <f t="array" aca="1" ref="BD3" ca="1">IF($AV3="Yes",INDEX(#REF!,RANDBETWEEN(1,COUNTA(#REF!))),"")</f>
        <v>#REF!</v>
      </c>
      <c r="BE3" s="1" t="e">
        <f t="array" aca="1" ref="BE3" ca="1">IF($AV3="Yes",INDEX(#REF!,RANDBETWEEN(1,COUNTA(#REF!))),"")</f>
        <v>#REF!</v>
      </c>
      <c r="BF3" s="1" t="e">
        <f t="array" aca="1" ref="BF3" ca="1">IF($AV3="Yes",INDEX(#REF!,RANDBETWEEN(1,COUNTA(#REF!))),"")</f>
        <v>#REF!</v>
      </c>
      <c r="BG3" s="1" t="e">
        <f t="array" aca="1" ref="BG3" ca="1">IF($AV3="Yes",INDEX(#REF!,RANDBETWEEN(1,COUNTA(#REF!))),"")</f>
        <v>#REF!</v>
      </c>
    </row>
    <row r="4" spans="1:59" ht="15.75" customHeight="1" x14ac:dyDescent="0.25">
      <c r="A4" s="6">
        <v>44841.812291666669</v>
      </c>
      <c r="B4" s="1" t="e" cm="1">
        <f t="array" aca="1" ref="B4" ca="1">INDEX(#REF!,RANDBETWEEN(1,COUNTA(#REF!)))</f>
        <v>#REF!</v>
      </c>
      <c r="C4" s="1" t="e">
        <f t="array" aca="1" ref="C4" ca="1">INDEX(#REF!,RANDBETWEEN(1,COUNTA(#REF!)))</f>
        <v>#REF!</v>
      </c>
      <c r="D4" s="1" t="e">
        <f t="array" aca="1" ref="D4" ca="1">INDEX(#REF!,RANDBETWEEN(1,COUNTA(#REF!)))</f>
        <v>#REF!</v>
      </c>
      <c r="E4" s="1" t="e">
        <f t="array" aca="1" ref="E4" ca="1">INDEX(#REF!,RANDBETWEEN(1,COUNTA(#REF!)))</f>
        <v>#REF!</v>
      </c>
      <c r="F4" s="1" t="e">
        <f t="array" aca="1" ref="F4" ca="1">INDEX(#REF!,RANDBETWEEN(1,COUNTA(#REF!)))</f>
        <v>#REF!</v>
      </c>
      <c r="G4" s="1" t="e">
        <f t="array" aca="1" ref="G4" ca="1">IF($F4="Public Housing (HDB)",INDEX(#REF!,RANDBETWEEN(1,COUNTA(#REF!))),"")</f>
        <v>#REF!</v>
      </c>
      <c r="H4" s="1" t="e">
        <f t="array" aca="1" ref="H4" ca="1">IF($F4="Public Housing (HDB)",INDEX(#REF!,RANDBETWEEN(1,COUNTA(#REF!))),"")</f>
        <v>#REF!</v>
      </c>
      <c r="I4" s="1" t="e">
        <f t="array" aca="1" ref="I4" ca="1">IF($F4="Public Housing (HDB)",INDEX(#REF!,RANDBETWEEN(1,COUNTA(#REF!))),"")</f>
        <v>#REF!</v>
      </c>
      <c r="J4" s="1" t="e">
        <f t="array" aca="1" ref="J4" ca="1">IF($F4="Public Housing (HDB)",INDEX(#REF!,RANDBETWEEN(1,COUNTA(#REF!))),"")</f>
        <v>#REF!</v>
      </c>
      <c r="K4" s="1" t="e">
        <f t="array" aca="1" ref="K4" ca="1">IF($F4&lt;&gt;"Public Housing (HDB)",INDEX(#REF!,RANDBETWEEN(1,COUNTA(#REF!))),"")</f>
        <v>#REF!</v>
      </c>
      <c r="L4" s="1" t="e">
        <f t="array" aca="1" ref="L4" ca="1">IF($F4&lt;&gt;"Public Housing (HDB)",INDEX(#REF!,RANDBETWEEN(1,COUNTA(#REF!))),"")</f>
        <v>#REF!</v>
      </c>
      <c r="M4" s="1" t="e">
        <f t="array" aca="1" ref="M4" ca="1">IF($F4&lt;&gt;"Public Housing (HDB)",INDEX(#REF!,RANDBETWEEN(1,COUNTA(#REF!))),"")</f>
        <v>#REF!</v>
      </c>
      <c r="N4" s="1" t="e">
        <f t="array" aca="1" ref="N4" ca="1">INDEX(#REF!,RANDBETWEEN(1,COUNTA(#REF!)))</f>
        <v>#REF!</v>
      </c>
      <c r="O4" s="1" t="e">
        <f t="array" aca="1" ref="O4" ca="1">INDEX(#REF!,RANDBETWEEN(1,COUNTA(#REF!)))</f>
        <v>#REF!</v>
      </c>
      <c r="P4" s="1" t="e">
        <f t="array" aca="1" ref="P4" ca="1">INDEX(#REF!,RANDBETWEEN(1,COUNTA(#REF!)))</f>
        <v>#REF!</v>
      </c>
      <c r="Q4" s="1" t="e">
        <f ca="1">_xlfn.XLOOKUP(FormResponses2[[#This Row],[How many friends do you have in your neighbourhood? ]],$Q$104:$Q$115,$R$104:$R$115)</f>
        <v>#REF!</v>
      </c>
      <c r="R4" s="1" t="e">
        <f ca="1">_xlfn.XLOOKUP(FormResponses2[[#This Row],[How many friends of different ethnicity do you have in your neighbourhood? ]],$Q$104:$Q$115,$R$104:$R$115)</f>
        <v>#REF!</v>
      </c>
      <c r="S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 s="1">
        <v>0</v>
      </c>
      <c r="U4" s="1" t="e">
        <f t="array" aca="1" ref="U4" ca="1">INDEX(#REF!,RANDBETWEEN(1,COUNTA(#REF!)))</f>
        <v>#REF!</v>
      </c>
      <c r="V4" s="1" t="e">
        <f t="array" aca="1" ref="V4" ca="1">INDEX(#REF!,RANDBETWEEN(1,COUNTA(#REF!)))</f>
        <v>#REF!</v>
      </c>
      <c r="W4" s="1" t="e">
        <f t="array" aca="1" ref="W4" ca="1">INDEX(#REF!,RANDBETWEEN(1,COUNTA(#REF!)))</f>
        <v>#REF!</v>
      </c>
      <c r="X4" s="1" t="e">
        <f t="array" aca="1" ref="X4" ca="1">INDEX(#REF!,RANDBETWEEN(1,COUNTA(#REF!)))</f>
        <v>#REF!</v>
      </c>
      <c r="Y4" s="1" t="e">
        <f t="array" aca="1" ref="Y4" ca="1">INDEX(#REF!,RANDBETWEEN(1,COUNTA(#REF!)))</f>
        <v>#REF!</v>
      </c>
      <c r="Z4" s="1" t="e">
        <f t="array" aca="1" ref="Z4" ca="1">INDEX(#REF!,RANDBETWEEN(1,COUNTA(#REF!)))</f>
        <v>#REF!</v>
      </c>
      <c r="AA4" s="1" t="e">
        <f t="array" aca="1" ref="AA4" ca="1">INDEX(#REF!,RANDBETWEEN(1,COUNTA(#REF!)))</f>
        <v>#REF!</v>
      </c>
      <c r="AB4" s="1" t="e">
        <f t="array" aca="1" ref="AB4" ca="1">INDEX(#REF!,RANDBETWEEN(1,COUNTA(#REF!)))</f>
        <v>#REF!</v>
      </c>
      <c r="AC4" s="1" t="e">
        <f t="array" aca="1" ref="AC4" ca="1">INDEX(#REF!,RANDBETWEEN(1,COUNTA(#REF!)))</f>
        <v>#REF!</v>
      </c>
      <c r="AD4" s="1" t="e">
        <f t="array" aca="1" ref="AD4" ca="1">INDEX(#REF!,RANDBETWEEN(1,COUNTA(#REF!)))</f>
        <v>#REF!</v>
      </c>
      <c r="AE4" s="1" t="e">
        <f t="array" aca="1" ref="AE4" ca="1">INDEX(#REF!,RANDBETWEEN(1,COUNTA(#REF!)))</f>
        <v>#REF!</v>
      </c>
      <c r="AF4" s="1" t="e">
        <f t="array" aca="1" ref="AF4" ca="1">INDEX(#REF!,RANDBETWEEN(1,COUNTA(#REF!)))</f>
        <v>#REF!</v>
      </c>
      <c r="AG4" s="1" t="e">
        <f t="array" aca="1" ref="AG4" ca="1">INDEX(#REF!,RANDBETWEEN(1,COUNTA(#REF!)))</f>
        <v>#REF!</v>
      </c>
      <c r="AH4" s="1" t="e">
        <f t="array" aca="1" ref="AH4" ca="1">INDEX(#REF!,RANDBETWEEN(1,COUNTA(#REF!)))</f>
        <v>#REF!</v>
      </c>
      <c r="AI4" s="1" t="e">
        <f t="array" aca="1" ref="AI4" ca="1">INDEX(#REF!,RANDBETWEEN(1,COUNTA(#REF!)))</f>
        <v>#REF!</v>
      </c>
      <c r="AJ4" s="1" t="e">
        <f t="array" aca="1" ref="AJ4" ca="1">INDEX(#REF!,RANDBETWEEN(1,COUNTA(#REF!)))</f>
        <v>#REF!</v>
      </c>
      <c r="AK4" s="1" t="e">
        <f t="array" aca="1" ref="AK4" ca="1">INDEX(#REF!,RANDBETWEEN(1,COUNTA(#REF!)))</f>
        <v>#REF!</v>
      </c>
      <c r="AL4" s="1" t="e">
        <f t="array" aca="1" ref="AL4" ca="1">INDEX(#REF!,RANDBETWEEN(1,COUNTA(#REF!)))</f>
        <v>#REF!</v>
      </c>
      <c r="AM4" s="1" t="e">
        <f t="array" aca="1" ref="AM4" ca="1">INDEX(#REF!,RANDBETWEEN(1,COUNTA(#REF!)))</f>
        <v>#REF!</v>
      </c>
      <c r="AN4" s="1" t="e">
        <f ca="1">_xlfn.XLOOKUP(AL4,#REF!,#REF!)</f>
        <v>#REF!</v>
      </c>
      <c r="AO4" s="1" t="e">
        <f ca="1">_xlfn.XLOOKUP(AM4,#REF!,#REF!)</f>
        <v>#REF!</v>
      </c>
      <c r="AP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 s="1"/>
      <c r="AR4" s="1" t="e">
        <f t="array" aca="1" ref="AR4" ca="1">INDEX(#REF!,RANDBETWEEN(1,COUNTA(#REF!)))</f>
        <v>#REF!</v>
      </c>
      <c r="AS4" s="1" t="e">
        <f t="array" aca="1" ref="AS4" ca="1">INDEX(#REF!,RANDBETWEEN(1,COUNTA(#REF!)))</f>
        <v>#REF!</v>
      </c>
      <c r="AT4" s="1" t="e">
        <f t="array" aca="1" ref="AT4" ca="1">INDEX(#REF!,RANDBETWEEN(1,COUNTA(#REF!)))</f>
        <v>#REF!</v>
      </c>
      <c r="AU4" s="1" t="e">
        <f t="array" aca="1" ref="AU4" ca="1">INDEX(#REF!,RANDBETWEEN(1,COUNTA(#REF!)))</f>
        <v>#REF!</v>
      </c>
      <c r="AV4" s="1" t="e">
        <f t="array" aca="1" ref="AV4" ca="1">INDEX(#REF!,RANDBETWEEN(1,COUNTA(#REF!)))</f>
        <v>#REF!</v>
      </c>
      <c r="AW4" s="1" t="e">
        <f t="array" aca="1" ref="AW4" ca="1">INDEX(#REF!,RANDBETWEEN(1,COUNTA(#REF!)))</f>
        <v>#REF!</v>
      </c>
      <c r="AX4" s="1" t="e">
        <f t="array" aca="1" ref="AX4" ca="1">INDEX(#REF!,RANDBETWEEN(1,COUNTA(#REF!)))</f>
        <v>#REF!</v>
      </c>
      <c r="AY4" s="1" t="e">
        <f t="array" aca="1" ref="AY4" ca="1">INDEX(#REF!,RANDBETWEEN(1,COUNTA(#REF!)))</f>
        <v>#REF!</v>
      </c>
      <c r="AZ4" s="1" t="e">
        <f t="array" aca="1" ref="AZ4" ca="1">INDEX(#REF!,RANDBETWEEN(1,COUNTA(#REF!)))</f>
        <v>#REF!</v>
      </c>
      <c r="BA4" s="1" t="e">
        <f t="array" aca="1" ref="BA4" ca="1">INDEX(#REF!,RANDBETWEEN(1,COUNTA(#REF!)))</f>
        <v>#REF!</v>
      </c>
      <c r="BB4" s="1" t="e">
        <f t="array" aca="1" ref="BB4" ca="1">INDEX(#REF!,RANDBETWEEN(1,COUNTA(#REF!)))</f>
        <v>#REF!</v>
      </c>
      <c r="BC4" s="1" t="e">
        <f t="array" aca="1" ref="BC4" ca="1">IF($AV4="Yes",INDEX(#REF!,RANDBETWEEN(1,COUNTA(#REF!))),"")</f>
        <v>#REF!</v>
      </c>
      <c r="BD4" s="1" t="e">
        <f t="array" aca="1" ref="BD4" ca="1">IF($AV4="Yes",INDEX(#REF!,RANDBETWEEN(1,COUNTA(#REF!))),"")</f>
        <v>#REF!</v>
      </c>
      <c r="BE4" s="1" t="e">
        <f t="array" aca="1" ref="BE4" ca="1">IF($AV4="Yes",INDEX(#REF!,RANDBETWEEN(1,COUNTA(#REF!))),"")</f>
        <v>#REF!</v>
      </c>
      <c r="BF4" s="1" t="e">
        <f t="array" aca="1" ref="BF4" ca="1">IF($AV4="Yes",INDEX(#REF!,RANDBETWEEN(1,COUNTA(#REF!))),"")</f>
        <v>#REF!</v>
      </c>
      <c r="BG4" s="1" t="e">
        <f t="array" aca="1" ref="BG4" ca="1">IF($AV4="Yes",INDEX(#REF!,RANDBETWEEN(1,COUNTA(#REF!))),"")</f>
        <v>#REF!</v>
      </c>
    </row>
    <row r="5" spans="1:59" ht="15.75" customHeight="1" x14ac:dyDescent="0.25">
      <c r="A5" s="6">
        <v>44842.812291666669</v>
      </c>
      <c r="B5" s="1" t="e">
        <f t="array" aca="1" ref="B5" ca="1">INDEX(#REF!,RANDBETWEEN(1,COUNTA(#REF!)))</f>
        <v>#REF!</v>
      </c>
      <c r="C5" s="1" t="e">
        <f t="array" aca="1" ref="C5" ca="1">INDEX(#REF!,RANDBETWEEN(1,COUNTA(#REF!)))</f>
        <v>#REF!</v>
      </c>
      <c r="D5" s="1" t="e">
        <f t="array" aca="1" ref="D5" ca="1">INDEX(#REF!,RANDBETWEEN(1,COUNTA(#REF!)))</f>
        <v>#REF!</v>
      </c>
      <c r="E5" s="1" t="e">
        <f t="array" aca="1" ref="E5" ca="1">INDEX(#REF!,RANDBETWEEN(1,COUNTA(#REF!)))</f>
        <v>#REF!</v>
      </c>
      <c r="F5" s="1" t="e">
        <f t="array" aca="1" ref="F5" ca="1">INDEX(#REF!,RANDBETWEEN(1,COUNTA(#REF!)))</f>
        <v>#REF!</v>
      </c>
      <c r="G5" s="1" t="e">
        <f t="array" aca="1" ref="G5" ca="1">IF($F5="Public Housing (HDB)",INDEX(#REF!,RANDBETWEEN(1,COUNTA(#REF!))),"")</f>
        <v>#REF!</v>
      </c>
      <c r="H5" s="1" t="e">
        <f t="array" aca="1" ref="H5" ca="1">IF($F5="Public Housing (HDB)",INDEX(#REF!,RANDBETWEEN(1,COUNTA(#REF!))),"")</f>
        <v>#REF!</v>
      </c>
      <c r="I5" s="1" t="e">
        <f t="array" aca="1" ref="I5" ca="1">IF($F5="Public Housing (HDB)",INDEX(#REF!,RANDBETWEEN(1,COUNTA(#REF!))),"")</f>
        <v>#REF!</v>
      </c>
      <c r="J5" s="1" t="e">
        <f t="array" aca="1" ref="J5" ca="1">IF($F5="Public Housing (HDB)",INDEX(#REF!,RANDBETWEEN(1,COUNTA(#REF!))),"")</f>
        <v>#REF!</v>
      </c>
      <c r="K5" s="1" t="e">
        <f t="array" aca="1" ref="K5" ca="1">IF($F5&lt;&gt;"Public Housing (HDB)",INDEX(#REF!,RANDBETWEEN(1,COUNTA(#REF!))),"")</f>
        <v>#REF!</v>
      </c>
      <c r="L5" s="1" t="e">
        <f t="array" aca="1" ref="L5" ca="1">IF($F5&lt;&gt;"Public Housing (HDB)",INDEX(#REF!,RANDBETWEEN(1,COUNTA(#REF!))),"")</f>
        <v>#REF!</v>
      </c>
      <c r="M5" s="1" t="e">
        <f t="array" aca="1" ref="M5" ca="1">IF($F5&lt;&gt;"Public Housing (HDB)",INDEX(#REF!,RANDBETWEEN(1,COUNTA(#REF!))),"")</f>
        <v>#REF!</v>
      </c>
      <c r="N5" s="1" t="e">
        <f t="array" aca="1" ref="N5" ca="1">INDEX(#REF!,RANDBETWEEN(1,COUNTA(#REF!)))</f>
        <v>#REF!</v>
      </c>
      <c r="O5" s="1" t="e">
        <f t="array" aca="1" ref="O5" ca="1">INDEX(#REF!,RANDBETWEEN(1,COUNTA(#REF!)))</f>
        <v>#REF!</v>
      </c>
      <c r="P5" s="1" t="e">
        <f t="array" aca="1" ref="P5" ca="1">INDEX(#REF!,RANDBETWEEN(1,COUNTA(#REF!)))</f>
        <v>#REF!</v>
      </c>
      <c r="Q5" s="1" t="e">
        <f ca="1">_xlfn.XLOOKUP(FormResponses2[[#This Row],[How many friends do you have in your neighbourhood? ]],$Q$104:$Q$115,$R$104:$R$115)</f>
        <v>#REF!</v>
      </c>
      <c r="R5" s="1" t="e">
        <f ca="1">_xlfn.XLOOKUP(FormResponses2[[#This Row],[How many friends of different ethnicity do you have in your neighbourhood? ]],$Q$104:$Q$115,$R$104:$R$115)</f>
        <v>#REF!</v>
      </c>
      <c r="S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 s="1">
        <v>0.71830985915492962</v>
      </c>
      <c r="U5" s="1" t="e">
        <f t="array" aca="1" ref="U5" ca="1">INDEX(#REF!,RANDBETWEEN(1,COUNTA(#REF!)))</f>
        <v>#REF!</v>
      </c>
      <c r="V5" s="1" t="e">
        <f t="array" aca="1" ref="V5" ca="1">INDEX(#REF!,RANDBETWEEN(1,COUNTA(#REF!)))</f>
        <v>#REF!</v>
      </c>
      <c r="W5" s="1" t="e">
        <f t="array" aca="1" ref="W5" ca="1">INDEX(#REF!,RANDBETWEEN(1,COUNTA(#REF!)))</f>
        <v>#REF!</v>
      </c>
      <c r="X5" s="1" t="e">
        <f t="array" aca="1" ref="X5" ca="1">INDEX(#REF!,RANDBETWEEN(1,COUNTA(#REF!)))</f>
        <v>#REF!</v>
      </c>
      <c r="Y5" s="1" t="e">
        <f t="array" aca="1" ref="Y5" ca="1">INDEX(#REF!,RANDBETWEEN(1,COUNTA(#REF!)))</f>
        <v>#REF!</v>
      </c>
      <c r="Z5" s="1" t="e">
        <f t="array" aca="1" ref="Z5" ca="1">INDEX(#REF!,RANDBETWEEN(1,COUNTA(#REF!)))</f>
        <v>#REF!</v>
      </c>
      <c r="AA5" s="1" t="e">
        <f t="array" aca="1" ref="AA5" ca="1">INDEX(#REF!,RANDBETWEEN(1,COUNTA(#REF!)))</f>
        <v>#REF!</v>
      </c>
      <c r="AB5" s="1" t="e">
        <f t="array" aca="1" ref="AB5" ca="1">INDEX(#REF!,RANDBETWEEN(1,COUNTA(#REF!)))</f>
        <v>#REF!</v>
      </c>
      <c r="AC5" s="1" t="e">
        <f t="array" aca="1" ref="AC5" ca="1">INDEX(#REF!,RANDBETWEEN(1,COUNTA(#REF!)))</f>
        <v>#REF!</v>
      </c>
      <c r="AD5" s="1" t="e">
        <f t="array" aca="1" ref="AD5" ca="1">INDEX(#REF!,RANDBETWEEN(1,COUNTA(#REF!)))</f>
        <v>#REF!</v>
      </c>
      <c r="AE5" s="1" t="e">
        <f t="array" aca="1" ref="AE5" ca="1">INDEX(#REF!,RANDBETWEEN(1,COUNTA(#REF!)))</f>
        <v>#REF!</v>
      </c>
      <c r="AF5" s="1" t="e">
        <f t="array" aca="1" ref="AF5" ca="1">INDEX(#REF!,RANDBETWEEN(1,COUNTA(#REF!)))</f>
        <v>#REF!</v>
      </c>
      <c r="AG5" s="1" t="e">
        <f t="array" aca="1" ref="AG5" ca="1">INDEX(#REF!,RANDBETWEEN(1,COUNTA(#REF!)))</f>
        <v>#REF!</v>
      </c>
      <c r="AH5" s="1" t="e">
        <f t="array" aca="1" ref="AH5" ca="1">INDEX(#REF!,RANDBETWEEN(1,COUNTA(#REF!)))</f>
        <v>#REF!</v>
      </c>
      <c r="AI5" s="1" t="e">
        <f t="array" aca="1" ref="AI5" ca="1">INDEX(#REF!,RANDBETWEEN(1,COUNTA(#REF!)))</f>
        <v>#REF!</v>
      </c>
      <c r="AJ5" s="1" t="e">
        <f t="array" aca="1" ref="AJ5" ca="1">INDEX(#REF!,RANDBETWEEN(1,COUNTA(#REF!)))</f>
        <v>#REF!</v>
      </c>
      <c r="AK5" s="1" t="e">
        <f t="array" aca="1" ref="AK5" ca="1">INDEX(#REF!,RANDBETWEEN(1,COUNTA(#REF!)))</f>
        <v>#REF!</v>
      </c>
      <c r="AL5" s="1" t="e">
        <f t="array" aca="1" ref="AL5" ca="1">INDEX(#REF!,RANDBETWEEN(1,COUNTA(#REF!)))</f>
        <v>#REF!</v>
      </c>
      <c r="AM5" s="1" t="e">
        <f t="array" aca="1" ref="AM5" ca="1">INDEX(#REF!,RANDBETWEEN(1,COUNTA(#REF!)))</f>
        <v>#REF!</v>
      </c>
      <c r="AN5" s="1" t="e">
        <f ca="1">_xlfn.XLOOKUP(AL5,#REF!,#REF!)</f>
        <v>#REF!</v>
      </c>
      <c r="AO5" s="1" t="e">
        <f ca="1">_xlfn.XLOOKUP(AM5,#REF!,#REF!)</f>
        <v>#REF!</v>
      </c>
      <c r="AP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 s="1"/>
      <c r="AR5" s="1" t="e">
        <f t="array" aca="1" ref="AR5" ca="1">INDEX(#REF!,RANDBETWEEN(1,COUNTA(#REF!)))</f>
        <v>#REF!</v>
      </c>
      <c r="AS5" s="1" t="e">
        <f t="array" aca="1" ref="AS5" ca="1">INDEX(#REF!,RANDBETWEEN(1,COUNTA(#REF!)))</f>
        <v>#REF!</v>
      </c>
      <c r="AT5" s="1" t="e">
        <f t="array" aca="1" ref="AT5" ca="1">INDEX(#REF!,RANDBETWEEN(1,COUNTA(#REF!)))</f>
        <v>#REF!</v>
      </c>
      <c r="AU5" s="1" t="e">
        <f t="array" aca="1" ref="AU5" ca="1">INDEX(#REF!,RANDBETWEEN(1,COUNTA(#REF!)))</f>
        <v>#REF!</v>
      </c>
      <c r="AV5" s="1" t="e">
        <f t="array" aca="1" ref="AV5" ca="1">INDEX(#REF!,RANDBETWEEN(1,COUNTA(#REF!)))</f>
        <v>#REF!</v>
      </c>
      <c r="AW5" s="1" t="e">
        <f t="array" aca="1" ref="AW5" ca="1">INDEX(#REF!,RANDBETWEEN(1,COUNTA(#REF!)))</f>
        <v>#REF!</v>
      </c>
      <c r="AX5" s="1" t="e">
        <f t="array" aca="1" ref="AX5" ca="1">INDEX(#REF!,RANDBETWEEN(1,COUNTA(#REF!)))</f>
        <v>#REF!</v>
      </c>
      <c r="AY5" s="1" t="e">
        <f t="array" aca="1" ref="AY5" ca="1">INDEX(#REF!,RANDBETWEEN(1,COUNTA(#REF!)))</f>
        <v>#REF!</v>
      </c>
      <c r="AZ5" s="1" t="e">
        <f t="array" aca="1" ref="AZ5" ca="1">INDEX(#REF!,RANDBETWEEN(1,COUNTA(#REF!)))</f>
        <v>#REF!</v>
      </c>
      <c r="BA5" s="1" t="e">
        <f t="array" aca="1" ref="BA5" ca="1">INDEX(#REF!,RANDBETWEEN(1,COUNTA(#REF!)))</f>
        <v>#REF!</v>
      </c>
      <c r="BB5" s="1" t="e">
        <f t="array" aca="1" ref="BB5" ca="1">INDEX(#REF!,RANDBETWEEN(1,COUNTA(#REF!)))</f>
        <v>#REF!</v>
      </c>
      <c r="BC5" s="1" t="e">
        <f t="array" aca="1" ref="BC5" ca="1">IF($AV5="Yes",INDEX(#REF!,RANDBETWEEN(1,COUNTA(#REF!))),"")</f>
        <v>#REF!</v>
      </c>
      <c r="BD5" s="1" t="e">
        <f t="array" aca="1" ref="BD5" ca="1">IF($AV5="Yes",INDEX(#REF!,RANDBETWEEN(1,COUNTA(#REF!))),"")</f>
        <v>#REF!</v>
      </c>
      <c r="BE5" s="1" t="e">
        <f t="array" aca="1" ref="BE5" ca="1">IF($AV5="Yes",INDEX(#REF!,RANDBETWEEN(1,COUNTA(#REF!))),"")</f>
        <v>#REF!</v>
      </c>
      <c r="BF5" s="1" t="e">
        <f t="array" aca="1" ref="BF5" ca="1">IF($AV5="Yes",INDEX(#REF!,RANDBETWEEN(1,COUNTA(#REF!))),"")</f>
        <v>#REF!</v>
      </c>
      <c r="BG5" s="1" t="e">
        <f t="array" aca="1" ref="BG5" ca="1">IF($AV5="Yes",INDEX(#REF!,RANDBETWEEN(1,COUNTA(#REF!))),"")</f>
        <v>#REF!</v>
      </c>
    </row>
    <row r="6" spans="1:59" ht="15.75" customHeight="1" x14ac:dyDescent="0.25">
      <c r="A6" s="6">
        <v>44843.812291666669</v>
      </c>
      <c r="B6" s="1" t="e">
        <f t="array" aca="1" ref="B6" ca="1">INDEX(#REF!,RANDBETWEEN(1,COUNTA(#REF!)))</f>
        <v>#REF!</v>
      </c>
      <c r="C6" s="1" t="e">
        <f t="array" aca="1" ref="C6" ca="1">INDEX(#REF!,RANDBETWEEN(1,COUNTA(#REF!)))</f>
        <v>#REF!</v>
      </c>
      <c r="D6" s="1" t="e">
        <f t="array" aca="1" ref="D6" ca="1">INDEX(#REF!,RANDBETWEEN(1,COUNTA(#REF!)))</f>
        <v>#REF!</v>
      </c>
      <c r="E6" s="1" t="e">
        <f t="array" aca="1" ref="E6" ca="1">INDEX(#REF!,RANDBETWEEN(1,COUNTA(#REF!)))</f>
        <v>#REF!</v>
      </c>
      <c r="F6" s="1" t="e">
        <f t="array" aca="1" ref="F6" ca="1">INDEX(#REF!,RANDBETWEEN(1,COUNTA(#REF!)))</f>
        <v>#REF!</v>
      </c>
      <c r="G6" s="1" t="e">
        <f t="array" aca="1" ref="G6" ca="1">IF($F6="Public Housing (HDB)",INDEX(#REF!,RANDBETWEEN(1,COUNTA(#REF!))),"")</f>
        <v>#REF!</v>
      </c>
      <c r="H6" s="1" t="e">
        <f t="array" aca="1" ref="H6" ca="1">IF($F6="Public Housing (HDB)",INDEX(#REF!,RANDBETWEEN(1,COUNTA(#REF!))),"")</f>
        <v>#REF!</v>
      </c>
      <c r="I6" s="1" t="e">
        <f t="array" aca="1" ref="I6" ca="1">IF($F6="Public Housing (HDB)",INDEX(#REF!,RANDBETWEEN(1,COUNTA(#REF!))),"")</f>
        <v>#REF!</v>
      </c>
      <c r="J6" s="1" t="e">
        <f t="array" aca="1" ref="J6" ca="1">IF($F6="Public Housing (HDB)",INDEX(#REF!,RANDBETWEEN(1,COUNTA(#REF!))),"")</f>
        <v>#REF!</v>
      </c>
      <c r="K6" s="1" t="e">
        <f t="array" aca="1" ref="K6" ca="1">IF($F6&lt;&gt;"Public Housing (HDB)",INDEX(#REF!,RANDBETWEEN(1,COUNTA(#REF!))),"")</f>
        <v>#REF!</v>
      </c>
      <c r="L6" s="1" t="e">
        <f t="array" aca="1" ref="L6" ca="1">IF($F6&lt;&gt;"Public Housing (HDB)",INDEX(#REF!,RANDBETWEEN(1,COUNTA(#REF!))),"")</f>
        <v>#REF!</v>
      </c>
      <c r="M6" s="1" t="e">
        <f t="array" aca="1" ref="M6" ca="1">IF($F6&lt;&gt;"Public Housing (HDB)",INDEX(#REF!,RANDBETWEEN(1,COUNTA(#REF!))),"")</f>
        <v>#REF!</v>
      </c>
      <c r="N6" s="1" t="e">
        <f t="array" aca="1" ref="N6" ca="1">INDEX(#REF!,RANDBETWEEN(1,COUNTA(#REF!)))</f>
        <v>#REF!</v>
      </c>
      <c r="O6" s="1" t="e">
        <f t="array" aca="1" ref="O6" ca="1">INDEX(#REF!,RANDBETWEEN(1,COUNTA(#REF!)))</f>
        <v>#REF!</v>
      </c>
      <c r="P6" s="1" t="e">
        <f t="array" aca="1" ref="P6" ca="1">INDEX(#REF!,RANDBETWEEN(1,COUNTA(#REF!)))</f>
        <v>#REF!</v>
      </c>
      <c r="Q6" s="1" t="e">
        <f ca="1">_xlfn.XLOOKUP(FormResponses2[[#This Row],[How many friends do you have in your neighbourhood? ]],$Q$104:$Q$115,$R$104:$R$115)</f>
        <v>#REF!</v>
      </c>
      <c r="R6" s="1" t="e">
        <f ca="1">_xlfn.XLOOKUP(FormResponses2[[#This Row],[How many friends of different ethnicity do you have in your neighbourhood? ]],$Q$104:$Q$115,$R$104:$R$115)</f>
        <v>#REF!</v>
      </c>
      <c r="S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 s="1"/>
      <c r="U6" s="1" t="e">
        <f t="array" aca="1" ref="U6" ca="1">INDEX(#REF!,RANDBETWEEN(1,COUNTA(#REF!)))</f>
        <v>#REF!</v>
      </c>
      <c r="V6" s="1" t="e">
        <f t="array" aca="1" ref="V6" ca="1">INDEX(#REF!,RANDBETWEEN(1,COUNTA(#REF!)))</f>
        <v>#REF!</v>
      </c>
      <c r="W6" s="1" t="e">
        <f t="array" aca="1" ref="W6" ca="1">INDEX(#REF!,RANDBETWEEN(1,COUNTA(#REF!)))</f>
        <v>#REF!</v>
      </c>
      <c r="X6" s="1" t="e">
        <f t="array" aca="1" ref="X6" ca="1">INDEX(#REF!,RANDBETWEEN(1,COUNTA(#REF!)))</f>
        <v>#REF!</v>
      </c>
      <c r="Y6" s="1" t="e">
        <f t="array" aca="1" ref="Y6" ca="1">INDEX(#REF!,RANDBETWEEN(1,COUNTA(#REF!)))</f>
        <v>#REF!</v>
      </c>
      <c r="Z6" s="1" t="e">
        <f t="array" aca="1" ref="Z6" ca="1">INDEX(#REF!,RANDBETWEEN(1,COUNTA(#REF!)))</f>
        <v>#REF!</v>
      </c>
      <c r="AA6" s="1" t="e">
        <f t="array" aca="1" ref="AA6" ca="1">INDEX(#REF!,RANDBETWEEN(1,COUNTA(#REF!)))</f>
        <v>#REF!</v>
      </c>
      <c r="AB6" s="1" t="e">
        <f t="array" aca="1" ref="AB6" ca="1">INDEX(#REF!,RANDBETWEEN(1,COUNTA(#REF!)))</f>
        <v>#REF!</v>
      </c>
      <c r="AC6" s="1" t="e">
        <f t="array" aca="1" ref="AC6" ca="1">INDEX(#REF!,RANDBETWEEN(1,COUNTA(#REF!)))</f>
        <v>#REF!</v>
      </c>
      <c r="AD6" s="1" t="e">
        <f t="array" aca="1" ref="AD6" ca="1">INDEX(#REF!,RANDBETWEEN(1,COUNTA(#REF!)))</f>
        <v>#REF!</v>
      </c>
      <c r="AE6" s="1" t="e">
        <f t="array" aca="1" ref="AE6" ca="1">INDEX(#REF!,RANDBETWEEN(1,COUNTA(#REF!)))</f>
        <v>#REF!</v>
      </c>
      <c r="AF6" s="1" t="e">
        <f t="array" aca="1" ref="AF6" ca="1">INDEX(#REF!,RANDBETWEEN(1,COUNTA(#REF!)))</f>
        <v>#REF!</v>
      </c>
      <c r="AG6" s="1" t="e">
        <f t="array" aca="1" ref="AG6" ca="1">INDEX(#REF!,RANDBETWEEN(1,COUNTA(#REF!)))</f>
        <v>#REF!</v>
      </c>
      <c r="AH6" s="1" t="e">
        <f t="array" aca="1" ref="AH6" ca="1">INDEX(#REF!,RANDBETWEEN(1,COUNTA(#REF!)))</f>
        <v>#REF!</v>
      </c>
      <c r="AI6" s="1" t="e">
        <f t="array" aca="1" ref="AI6" ca="1">INDEX(#REF!,RANDBETWEEN(1,COUNTA(#REF!)))</f>
        <v>#REF!</v>
      </c>
      <c r="AJ6" s="1" t="e">
        <f t="array" aca="1" ref="AJ6" ca="1">INDEX(#REF!,RANDBETWEEN(1,COUNTA(#REF!)))</f>
        <v>#REF!</v>
      </c>
      <c r="AK6" s="1" t="e">
        <f t="array" aca="1" ref="AK6" ca="1">INDEX(#REF!,RANDBETWEEN(1,COUNTA(#REF!)))</f>
        <v>#REF!</v>
      </c>
      <c r="AL6" s="1" t="e">
        <f t="array" aca="1" ref="AL6" ca="1">INDEX(#REF!,RANDBETWEEN(1,COUNTA(#REF!)))</f>
        <v>#REF!</v>
      </c>
      <c r="AM6" s="1" t="e">
        <f t="array" aca="1" ref="AM6" ca="1">INDEX(#REF!,RANDBETWEEN(1,COUNTA(#REF!)))</f>
        <v>#REF!</v>
      </c>
      <c r="AN6" s="1" t="e">
        <f ca="1">_xlfn.XLOOKUP(AL6,#REF!,#REF!)</f>
        <v>#REF!</v>
      </c>
      <c r="AO6" s="1" t="e">
        <f ca="1">_xlfn.XLOOKUP(AM6,#REF!,#REF!)</f>
        <v>#REF!</v>
      </c>
      <c r="AP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 s="1">
        <v>0</v>
      </c>
      <c r="AR6" s="1" t="e">
        <f t="array" aca="1" ref="AR6" ca="1">INDEX(#REF!,RANDBETWEEN(1,COUNTA(#REF!)))</f>
        <v>#REF!</v>
      </c>
      <c r="AS6" s="1" t="e">
        <f t="array" aca="1" ref="AS6" ca="1">INDEX(#REF!,RANDBETWEEN(1,COUNTA(#REF!)))</f>
        <v>#REF!</v>
      </c>
      <c r="AT6" s="1" t="e">
        <f t="array" aca="1" ref="AT6" ca="1">INDEX(#REF!,RANDBETWEEN(1,COUNTA(#REF!)))</f>
        <v>#REF!</v>
      </c>
      <c r="AU6" s="1" t="e">
        <f t="array" aca="1" ref="AU6" ca="1">INDEX(#REF!,RANDBETWEEN(1,COUNTA(#REF!)))</f>
        <v>#REF!</v>
      </c>
      <c r="AV6" s="1" t="e">
        <f t="array" aca="1" ref="AV6" ca="1">INDEX(#REF!,RANDBETWEEN(1,COUNTA(#REF!)))</f>
        <v>#REF!</v>
      </c>
      <c r="AW6" s="1" t="e">
        <f t="array" aca="1" ref="AW6" ca="1">INDEX(#REF!,RANDBETWEEN(1,COUNTA(#REF!)))</f>
        <v>#REF!</v>
      </c>
      <c r="AX6" s="1" t="e">
        <f t="array" aca="1" ref="AX6" ca="1">INDEX(#REF!,RANDBETWEEN(1,COUNTA(#REF!)))</f>
        <v>#REF!</v>
      </c>
      <c r="AY6" s="1" t="e">
        <f t="array" aca="1" ref="AY6" ca="1">INDEX(#REF!,RANDBETWEEN(1,COUNTA(#REF!)))</f>
        <v>#REF!</v>
      </c>
      <c r="AZ6" s="1" t="e">
        <f t="array" aca="1" ref="AZ6" ca="1">INDEX(#REF!,RANDBETWEEN(1,COUNTA(#REF!)))</f>
        <v>#REF!</v>
      </c>
      <c r="BA6" s="1" t="e">
        <f t="array" aca="1" ref="BA6" ca="1">INDEX(#REF!,RANDBETWEEN(1,COUNTA(#REF!)))</f>
        <v>#REF!</v>
      </c>
      <c r="BB6" s="1" t="e">
        <f t="array" aca="1" ref="BB6" ca="1">INDEX(#REF!,RANDBETWEEN(1,COUNTA(#REF!)))</f>
        <v>#REF!</v>
      </c>
      <c r="BC6" s="1" t="e">
        <f t="array" aca="1" ref="BC6" ca="1">IF($AV6="Yes",INDEX(#REF!,RANDBETWEEN(1,COUNTA(#REF!))),"")</f>
        <v>#REF!</v>
      </c>
      <c r="BD6" s="1" t="e">
        <f t="array" aca="1" ref="BD6" ca="1">IF($AV6="Yes",INDEX(#REF!,RANDBETWEEN(1,COUNTA(#REF!))),"")</f>
        <v>#REF!</v>
      </c>
      <c r="BE6" s="1" t="e">
        <f t="array" aca="1" ref="BE6" ca="1">IF($AV6="Yes",INDEX(#REF!,RANDBETWEEN(1,COUNTA(#REF!))),"")</f>
        <v>#REF!</v>
      </c>
      <c r="BF6" s="1" t="e">
        <f t="array" aca="1" ref="BF6" ca="1">IF($AV6="Yes",INDEX(#REF!,RANDBETWEEN(1,COUNTA(#REF!))),"")</f>
        <v>#REF!</v>
      </c>
      <c r="BG6" s="1" t="e">
        <f t="array" aca="1" ref="BG6" ca="1">IF($AV6="Yes",INDEX(#REF!,RANDBETWEEN(1,COUNTA(#REF!))),"")</f>
        <v>#REF!</v>
      </c>
    </row>
    <row r="7" spans="1:59" ht="15.75" customHeight="1" x14ac:dyDescent="0.25">
      <c r="A7" s="6">
        <v>44844.812291666669</v>
      </c>
      <c r="B7" s="1" t="e">
        <f t="array" aca="1" ref="B7" ca="1">INDEX(#REF!,RANDBETWEEN(1,COUNTA(#REF!)))</f>
        <v>#REF!</v>
      </c>
      <c r="C7" s="1" t="e">
        <f t="array" aca="1" ref="C7" ca="1">INDEX(#REF!,RANDBETWEEN(1,COUNTA(#REF!)))</f>
        <v>#REF!</v>
      </c>
      <c r="D7" s="1" t="e">
        <f t="array" aca="1" ref="D7" ca="1">INDEX(#REF!,RANDBETWEEN(1,COUNTA(#REF!)))</f>
        <v>#REF!</v>
      </c>
      <c r="E7" s="1" t="e">
        <f t="array" aca="1" ref="E7" ca="1">INDEX(#REF!,RANDBETWEEN(1,COUNTA(#REF!)))</f>
        <v>#REF!</v>
      </c>
      <c r="F7" s="1" t="e">
        <f t="array" aca="1" ref="F7" ca="1">INDEX(#REF!,RANDBETWEEN(1,COUNTA(#REF!)))</f>
        <v>#REF!</v>
      </c>
      <c r="G7" s="1" t="e">
        <f t="array" aca="1" ref="G7" ca="1">IF($F7="Public Housing (HDB)",INDEX(#REF!,RANDBETWEEN(1,COUNTA(#REF!))),"")</f>
        <v>#REF!</v>
      </c>
      <c r="H7" s="1" t="e">
        <f t="array" aca="1" ref="H7" ca="1">IF($F7="Public Housing (HDB)",INDEX(#REF!,RANDBETWEEN(1,COUNTA(#REF!))),"")</f>
        <v>#REF!</v>
      </c>
      <c r="I7" s="1" t="e">
        <f t="array" aca="1" ref="I7" ca="1">IF($F7="Public Housing (HDB)",INDEX(#REF!,RANDBETWEEN(1,COUNTA(#REF!))),"")</f>
        <v>#REF!</v>
      </c>
      <c r="J7" s="1" t="e">
        <f t="array" aca="1" ref="J7" ca="1">IF($F7="Public Housing (HDB)",INDEX(#REF!,RANDBETWEEN(1,COUNTA(#REF!))),"")</f>
        <v>#REF!</v>
      </c>
      <c r="K7" s="1" t="e">
        <f t="array" aca="1" ref="K7" ca="1">IF($F7&lt;&gt;"Public Housing (HDB)",INDEX(#REF!,RANDBETWEEN(1,COUNTA(#REF!))),"")</f>
        <v>#REF!</v>
      </c>
      <c r="L7" s="1" t="e">
        <f t="array" aca="1" ref="L7" ca="1">IF($F7&lt;&gt;"Public Housing (HDB)",INDEX(#REF!,RANDBETWEEN(1,COUNTA(#REF!))),"")</f>
        <v>#REF!</v>
      </c>
      <c r="M7" s="1" t="e">
        <f t="array" aca="1" ref="M7" ca="1">IF($F7&lt;&gt;"Public Housing (HDB)",INDEX(#REF!,RANDBETWEEN(1,COUNTA(#REF!))),"")</f>
        <v>#REF!</v>
      </c>
      <c r="N7" s="1" t="e">
        <f t="array" aca="1" ref="N7" ca="1">INDEX(#REF!,RANDBETWEEN(1,COUNTA(#REF!)))</f>
        <v>#REF!</v>
      </c>
      <c r="O7" s="1" t="e">
        <f t="array" aca="1" ref="O7" ca="1">INDEX(#REF!,RANDBETWEEN(1,COUNTA(#REF!)))</f>
        <v>#REF!</v>
      </c>
      <c r="P7" s="1" t="e">
        <f t="array" aca="1" ref="P7" ca="1">INDEX(#REF!,RANDBETWEEN(1,COUNTA(#REF!)))</f>
        <v>#REF!</v>
      </c>
      <c r="Q7" s="1" t="e">
        <f ca="1">_xlfn.XLOOKUP(FormResponses2[[#This Row],[How many friends do you have in your neighbourhood? ]],$Q$104:$Q$115,$R$104:$R$115)</f>
        <v>#REF!</v>
      </c>
      <c r="R7" s="1" t="e">
        <f ca="1">_xlfn.XLOOKUP(FormResponses2[[#This Row],[How many friends of different ethnicity do you have in your neighbourhood? ]],$Q$104:$Q$115,$R$104:$R$115)</f>
        <v>#REF!</v>
      </c>
      <c r="S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 s="1"/>
      <c r="U7" s="1" t="e">
        <f t="array" aca="1" ref="U7" ca="1">INDEX(#REF!,RANDBETWEEN(1,COUNTA(#REF!)))</f>
        <v>#REF!</v>
      </c>
      <c r="V7" s="1" t="e">
        <f t="array" aca="1" ref="V7" ca="1">INDEX(#REF!,RANDBETWEEN(1,COUNTA(#REF!)))</f>
        <v>#REF!</v>
      </c>
      <c r="W7" s="1" t="e">
        <f t="array" aca="1" ref="W7" ca="1">INDEX(#REF!,RANDBETWEEN(1,COUNTA(#REF!)))</f>
        <v>#REF!</v>
      </c>
      <c r="X7" s="1" t="e">
        <f t="array" aca="1" ref="X7" ca="1">INDEX(#REF!,RANDBETWEEN(1,COUNTA(#REF!)))</f>
        <v>#REF!</v>
      </c>
      <c r="Y7" s="1" t="e">
        <f t="array" aca="1" ref="Y7" ca="1">INDEX(#REF!,RANDBETWEEN(1,COUNTA(#REF!)))</f>
        <v>#REF!</v>
      </c>
      <c r="Z7" s="1" t="e">
        <f t="array" aca="1" ref="Z7" ca="1">INDEX(#REF!,RANDBETWEEN(1,COUNTA(#REF!)))</f>
        <v>#REF!</v>
      </c>
      <c r="AA7" s="1" t="e">
        <f t="array" aca="1" ref="AA7" ca="1">INDEX(#REF!,RANDBETWEEN(1,COUNTA(#REF!)))</f>
        <v>#REF!</v>
      </c>
      <c r="AB7" s="1" t="e">
        <f t="array" aca="1" ref="AB7" ca="1">INDEX(#REF!,RANDBETWEEN(1,COUNTA(#REF!)))</f>
        <v>#REF!</v>
      </c>
      <c r="AC7" s="1" t="e">
        <f t="array" aca="1" ref="AC7" ca="1">INDEX(#REF!,RANDBETWEEN(1,COUNTA(#REF!)))</f>
        <v>#REF!</v>
      </c>
      <c r="AD7" s="1" t="e">
        <f t="array" aca="1" ref="AD7" ca="1">INDEX(#REF!,RANDBETWEEN(1,COUNTA(#REF!)))</f>
        <v>#REF!</v>
      </c>
      <c r="AE7" s="1" t="e">
        <f t="array" aca="1" ref="AE7" ca="1">INDEX(#REF!,RANDBETWEEN(1,COUNTA(#REF!)))</f>
        <v>#REF!</v>
      </c>
      <c r="AF7" s="1" t="e">
        <f t="array" aca="1" ref="AF7" ca="1">INDEX(#REF!,RANDBETWEEN(1,COUNTA(#REF!)))</f>
        <v>#REF!</v>
      </c>
      <c r="AG7" s="1" t="e">
        <f t="array" aca="1" ref="AG7" ca="1">INDEX(#REF!,RANDBETWEEN(1,COUNTA(#REF!)))</f>
        <v>#REF!</v>
      </c>
      <c r="AH7" s="1" t="e">
        <f t="array" aca="1" ref="AH7" ca="1">INDEX(#REF!,RANDBETWEEN(1,COUNTA(#REF!)))</f>
        <v>#REF!</v>
      </c>
      <c r="AI7" s="1" t="e">
        <f t="array" aca="1" ref="AI7" ca="1">INDEX(#REF!,RANDBETWEEN(1,COUNTA(#REF!)))</f>
        <v>#REF!</v>
      </c>
      <c r="AJ7" s="1" t="e">
        <f t="array" aca="1" ref="AJ7" ca="1">INDEX(#REF!,RANDBETWEEN(1,COUNTA(#REF!)))</f>
        <v>#REF!</v>
      </c>
      <c r="AK7" s="1" t="e">
        <f t="array" aca="1" ref="AK7" ca="1">INDEX(#REF!,RANDBETWEEN(1,COUNTA(#REF!)))</f>
        <v>#REF!</v>
      </c>
      <c r="AL7" s="1" t="e">
        <f t="array" aca="1" ref="AL7" ca="1">INDEX(#REF!,RANDBETWEEN(1,COUNTA(#REF!)))</f>
        <v>#REF!</v>
      </c>
      <c r="AM7" s="1" t="e">
        <f t="array" aca="1" ref="AM7" ca="1">INDEX(#REF!,RANDBETWEEN(1,COUNTA(#REF!)))</f>
        <v>#REF!</v>
      </c>
      <c r="AN7" s="1" t="e">
        <f ca="1">_xlfn.XLOOKUP(AL7,#REF!,#REF!)</f>
        <v>#REF!</v>
      </c>
      <c r="AO7" s="1" t="e">
        <f ca="1">_xlfn.XLOOKUP(AM7,#REF!,#REF!)</f>
        <v>#REF!</v>
      </c>
      <c r="AP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 s="1">
        <v>0.53216374269005851</v>
      </c>
      <c r="AR7" s="1" t="e">
        <f t="array" aca="1" ref="AR7" ca="1">INDEX(#REF!,RANDBETWEEN(1,COUNTA(#REF!)))</f>
        <v>#REF!</v>
      </c>
      <c r="AS7" s="1" t="e">
        <f t="array" aca="1" ref="AS7" ca="1">INDEX(#REF!,RANDBETWEEN(1,COUNTA(#REF!)))</f>
        <v>#REF!</v>
      </c>
      <c r="AT7" s="1" t="e">
        <f t="array" aca="1" ref="AT7" ca="1">INDEX(#REF!,RANDBETWEEN(1,COUNTA(#REF!)))</f>
        <v>#REF!</v>
      </c>
      <c r="AU7" s="1" t="e">
        <f t="array" aca="1" ref="AU7" ca="1">INDEX(#REF!,RANDBETWEEN(1,COUNTA(#REF!)))</f>
        <v>#REF!</v>
      </c>
      <c r="AV7" s="1" t="e">
        <f t="array" aca="1" ref="AV7" ca="1">INDEX(#REF!,RANDBETWEEN(1,COUNTA(#REF!)))</f>
        <v>#REF!</v>
      </c>
      <c r="AW7" s="1" t="e">
        <f t="array" aca="1" ref="AW7" ca="1">INDEX(#REF!,RANDBETWEEN(1,COUNTA(#REF!)))</f>
        <v>#REF!</v>
      </c>
      <c r="AX7" s="1" t="e">
        <f t="array" aca="1" ref="AX7" ca="1">INDEX(#REF!,RANDBETWEEN(1,COUNTA(#REF!)))</f>
        <v>#REF!</v>
      </c>
      <c r="AY7" s="1" t="e">
        <f t="array" aca="1" ref="AY7" ca="1">INDEX(#REF!,RANDBETWEEN(1,COUNTA(#REF!)))</f>
        <v>#REF!</v>
      </c>
      <c r="AZ7" s="1" t="e">
        <f t="array" aca="1" ref="AZ7" ca="1">INDEX(#REF!,RANDBETWEEN(1,COUNTA(#REF!)))</f>
        <v>#REF!</v>
      </c>
      <c r="BA7" s="1" t="e">
        <f t="array" aca="1" ref="BA7" ca="1">INDEX(#REF!,RANDBETWEEN(1,COUNTA(#REF!)))</f>
        <v>#REF!</v>
      </c>
      <c r="BB7" s="1" t="e">
        <f t="array" aca="1" ref="BB7" ca="1">INDEX(#REF!,RANDBETWEEN(1,COUNTA(#REF!)))</f>
        <v>#REF!</v>
      </c>
      <c r="BC7" s="1" t="e">
        <f t="array" aca="1" ref="BC7" ca="1">IF($AV7="Yes",INDEX(#REF!,RANDBETWEEN(1,COUNTA(#REF!))),"")</f>
        <v>#REF!</v>
      </c>
      <c r="BD7" s="1" t="e">
        <f t="array" aca="1" ref="BD7" ca="1">IF($AV7="Yes",INDEX(#REF!,RANDBETWEEN(1,COUNTA(#REF!))),"")</f>
        <v>#REF!</v>
      </c>
      <c r="BE7" s="1" t="e">
        <f t="array" aca="1" ref="BE7" ca="1">IF($AV7="Yes",INDEX(#REF!,RANDBETWEEN(1,COUNTA(#REF!))),"")</f>
        <v>#REF!</v>
      </c>
      <c r="BF7" s="1" t="e">
        <f t="array" aca="1" ref="BF7" ca="1">IF($AV7="Yes",INDEX(#REF!,RANDBETWEEN(1,COUNTA(#REF!))),"")</f>
        <v>#REF!</v>
      </c>
      <c r="BG7" s="1" t="e">
        <f t="array" aca="1" ref="BG7" ca="1">IF($AV7="Yes",INDEX(#REF!,RANDBETWEEN(1,COUNTA(#REF!))),"")</f>
        <v>#REF!</v>
      </c>
    </row>
    <row r="8" spans="1:59" ht="15.75" customHeight="1" x14ac:dyDescent="0.25">
      <c r="A8" s="6">
        <v>44845.812291666669</v>
      </c>
      <c r="B8" s="1" t="e">
        <f t="array" aca="1" ref="B8" ca="1">INDEX(#REF!,RANDBETWEEN(1,COUNTA(#REF!)))</f>
        <v>#REF!</v>
      </c>
      <c r="C8" s="1" t="e">
        <f t="array" aca="1" ref="C8" ca="1">INDEX(#REF!,RANDBETWEEN(1,COUNTA(#REF!)))</f>
        <v>#REF!</v>
      </c>
      <c r="D8" s="1" t="e">
        <f t="array" aca="1" ref="D8" ca="1">INDEX(#REF!,RANDBETWEEN(1,COUNTA(#REF!)))</f>
        <v>#REF!</v>
      </c>
      <c r="E8" s="1" t="e">
        <f t="array" aca="1" ref="E8" ca="1">INDEX(#REF!,RANDBETWEEN(1,COUNTA(#REF!)))</f>
        <v>#REF!</v>
      </c>
      <c r="F8" s="1" t="e">
        <f t="array" aca="1" ref="F8" ca="1">INDEX(#REF!,RANDBETWEEN(1,COUNTA(#REF!)))</f>
        <v>#REF!</v>
      </c>
      <c r="G8" s="1" t="e">
        <f t="array" aca="1" ref="G8" ca="1">IF($F8="Public Housing (HDB)",INDEX(#REF!,RANDBETWEEN(1,COUNTA(#REF!))),"")</f>
        <v>#REF!</v>
      </c>
      <c r="H8" s="1" t="e">
        <f t="array" aca="1" ref="H8" ca="1">IF($F8="Public Housing (HDB)",INDEX(#REF!,RANDBETWEEN(1,COUNTA(#REF!))),"")</f>
        <v>#REF!</v>
      </c>
      <c r="I8" s="1" t="e">
        <f t="array" aca="1" ref="I8" ca="1">IF($F8="Public Housing (HDB)",INDEX(#REF!,RANDBETWEEN(1,COUNTA(#REF!))),"")</f>
        <v>#REF!</v>
      </c>
      <c r="J8" s="1" t="e">
        <f t="array" aca="1" ref="J8" ca="1">IF($F8="Public Housing (HDB)",INDEX(#REF!,RANDBETWEEN(1,COUNTA(#REF!))),"")</f>
        <v>#REF!</v>
      </c>
      <c r="K8" s="1" t="e">
        <f t="array" aca="1" ref="K8" ca="1">IF($F8&lt;&gt;"Public Housing (HDB)",INDEX(#REF!,RANDBETWEEN(1,COUNTA(#REF!))),"")</f>
        <v>#REF!</v>
      </c>
      <c r="L8" s="1" t="e">
        <f t="array" aca="1" ref="L8" ca="1">IF($F8&lt;&gt;"Public Housing (HDB)",INDEX(#REF!,RANDBETWEEN(1,COUNTA(#REF!))),"")</f>
        <v>#REF!</v>
      </c>
      <c r="M8" s="1" t="e">
        <f t="array" aca="1" ref="M8" ca="1">IF($F8&lt;&gt;"Public Housing (HDB)",INDEX(#REF!,RANDBETWEEN(1,COUNTA(#REF!))),"")</f>
        <v>#REF!</v>
      </c>
      <c r="N8" s="1" t="e">
        <f t="array" aca="1" ref="N8" ca="1">INDEX(#REF!,RANDBETWEEN(1,COUNTA(#REF!)))</f>
        <v>#REF!</v>
      </c>
      <c r="O8" s="1" t="e">
        <f t="array" aca="1" ref="O8" ca="1">INDEX(#REF!,RANDBETWEEN(1,COUNTA(#REF!)))</f>
        <v>#REF!</v>
      </c>
      <c r="P8" s="1" t="e">
        <f t="array" aca="1" ref="P8" ca="1">INDEX(#REF!,RANDBETWEEN(1,COUNTA(#REF!)))</f>
        <v>#REF!</v>
      </c>
      <c r="Q8" s="1" t="e">
        <f ca="1">_xlfn.XLOOKUP(FormResponses2[[#This Row],[How many friends do you have in your neighbourhood? ]],$Q$104:$Q$115,$R$104:$R$115)</f>
        <v>#REF!</v>
      </c>
      <c r="R8" s="1" t="e">
        <f ca="1">_xlfn.XLOOKUP(FormResponses2[[#This Row],[How many friends of different ethnicity do you have in your neighbourhood? ]],$Q$104:$Q$115,$R$104:$R$115)</f>
        <v>#REF!</v>
      </c>
      <c r="S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 s="1"/>
      <c r="U8" s="1" t="e">
        <f t="array" aca="1" ref="U8" ca="1">INDEX(#REF!,RANDBETWEEN(1,COUNTA(#REF!)))</f>
        <v>#REF!</v>
      </c>
      <c r="V8" s="1" t="e">
        <f t="array" aca="1" ref="V8" ca="1">INDEX(#REF!,RANDBETWEEN(1,COUNTA(#REF!)))</f>
        <v>#REF!</v>
      </c>
      <c r="W8" s="1" t="e">
        <f t="array" aca="1" ref="W8" ca="1">INDEX(#REF!,RANDBETWEEN(1,COUNTA(#REF!)))</f>
        <v>#REF!</v>
      </c>
      <c r="X8" s="1" t="e">
        <f t="array" aca="1" ref="X8" ca="1">INDEX(#REF!,RANDBETWEEN(1,COUNTA(#REF!)))</f>
        <v>#REF!</v>
      </c>
      <c r="Y8" s="1" t="e">
        <f t="array" aca="1" ref="Y8" ca="1">INDEX(#REF!,RANDBETWEEN(1,COUNTA(#REF!)))</f>
        <v>#REF!</v>
      </c>
      <c r="Z8" s="1" t="e">
        <f t="array" aca="1" ref="Z8" ca="1">INDEX(#REF!,RANDBETWEEN(1,COUNTA(#REF!)))</f>
        <v>#REF!</v>
      </c>
      <c r="AA8" s="1" t="e">
        <f t="array" aca="1" ref="AA8" ca="1">INDEX(#REF!,RANDBETWEEN(1,COUNTA(#REF!)))</f>
        <v>#REF!</v>
      </c>
      <c r="AB8" s="1" t="e">
        <f t="array" aca="1" ref="AB8" ca="1">INDEX(#REF!,RANDBETWEEN(1,COUNTA(#REF!)))</f>
        <v>#REF!</v>
      </c>
      <c r="AC8" s="1" t="e">
        <f t="array" aca="1" ref="AC8" ca="1">INDEX(#REF!,RANDBETWEEN(1,COUNTA(#REF!)))</f>
        <v>#REF!</v>
      </c>
      <c r="AD8" s="1" t="e">
        <f t="array" aca="1" ref="AD8" ca="1">INDEX(#REF!,RANDBETWEEN(1,COUNTA(#REF!)))</f>
        <v>#REF!</v>
      </c>
      <c r="AE8" s="1" t="e">
        <f t="array" aca="1" ref="AE8" ca="1">INDEX(#REF!,RANDBETWEEN(1,COUNTA(#REF!)))</f>
        <v>#REF!</v>
      </c>
      <c r="AF8" s="1" t="e">
        <f t="array" aca="1" ref="AF8" ca="1">INDEX(#REF!,RANDBETWEEN(1,COUNTA(#REF!)))</f>
        <v>#REF!</v>
      </c>
      <c r="AG8" s="1" t="e">
        <f t="array" aca="1" ref="AG8" ca="1">INDEX(#REF!,RANDBETWEEN(1,COUNTA(#REF!)))</f>
        <v>#REF!</v>
      </c>
      <c r="AH8" s="1" t="e">
        <f t="array" aca="1" ref="AH8" ca="1">INDEX(#REF!,RANDBETWEEN(1,COUNTA(#REF!)))</f>
        <v>#REF!</v>
      </c>
      <c r="AI8" s="1" t="e">
        <f t="array" aca="1" ref="AI8" ca="1">INDEX(#REF!,RANDBETWEEN(1,COUNTA(#REF!)))</f>
        <v>#REF!</v>
      </c>
      <c r="AJ8" s="1" t="e">
        <f t="array" aca="1" ref="AJ8" ca="1">INDEX(#REF!,RANDBETWEEN(1,COUNTA(#REF!)))</f>
        <v>#REF!</v>
      </c>
      <c r="AK8" s="1" t="e">
        <f t="array" aca="1" ref="AK8" ca="1">INDEX(#REF!,RANDBETWEEN(1,COUNTA(#REF!)))</f>
        <v>#REF!</v>
      </c>
      <c r="AL8" s="1" t="e">
        <f t="array" aca="1" ref="AL8" ca="1">INDEX(#REF!,RANDBETWEEN(1,COUNTA(#REF!)))</f>
        <v>#REF!</v>
      </c>
      <c r="AM8" s="1" t="e">
        <f t="array" aca="1" ref="AM8" ca="1">INDEX(#REF!,RANDBETWEEN(1,COUNTA(#REF!)))</f>
        <v>#REF!</v>
      </c>
      <c r="AN8" s="1" t="e">
        <f ca="1">_xlfn.XLOOKUP(AL8,#REF!,#REF!)</f>
        <v>#REF!</v>
      </c>
      <c r="AO8" s="1" t="e">
        <f ca="1">_xlfn.XLOOKUP(AM8,#REF!,#REF!)</f>
        <v>#REF!</v>
      </c>
      <c r="AP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 s="1">
        <v>5.2132701421800945E-2</v>
      </c>
      <c r="AR8" s="1" t="e">
        <f t="array" aca="1" ref="AR8" ca="1">INDEX(#REF!,RANDBETWEEN(1,COUNTA(#REF!)))</f>
        <v>#REF!</v>
      </c>
      <c r="AS8" s="1" t="e">
        <f t="array" aca="1" ref="AS8" ca="1">INDEX(#REF!,RANDBETWEEN(1,COUNTA(#REF!)))</f>
        <v>#REF!</v>
      </c>
      <c r="AT8" s="1" t="e">
        <f t="array" aca="1" ref="AT8" ca="1">INDEX(#REF!,RANDBETWEEN(1,COUNTA(#REF!)))</f>
        <v>#REF!</v>
      </c>
      <c r="AU8" s="1" t="e">
        <f t="array" aca="1" ref="AU8" ca="1">INDEX(#REF!,RANDBETWEEN(1,COUNTA(#REF!)))</f>
        <v>#REF!</v>
      </c>
      <c r="AV8" s="1" t="e">
        <f t="array" aca="1" ref="AV8" ca="1">INDEX(#REF!,RANDBETWEEN(1,COUNTA(#REF!)))</f>
        <v>#REF!</v>
      </c>
      <c r="AW8" s="1" t="e">
        <f t="array" aca="1" ref="AW8" ca="1">INDEX(#REF!,RANDBETWEEN(1,COUNTA(#REF!)))</f>
        <v>#REF!</v>
      </c>
      <c r="AX8" s="1" t="e">
        <f t="array" aca="1" ref="AX8" ca="1">INDEX(#REF!,RANDBETWEEN(1,COUNTA(#REF!)))</f>
        <v>#REF!</v>
      </c>
      <c r="AY8" s="1" t="e">
        <f t="array" aca="1" ref="AY8" ca="1">INDEX(#REF!,RANDBETWEEN(1,COUNTA(#REF!)))</f>
        <v>#REF!</v>
      </c>
      <c r="AZ8" s="1" t="e">
        <f t="array" aca="1" ref="AZ8" ca="1">INDEX(#REF!,RANDBETWEEN(1,COUNTA(#REF!)))</f>
        <v>#REF!</v>
      </c>
      <c r="BA8" s="1" t="e">
        <f t="array" aca="1" ref="BA8" ca="1">INDEX(#REF!,RANDBETWEEN(1,COUNTA(#REF!)))</f>
        <v>#REF!</v>
      </c>
      <c r="BB8" s="1" t="e">
        <f t="array" aca="1" ref="BB8" ca="1">INDEX(#REF!,RANDBETWEEN(1,COUNTA(#REF!)))</f>
        <v>#REF!</v>
      </c>
      <c r="BC8" s="1" t="e">
        <f t="array" aca="1" ref="BC8" ca="1">IF($AV8="Yes",INDEX(#REF!,RANDBETWEEN(1,COUNTA(#REF!))),"")</f>
        <v>#REF!</v>
      </c>
      <c r="BD8" s="1" t="e">
        <f t="array" aca="1" ref="BD8" ca="1">IF($AV8="Yes",INDEX(#REF!,RANDBETWEEN(1,COUNTA(#REF!))),"")</f>
        <v>#REF!</v>
      </c>
      <c r="BE8" s="1" t="e">
        <f t="array" aca="1" ref="BE8" ca="1">IF($AV8="Yes",INDEX(#REF!,RANDBETWEEN(1,COUNTA(#REF!))),"")</f>
        <v>#REF!</v>
      </c>
      <c r="BF8" s="1" t="e">
        <f t="array" aca="1" ref="BF8" ca="1">IF($AV8="Yes",INDEX(#REF!,RANDBETWEEN(1,COUNTA(#REF!))),"")</f>
        <v>#REF!</v>
      </c>
      <c r="BG8" s="1" t="e">
        <f t="array" aca="1" ref="BG8" ca="1">IF($AV8="Yes",INDEX(#REF!,RANDBETWEEN(1,COUNTA(#REF!))),"")</f>
        <v>#REF!</v>
      </c>
    </row>
    <row r="9" spans="1:59" ht="15.75" customHeight="1" x14ac:dyDescent="0.25">
      <c r="A9" s="6">
        <v>44846.812291666669</v>
      </c>
      <c r="B9" s="1" t="e">
        <f t="array" aca="1" ref="B9" ca="1">INDEX(#REF!,RANDBETWEEN(1,COUNTA(#REF!)))</f>
        <v>#REF!</v>
      </c>
      <c r="C9" s="1" t="e">
        <f t="array" aca="1" ref="C9" ca="1">INDEX(#REF!,RANDBETWEEN(1,COUNTA(#REF!)))</f>
        <v>#REF!</v>
      </c>
      <c r="D9" s="1" t="e">
        <f t="array" aca="1" ref="D9" ca="1">INDEX(#REF!,RANDBETWEEN(1,COUNTA(#REF!)))</f>
        <v>#REF!</v>
      </c>
      <c r="E9" s="1" t="e">
        <f t="array" aca="1" ref="E9" ca="1">INDEX(#REF!,RANDBETWEEN(1,COUNTA(#REF!)))</f>
        <v>#REF!</v>
      </c>
      <c r="F9" s="1" t="e">
        <f t="array" aca="1" ref="F9" ca="1">INDEX(#REF!,RANDBETWEEN(1,COUNTA(#REF!)))</f>
        <v>#REF!</v>
      </c>
      <c r="G9" s="1" t="e">
        <f t="array" aca="1" ref="G9" ca="1">IF($F9="Public Housing (HDB)",INDEX(#REF!,RANDBETWEEN(1,COUNTA(#REF!))),"")</f>
        <v>#REF!</v>
      </c>
      <c r="H9" s="1" t="e">
        <f t="array" aca="1" ref="H9" ca="1">IF($F9="Public Housing (HDB)",INDEX(#REF!,RANDBETWEEN(1,COUNTA(#REF!))),"")</f>
        <v>#REF!</v>
      </c>
      <c r="I9" s="1" t="e">
        <f t="array" aca="1" ref="I9" ca="1">IF($F9="Public Housing (HDB)",INDEX(#REF!,RANDBETWEEN(1,COUNTA(#REF!))),"")</f>
        <v>#REF!</v>
      </c>
      <c r="J9" s="1" t="e">
        <f t="array" aca="1" ref="J9" ca="1">IF($F9="Public Housing (HDB)",INDEX(#REF!,RANDBETWEEN(1,COUNTA(#REF!))),"")</f>
        <v>#REF!</v>
      </c>
      <c r="K9" s="1" t="e">
        <f t="array" aca="1" ref="K9" ca="1">IF($F9&lt;&gt;"Public Housing (HDB)",INDEX(#REF!,RANDBETWEEN(1,COUNTA(#REF!))),"")</f>
        <v>#REF!</v>
      </c>
      <c r="L9" s="1" t="e">
        <f t="array" aca="1" ref="L9" ca="1">IF($F9&lt;&gt;"Public Housing (HDB)",INDEX(#REF!,RANDBETWEEN(1,COUNTA(#REF!))),"")</f>
        <v>#REF!</v>
      </c>
      <c r="M9" s="1" t="e">
        <f t="array" aca="1" ref="M9" ca="1">IF($F9&lt;&gt;"Public Housing (HDB)",INDEX(#REF!,RANDBETWEEN(1,COUNTA(#REF!))),"")</f>
        <v>#REF!</v>
      </c>
      <c r="N9" s="1" t="e">
        <f t="array" aca="1" ref="N9" ca="1">INDEX(#REF!,RANDBETWEEN(1,COUNTA(#REF!)))</f>
        <v>#REF!</v>
      </c>
      <c r="O9" s="1" t="e">
        <f t="array" aca="1" ref="O9" ca="1">INDEX(#REF!,RANDBETWEEN(1,COUNTA(#REF!)))</f>
        <v>#REF!</v>
      </c>
      <c r="P9" s="1" t="e">
        <f t="array" aca="1" ref="P9" ca="1">INDEX(#REF!,RANDBETWEEN(1,COUNTA(#REF!)))</f>
        <v>#REF!</v>
      </c>
      <c r="Q9" s="1" t="e">
        <f ca="1">_xlfn.XLOOKUP(FormResponses2[[#This Row],[How many friends do you have in your neighbourhood? ]],$Q$104:$Q$115,$R$104:$R$115)</f>
        <v>#REF!</v>
      </c>
      <c r="R9" s="1" t="e">
        <f ca="1">_xlfn.XLOOKUP(FormResponses2[[#This Row],[How many friends of different ethnicity do you have in your neighbourhood? ]],$Q$104:$Q$115,$R$104:$R$115)</f>
        <v>#REF!</v>
      </c>
      <c r="S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 s="1"/>
      <c r="U9" s="1" t="e">
        <f t="array" aca="1" ref="U9" ca="1">INDEX(#REF!,RANDBETWEEN(1,COUNTA(#REF!)))</f>
        <v>#REF!</v>
      </c>
      <c r="V9" s="1" t="e">
        <f t="array" aca="1" ref="V9" ca="1">INDEX(#REF!,RANDBETWEEN(1,COUNTA(#REF!)))</f>
        <v>#REF!</v>
      </c>
      <c r="W9" s="1" t="e">
        <f t="array" aca="1" ref="W9" ca="1">INDEX(#REF!,RANDBETWEEN(1,COUNTA(#REF!)))</f>
        <v>#REF!</v>
      </c>
      <c r="X9" s="1" t="e">
        <f t="array" aca="1" ref="X9" ca="1">INDEX(#REF!,RANDBETWEEN(1,COUNTA(#REF!)))</f>
        <v>#REF!</v>
      </c>
      <c r="Y9" s="1" t="e">
        <f t="array" aca="1" ref="Y9" ca="1">INDEX(#REF!,RANDBETWEEN(1,COUNTA(#REF!)))</f>
        <v>#REF!</v>
      </c>
      <c r="Z9" s="1" t="e">
        <f t="array" aca="1" ref="Z9" ca="1">INDEX(#REF!,RANDBETWEEN(1,COUNTA(#REF!)))</f>
        <v>#REF!</v>
      </c>
      <c r="AA9" s="1" t="e">
        <f t="array" aca="1" ref="AA9" ca="1">INDEX(#REF!,RANDBETWEEN(1,COUNTA(#REF!)))</f>
        <v>#REF!</v>
      </c>
      <c r="AB9" s="1" t="e">
        <f t="array" aca="1" ref="AB9" ca="1">INDEX(#REF!,RANDBETWEEN(1,COUNTA(#REF!)))</f>
        <v>#REF!</v>
      </c>
      <c r="AC9" s="1" t="e">
        <f t="array" aca="1" ref="AC9" ca="1">INDEX(#REF!,RANDBETWEEN(1,COUNTA(#REF!)))</f>
        <v>#REF!</v>
      </c>
      <c r="AD9" s="1" t="e">
        <f t="array" aca="1" ref="AD9" ca="1">INDEX(#REF!,RANDBETWEEN(1,COUNTA(#REF!)))</f>
        <v>#REF!</v>
      </c>
      <c r="AE9" s="1" t="e">
        <f t="array" aca="1" ref="AE9" ca="1">INDEX(#REF!,RANDBETWEEN(1,COUNTA(#REF!)))</f>
        <v>#REF!</v>
      </c>
      <c r="AF9" s="1" t="e">
        <f t="array" aca="1" ref="AF9" ca="1">INDEX(#REF!,RANDBETWEEN(1,COUNTA(#REF!)))</f>
        <v>#REF!</v>
      </c>
      <c r="AG9" s="1" t="e">
        <f t="array" aca="1" ref="AG9" ca="1">INDEX(#REF!,RANDBETWEEN(1,COUNTA(#REF!)))</f>
        <v>#REF!</v>
      </c>
      <c r="AH9" s="1" t="e">
        <f t="array" aca="1" ref="AH9" ca="1">INDEX(#REF!,RANDBETWEEN(1,COUNTA(#REF!)))</f>
        <v>#REF!</v>
      </c>
      <c r="AI9" s="1" t="e">
        <f t="array" aca="1" ref="AI9" ca="1">INDEX(#REF!,RANDBETWEEN(1,COUNTA(#REF!)))</f>
        <v>#REF!</v>
      </c>
      <c r="AJ9" s="1" t="e">
        <f t="array" aca="1" ref="AJ9" ca="1">INDEX(#REF!,RANDBETWEEN(1,COUNTA(#REF!)))</f>
        <v>#REF!</v>
      </c>
      <c r="AK9" s="1" t="e">
        <f t="array" aca="1" ref="AK9" ca="1">INDEX(#REF!,RANDBETWEEN(1,COUNTA(#REF!)))</f>
        <v>#REF!</v>
      </c>
      <c r="AL9" s="1" t="e">
        <f t="array" aca="1" ref="AL9" ca="1">INDEX(#REF!,RANDBETWEEN(1,COUNTA(#REF!)))</f>
        <v>#REF!</v>
      </c>
      <c r="AM9" s="1" t="e">
        <f t="array" aca="1" ref="AM9" ca="1">INDEX(#REF!,RANDBETWEEN(1,COUNTA(#REF!)))</f>
        <v>#REF!</v>
      </c>
      <c r="AN9" s="1" t="e">
        <f ca="1">_xlfn.XLOOKUP(AL9,#REF!,#REF!)</f>
        <v>#REF!</v>
      </c>
      <c r="AO9" s="1" t="e">
        <f ca="1">_xlfn.XLOOKUP(AM9,#REF!,#REF!)</f>
        <v>#REF!</v>
      </c>
      <c r="AP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 s="1">
        <v>0.60784313725490191</v>
      </c>
      <c r="AR9" s="1" t="e">
        <f t="array" aca="1" ref="AR9" ca="1">INDEX(#REF!,RANDBETWEEN(1,COUNTA(#REF!)))</f>
        <v>#REF!</v>
      </c>
      <c r="AS9" s="1" t="e">
        <f t="array" aca="1" ref="AS9" ca="1">INDEX(#REF!,RANDBETWEEN(1,COUNTA(#REF!)))</f>
        <v>#REF!</v>
      </c>
      <c r="AT9" s="1" t="e">
        <f t="array" aca="1" ref="AT9" ca="1">INDEX(#REF!,RANDBETWEEN(1,COUNTA(#REF!)))</f>
        <v>#REF!</v>
      </c>
      <c r="AU9" s="1" t="e">
        <f t="array" aca="1" ref="AU9" ca="1">INDEX(#REF!,RANDBETWEEN(1,COUNTA(#REF!)))</f>
        <v>#REF!</v>
      </c>
      <c r="AV9" s="1" t="e">
        <f t="array" aca="1" ref="AV9" ca="1">INDEX(#REF!,RANDBETWEEN(1,COUNTA(#REF!)))</f>
        <v>#REF!</v>
      </c>
      <c r="AW9" s="1" t="e">
        <f t="array" aca="1" ref="AW9" ca="1">INDEX(#REF!,RANDBETWEEN(1,COUNTA(#REF!)))</f>
        <v>#REF!</v>
      </c>
      <c r="AX9" s="1" t="e">
        <f t="array" aca="1" ref="AX9" ca="1">INDEX(#REF!,RANDBETWEEN(1,COUNTA(#REF!)))</f>
        <v>#REF!</v>
      </c>
      <c r="AY9" s="1" t="e">
        <f t="array" aca="1" ref="AY9" ca="1">INDEX(#REF!,RANDBETWEEN(1,COUNTA(#REF!)))</f>
        <v>#REF!</v>
      </c>
      <c r="AZ9" s="1" t="e">
        <f t="array" aca="1" ref="AZ9" ca="1">INDEX(#REF!,RANDBETWEEN(1,COUNTA(#REF!)))</f>
        <v>#REF!</v>
      </c>
      <c r="BA9" s="1" t="e">
        <f t="array" aca="1" ref="BA9" ca="1">INDEX(#REF!,RANDBETWEEN(1,COUNTA(#REF!)))</f>
        <v>#REF!</v>
      </c>
      <c r="BB9" s="1" t="e">
        <f t="array" aca="1" ref="BB9" ca="1">INDEX(#REF!,RANDBETWEEN(1,COUNTA(#REF!)))</f>
        <v>#REF!</v>
      </c>
      <c r="BC9" s="1" t="e">
        <f t="array" aca="1" ref="BC9" ca="1">IF($AV9="Yes",INDEX(#REF!,RANDBETWEEN(1,COUNTA(#REF!))),"")</f>
        <v>#REF!</v>
      </c>
      <c r="BD9" s="1" t="e">
        <f t="array" aca="1" ref="BD9" ca="1">IF($AV9="Yes",INDEX(#REF!,RANDBETWEEN(1,COUNTA(#REF!))),"")</f>
        <v>#REF!</v>
      </c>
      <c r="BE9" s="1" t="e">
        <f t="array" aca="1" ref="BE9" ca="1">IF($AV9="Yes",INDEX(#REF!,RANDBETWEEN(1,COUNTA(#REF!))),"")</f>
        <v>#REF!</v>
      </c>
      <c r="BF9" s="1" t="e">
        <f t="array" aca="1" ref="BF9" ca="1">IF($AV9="Yes",INDEX(#REF!,RANDBETWEEN(1,COUNTA(#REF!))),"")</f>
        <v>#REF!</v>
      </c>
      <c r="BG9" s="1" t="e">
        <f t="array" aca="1" ref="BG9" ca="1">IF($AV9="Yes",INDEX(#REF!,RANDBETWEEN(1,COUNTA(#REF!))),"")</f>
        <v>#REF!</v>
      </c>
    </row>
    <row r="10" spans="1:59" ht="15.75" customHeight="1" x14ac:dyDescent="0.25">
      <c r="A10" s="6">
        <v>44847.812291666669</v>
      </c>
      <c r="B10" s="1" t="e">
        <f t="array" aca="1" ref="B10" ca="1">INDEX(#REF!,RANDBETWEEN(1,COUNTA(#REF!)))</f>
        <v>#REF!</v>
      </c>
      <c r="C10" s="1" t="e">
        <f t="array" aca="1" ref="C10" ca="1">INDEX(#REF!,RANDBETWEEN(1,COUNTA(#REF!)))</f>
        <v>#REF!</v>
      </c>
      <c r="D10" s="1" t="e">
        <f t="array" aca="1" ref="D10" ca="1">INDEX(#REF!,RANDBETWEEN(1,COUNTA(#REF!)))</f>
        <v>#REF!</v>
      </c>
      <c r="E10" s="1" t="e">
        <f t="array" aca="1" ref="E10" ca="1">INDEX(#REF!,RANDBETWEEN(1,COUNTA(#REF!)))</f>
        <v>#REF!</v>
      </c>
      <c r="F10" s="1" t="e">
        <f t="array" aca="1" ref="F10" ca="1">INDEX(#REF!,RANDBETWEEN(1,COUNTA(#REF!)))</f>
        <v>#REF!</v>
      </c>
      <c r="G10" s="1" t="e">
        <f t="array" aca="1" ref="G10" ca="1">IF($F10="Public Housing (HDB)",INDEX(#REF!,RANDBETWEEN(1,COUNTA(#REF!))),"")</f>
        <v>#REF!</v>
      </c>
      <c r="H10" s="1" t="e">
        <f t="array" aca="1" ref="H10" ca="1">IF($F10="Public Housing (HDB)",INDEX(#REF!,RANDBETWEEN(1,COUNTA(#REF!))),"")</f>
        <v>#REF!</v>
      </c>
      <c r="I10" s="1" t="e">
        <f t="array" aca="1" ref="I10" ca="1">IF($F10="Public Housing (HDB)",INDEX(#REF!,RANDBETWEEN(1,COUNTA(#REF!))),"")</f>
        <v>#REF!</v>
      </c>
      <c r="J10" s="1" t="e">
        <f t="array" aca="1" ref="J10" ca="1">IF($F10="Public Housing (HDB)",INDEX(#REF!,RANDBETWEEN(1,COUNTA(#REF!))),"")</f>
        <v>#REF!</v>
      </c>
      <c r="K10" s="1" t="e">
        <f t="array" aca="1" ref="K10" ca="1">IF($F10&lt;&gt;"Public Housing (HDB)",INDEX(#REF!,RANDBETWEEN(1,COUNTA(#REF!))),"")</f>
        <v>#REF!</v>
      </c>
      <c r="L10" s="1" t="e">
        <f t="array" aca="1" ref="L10" ca="1">IF($F10&lt;&gt;"Public Housing (HDB)",INDEX(#REF!,RANDBETWEEN(1,COUNTA(#REF!))),"")</f>
        <v>#REF!</v>
      </c>
      <c r="M10" s="1" t="e">
        <f t="array" aca="1" ref="M10" ca="1">IF($F10&lt;&gt;"Public Housing (HDB)",INDEX(#REF!,RANDBETWEEN(1,COUNTA(#REF!))),"")</f>
        <v>#REF!</v>
      </c>
      <c r="N10" s="1" t="e">
        <f t="array" aca="1" ref="N10" ca="1">INDEX(#REF!,RANDBETWEEN(1,COUNTA(#REF!)))</f>
        <v>#REF!</v>
      </c>
      <c r="O10" s="1" t="e">
        <f t="array" aca="1" ref="O10" ca="1">INDEX(#REF!,RANDBETWEEN(1,COUNTA(#REF!)))</f>
        <v>#REF!</v>
      </c>
      <c r="P10" s="1" t="e">
        <f t="array" aca="1" ref="P10" ca="1">INDEX(#REF!,RANDBETWEEN(1,COUNTA(#REF!)))</f>
        <v>#REF!</v>
      </c>
      <c r="Q10" s="1" t="e">
        <f ca="1">_xlfn.XLOOKUP(FormResponses2[[#This Row],[How many friends do you have in your neighbourhood? ]],$Q$104:$Q$115,$R$104:$R$115)</f>
        <v>#REF!</v>
      </c>
      <c r="R10" s="1" t="e">
        <f ca="1">_xlfn.XLOOKUP(FormResponses2[[#This Row],[How many friends of different ethnicity do you have in your neighbourhood? ]],$Q$104:$Q$115,$R$104:$R$115)</f>
        <v>#REF!</v>
      </c>
      <c r="S1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0" s="1">
        <v>0</v>
      </c>
      <c r="U10" s="1" t="e">
        <f t="array" aca="1" ref="U10" ca="1">INDEX(#REF!,RANDBETWEEN(1,COUNTA(#REF!)))</f>
        <v>#REF!</v>
      </c>
      <c r="V10" s="1" t="e">
        <f t="array" aca="1" ref="V10" ca="1">INDEX(#REF!,RANDBETWEEN(1,COUNTA(#REF!)))</f>
        <v>#REF!</v>
      </c>
      <c r="W10" s="1" t="e">
        <f t="array" aca="1" ref="W10" ca="1">INDEX(#REF!,RANDBETWEEN(1,COUNTA(#REF!)))</f>
        <v>#REF!</v>
      </c>
      <c r="X10" s="1" t="e">
        <f t="array" aca="1" ref="X10" ca="1">INDEX(#REF!,RANDBETWEEN(1,COUNTA(#REF!)))</f>
        <v>#REF!</v>
      </c>
      <c r="Y10" s="1" t="e">
        <f t="array" aca="1" ref="Y10" ca="1">INDEX(#REF!,RANDBETWEEN(1,COUNTA(#REF!)))</f>
        <v>#REF!</v>
      </c>
      <c r="Z10" s="1" t="e">
        <f t="array" aca="1" ref="Z10" ca="1">INDEX(#REF!,RANDBETWEEN(1,COUNTA(#REF!)))</f>
        <v>#REF!</v>
      </c>
      <c r="AA10" s="1" t="e">
        <f t="array" aca="1" ref="AA10" ca="1">INDEX(#REF!,RANDBETWEEN(1,COUNTA(#REF!)))</f>
        <v>#REF!</v>
      </c>
      <c r="AB10" s="1" t="e">
        <f t="array" aca="1" ref="AB10" ca="1">INDEX(#REF!,RANDBETWEEN(1,COUNTA(#REF!)))</f>
        <v>#REF!</v>
      </c>
      <c r="AC10" s="1" t="e">
        <f t="array" aca="1" ref="AC10" ca="1">INDEX(#REF!,RANDBETWEEN(1,COUNTA(#REF!)))</f>
        <v>#REF!</v>
      </c>
      <c r="AD10" s="1" t="e">
        <f t="array" aca="1" ref="AD10" ca="1">INDEX(#REF!,RANDBETWEEN(1,COUNTA(#REF!)))</f>
        <v>#REF!</v>
      </c>
      <c r="AE10" s="1" t="e">
        <f t="array" aca="1" ref="AE10" ca="1">INDEX(#REF!,RANDBETWEEN(1,COUNTA(#REF!)))</f>
        <v>#REF!</v>
      </c>
      <c r="AF10" s="1" t="e">
        <f t="array" aca="1" ref="AF10" ca="1">INDEX(#REF!,RANDBETWEEN(1,COUNTA(#REF!)))</f>
        <v>#REF!</v>
      </c>
      <c r="AG10" s="1" t="e">
        <f t="array" aca="1" ref="AG10" ca="1">INDEX(#REF!,RANDBETWEEN(1,COUNTA(#REF!)))</f>
        <v>#REF!</v>
      </c>
      <c r="AH10" s="1" t="e">
        <f t="array" aca="1" ref="AH10" ca="1">INDEX(#REF!,RANDBETWEEN(1,COUNTA(#REF!)))</f>
        <v>#REF!</v>
      </c>
      <c r="AI10" s="1" t="e">
        <f t="array" aca="1" ref="AI10" ca="1">INDEX(#REF!,RANDBETWEEN(1,COUNTA(#REF!)))</f>
        <v>#REF!</v>
      </c>
      <c r="AJ10" s="1" t="e">
        <f t="array" aca="1" ref="AJ10" ca="1">INDEX(#REF!,RANDBETWEEN(1,COUNTA(#REF!)))</f>
        <v>#REF!</v>
      </c>
      <c r="AK10" s="1" t="e">
        <f t="array" aca="1" ref="AK10" ca="1">INDEX(#REF!,RANDBETWEEN(1,COUNTA(#REF!)))</f>
        <v>#REF!</v>
      </c>
      <c r="AL10" s="1" t="e">
        <f t="array" aca="1" ref="AL10" ca="1">INDEX(#REF!,RANDBETWEEN(1,COUNTA(#REF!)))</f>
        <v>#REF!</v>
      </c>
      <c r="AM10" s="1" t="e">
        <f t="array" aca="1" ref="AM10" ca="1">INDEX(#REF!,RANDBETWEEN(1,COUNTA(#REF!)))</f>
        <v>#REF!</v>
      </c>
      <c r="AN10" s="1" t="e">
        <f ca="1">_xlfn.XLOOKUP(AL10,#REF!,#REF!)</f>
        <v>#REF!</v>
      </c>
      <c r="AO10" s="1" t="e">
        <f ca="1">_xlfn.XLOOKUP(AM10,#REF!,#REF!)</f>
        <v>#REF!</v>
      </c>
      <c r="AP1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0" s="1"/>
      <c r="AR10" s="1" t="e">
        <f t="array" aca="1" ref="AR10" ca="1">INDEX(#REF!,RANDBETWEEN(1,COUNTA(#REF!)))</f>
        <v>#REF!</v>
      </c>
      <c r="AS10" s="1" t="e">
        <f t="array" aca="1" ref="AS10" ca="1">INDEX(#REF!,RANDBETWEEN(1,COUNTA(#REF!)))</f>
        <v>#REF!</v>
      </c>
      <c r="AT10" s="1" t="e">
        <f t="array" aca="1" ref="AT10" ca="1">INDEX(#REF!,RANDBETWEEN(1,COUNTA(#REF!)))</f>
        <v>#REF!</v>
      </c>
      <c r="AU10" s="1" t="e">
        <f t="array" aca="1" ref="AU10" ca="1">INDEX(#REF!,RANDBETWEEN(1,COUNTA(#REF!)))</f>
        <v>#REF!</v>
      </c>
      <c r="AV10" s="1" t="e">
        <f t="array" aca="1" ref="AV10" ca="1">INDEX(#REF!,RANDBETWEEN(1,COUNTA(#REF!)))</f>
        <v>#REF!</v>
      </c>
      <c r="AW10" s="1" t="e">
        <f t="array" aca="1" ref="AW10" ca="1">INDEX(#REF!,RANDBETWEEN(1,COUNTA(#REF!)))</f>
        <v>#REF!</v>
      </c>
      <c r="AX10" s="1" t="e">
        <f t="array" aca="1" ref="AX10" ca="1">INDEX(#REF!,RANDBETWEEN(1,COUNTA(#REF!)))</f>
        <v>#REF!</v>
      </c>
      <c r="AY10" s="1" t="e">
        <f t="array" aca="1" ref="AY10" ca="1">INDEX(#REF!,RANDBETWEEN(1,COUNTA(#REF!)))</f>
        <v>#REF!</v>
      </c>
      <c r="AZ10" s="1" t="e">
        <f t="array" aca="1" ref="AZ10" ca="1">INDEX(#REF!,RANDBETWEEN(1,COUNTA(#REF!)))</f>
        <v>#REF!</v>
      </c>
      <c r="BA10" s="1" t="e">
        <f t="array" aca="1" ref="BA10" ca="1">INDEX(#REF!,RANDBETWEEN(1,COUNTA(#REF!)))</f>
        <v>#REF!</v>
      </c>
      <c r="BB10" s="1" t="e">
        <f t="array" aca="1" ref="BB10" ca="1">INDEX(#REF!,RANDBETWEEN(1,COUNTA(#REF!)))</f>
        <v>#REF!</v>
      </c>
      <c r="BC10" s="1" t="e">
        <f t="array" aca="1" ref="BC10" ca="1">IF($AV10="Yes",INDEX(#REF!,RANDBETWEEN(1,COUNTA(#REF!))),"")</f>
        <v>#REF!</v>
      </c>
      <c r="BD10" s="1" t="e">
        <f t="array" aca="1" ref="BD10" ca="1">IF($AV10="Yes",INDEX(#REF!,RANDBETWEEN(1,COUNTA(#REF!))),"")</f>
        <v>#REF!</v>
      </c>
      <c r="BE10" s="1" t="e">
        <f t="array" aca="1" ref="BE10" ca="1">IF($AV10="Yes",INDEX(#REF!,RANDBETWEEN(1,COUNTA(#REF!))),"")</f>
        <v>#REF!</v>
      </c>
      <c r="BF10" s="1" t="e">
        <f t="array" aca="1" ref="BF10" ca="1">IF($AV10="Yes",INDEX(#REF!,RANDBETWEEN(1,COUNTA(#REF!))),"")</f>
        <v>#REF!</v>
      </c>
      <c r="BG10" s="1" t="e">
        <f t="array" aca="1" ref="BG10" ca="1">IF($AV10="Yes",INDEX(#REF!,RANDBETWEEN(1,COUNTA(#REF!))),"")</f>
        <v>#REF!</v>
      </c>
    </row>
    <row r="11" spans="1:59" ht="15.75" customHeight="1" x14ac:dyDescent="0.25">
      <c r="A11" s="6">
        <v>44848.812291666669</v>
      </c>
      <c r="B11" s="1" t="e">
        <f t="array" aca="1" ref="B11" ca="1">INDEX(#REF!,RANDBETWEEN(1,COUNTA(#REF!)))</f>
        <v>#REF!</v>
      </c>
      <c r="C11" s="1" t="e">
        <f t="array" aca="1" ref="C11" ca="1">INDEX(#REF!,RANDBETWEEN(1,COUNTA(#REF!)))</f>
        <v>#REF!</v>
      </c>
      <c r="D11" s="1" t="e">
        <f t="array" aca="1" ref="D11" ca="1">INDEX(#REF!,RANDBETWEEN(1,COUNTA(#REF!)))</f>
        <v>#REF!</v>
      </c>
      <c r="E11" s="1" t="e">
        <f t="array" aca="1" ref="E11" ca="1">INDEX(#REF!,RANDBETWEEN(1,COUNTA(#REF!)))</f>
        <v>#REF!</v>
      </c>
      <c r="F11" s="1" t="e">
        <f t="array" aca="1" ref="F11" ca="1">INDEX(#REF!,RANDBETWEEN(1,COUNTA(#REF!)))</f>
        <v>#REF!</v>
      </c>
      <c r="G11" s="1" t="e">
        <f t="array" aca="1" ref="G11" ca="1">IF($F11="Public Housing (HDB)",INDEX(#REF!,RANDBETWEEN(1,COUNTA(#REF!))),"")</f>
        <v>#REF!</v>
      </c>
      <c r="H11" s="1" t="e">
        <f t="array" aca="1" ref="H11" ca="1">IF($F11="Public Housing (HDB)",INDEX(#REF!,RANDBETWEEN(1,COUNTA(#REF!))),"")</f>
        <v>#REF!</v>
      </c>
      <c r="I11" s="1" t="e">
        <f t="array" aca="1" ref="I11" ca="1">IF($F11="Public Housing (HDB)",INDEX(#REF!,RANDBETWEEN(1,COUNTA(#REF!))),"")</f>
        <v>#REF!</v>
      </c>
      <c r="J11" s="1" t="e">
        <f t="array" aca="1" ref="J11" ca="1">IF($F11="Public Housing (HDB)",INDEX(#REF!,RANDBETWEEN(1,COUNTA(#REF!))),"")</f>
        <v>#REF!</v>
      </c>
      <c r="K11" s="1" t="e">
        <f t="array" aca="1" ref="K11" ca="1">IF($F11&lt;&gt;"Public Housing (HDB)",INDEX(#REF!,RANDBETWEEN(1,COUNTA(#REF!))),"")</f>
        <v>#REF!</v>
      </c>
      <c r="L11" s="1" t="e">
        <f t="array" aca="1" ref="L11" ca="1">IF($F11&lt;&gt;"Public Housing (HDB)",INDEX(#REF!,RANDBETWEEN(1,COUNTA(#REF!))),"")</f>
        <v>#REF!</v>
      </c>
      <c r="M11" s="1" t="e">
        <f t="array" aca="1" ref="M11" ca="1">IF($F11&lt;&gt;"Public Housing (HDB)",INDEX(#REF!,RANDBETWEEN(1,COUNTA(#REF!))),"")</f>
        <v>#REF!</v>
      </c>
      <c r="N11" s="1" t="e">
        <f t="array" aca="1" ref="N11" ca="1">INDEX(#REF!,RANDBETWEEN(1,COUNTA(#REF!)))</f>
        <v>#REF!</v>
      </c>
      <c r="O11" s="1" t="e">
        <f t="array" aca="1" ref="O11" ca="1">INDEX(#REF!,RANDBETWEEN(1,COUNTA(#REF!)))</f>
        <v>#REF!</v>
      </c>
      <c r="P11" s="1" t="e">
        <f t="array" aca="1" ref="P11" ca="1">INDEX(#REF!,RANDBETWEEN(1,COUNTA(#REF!)))</f>
        <v>#REF!</v>
      </c>
      <c r="Q11" s="1" t="e">
        <f ca="1">_xlfn.XLOOKUP(FormResponses2[[#This Row],[How many friends do you have in your neighbourhood? ]],$Q$104:$Q$115,$R$104:$R$115)</f>
        <v>#REF!</v>
      </c>
      <c r="R11" s="1" t="e">
        <f ca="1">_xlfn.XLOOKUP(FormResponses2[[#This Row],[How many friends of different ethnicity do you have in your neighbourhood? ]],$Q$104:$Q$115,$R$104:$R$115)</f>
        <v>#REF!</v>
      </c>
      <c r="S1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1" s="1">
        <v>0</v>
      </c>
      <c r="U11" s="1" t="e">
        <f t="array" aca="1" ref="U11" ca="1">INDEX(#REF!,RANDBETWEEN(1,COUNTA(#REF!)))</f>
        <v>#REF!</v>
      </c>
      <c r="V11" s="1" t="e">
        <f t="array" aca="1" ref="V11" ca="1">INDEX(#REF!,RANDBETWEEN(1,COUNTA(#REF!)))</f>
        <v>#REF!</v>
      </c>
      <c r="W11" s="1" t="e">
        <f t="array" aca="1" ref="W11" ca="1">INDEX(#REF!,RANDBETWEEN(1,COUNTA(#REF!)))</f>
        <v>#REF!</v>
      </c>
      <c r="X11" s="1" t="e">
        <f t="array" aca="1" ref="X11" ca="1">INDEX(#REF!,RANDBETWEEN(1,COUNTA(#REF!)))</f>
        <v>#REF!</v>
      </c>
      <c r="Y11" s="1" t="e">
        <f t="array" aca="1" ref="Y11" ca="1">INDEX(#REF!,RANDBETWEEN(1,COUNTA(#REF!)))</f>
        <v>#REF!</v>
      </c>
      <c r="Z11" s="1" t="e">
        <f t="array" aca="1" ref="Z11" ca="1">INDEX(#REF!,RANDBETWEEN(1,COUNTA(#REF!)))</f>
        <v>#REF!</v>
      </c>
      <c r="AA11" s="1" t="e">
        <f t="array" aca="1" ref="AA11" ca="1">INDEX(#REF!,RANDBETWEEN(1,COUNTA(#REF!)))</f>
        <v>#REF!</v>
      </c>
      <c r="AB11" s="1" t="e">
        <f t="array" aca="1" ref="AB11" ca="1">INDEX(#REF!,RANDBETWEEN(1,COUNTA(#REF!)))</f>
        <v>#REF!</v>
      </c>
      <c r="AC11" s="1" t="e">
        <f t="array" aca="1" ref="AC11" ca="1">INDEX(#REF!,RANDBETWEEN(1,COUNTA(#REF!)))</f>
        <v>#REF!</v>
      </c>
      <c r="AD11" s="1" t="e">
        <f t="array" aca="1" ref="AD11" ca="1">INDEX(#REF!,RANDBETWEEN(1,COUNTA(#REF!)))</f>
        <v>#REF!</v>
      </c>
      <c r="AE11" s="1" t="e">
        <f t="array" aca="1" ref="AE11" ca="1">INDEX(#REF!,RANDBETWEEN(1,COUNTA(#REF!)))</f>
        <v>#REF!</v>
      </c>
      <c r="AF11" s="1" t="e">
        <f t="array" aca="1" ref="AF11" ca="1">INDEX(#REF!,RANDBETWEEN(1,COUNTA(#REF!)))</f>
        <v>#REF!</v>
      </c>
      <c r="AG11" s="1" t="e">
        <f t="array" aca="1" ref="AG11" ca="1">INDEX(#REF!,RANDBETWEEN(1,COUNTA(#REF!)))</f>
        <v>#REF!</v>
      </c>
      <c r="AH11" s="1" t="e">
        <f t="array" aca="1" ref="AH11" ca="1">INDEX(#REF!,RANDBETWEEN(1,COUNTA(#REF!)))</f>
        <v>#REF!</v>
      </c>
      <c r="AI11" s="1" t="e">
        <f t="array" aca="1" ref="AI11" ca="1">INDEX(#REF!,RANDBETWEEN(1,COUNTA(#REF!)))</f>
        <v>#REF!</v>
      </c>
      <c r="AJ11" s="1" t="e">
        <f t="array" aca="1" ref="AJ11" ca="1">INDEX(#REF!,RANDBETWEEN(1,COUNTA(#REF!)))</f>
        <v>#REF!</v>
      </c>
      <c r="AK11" s="1" t="e">
        <f t="array" aca="1" ref="AK11" ca="1">INDEX(#REF!,RANDBETWEEN(1,COUNTA(#REF!)))</f>
        <v>#REF!</v>
      </c>
      <c r="AL11" s="1" t="e">
        <f t="array" aca="1" ref="AL11" ca="1">INDEX(#REF!,RANDBETWEEN(1,COUNTA(#REF!)))</f>
        <v>#REF!</v>
      </c>
      <c r="AM11" s="1" t="e">
        <f t="array" aca="1" ref="AM11" ca="1">INDEX(#REF!,RANDBETWEEN(1,COUNTA(#REF!)))</f>
        <v>#REF!</v>
      </c>
      <c r="AN11" s="1" t="e">
        <f ca="1">_xlfn.XLOOKUP(AL11,#REF!,#REF!)</f>
        <v>#REF!</v>
      </c>
      <c r="AO11" s="1" t="e">
        <f ca="1">_xlfn.XLOOKUP(AM11,#REF!,#REF!)</f>
        <v>#REF!</v>
      </c>
      <c r="AP1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1" s="1">
        <v>0</v>
      </c>
      <c r="AR11" s="1" t="e">
        <f t="array" aca="1" ref="AR11" ca="1">INDEX(#REF!,RANDBETWEEN(1,COUNTA(#REF!)))</f>
        <v>#REF!</v>
      </c>
      <c r="AS11" s="1" t="e">
        <f t="array" aca="1" ref="AS11" ca="1">INDEX(#REF!,RANDBETWEEN(1,COUNTA(#REF!)))</f>
        <v>#REF!</v>
      </c>
      <c r="AT11" s="1" t="e">
        <f t="array" aca="1" ref="AT11" ca="1">INDEX(#REF!,RANDBETWEEN(1,COUNTA(#REF!)))</f>
        <v>#REF!</v>
      </c>
      <c r="AU11" s="1" t="e">
        <f t="array" aca="1" ref="AU11" ca="1">INDEX(#REF!,RANDBETWEEN(1,COUNTA(#REF!)))</f>
        <v>#REF!</v>
      </c>
      <c r="AV11" s="1" t="e">
        <f t="array" aca="1" ref="AV11" ca="1">INDEX(#REF!,RANDBETWEEN(1,COUNTA(#REF!)))</f>
        <v>#REF!</v>
      </c>
      <c r="AW11" s="1" t="e">
        <f t="array" aca="1" ref="AW11" ca="1">INDEX(#REF!,RANDBETWEEN(1,COUNTA(#REF!)))</f>
        <v>#REF!</v>
      </c>
      <c r="AX11" s="1" t="e">
        <f t="array" aca="1" ref="AX11" ca="1">INDEX(#REF!,RANDBETWEEN(1,COUNTA(#REF!)))</f>
        <v>#REF!</v>
      </c>
      <c r="AY11" s="1" t="e">
        <f t="array" aca="1" ref="AY11" ca="1">INDEX(#REF!,RANDBETWEEN(1,COUNTA(#REF!)))</f>
        <v>#REF!</v>
      </c>
      <c r="AZ11" s="1" t="e">
        <f t="array" aca="1" ref="AZ11" ca="1">INDEX(#REF!,RANDBETWEEN(1,COUNTA(#REF!)))</f>
        <v>#REF!</v>
      </c>
      <c r="BA11" s="1" t="e">
        <f t="array" aca="1" ref="BA11" ca="1">INDEX(#REF!,RANDBETWEEN(1,COUNTA(#REF!)))</f>
        <v>#REF!</v>
      </c>
      <c r="BB11" s="1" t="e">
        <f t="array" aca="1" ref="BB11" ca="1">INDEX(#REF!,RANDBETWEEN(1,COUNTA(#REF!)))</f>
        <v>#REF!</v>
      </c>
      <c r="BC11" s="1" t="e">
        <f t="array" aca="1" ref="BC11" ca="1">IF($AV11="Yes",INDEX(#REF!,RANDBETWEEN(1,COUNTA(#REF!))),"")</f>
        <v>#REF!</v>
      </c>
      <c r="BD11" s="1" t="e">
        <f t="array" aca="1" ref="BD11" ca="1">IF($AV11="Yes",INDEX(#REF!,RANDBETWEEN(1,COUNTA(#REF!))),"")</f>
        <v>#REF!</v>
      </c>
      <c r="BE11" s="1" t="e">
        <f t="array" aca="1" ref="BE11" ca="1">IF($AV11="Yes",INDEX(#REF!,RANDBETWEEN(1,COUNTA(#REF!))),"")</f>
        <v>#REF!</v>
      </c>
      <c r="BF11" s="1" t="e">
        <f t="array" aca="1" ref="BF11" ca="1">IF($AV11="Yes",INDEX(#REF!,RANDBETWEEN(1,COUNTA(#REF!))),"")</f>
        <v>#REF!</v>
      </c>
      <c r="BG11" s="1" t="e">
        <f t="array" aca="1" ref="BG11" ca="1">IF($AV11="Yes",INDEX(#REF!,RANDBETWEEN(1,COUNTA(#REF!))),"")</f>
        <v>#REF!</v>
      </c>
    </row>
    <row r="12" spans="1:59" ht="15.75" customHeight="1" x14ac:dyDescent="0.25">
      <c r="A12" s="6">
        <v>44849.812291666669</v>
      </c>
      <c r="B12" s="1" t="e">
        <f t="array" aca="1" ref="B12" ca="1">INDEX(#REF!,RANDBETWEEN(1,COUNTA(#REF!)))</f>
        <v>#REF!</v>
      </c>
      <c r="C12" s="1" t="e">
        <f t="array" aca="1" ref="C12" ca="1">INDEX(#REF!,RANDBETWEEN(1,COUNTA(#REF!)))</f>
        <v>#REF!</v>
      </c>
      <c r="D12" s="1" t="e">
        <f t="array" aca="1" ref="D12" ca="1">INDEX(#REF!,RANDBETWEEN(1,COUNTA(#REF!)))</f>
        <v>#REF!</v>
      </c>
      <c r="E12" s="1" t="e">
        <f t="array" aca="1" ref="E12" ca="1">INDEX(#REF!,RANDBETWEEN(1,COUNTA(#REF!)))</f>
        <v>#REF!</v>
      </c>
      <c r="F12" s="1" t="e">
        <f t="array" aca="1" ref="F12" ca="1">INDEX(#REF!,RANDBETWEEN(1,COUNTA(#REF!)))</f>
        <v>#REF!</v>
      </c>
      <c r="G12" s="1" t="e">
        <f t="array" aca="1" ref="G12" ca="1">IF($F12="Public Housing (HDB)",INDEX(#REF!,RANDBETWEEN(1,COUNTA(#REF!))),"")</f>
        <v>#REF!</v>
      </c>
      <c r="H12" s="1" t="e">
        <f t="array" aca="1" ref="H12" ca="1">IF($F12="Public Housing (HDB)",INDEX(#REF!,RANDBETWEEN(1,COUNTA(#REF!))),"")</f>
        <v>#REF!</v>
      </c>
      <c r="I12" s="1" t="e">
        <f t="array" aca="1" ref="I12" ca="1">IF($F12="Public Housing (HDB)",INDEX(#REF!,RANDBETWEEN(1,COUNTA(#REF!))),"")</f>
        <v>#REF!</v>
      </c>
      <c r="J12" s="1" t="e">
        <f t="array" aca="1" ref="J12" ca="1">IF($F12="Public Housing (HDB)",INDEX(#REF!,RANDBETWEEN(1,COUNTA(#REF!))),"")</f>
        <v>#REF!</v>
      </c>
      <c r="K12" s="1" t="e">
        <f t="array" aca="1" ref="K12" ca="1">IF($F12&lt;&gt;"Public Housing (HDB)",INDEX(#REF!,RANDBETWEEN(1,COUNTA(#REF!))),"")</f>
        <v>#REF!</v>
      </c>
      <c r="L12" s="1" t="e">
        <f t="array" aca="1" ref="L12" ca="1">IF($F12&lt;&gt;"Public Housing (HDB)",INDEX(#REF!,RANDBETWEEN(1,COUNTA(#REF!))),"")</f>
        <v>#REF!</v>
      </c>
      <c r="M12" s="1" t="e">
        <f t="array" aca="1" ref="M12" ca="1">IF($F12&lt;&gt;"Public Housing (HDB)",INDEX(#REF!,RANDBETWEEN(1,COUNTA(#REF!))),"")</f>
        <v>#REF!</v>
      </c>
      <c r="N12" s="1" t="e">
        <f t="array" aca="1" ref="N12" ca="1">INDEX(#REF!,RANDBETWEEN(1,COUNTA(#REF!)))</f>
        <v>#REF!</v>
      </c>
      <c r="O12" s="1" t="e">
        <f t="array" aca="1" ref="O12" ca="1">INDEX(#REF!,RANDBETWEEN(1,COUNTA(#REF!)))</f>
        <v>#REF!</v>
      </c>
      <c r="P12" s="1" t="e">
        <f t="array" aca="1" ref="P12" ca="1">INDEX(#REF!,RANDBETWEEN(1,COUNTA(#REF!)))</f>
        <v>#REF!</v>
      </c>
      <c r="Q12" s="1" t="e">
        <f ca="1">_xlfn.XLOOKUP(FormResponses2[[#This Row],[How many friends do you have in your neighbourhood? ]],$Q$104:$Q$115,$R$104:$R$115)</f>
        <v>#REF!</v>
      </c>
      <c r="R12" s="1" t="e">
        <f ca="1">_xlfn.XLOOKUP(FormResponses2[[#This Row],[How many friends of different ethnicity do you have in your neighbourhood? ]],$Q$104:$Q$115,$R$104:$R$115)</f>
        <v>#REF!</v>
      </c>
      <c r="S1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2" s="1">
        <v>0.35483870967741937</v>
      </c>
      <c r="U12" s="1" t="e">
        <f t="array" aca="1" ref="U12" ca="1">INDEX(#REF!,RANDBETWEEN(1,COUNTA(#REF!)))</f>
        <v>#REF!</v>
      </c>
      <c r="V12" s="1" t="e">
        <f t="array" aca="1" ref="V12" ca="1">INDEX(#REF!,RANDBETWEEN(1,COUNTA(#REF!)))</f>
        <v>#REF!</v>
      </c>
      <c r="W12" s="1" t="e">
        <f t="array" aca="1" ref="W12" ca="1">INDEX(#REF!,RANDBETWEEN(1,COUNTA(#REF!)))</f>
        <v>#REF!</v>
      </c>
      <c r="X12" s="1" t="e">
        <f t="array" aca="1" ref="X12" ca="1">INDEX(#REF!,RANDBETWEEN(1,COUNTA(#REF!)))</f>
        <v>#REF!</v>
      </c>
      <c r="Y12" s="1" t="e">
        <f t="array" aca="1" ref="Y12" ca="1">INDEX(#REF!,RANDBETWEEN(1,COUNTA(#REF!)))</f>
        <v>#REF!</v>
      </c>
      <c r="Z12" s="1" t="e">
        <f t="array" aca="1" ref="Z12" ca="1">INDEX(#REF!,RANDBETWEEN(1,COUNTA(#REF!)))</f>
        <v>#REF!</v>
      </c>
      <c r="AA12" s="1" t="e">
        <f t="array" aca="1" ref="AA12" ca="1">INDEX(#REF!,RANDBETWEEN(1,COUNTA(#REF!)))</f>
        <v>#REF!</v>
      </c>
      <c r="AB12" s="1" t="e">
        <f t="array" aca="1" ref="AB12" ca="1">INDEX(#REF!,RANDBETWEEN(1,COUNTA(#REF!)))</f>
        <v>#REF!</v>
      </c>
      <c r="AC12" s="1" t="e">
        <f t="array" aca="1" ref="AC12" ca="1">INDEX(#REF!,RANDBETWEEN(1,COUNTA(#REF!)))</f>
        <v>#REF!</v>
      </c>
      <c r="AD12" s="1" t="e">
        <f t="array" aca="1" ref="AD12" ca="1">INDEX(#REF!,RANDBETWEEN(1,COUNTA(#REF!)))</f>
        <v>#REF!</v>
      </c>
      <c r="AE12" s="1" t="e">
        <f t="array" aca="1" ref="AE12" ca="1">INDEX(#REF!,RANDBETWEEN(1,COUNTA(#REF!)))</f>
        <v>#REF!</v>
      </c>
      <c r="AF12" s="1" t="e">
        <f t="array" aca="1" ref="AF12" ca="1">INDEX(#REF!,RANDBETWEEN(1,COUNTA(#REF!)))</f>
        <v>#REF!</v>
      </c>
      <c r="AG12" s="1" t="e">
        <f t="array" aca="1" ref="AG12" ca="1">INDEX(#REF!,RANDBETWEEN(1,COUNTA(#REF!)))</f>
        <v>#REF!</v>
      </c>
      <c r="AH12" s="1" t="e">
        <f t="array" aca="1" ref="AH12" ca="1">INDEX(#REF!,RANDBETWEEN(1,COUNTA(#REF!)))</f>
        <v>#REF!</v>
      </c>
      <c r="AI12" s="1" t="e">
        <f t="array" aca="1" ref="AI12" ca="1">INDEX(#REF!,RANDBETWEEN(1,COUNTA(#REF!)))</f>
        <v>#REF!</v>
      </c>
      <c r="AJ12" s="1" t="e">
        <f t="array" aca="1" ref="AJ12" ca="1">INDEX(#REF!,RANDBETWEEN(1,COUNTA(#REF!)))</f>
        <v>#REF!</v>
      </c>
      <c r="AK12" s="1" t="e">
        <f t="array" aca="1" ref="AK12" ca="1">INDEX(#REF!,RANDBETWEEN(1,COUNTA(#REF!)))</f>
        <v>#REF!</v>
      </c>
      <c r="AL12" s="1" t="e">
        <f t="array" aca="1" ref="AL12" ca="1">INDEX(#REF!,RANDBETWEEN(1,COUNTA(#REF!)))</f>
        <v>#REF!</v>
      </c>
      <c r="AM12" s="1" t="e">
        <f t="array" aca="1" ref="AM12" ca="1">INDEX(#REF!,RANDBETWEEN(1,COUNTA(#REF!)))</f>
        <v>#REF!</v>
      </c>
      <c r="AN12" s="1" t="e">
        <f ca="1">_xlfn.XLOOKUP(AL12,#REF!,#REF!)</f>
        <v>#REF!</v>
      </c>
      <c r="AO12" s="1" t="e">
        <f ca="1">_xlfn.XLOOKUP(AM12,#REF!,#REF!)</f>
        <v>#REF!</v>
      </c>
      <c r="AP1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2" s="1"/>
      <c r="AR12" s="1" t="e">
        <f t="array" aca="1" ref="AR12" ca="1">INDEX(#REF!,RANDBETWEEN(1,COUNTA(#REF!)))</f>
        <v>#REF!</v>
      </c>
      <c r="AS12" s="1" t="e">
        <f t="array" aca="1" ref="AS12" ca="1">INDEX(#REF!,RANDBETWEEN(1,COUNTA(#REF!)))</f>
        <v>#REF!</v>
      </c>
      <c r="AT12" s="1" t="e">
        <f t="array" aca="1" ref="AT12" ca="1">INDEX(#REF!,RANDBETWEEN(1,COUNTA(#REF!)))</f>
        <v>#REF!</v>
      </c>
      <c r="AU12" s="1" t="e">
        <f t="array" aca="1" ref="AU12" ca="1">INDEX(#REF!,RANDBETWEEN(1,COUNTA(#REF!)))</f>
        <v>#REF!</v>
      </c>
      <c r="AV12" s="1" t="e">
        <f t="array" aca="1" ref="AV12" ca="1">INDEX(#REF!,RANDBETWEEN(1,COUNTA(#REF!)))</f>
        <v>#REF!</v>
      </c>
      <c r="AW12" s="1" t="e">
        <f t="array" aca="1" ref="AW12" ca="1">INDEX(#REF!,RANDBETWEEN(1,COUNTA(#REF!)))</f>
        <v>#REF!</v>
      </c>
      <c r="AX12" s="1" t="e">
        <f t="array" aca="1" ref="AX12" ca="1">INDEX(#REF!,RANDBETWEEN(1,COUNTA(#REF!)))</f>
        <v>#REF!</v>
      </c>
      <c r="AY12" s="1" t="e">
        <f t="array" aca="1" ref="AY12" ca="1">INDEX(#REF!,RANDBETWEEN(1,COUNTA(#REF!)))</f>
        <v>#REF!</v>
      </c>
      <c r="AZ12" s="1" t="e">
        <f t="array" aca="1" ref="AZ12" ca="1">INDEX(#REF!,RANDBETWEEN(1,COUNTA(#REF!)))</f>
        <v>#REF!</v>
      </c>
      <c r="BA12" s="1" t="e">
        <f t="array" aca="1" ref="BA12" ca="1">INDEX(#REF!,RANDBETWEEN(1,COUNTA(#REF!)))</f>
        <v>#REF!</v>
      </c>
      <c r="BB12" s="1" t="e">
        <f t="array" aca="1" ref="BB12" ca="1">INDEX(#REF!,RANDBETWEEN(1,COUNTA(#REF!)))</f>
        <v>#REF!</v>
      </c>
      <c r="BC12" s="1" t="e">
        <f t="array" aca="1" ref="BC12" ca="1">IF($AV12="Yes",INDEX(#REF!,RANDBETWEEN(1,COUNTA(#REF!))),"")</f>
        <v>#REF!</v>
      </c>
      <c r="BD12" s="1" t="e">
        <f t="array" aca="1" ref="BD12" ca="1">IF($AV12="Yes",INDEX(#REF!,RANDBETWEEN(1,COUNTA(#REF!))),"")</f>
        <v>#REF!</v>
      </c>
      <c r="BE12" s="1" t="e">
        <f t="array" aca="1" ref="BE12" ca="1">IF($AV12="Yes",INDEX(#REF!,RANDBETWEEN(1,COUNTA(#REF!))),"")</f>
        <v>#REF!</v>
      </c>
      <c r="BF12" s="1" t="e">
        <f t="array" aca="1" ref="BF12" ca="1">IF($AV12="Yes",INDEX(#REF!,RANDBETWEEN(1,COUNTA(#REF!))),"")</f>
        <v>#REF!</v>
      </c>
      <c r="BG12" s="1" t="e">
        <f t="array" aca="1" ref="BG12" ca="1">IF($AV12="Yes",INDEX(#REF!,RANDBETWEEN(1,COUNTA(#REF!))),"")</f>
        <v>#REF!</v>
      </c>
    </row>
    <row r="13" spans="1:59" ht="15.75" customHeight="1" x14ac:dyDescent="0.25">
      <c r="A13" s="6">
        <v>44850.812291666669</v>
      </c>
      <c r="B13" s="1" t="e">
        <f t="array" aca="1" ref="B13" ca="1">INDEX(#REF!,RANDBETWEEN(1,COUNTA(#REF!)))</f>
        <v>#REF!</v>
      </c>
      <c r="C13" s="1" t="e">
        <f t="array" aca="1" ref="C13" ca="1">INDEX(#REF!,RANDBETWEEN(1,COUNTA(#REF!)))</f>
        <v>#REF!</v>
      </c>
      <c r="D13" s="1" t="e">
        <f t="array" aca="1" ref="D13" ca="1">INDEX(#REF!,RANDBETWEEN(1,COUNTA(#REF!)))</f>
        <v>#REF!</v>
      </c>
      <c r="E13" s="1" t="e">
        <f t="array" aca="1" ref="E13" ca="1">INDEX(#REF!,RANDBETWEEN(1,COUNTA(#REF!)))</f>
        <v>#REF!</v>
      </c>
      <c r="F13" s="1" t="e">
        <f t="array" aca="1" ref="F13" ca="1">INDEX(#REF!,RANDBETWEEN(1,COUNTA(#REF!)))</f>
        <v>#REF!</v>
      </c>
      <c r="G13" s="1" t="e">
        <f t="array" aca="1" ref="G13" ca="1">IF($F13="Public Housing (HDB)",INDEX(#REF!,RANDBETWEEN(1,COUNTA(#REF!))),"")</f>
        <v>#REF!</v>
      </c>
      <c r="H13" s="1" t="e">
        <f t="array" aca="1" ref="H13" ca="1">IF($F13="Public Housing (HDB)",INDEX(#REF!,RANDBETWEEN(1,COUNTA(#REF!))),"")</f>
        <v>#REF!</v>
      </c>
      <c r="I13" s="1" t="e">
        <f t="array" aca="1" ref="I13" ca="1">IF($F13="Public Housing (HDB)",INDEX(#REF!,RANDBETWEEN(1,COUNTA(#REF!))),"")</f>
        <v>#REF!</v>
      </c>
      <c r="J13" s="1" t="e">
        <f t="array" aca="1" ref="J13" ca="1">IF($F13="Public Housing (HDB)",INDEX(#REF!,RANDBETWEEN(1,COUNTA(#REF!))),"")</f>
        <v>#REF!</v>
      </c>
      <c r="K13" s="1" t="e">
        <f t="array" aca="1" ref="K13" ca="1">IF($F13&lt;&gt;"Public Housing (HDB)",INDEX(#REF!,RANDBETWEEN(1,COUNTA(#REF!))),"")</f>
        <v>#REF!</v>
      </c>
      <c r="L13" s="1" t="e">
        <f t="array" aca="1" ref="L13" ca="1">IF($F13&lt;&gt;"Public Housing (HDB)",INDEX(#REF!,RANDBETWEEN(1,COUNTA(#REF!))),"")</f>
        <v>#REF!</v>
      </c>
      <c r="M13" s="1" t="e">
        <f t="array" aca="1" ref="M13" ca="1">IF($F13&lt;&gt;"Public Housing (HDB)",INDEX(#REF!,RANDBETWEEN(1,COUNTA(#REF!))),"")</f>
        <v>#REF!</v>
      </c>
      <c r="N13" s="1" t="e">
        <f t="array" aca="1" ref="N13" ca="1">INDEX(#REF!,RANDBETWEEN(1,COUNTA(#REF!)))</f>
        <v>#REF!</v>
      </c>
      <c r="O13" s="1" t="e">
        <f t="array" aca="1" ref="O13" ca="1">INDEX(#REF!,RANDBETWEEN(1,COUNTA(#REF!)))</f>
        <v>#REF!</v>
      </c>
      <c r="P13" s="1" t="e">
        <f t="array" aca="1" ref="P13" ca="1">INDEX(#REF!,RANDBETWEEN(1,COUNTA(#REF!)))</f>
        <v>#REF!</v>
      </c>
      <c r="Q13" s="1" t="e">
        <f ca="1">_xlfn.XLOOKUP(FormResponses2[[#This Row],[How many friends do you have in your neighbourhood? ]],$Q$104:$Q$115,$R$104:$R$115)</f>
        <v>#REF!</v>
      </c>
      <c r="R13" s="1" t="e">
        <f ca="1">_xlfn.XLOOKUP(FormResponses2[[#This Row],[How many friends of different ethnicity do you have in your neighbourhood? ]],$Q$104:$Q$115,$R$104:$R$115)</f>
        <v>#REF!</v>
      </c>
      <c r="S1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3" s="1">
        <v>0.35483870967741937</v>
      </c>
      <c r="U13" s="1" t="e">
        <f t="array" aca="1" ref="U13" ca="1">INDEX(#REF!,RANDBETWEEN(1,COUNTA(#REF!)))</f>
        <v>#REF!</v>
      </c>
      <c r="V13" s="1" t="e">
        <f t="array" aca="1" ref="V13" ca="1">INDEX(#REF!,RANDBETWEEN(1,COUNTA(#REF!)))</f>
        <v>#REF!</v>
      </c>
      <c r="W13" s="1" t="e">
        <f t="array" aca="1" ref="W13" ca="1">INDEX(#REF!,RANDBETWEEN(1,COUNTA(#REF!)))</f>
        <v>#REF!</v>
      </c>
      <c r="X13" s="1" t="e">
        <f t="array" aca="1" ref="X13" ca="1">INDEX(#REF!,RANDBETWEEN(1,COUNTA(#REF!)))</f>
        <v>#REF!</v>
      </c>
      <c r="Y13" s="1" t="e">
        <f t="array" aca="1" ref="Y13" ca="1">INDEX(#REF!,RANDBETWEEN(1,COUNTA(#REF!)))</f>
        <v>#REF!</v>
      </c>
      <c r="Z13" s="1" t="e">
        <f t="array" aca="1" ref="Z13" ca="1">INDEX(#REF!,RANDBETWEEN(1,COUNTA(#REF!)))</f>
        <v>#REF!</v>
      </c>
      <c r="AA13" s="1" t="e">
        <f t="array" aca="1" ref="AA13" ca="1">INDEX(#REF!,RANDBETWEEN(1,COUNTA(#REF!)))</f>
        <v>#REF!</v>
      </c>
      <c r="AB13" s="1" t="e">
        <f t="array" aca="1" ref="AB13" ca="1">INDEX(#REF!,RANDBETWEEN(1,COUNTA(#REF!)))</f>
        <v>#REF!</v>
      </c>
      <c r="AC13" s="1" t="e">
        <f t="array" aca="1" ref="AC13" ca="1">INDEX(#REF!,RANDBETWEEN(1,COUNTA(#REF!)))</f>
        <v>#REF!</v>
      </c>
      <c r="AD13" s="1" t="e">
        <f t="array" aca="1" ref="AD13" ca="1">INDEX(#REF!,RANDBETWEEN(1,COUNTA(#REF!)))</f>
        <v>#REF!</v>
      </c>
      <c r="AE13" s="1" t="e">
        <f t="array" aca="1" ref="AE13" ca="1">INDEX(#REF!,RANDBETWEEN(1,COUNTA(#REF!)))</f>
        <v>#REF!</v>
      </c>
      <c r="AF13" s="1" t="e">
        <f t="array" aca="1" ref="AF13" ca="1">INDEX(#REF!,RANDBETWEEN(1,COUNTA(#REF!)))</f>
        <v>#REF!</v>
      </c>
      <c r="AG13" s="1" t="e">
        <f t="array" aca="1" ref="AG13" ca="1">INDEX(#REF!,RANDBETWEEN(1,COUNTA(#REF!)))</f>
        <v>#REF!</v>
      </c>
      <c r="AH13" s="1" t="e">
        <f t="array" aca="1" ref="AH13" ca="1">INDEX(#REF!,RANDBETWEEN(1,COUNTA(#REF!)))</f>
        <v>#REF!</v>
      </c>
      <c r="AI13" s="1" t="e">
        <f t="array" aca="1" ref="AI13" ca="1">INDEX(#REF!,RANDBETWEEN(1,COUNTA(#REF!)))</f>
        <v>#REF!</v>
      </c>
      <c r="AJ13" s="1" t="e">
        <f t="array" aca="1" ref="AJ13" ca="1">INDEX(#REF!,RANDBETWEEN(1,COUNTA(#REF!)))</f>
        <v>#REF!</v>
      </c>
      <c r="AK13" s="1" t="e">
        <f t="array" aca="1" ref="AK13" ca="1">INDEX(#REF!,RANDBETWEEN(1,COUNTA(#REF!)))</f>
        <v>#REF!</v>
      </c>
      <c r="AL13" s="1" t="e">
        <f t="array" aca="1" ref="AL13" ca="1">INDEX(#REF!,RANDBETWEEN(1,COUNTA(#REF!)))</f>
        <v>#REF!</v>
      </c>
      <c r="AM13" s="1" t="e">
        <f t="array" aca="1" ref="AM13" ca="1">INDEX(#REF!,RANDBETWEEN(1,COUNTA(#REF!)))</f>
        <v>#REF!</v>
      </c>
      <c r="AN13" s="1" t="e">
        <f ca="1">_xlfn.XLOOKUP(AL13,#REF!,#REF!)</f>
        <v>#REF!</v>
      </c>
      <c r="AO13" s="1" t="e">
        <f ca="1">_xlfn.XLOOKUP(AM13,#REF!,#REF!)</f>
        <v>#REF!</v>
      </c>
      <c r="AP1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3" s="1">
        <v>0</v>
      </c>
      <c r="AR13" s="1" t="e">
        <f t="array" aca="1" ref="AR13" ca="1">INDEX(#REF!,RANDBETWEEN(1,COUNTA(#REF!)))</f>
        <v>#REF!</v>
      </c>
      <c r="AS13" s="1" t="e">
        <f t="array" aca="1" ref="AS13" ca="1">INDEX(#REF!,RANDBETWEEN(1,COUNTA(#REF!)))</f>
        <v>#REF!</v>
      </c>
      <c r="AT13" s="1" t="e">
        <f t="array" aca="1" ref="AT13" ca="1">INDEX(#REF!,RANDBETWEEN(1,COUNTA(#REF!)))</f>
        <v>#REF!</v>
      </c>
      <c r="AU13" s="1" t="e">
        <f t="array" aca="1" ref="AU13" ca="1">INDEX(#REF!,RANDBETWEEN(1,COUNTA(#REF!)))</f>
        <v>#REF!</v>
      </c>
      <c r="AV13" s="1" t="e">
        <f t="array" aca="1" ref="AV13" ca="1">INDEX(#REF!,RANDBETWEEN(1,COUNTA(#REF!)))</f>
        <v>#REF!</v>
      </c>
      <c r="AW13" s="1" t="e">
        <f t="array" aca="1" ref="AW13" ca="1">INDEX(#REF!,RANDBETWEEN(1,COUNTA(#REF!)))</f>
        <v>#REF!</v>
      </c>
      <c r="AX13" s="1" t="e">
        <f t="array" aca="1" ref="AX13" ca="1">INDEX(#REF!,RANDBETWEEN(1,COUNTA(#REF!)))</f>
        <v>#REF!</v>
      </c>
      <c r="AY13" s="1" t="e">
        <f t="array" aca="1" ref="AY13" ca="1">INDEX(#REF!,RANDBETWEEN(1,COUNTA(#REF!)))</f>
        <v>#REF!</v>
      </c>
      <c r="AZ13" s="1" t="e">
        <f t="array" aca="1" ref="AZ13" ca="1">INDEX(#REF!,RANDBETWEEN(1,COUNTA(#REF!)))</f>
        <v>#REF!</v>
      </c>
      <c r="BA13" s="1" t="e">
        <f t="array" aca="1" ref="BA13" ca="1">INDEX(#REF!,RANDBETWEEN(1,COUNTA(#REF!)))</f>
        <v>#REF!</v>
      </c>
      <c r="BB13" s="1" t="e">
        <f t="array" aca="1" ref="BB13" ca="1">INDEX(#REF!,RANDBETWEEN(1,COUNTA(#REF!)))</f>
        <v>#REF!</v>
      </c>
      <c r="BC13" s="1" t="e">
        <f t="array" aca="1" ref="BC13" ca="1">IF($AV13="Yes",INDEX(#REF!,RANDBETWEEN(1,COUNTA(#REF!))),"")</f>
        <v>#REF!</v>
      </c>
      <c r="BD13" s="1" t="e">
        <f t="array" aca="1" ref="BD13" ca="1">IF($AV13="Yes",INDEX(#REF!,RANDBETWEEN(1,COUNTA(#REF!))),"")</f>
        <v>#REF!</v>
      </c>
      <c r="BE13" s="1" t="e">
        <f t="array" aca="1" ref="BE13" ca="1">IF($AV13="Yes",INDEX(#REF!,RANDBETWEEN(1,COUNTA(#REF!))),"")</f>
        <v>#REF!</v>
      </c>
      <c r="BF13" s="1" t="e">
        <f t="array" aca="1" ref="BF13" ca="1">IF($AV13="Yes",INDEX(#REF!,RANDBETWEEN(1,COUNTA(#REF!))),"")</f>
        <v>#REF!</v>
      </c>
      <c r="BG13" s="1" t="e">
        <f t="array" aca="1" ref="BG13" ca="1">IF($AV13="Yes",INDEX(#REF!,RANDBETWEEN(1,COUNTA(#REF!))),"")</f>
        <v>#REF!</v>
      </c>
    </row>
    <row r="14" spans="1:59" ht="15.75" customHeight="1" x14ac:dyDescent="0.25">
      <c r="A14" s="6">
        <v>44851.812291666669</v>
      </c>
      <c r="B14" s="1" t="e">
        <f t="array" aca="1" ref="B14" ca="1">INDEX(#REF!,RANDBETWEEN(1,COUNTA(#REF!)))</f>
        <v>#REF!</v>
      </c>
      <c r="C14" s="1" t="e">
        <f t="array" aca="1" ref="C14" ca="1">INDEX(#REF!,RANDBETWEEN(1,COUNTA(#REF!)))</f>
        <v>#REF!</v>
      </c>
      <c r="D14" s="1" t="e">
        <f t="array" aca="1" ref="D14" ca="1">INDEX(#REF!,RANDBETWEEN(1,COUNTA(#REF!)))</f>
        <v>#REF!</v>
      </c>
      <c r="E14" s="1" t="e">
        <f t="array" aca="1" ref="E14" ca="1">INDEX(#REF!,RANDBETWEEN(1,COUNTA(#REF!)))</f>
        <v>#REF!</v>
      </c>
      <c r="F14" s="1" t="e">
        <f t="array" aca="1" ref="F14" ca="1">INDEX(#REF!,RANDBETWEEN(1,COUNTA(#REF!)))</f>
        <v>#REF!</v>
      </c>
      <c r="G14" s="1" t="e">
        <f t="array" aca="1" ref="G14" ca="1">IF($F14="Public Housing (HDB)",INDEX(#REF!,RANDBETWEEN(1,COUNTA(#REF!))),"")</f>
        <v>#REF!</v>
      </c>
      <c r="H14" s="1" t="e">
        <f t="array" aca="1" ref="H14" ca="1">IF($F14="Public Housing (HDB)",INDEX(#REF!,RANDBETWEEN(1,COUNTA(#REF!))),"")</f>
        <v>#REF!</v>
      </c>
      <c r="I14" s="1" t="e">
        <f t="array" aca="1" ref="I14" ca="1">IF($F14="Public Housing (HDB)",INDEX(#REF!,RANDBETWEEN(1,COUNTA(#REF!))),"")</f>
        <v>#REF!</v>
      </c>
      <c r="J14" s="1" t="e">
        <f t="array" aca="1" ref="J14" ca="1">IF($F14="Public Housing (HDB)",INDEX(#REF!,RANDBETWEEN(1,COUNTA(#REF!))),"")</f>
        <v>#REF!</v>
      </c>
      <c r="K14" s="1" t="e">
        <f t="array" aca="1" ref="K14" ca="1">IF($F14&lt;&gt;"Public Housing (HDB)",INDEX(#REF!,RANDBETWEEN(1,COUNTA(#REF!))),"")</f>
        <v>#REF!</v>
      </c>
      <c r="L14" s="1" t="e">
        <f t="array" aca="1" ref="L14" ca="1">IF($F14&lt;&gt;"Public Housing (HDB)",INDEX(#REF!,RANDBETWEEN(1,COUNTA(#REF!))),"")</f>
        <v>#REF!</v>
      </c>
      <c r="M14" s="1" t="e">
        <f t="array" aca="1" ref="M14" ca="1">IF($F14&lt;&gt;"Public Housing (HDB)",INDEX(#REF!,RANDBETWEEN(1,COUNTA(#REF!))),"")</f>
        <v>#REF!</v>
      </c>
      <c r="N14" s="1" t="e">
        <f t="array" aca="1" ref="N14" ca="1">INDEX(#REF!,RANDBETWEEN(1,COUNTA(#REF!)))</f>
        <v>#REF!</v>
      </c>
      <c r="O14" s="1" t="e">
        <f t="array" aca="1" ref="O14" ca="1">INDEX(#REF!,RANDBETWEEN(1,COUNTA(#REF!)))</f>
        <v>#REF!</v>
      </c>
      <c r="P14" s="1" t="e">
        <f t="array" aca="1" ref="P14" ca="1">INDEX(#REF!,RANDBETWEEN(1,COUNTA(#REF!)))</f>
        <v>#REF!</v>
      </c>
      <c r="Q14" s="1" t="e">
        <f ca="1">_xlfn.XLOOKUP(FormResponses2[[#This Row],[How many friends do you have in your neighbourhood? ]],$Q$104:$Q$115,$R$104:$R$115)</f>
        <v>#REF!</v>
      </c>
      <c r="R14" s="1" t="e">
        <f ca="1">_xlfn.XLOOKUP(FormResponses2[[#This Row],[How many friends of different ethnicity do you have in your neighbourhood? ]],$Q$104:$Q$115,$R$104:$R$115)</f>
        <v>#REF!</v>
      </c>
      <c r="S1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4" s="1">
        <v>0</v>
      </c>
      <c r="U14" s="1" t="e">
        <f t="array" aca="1" ref="U14" ca="1">INDEX(#REF!,RANDBETWEEN(1,COUNTA(#REF!)))</f>
        <v>#REF!</v>
      </c>
      <c r="V14" s="1" t="e">
        <f t="array" aca="1" ref="V14" ca="1">INDEX(#REF!,RANDBETWEEN(1,COUNTA(#REF!)))</f>
        <v>#REF!</v>
      </c>
      <c r="W14" s="1" t="e">
        <f t="array" aca="1" ref="W14" ca="1">INDEX(#REF!,RANDBETWEEN(1,COUNTA(#REF!)))</f>
        <v>#REF!</v>
      </c>
      <c r="X14" s="1" t="e">
        <f t="array" aca="1" ref="X14" ca="1">INDEX(#REF!,RANDBETWEEN(1,COUNTA(#REF!)))</f>
        <v>#REF!</v>
      </c>
      <c r="Y14" s="1" t="e">
        <f t="array" aca="1" ref="Y14" ca="1">INDEX(#REF!,RANDBETWEEN(1,COUNTA(#REF!)))</f>
        <v>#REF!</v>
      </c>
      <c r="Z14" s="1" t="e">
        <f t="array" aca="1" ref="Z14" ca="1">INDEX(#REF!,RANDBETWEEN(1,COUNTA(#REF!)))</f>
        <v>#REF!</v>
      </c>
      <c r="AA14" s="1" t="e">
        <f t="array" aca="1" ref="AA14" ca="1">INDEX(#REF!,RANDBETWEEN(1,COUNTA(#REF!)))</f>
        <v>#REF!</v>
      </c>
      <c r="AB14" s="1" t="e">
        <f t="array" aca="1" ref="AB14" ca="1">INDEX(#REF!,RANDBETWEEN(1,COUNTA(#REF!)))</f>
        <v>#REF!</v>
      </c>
      <c r="AC14" s="1" t="e">
        <f t="array" aca="1" ref="AC14" ca="1">INDEX(#REF!,RANDBETWEEN(1,COUNTA(#REF!)))</f>
        <v>#REF!</v>
      </c>
      <c r="AD14" s="1" t="e">
        <f t="array" aca="1" ref="AD14" ca="1">INDEX(#REF!,RANDBETWEEN(1,COUNTA(#REF!)))</f>
        <v>#REF!</v>
      </c>
      <c r="AE14" s="1" t="e">
        <f t="array" aca="1" ref="AE14" ca="1">INDEX(#REF!,RANDBETWEEN(1,COUNTA(#REF!)))</f>
        <v>#REF!</v>
      </c>
      <c r="AF14" s="1" t="e">
        <f t="array" aca="1" ref="AF14" ca="1">INDEX(#REF!,RANDBETWEEN(1,COUNTA(#REF!)))</f>
        <v>#REF!</v>
      </c>
      <c r="AG14" s="1" t="e">
        <f t="array" aca="1" ref="AG14" ca="1">INDEX(#REF!,RANDBETWEEN(1,COUNTA(#REF!)))</f>
        <v>#REF!</v>
      </c>
      <c r="AH14" s="1" t="e">
        <f t="array" aca="1" ref="AH14" ca="1">INDEX(#REF!,RANDBETWEEN(1,COUNTA(#REF!)))</f>
        <v>#REF!</v>
      </c>
      <c r="AI14" s="1" t="e">
        <f t="array" aca="1" ref="AI14" ca="1">INDEX(#REF!,RANDBETWEEN(1,COUNTA(#REF!)))</f>
        <v>#REF!</v>
      </c>
      <c r="AJ14" s="1" t="e">
        <f t="array" aca="1" ref="AJ14" ca="1">INDEX(#REF!,RANDBETWEEN(1,COUNTA(#REF!)))</f>
        <v>#REF!</v>
      </c>
      <c r="AK14" s="1" t="e">
        <f t="array" aca="1" ref="AK14" ca="1">INDEX(#REF!,RANDBETWEEN(1,COUNTA(#REF!)))</f>
        <v>#REF!</v>
      </c>
      <c r="AL14" s="1" t="e">
        <f t="array" aca="1" ref="AL14" ca="1">INDEX(#REF!,RANDBETWEEN(1,COUNTA(#REF!)))</f>
        <v>#REF!</v>
      </c>
      <c r="AM14" s="1" t="e">
        <f t="array" aca="1" ref="AM14" ca="1">INDEX(#REF!,RANDBETWEEN(1,COUNTA(#REF!)))</f>
        <v>#REF!</v>
      </c>
      <c r="AN14" s="1" t="e">
        <f ca="1">_xlfn.XLOOKUP(AL14,#REF!,#REF!)</f>
        <v>#REF!</v>
      </c>
      <c r="AO14" s="1" t="e">
        <f ca="1">_xlfn.XLOOKUP(AM14,#REF!,#REF!)</f>
        <v>#REF!</v>
      </c>
      <c r="AP1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4" s="1">
        <v>0.56043956043956045</v>
      </c>
      <c r="AR14" s="1" t="e">
        <f t="array" aca="1" ref="AR14" ca="1">INDEX(#REF!,RANDBETWEEN(1,COUNTA(#REF!)))</f>
        <v>#REF!</v>
      </c>
      <c r="AS14" s="1" t="e">
        <f t="array" aca="1" ref="AS14" ca="1">INDEX(#REF!,RANDBETWEEN(1,COUNTA(#REF!)))</f>
        <v>#REF!</v>
      </c>
      <c r="AT14" s="1" t="e">
        <f t="array" aca="1" ref="AT14" ca="1">INDEX(#REF!,RANDBETWEEN(1,COUNTA(#REF!)))</f>
        <v>#REF!</v>
      </c>
      <c r="AU14" s="1" t="e">
        <f t="array" aca="1" ref="AU14" ca="1">INDEX(#REF!,RANDBETWEEN(1,COUNTA(#REF!)))</f>
        <v>#REF!</v>
      </c>
      <c r="AV14" s="1" t="e">
        <f t="array" aca="1" ref="AV14" ca="1">INDEX(#REF!,RANDBETWEEN(1,COUNTA(#REF!)))</f>
        <v>#REF!</v>
      </c>
      <c r="AW14" s="1" t="e">
        <f t="array" aca="1" ref="AW14" ca="1">INDEX(#REF!,RANDBETWEEN(1,COUNTA(#REF!)))</f>
        <v>#REF!</v>
      </c>
      <c r="AX14" s="1" t="e">
        <f t="array" aca="1" ref="AX14" ca="1">INDEX(#REF!,RANDBETWEEN(1,COUNTA(#REF!)))</f>
        <v>#REF!</v>
      </c>
      <c r="AY14" s="1" t="e">
        <f t="array" aca="1" ref="AY14" ca="1">INDEX(#REF!,RANDBETWEEN(1,COUNTA(#REF!)))</f>
        <v>#REF!</v>
      </c>
      <c r="AZ14" s="1" t="e">
        <f t="array" aca="1" ref="AZ14" ca="1">INDEX(#REF!,RANDBETWEEN(1,COUNTA(#REF!)))</f>
        <v>#REF!</v>
      </c>
      <c r="BA14" s="1" t="e">
        <f t="array" aca="1" ref="BA14" ca="1">INDEX(#REF!,RANDBETWEEN(1,COUNTA(#REF!)))</f>
        <v>#REF!</v>
      </c>
      <c r="BB14" s="1" t="e">
        <f t="array" aca="1" ref="BB14" ca="1">INDEX(#REF!,RANDBETWEEN(1,COUNTA(#REF!)))</f>
        <v>#REF!</v>
      </c>
      <c r="BC14" s="1" t="e">
        <f t="array" aca="1" ref="BC14" ca="1">IF($AV14="Yes",INDEX(#REF!,RANDBETWEEN(1,COUNTA(#REF!))),"")</f>
        <v>#REF!</v>
      </c>
      <c r="BD14" s="1" t="e">
        <f t="array" aca="1" ref="BD14" ca="1">IF($AV14="Yes",INDEX(#REF!,RANDBETWEEN(1,COUNTA(#REF!))),"")</f>
        <v>#REF!</v>
      </c>
      <c r="BE14" s="1" t="e">
        <f t="array" aca="1" ref="BE14" ca="1">IF($AV14="Yes",INDEX(#REF!,RANDBETWEEN(1,COUNTA(#REF!))),"")</f>
        <v>#REF!</v>
      </c>
      <c r="BF14" s="1" t="e">
        <f t="array" aca="1" ref="BF14" ca="1">IF($AV14="Yes",INDEX(#REF!,RANDBETWEEN(1,COUNTA(#REF!))),"")</f>
        <v>#REF!</v>
      </c>
      <c r="BG14" s="1" t="e">
        <f t="array" aca="1" ref="BG14" ca="1">IF($AV14="Yes",INDEX(#REF!,RANDBETWEEN(1,COUNTA(#REF!))),"")</f>
        <v>#REF!</v>
      </c>
    </row>
    <row r="15" spans="1:59" ht="15.75" customHeight="1" x14ac:dyDescent="0.25">
      <c r="A15" s="6">
        <v>44852.812291666669</v>
      </c>
      <c r="B15" s="1" t="e">
        <f t="array" aca="1" ref="B15" ca="1">INDEX(#REF!,RANDBETWEEN(1,COUNTA(#REF!)))</f>
        <v>#REF!</v>
      </c>
      <c r="C15" s="1" t="e">
        <f t="array" aca="1" ref="C15" ca="1">INDEX(#REF!,RANDBETWEEN(1,COUNTA(#REF!)))</f>
        <v>#REF!</v>
      </c>
      <c r="D15" s="1" t="e">
        <f t="array" aca="1" ref="D15" ca="1">INDEX(#REF!,RANDBETWEEN(1,COUNTA(#REF!)))</f>
        <v>#REF!</v>
      </c>
      <c r="E15" s="1" t="e">
        <f t="array" aca="1" ref="E15" ca="1">INDEX(#REF!,RANDBETWEEN(1,COUNTA(#REF!)))</f>
        <v>#REF!</v>
      </c>
      <c r="F15" s="1" t="e">
        <f t="array" aca="1" ref="F15" ca="1">INDEX(#REF!,RANDBETWEEN(1,COUNTA(#REF!)))</f>
        <v>#REF!</v>
      </c>
      <c r="G15" s="1" t="e">
        <f t="array" aca="1" ref="G15" ca="1">IF($F15="Public Housing (HDB)",INDEX(#REF!,RANDBETWEEN(1,COUNTA(#REF!))),"")</f>
        <v>#REF!</v>
      </c>
      <c r="H15" s="1" t="e">
        <f t="array" aca="1" ref="H15" ca="1">IF($F15="Public Housing (HDB)",INDEX(#REF!,RANDBETWEEN(1,COUNTA(#REF!))),"")</f>
        <v>#REF!</v>
      </c>
      <c r="I15" s="1" t="e">
        <f t="array" aca="1" ref="I15" ca="1">IF($F15="Public Housing (HDB)",INDEX(#REF!,RANDBETWEEN(1,COUNTA(#REF!))),"")</f>
        <v>#REF!</v>
      </c>
      <c r="J15" s="1" t="e">
        <f t="array" aca="1" ref="J15" ca="1">IF($F15="Public Housing (HDB)",INDEX(#REF!,RANDBETWEEN(1,COUNTA(#REF!))),"")</f>
        <v>#REF!</v>
      </c>
      <c r="K15" s="1" t="e">
        <f t="array" aca="1" ref="K15" ca="1">IF($F15&lt;&gt;"Public Housing (HDB)",INDEX(#REF!,RANDBETWEEN(1,COUNTA(#REF!))),"")</f>
        <v>#REF!</v>
      </c>
      <c r="L15" s="1" t="e">
        <f t="array" aca="1" ref="L15" ca="1">IF($F15&lt;&gt;"Public Housing (HDB)",INDEX(#REF!,RANDBETWEEN(1,COUNTA(#REF!))),"")</f>
        <v>#REF!</v>
      </c>
      <c r="M15" s="1" t="e">
        <f t="array" aca="1" ref="M15" ca="1">IF($F15&lt;&gt;"Public Housing (HDB)",INDEX(#REF!,RANDBETWEEN(1,COUNTA(#REF!))),"")</f>
        <v>#REF!</v>
      </c>
      <c r="N15" s="1" t="e">
        <f t="array" aca="1" ref="N15" ca="1">INDEX(#REF!,RANDBETWEEN(1,COUNTA(#REF!)))</f>
        <v>#REF!</v>
      </c>
      <c r="O15" s="1" t="e">
        <f t="array" aca="1" ref="O15" ca="1">INDEX(#REF!,RANDBETWEEN(1,COUNTA(#REF!)))</f>
        <v>#REF!</v>
      </c>
      <c r="P15" s="1" t="e">
        <f t="array" aca="1" ref="P15" ca="1">INDEX(#REF!,RANDBETWEEN(1,COUNTA(#REF!)))</f>
        <v>#REF!</v>
      </c>
      <c r="Q15" s="1" t="e">
        <f ca="1">_xlfn.XLOOKUP(FormResponses2[[#This Row],[How many friends do you have in your neighbourhood? ]],$Q$104:$Q$115,$R$104:$R$115)</f>
        <v>#REF!</v>
      </c>
      <c r="R15" s="1" t="e">
        <f ca="1">_xlfn.XLOOKUP(FormResponses2[[#This Row],[How many friends of different ethnicity do you have in your neighbourhood? ]],$Q$104:$Q$115,$R$104:$R$115)</f>
        <v>#REF!</v>
      </c>
      <c r="S1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5" s="1">
        <v>0.47643979057591623</v>
      </c>
      <c r="U15" s="1" t="e">
        <f t="array" aca="1" ref="U15" ca="1">INDEX(#REF!,RANDBETWEEN(1,COUNTA(#REF!)))</f>
        <v>#REF!</v>
      </c>
      <c r="V15" s="1" t="e">
        <f t="array" aca="1" ref="V15" ca="1">INDEX(#REF!,RANDBETWEEN(1,COUNTA(#REF!)))</f>
        <v>#REF!</v>
      </c>
      <c r="W15" s="1" t="e">
        <f t="array" aca="1" ref="W15" ca="1">INDEX(#REF!,RANDBETWEEN(1,COUNTA(#REF!)))</f>
        <v>#REF!</v>
      </c>
      <c r="X15" s="1" t="e">
        <f t="array" aca="1" ref="X15" ca="1">INDEX(#REF!,RANDBETWEEN(1,COUNTA(#REF!)))</f>
        <v>#REF!</v>
      </c>
      <c r="Y15" s="1" t="e">
        <f t="array" aca="1" ref="Y15" ca="1">INDEX(#REF!,RANDBETWEEN(1,COUNTA(#REF!)))</f>
        <v>#REF!</v>
      </c>
      <c r="Z15" s="1" t="e">
        <f t="array" aca="1" ref="Z15" ca="1">INDEX(#REF!,RANDBETWEEN(1,COUNTA(#REF!)))</f>
        <v>#REF!</v>
      </c>
      <c r="AA15" s="1" t="e">
        <f t="array" aca="1" ref="AA15" ca="1">INDEX(#REF!,RANDBETWEEN(1,COUNTA(#REF!)))</f>
        <v>#REF!</v>
      </c>
      <c r="AB15" s="1" t="e">
        <f t="array" aca="1" ref="AB15" ca="1">INDEX(#REF!,RANDBETWEEN(1,COUNTA(#REF!)))</f>
        <v>#REF!</v>
      </c>
      <c r="AC15" s="1" t="e">
        <f t="array" aca="1" ref="AC15" ca="1">INDEX(#REF!,RANDBETWEEN(1,COUNTA(#REF!)))</f>
        <v>#REF!</v>
      </c>
      <c r="AD15" s="1" t="e">
        <f t="array" aca="1" ref="AD15" ca="1">INDEX(#REF!,RANDBETWEEN(1,COUNTA(#REF!)))</f>
        <v>#REF!</v>
      </c>
      <c r="AE15" s="1" t="e">
        <f t="array" aca="1" ref="AE15" ca="1">INDEX(#REF!,RANDBETWEEN(1,COUNTA(#REF!)))</f>
        <v>#REF!</v>
      </c>
      <c r="AF15" s="1" t="e">
        <f t="array" aca="1" ref="AF15" ca="1">INDEX(#REF!,RANDBETWEEN(1,COUNTA(#REF!)))</f>
        <v>#REF!</v>
      </c>
      <c r="AG15" s="1" t="e">
        <f t="array" aca="1" ref="AG15" ca="1">INDEX(#REF!,RANDBETWEEN(1,COUNTA(#REF!)))</f>
        <v>#REF!</v>
      </c>
      <c r="AH15" s="1" t="e">
        <f t="array" aca="1" ref="AH15" ca="1">INDEX(#REF!,RANDBETWEEN(1,COUNTA(#REF!)))</f>
        <v>#REF!</v>
      </c>
      <c r="AI15" s="1" t="e">
        <f t="array" aca="1" ref="AI15" ca="1">INDEX(#REF!,RANDBETWEEN(1,COUNTA(#REF!)))</f>
        <v>#REF!</v>
      </c>
      <c r="AJ15" s="1" t="e">
        <f t="array" aca="1" ref="AJ15" ca="1">INDEX(#REF!,RANDBETWEEN(1,COUNTA(#REF!)))</f>
        <v>#REF!</v>
      </c>
      <c r="AK15" s="1" t="e">
        <f t="array" aca="1" ref="AK15" ca="1">INDEX(#REF!,RANDBETWEEN(1,COUNTA(#REF!)))</f>
        <v>#REF!</v>
      </c>
      <c r="AL15" s="1" t="e">
        <f t="array" aca="1" ref="AL15" ca="1">INDEX(#REF!,RANDBETWEEN(1,COUNTA(#REF!)))</f>
        <v>#REF!</v>
      </c>
      <c r="AM15" s="1" t="e">
        <f t="array" aca="1" ref="AM15" ca="1">INDEX(#REF!,RANDBETWEEN(1,COUNTA(#REF!)))</f>
        <v>#REF!</v>
      </c>
      <c r="AN15" s="1" t="e">
        <f ca="1">_xlfn.XLOOKUP(AL15,#REF!,#REF!)</f>
        <v>#REF!</v>
      </c>
      <c r="AO15" s="1" t="e">
        <f ca="1">_xlfn.XLOOKUP(AM15,#REF!,#REF!)</f>
        <v>#REF!</v>
      </c>
      <c r="AP1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5" s="1">
        <v>0.64912280701754388</v>
      </c>
      <c r="AR15" s="1" t="e">
        <f t="array" aca="1" ref="AR15" ca="1">INDEX(#REF!,RANDBETWEEN(1,COUNTA(#REF!)))</f>
        <v>#REF!</v>
      </c>
      <c r="AS15" s="1" t="e">
        <f t="array" aca="1" ref="AS15" ca="1">INDEX(#REF!,RANDBETWEEN(1,COUNTA(#REF!)))</f>
        <v>#REF!</v>
      </c>
      <c r="AT15" s="1" t="e">
        <f t="array" aca="1" ref="AT15" ca="1">INDEX(#REF!,RANDBETWEEN(1,COUNTA(#REF!)))</f>
        <v>#REF!</v>
      </c>
      <c r="AU15" s="1" t="e">
        <f t="array" aca="1" ref="AU15" ca="1">INDEX(#REF!,RANDBETWEEN(1,COUNTA(#REF!)))</f>
        <v>#REF!</v>
      </c>
      <c r="AV15" s="1" t="e">
        <f t="array" aca="1" ref="AV15" ca="1">INDEX(#REF!,RANDBETWEEN(1,COUNTA(#REF!)))</f>
        <v>#REF!</v>
      </c>
      <c r="AW15" s="1" t="e">
        <f t="array" aca="1" ref="AW15" ca="1">INDEX(#REF!,RANDBETWEEN(1,COUNTA(#REF!)))</f>
        <v>#REF!</v>
      </c>
      <c r="AX15" s="1" t="e">
        <f t="array" aca="1" ref="AX15" ca="1">INDEX(#REF!,RANDBETWEEN(1,COUNTA(#REF!)))</f>
        <v>#REF!</v>
      </c>
      <c r="AY15" s="1" t="e">
        <f t="array" aca="1" ref="AY15" ca="1">INDEX(#REF!,RANDBETWEEN(1,COUNTA(#REF!)))</f>
        <v>#REF!</v>
      </c>
      <c r="AZ15" s="1" t="e">
        <f t="array" aca="1" ref="AZ15" ca="1">INDEX(#REF!,RANDBETWEEN(1,COUNTA(#REF!)))</f>
        <v>#REF!</v>
      </c>
      <c r="BA15" s="1" t="e">
        <f t="array" aca="1" ref="BA15" ca="1">INDEX(#REF!,RANDBETWEEN(1,COUNTA(#REF!)))</f>
        <v>#REF!</v>
      </c>
      <c r="BB15" s="1" t="e">
        <f t="array" aca="1" ref="BB15" ca="1">INDEX(#REF!,RANDBETWEEN(1,COUNTA(#REF!)))</f>
        <v>#REF!</v>
      </c>
      <c r="BC15" s="1" t="e">
        <f t="array" aca="1" ref="BC15" ca="1">IF($AV15="Yes",INDEX(#REF!,RANDBETWEEN(1,COUNTA(#REF!))),"")</f>
        <v>#REF!</v>
      </c>
      <c r="BD15" s="1" t="e">
        <f t="array" aca="1" ref="BD15" ca="1">IF($AV15="Yes",INDEX(#REF!,RANDBETWEEN(1,COUNTA(#REF!))),"")</f>
        <v>#REF!</v>
      </c>
      <c r="BE15" s="1" t="e">
        <f t="array" aca="1" ref="BE15" ca="1">IF($AV15="Yes",INDEX(#REF!,RANDBETWEEN(1,COUNTA(#REF!))),"")</f>
        <v>#REF!</v>
      </c>
      <c r="BF15" s="1" t="e">
        <f t="array" aca="1" ref="BF15" ca="1">IF($AV15="Yes",INDEX(#REF!,RANDBETWEEN(1,COUNTA(#REF!))),"")</f>
        <v>#REF!</v>
      </c>
      <c r="BG15" s="1" t="e">
        <f t="array" aca="1" ref="BG15" ca="1">IF($AV15="Yes",INDEX(#REF!,RANDBETWEEN(1,COUNTA(#REF!))),"")</f>
        <v>#REF!</v>
      </c>
    </row>
    <row r="16" spans="1:59" ht="15.75" customHeight="1" x14ac:dyDescent="0.25">
      <c r="A16" s="6">
        <v>44853.812291666669</v>
      </c>
      <c r="B16" s="1" t="e">
        <f t="array" aca="1" ref="B16" ca="1">INDEX(#REF!,RANDBETWEEN(1,COUNTA(#REF!)))</f>
        <v>#REF!</v>
      </c>
      <c r="C16" s="1" t="e">
        <f t="array" aca="1" ref="C16" ca="1">INDEX(#REF!,RANDBETWEEN(1,COUNTA(#REF!)))</f>
        <v>#REF!</v>
      </c>
      <c r="D16" s="1" t="e">
        <f t="array" aca="1" ref="D16" ca="1">INDEX(#REF!,RANDBETWEEN(1,COUNTA(#REF!)))</f>
        <v>#REF!</v>
      </c>
      <c r="E16" s="1" t="e">
        <f t="array" aca="1" ref="E16" ca="1">INDEX(#REF!,RANDBETWEEN(1,COUNTA(#REF!)))</f>
        <v>#REF!</v>
      </c>
      <c r="F16" s="1" t="e">
        <f t="array" aca="1" ref="F16" ca="1">INDEX(#REF!,RANDBETWEEN(1,COUNTA(#REF!)))</f>
        <v>#REF!</v>
      </c>
      <c r="G16" s="1" t="e">
        <f t="array" aca="1" ref="G16" ca="1">IF($F16="Public Housing (HDB)",INDEX(#REF!,RANDBETWEEN(1,COUNTA(#REF!))),"")</f>
        <v>#REF!</v>
      </c>
      <c r="H16" s="1" t="e">
        <f t="array" aca="1" ref="H16" ca="1">IF($F16="Public Housing (HDB)",INDEX(#REF!,RANDBETWEEN(1,COUNTA(#REF!))),"")</f>
        <v>#REF!</v>
      </c>
      <c r="I16" s="1" t="e">
        <f t="array" aca="1" ref="I16" ca="1">IF($F16="Public Housing (HDB)",INDEX(#REF!,RANDBETWEEN(1,COUNTA(#REF!))),"")</f>
        <v>#REF!</v>
      </c>
      <c r="J16" s="1" t="e">
        <f t="array" aca="1" ref="J16" ca="1">IF($F16="Public Housing (HDB)",INDEX(#REF!,RANDBETWEEN(1,COUNTA(#REF!))),"")</f>
        <v>#REF!</v>
      </c>
      <c r="K16" s="1" t="e">
        <f t="array" aca="1" ref="K16" ca="1">IF($F16&lt;&gt;"Public Housing (HDB)",INDEX(#REF!,RANDBETWEEN(1,COUNTA(#REF!))),"")</f>
        <v>#REF!</v>
      </c>
      <c r="L16" s="1" t="e">
        <f t="array" aca="1" ref="L16" ca="1">IF($F16&lt;&gt;"Public Housing (HDB)",INDEX(#REF!,RANDBETWEEN(1,COUNTA(#REF!))),"")</f>
        <v>#REF!</v>
      </c>
      <c r="M16" s="1" t="e">
        <f t="array" aca="1" ref="M16" ca="1">IF($F16&lt;&gt;"Public Housing (HDB)",INDEX(#REF!,RANDBETWEEN(1,COUNTA(#REF!))),"")</f>
        <v>#REF!</v>
      </c>
      <c r="N16" s="1" t="e">
        <f t="array" aca="1" ref="N16" ca="1">INDEX(#REF!,RANDBETWEEN(1,COUNTA(#REF!)))</f>
        <v>#REF!</v>
      </c>
      <c r="O16" s="1" t="e">
        <f t="array" aca="1" ref="O16" ca="1">INDEX(#REF!,RANDBETWEEN(1,COUNTA(#REF!)))</f>
        <v>#REF!</v>
      </c>
      <c r="P16" s="1" t="e">
        <f t="array" aca="1" ref="P16" ca="1">INDEX(#REF!,RANDBETWEEN(1,COUNTA(#REF!)))</f>
        <v>#REF!</v>
      </c>
      <c r="Q16" s="1" t="e">
        <f ca="1">_xlfn.XLOOKUP(FormResponses2[[#This Row],[How many friends do you have in your neighbourhood? ]],$Q$104:$Q$115,$R$104:$R$115)</f>
        <v>#REF!</v>
      </c>
      <c r="R16" s="1" t="e">
        <f ca="1">_xlfn.XLOOKUP(FormResponses2[[#This Row],[How many friends of different ethnicity do you have in your neighbourhood? ]],$Q$104:$Q$115,$R$104:$R$115)</f>
        <v>#REF!</v>
      </c>
      <c r="S1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6" s="1">
        <v>0</v>
      </c>
      <c r="U16" s="1" t="e">
        <f t="array" aca="1" ref="U16" ca="1">INDEX(#REF!,RANDBETWEEN(1,COUNTA(#REF!)))</f>
        <v>#REF!</v>
      </c>
      <c r="V16" s="1" t="e">
        <f t="array" aca="1" ref="V16" ca="1">INDEX(#REF!,RANDBETWEEN(1,COUNTA(#REF!)))</f>
        <v>#REF!</v>
      </c>
      <c r="W16" s="1" t="e">
        <f t="array" aca="1" ref="W16" ca="1">INDEX(#REF!,RANDBETWEEN(1,COUNTA(#REF!)))</f>
        <v>#REF!</v>
      </c>
      <c r="X16" s="1" t="e">
        <f t="array" aca="1" ref="X16" ca="1">INDEX(#REF!,RANDBETWEEN(1,COUNTA(#REF!)))</f>
        <v>#REF!</v>
      </c>
      <c r="Y16" s="1" t="e">
        <f t="array" aca="1" ref="Y16" ca="1">INDEX(#REF!,RANDBETWEEN(1,COUNTA(#REF!)))</f>
        <v>#REF!</v>
      </c>
      <c r="Z16" s="1" t="e">
        <f t="array" aca="1" ref="Z16" ca="1">INDEX(#REF!,RANDBETWEEN(1,COUNTA(#REF!)))</f>
        <v>#REF!</v>
      </c>
      <c r="AA16" s="1" t="e">
        <f t="array" aca="1" ref="AA16" ca="1">INDEX(#REF!,RANDBETWEEN(1,COUNTA(#REF!)))</f>
        <v>#REF!</v>
      </c>
      <c r="AB16" s="1" t="e">
        <f t="array" aca="1" ref="AB16" ca="1">INDEX(#REF!,RANDBETWEEN(1,COUNTA(#REF!)))</f>
        <v>#REF!</v>
      </c>
      <c r="AC16" s="1" t="e">
        <f t="array" aca="1" ref="AC16" ca="1">INDEX(#REF!,RANDBETWEEN(1,COUNTA(#REF!)))</f>
        <v>#REF!</v>
      </c>
      <c r="AD16" s="1" t="e">
        <f t="array" aca="1" ref="AD16" ca="1">INDEX(#REF!,RANDBETWEEN(1,COUNTA(#REF!)))</f>
        <v>#REF!</v>
      </c>
      <c r="AE16" s="1" t="e">
        <f t="array" aca="1" ref="AE16" ca="1">INDEX(#REF!,RANDBETWEEN(1,COUNTA(#REF!)))</f>
        <v>#REF!</v>
      </c>
      <c r="AF16" s="1" t="e">
        <f t="array" aca="1" ref="AF16" ca="1">INDEX(#REF!,RANDBETWEEN(1,COUNTA(#REF!)))</f>
        <v>#REF!</v>
      </c>
      <c r="AG16" s="1" t="e">
        <f t="array" aca="1" ref="AG16" ca="1">INDEX(#REF!,RANDBETWEEN(1,COUNTA(#REF!)))</f>
        <v>#REF!</v>
      </c>
      <c r="AH16" s="1" t="e">
        <f t="array" aca="1" ref="AH16" ca="1">INDEX(#REF!,RANDBETWEEN(1,COUNTA(#REF!)))</f>
        <v>#REF!</v>
      </c>
      <c r="AI16" s="1" t="e">
        <f t="array" aca="1" ref="AI16" ca="1">INDEX(#REF!,RANDBETWEEN(1,COUNTA(#REF!)))</f>
        <v>#REF!</v>
      </c>
      <c r="AJ16" s="1" t="e">
        <f t="array" aca="1" ref="AJ16" ca="1">INDEX(#REF!,RANDBETWEEN(1,COUNTA(#REF!)))</f>
        <v>#REF!</v>
      </c>
      <c r="AK16" s="1" t="e">
        <f t="array" aca="1" ref="AK16" ca="1">INDEX(#REF!,RANDBETWEEN(1,COUNTA(#REF!)))</f>
        <v>#REF!</v>
      </c>
      <c r="AL16" s="1" t="e">
        <f t="array" aca="1" ref="AL16" ca="1">INDEX(#REF!,RANDBETWEEN(1,COUNTA(#REF!)))</f>
        <v>#REF!</v>
      </c>
      <c r="AM16" s="1" t="e">
        <f t="array" aca="1" ref="AM16" ca="1">INDEX(#REF!,RANDBETWEEN(1,COUNTA(#REF!)))</f>
        <v>#REF!</v>
      </c>
      <c r="AN16" s="1" t="e">
        <f ca="1">_xlfn.XLOOKUP(AL16,#REF!,#REF!)</f>
        <v>#REF!</v>
      </c>
      <c r="AO16" s="1" t="e">
        <f ca="1">_xlfn.XLOOKUP(AM16,#REF!,#REF!)</f>
        <v>#REF!</v>
      </c>
      <c r="AP1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6" s="1"/>
      <c r="AR16" s="1" t="e">
        <f t="array" aca="1" ref="AR16" ca="1">INDEX(#REF!,RANDBETWEEN(1,COUNTA(#REF!)))</f>
        <v>#REF!</v>
      </c>
      <c r="AS16" s="1" t="e">
        <f t="array" aca="1" ref="AS16" ca="1">INDEX(#REF!,RANDBETWEEN(1,COUNTA(#REF!)))</f>
        <v>#REF!</v>
      </c>
      <c r="AT16" s="1" t="e">
        <f t="array" aca="1" ref="AT16" ca="1">INDEX(#REF!,RANDBETWEEN(1,COUNTA(#REF!)))</f>
        <v>#REF!</v>
      </c>
      <c r="AU16" s="1" t="e">
        <f t="array" aca="1" ref="AU16" ca="1">INDEX(#REF!,RANDBETWEEN(1,COUNTA(#REF!)))</f>
        <v>#REF!</v>
      </c>
      <c r="AV16" s="1" t="e">
        <f t="array" aca="1" ref="AV16" ca="1">INDEX(#REF!,RANDBETWEEN(1,COUNTA(#REF!)))</f>
        <v>#REF!</v>
      </c>
      <c r="AW16" s="1" t="e">
        <f t="array" aca="1" ref="AW16" ca="1">INDEX(#REF!,RANDBETWEEN(1,COUNTA(#REF!)))</f>
        <v>#REF!</v>
      </c>
      <c r="AX16" s="1" t="e">
        <f t="array" aca="1" ref="AX16" ca="1">INDEX(#REF!,RANDBETWEEN(1,COUNTA(#REF!)))</f>
        <v>#REF!</v>
      </c>
      <c r="AY16" s="1" t="e">
        <f t="array" aca="1" ref="AY16" ca="1">INDEX(#REF!,RANDBETWEEN(1,COUNTA(#REF!)))</f>
        <v>#REF!</v>
      </c>
      <c r="AZ16" s="1" t="e">
        <f t="array" aca="1" ref="AZ16" ca="1">INDEX(#REF!,RANDBETWEEN(1,COUNTA(#REF!)))</f>
        <v>#REF!</v>
      </c>
      <c r="BA16" s="1" t="e">
        <f t="array" aca="1" ref="BA16" ca="1">INDEX(#REF!,RANDBETWEEN(1,COUNTA(#REF!)))</f>
        <v>#REF!</v>
      </c>
      <c r="BB16" s="1" t="e">
        <f t="array" aca="1" ref="BB16" ca="1">INDEX(#REF!,RANDBETWEEN(1,COUNTA(#REF!)))</f>
        <v>#REF!</v>
      </c>
      <c r="BC16" s="1" t="e">
        <f t="array" aca="1" ref="BC16" ca="1">IF($AV16="Yes",INDEX(#REF!,RANDBETWEEN(1,COUNTA(#REF!))),"")</f>
        <v>#REF!</v>
      </c>
      <c r="BD16" s="1" t="e">
        <f t="array" aca="1" ref="BD16" ca="1">IF($AV16="Yes",INDEX(#REF!,RANDBETWEEN(1,COUNTA(#REF!))),"")</f>
        <v>#REF!</v>
      </c>
      <c r="BE16" s="1" t="e">
        <f t="array" aca="1" ref="BE16" ca="1">IF($AV16="Yes",INDEX(#REF!,RANDBETWEEN(1,COUNTA(#REF!))),"")</f>
        <v>#REF!</v>
      </c>
      <c r="BF16" s="1" t="e">
        <f t="array" aca="1" ref="BF16" ca="1">IF($AV16="Yes",INDEX(#REF!,RANDBETWEEN(1,COUNTA(#REF!))),"")</f>
        <v>#REF!</v>
      </c>
      <c r="BG16" s="1" t="e">
        <f t="array" aca="1" ref="BG16" ca="1">IF($AV16="Yes",INDEX(#REF!,RANDBETWEEN(1,COUNTA(#REF!))),"")</f>
        <v>#REF!</v>
      </c>
    </row>
    <row r="17" spans="1:59" ht="15.75" customHeight="1" x14ac:dyDescent="0.25">
      <c r="A17" s="6">
        <v>44854.812291666669</v>
      </c>
      <c r="B17" s="1" t="e">
        <f t="array" aca="1" ref="B17" ca="1">INDEX(#REF!,RANDBETWEEN(1,COUNTA(#REF!)))</f>
        <v>#REF!</v>
      </c>
      <c r="C17" s="1" t="e">
        <f t="array" aca="1" ref="C17" ca="1">INDEX(#REF!,RANDBETWEEN(1,COUNTA(#REF!)))</f>
        <v>#REF!</v>
      </c>
      <c r="D17" s="1" t="e">
        <f t="array" aca="1" ref="D17" ca="1">INDEX(#REF!,RANDBETWEEN(1,COUNTA(#REF!)))</f>
        <v>#REF!</v>
      </c>
      <c r="E17" s="1" t="e">
        <f t="array" aca="1" ref="E17" ca="1">INDEX(#REF!,RANDBETWEEN(1,COUNTA(#REF!)))</f>
        <v>#REF!</v>
      </c>
      <c r="F17" s="1" t="e">
        <f t="array" aca="1" ref="F17" ca="1">INDEX(#REF!,RANDBETWEEN(1,COUNTA(#REF!)))</f>
        <v>#REF!</v>
      </c>
      <c r="G17" s="1" t="e">
        <f t="array" aca="1" ref="G17" ca="1">IF($F17="Public Housing (HDB)",INDEX(#REF!,RANDBETWEEN(1,COUNTA(#REF!))),"")</f>
        <v>#REF!</v>
      </c>
      <c r="H17" s="1" t="e">
        <f t="array" aca="1" ref="H17" ca="1">IF($F17="Public Housing (HDB)",INDEX(#REF!,RANDBETWEEN(1,COUNTA(#REF!))),"")</f>
        <v>#REF!</v>
      </c>
      <c r="I17" s="1" t="e">
        <f t="array" aca="1" ref="I17" ca="1">IF($F17="Public Housing (HDB)",INDEX(#REF!,RANDBETWEEN(1,COUNTA(#REF!))),"")</f>
        <v>#REF!</v>
      </c>
      <c r="J17" s="1" t="e">
        <f t="array" aca="1" ref="J17" ca="1">IF($F17="Public Housing (HDB)",INDEX(#REF!,RANDBETWEEN(1,COUNTA(#REF!))),"")</f>
        <v>#REF!</v>
      </c>
      <c r="K17" s="1" t="e">
        <f t="array" aca="1" ref="K17" ca="1">IF($F17&lt;&gt;"Public Housing (HDB)",INDEX(#REF!,RANDBETWEEN(1,COUNTA(#REF!))),"")</f>
        <v>#REF!</v>
      </c>
      <c r="L17" s="1" t="e">
        <f t="array" aca="1" ref="L17" ca="1">IF($F17&lt;&gt;"Public Housing (HDB)",INDEX(#REF!,RANDBETWEEN(1,COUNTA(#REF!))),"")</f>
        <v>#REF!</v>
      </c>
      <c r="M17" s="1" t="e">
        <f t="array" aca="1" ref="M17" ca="1">IF($F17&lt;&gt;"Public Housing (HDB)",INDEX(#REF!,RANDBETWEEN(1,COUNTA(#REF!))),"")</f>
        <v>#REF!</v>
      </c>
      <c r="N17" s="1" t="e">
        <f t="array" aca="1" ref="N17" ca="1">INDEX(#REF!,RANDBETWEEN(1,COUNTA(#REF!)))</f>
        <v>#REF!</v>
      </c>
      <c r="O17" s="1" t="e">
        <f t="array" aca="1" ref="O17" ca="1">INDEX(#REF!,RANDBETWEEN(1,COUNTA(#REF!)))</f>
        <v>#REF!</v>
      </c>
      <c r="P17" s="1" t="e">
        <f t="array" aca="1" ref="P17" ca="1">INDEX(#REF!,RANDBETWEEN(1,COUNTA(#REF!)))</f>
        <v>#REF!</v>
      </c>
      <c r="Q17" s="1" t="e">
        <f ca="1">_xlfn.XLOOKUP(FormResponses2[[#This Row],[How many friends do you have in your neighbourhood? ]],$Q$104:$Q$115,$R$104:$R$115)</f>
        <v>#REF!</v>
      </c>
      <c r="R17" s="1" t="e">
        <f ca="1">_xlfn.XLOOKUP(FormResponses2[[#This Row],[How many friends of different ethnicity do you have in your neighbourhood? ]],$Q$104:$Q$115,$R$104:$R$115)</f>
        <v>#REF!</v>
      </c>
      <c r="S1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7" s="1"/>
      <c r="U17" s="1" t="e">
        <f t="array" aca="1" ref="U17" ca="1">INDEX(#REF!,RANDBETWEEN(1,COUNTA(#REF!)))</f>
        <v>#REF!</v>
      </c>
      <c r="V17" s="1" t="e">
        <f t="array" aca="1" ref="V17" ca="1">INDEX(#REF!,RANDBETWEEN(1,COUNTA(#REF!)))</f>
        <v>#REF!</v>
      </c>
      <c r="W17" s="1" t="e">
        <f t="array" aca="1" ref="W17" ca="1">INDEX(#REF!,RANDBETWEEN(1,COUNTA(#REF!)))</f>
        <v>#REF!</v>
      </c>
      <c r="X17" s="1" t="e">
        <f t="array" aca="1" ref="X17" ca="1">INDEX(#REF!,RANDBETWEEN(1,COUNTA(#REF!)))</f>
        <v>#REF!</v>
      </c>
      <c r="Y17" s="1" t="e">
        <f t="array" aca="1" ref="Y17" ca="1">INDEX(#REF!,RANDBETWEEN(1,COUNTA(#REF!)))</f>
        <v>#REF!</v>
      </c>
      <c r="Z17" s="1" t="e">
        <f t="array" aca="1" ref="Z17" ca="1">INDEX(#REF!,RANDBETWEEN(1,COUNTA(#REF!)))</f>
        <v>#REF!</v>
      </c>
      <c r="AA17" s="1" t="e">
        <f t="array" aca="1" ref="AA17" ca="1">INDEX(#REF!,RANDBETWEEN(1,COUNTA(#REF!)))</f>
        <v>#REF!</v>
      </c>
      <c r="AB17" s="1" t="e">
        <f t="array" aca="1" ref="AB17" ca="1">INDEX(#REF!,RANDBETWEEN(1,COUNTA(#REF!)))</f>
        <v>#REF!</v>
      </c>
      <c r="AC17" s="1" t="e">
        <f t="array" aca="1" ref="AC17" ca="1">INDEX(#REF!,RANDBETWEEN(1,COUNTA(#REF!)))</f>
        <v>#REF!</v>
      </c>
      <c r="AD17" s="1" t="e">
        <f t="array" aca="1" ref="AD17" ca="1">INDEX(#REF!,RANDBETWEEN(1,COUNTA(#REF!)))</f>
        <v>#REF!</v>
      </c>
      <c r="AE17" s="1" t="e">
        <f t="array" aca="1" ref="AE17" ca="1">INDEX(#REF!,RANDBETWEEN(1,COUNTA(#REF!)))</f>
        <v>#REF!</v>
      </c>
      <c r="AF17" s="1" t="e">
        <f t="array" aca="1" ref="AF17" ca="1">INDEX(#REF!,RANDBETWEEN(1,COUNTA(#REF!)))</f>
        <v>#REF!</v>
      </c>
      <c r="AG17" s="1" t="e">
        <f t="array" aca="1" ref="AG17" ca="1">INDEX(#REF!,RANDBETWEEN(1,COUNTA(#REF!)))</f>
        <v>#REF!</v>
      </c>
      <c r="AH17" s="1" t="e">
        <f t="array" aca="1" ref="AH17" ca="1">INDEX(#REF!,RANDBETWEEN(1,COUNTA(#REF!)))</f>
        <v>#REF!</v>
      </c>
      <c r="AI17" s="1" t="e">
        <f t="array" aca="1" ref="AI17" ca="1">INDEX(#REF!,RANDBETWEEN(1,COUNTA(#REF!)))</f>
        <v>#REF!</v>
      </c>
      <c r="AJ17" s="1" t="e">
        <f t="array" aca="1" ref="AJ17" ca="1">INDEX(#REF!,RANDBETWEEN(1,COUNTA(#REF!)))</f>
        <v>#REF!</v>
      </c>
      <c r="AK17" s="1" t="e">
        <f t="array" aca="1" ref="AK17" ca="1">INDEX(#REF!,RANDBETWEEN(1,COUNTA(#REF!)))</f>
        <v>#REF!</v>
      </c>
      <c r="AL17" s="1" t="e">
        <f t="array" aca="1" ref="AL17" ca="1">INDEX(#REF!,RANDBETWEEN(1,COUNTA(#REF!)))</f>
        <v>#REF!</v>
      </c>
      <c r="AM17" s="1" t="e">
        <f t="array" aca="1" ref="AM17" ca="1">INDEX(#REF!,RANDBETWEEN(1,COUNTA(#REF!)))</f>
        <v>#REF!</v>
      </c>
      <c r="AN17" s="1" t="e">
        <f ca="1">_xlfn.XLOOKUP(AL17,#REF!,#REF!)</f>
        <v>#REF!</v>
      </c>
      <c r="AO17" s="1" t="e">
        <f ca="1">_xlfn.XLOOKUP(AM17,#REF!,#REF!)</f>
        <v>#REF!</v>
      </c>
      <c r="AP1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7" s="1">
        <v>0.64912280701754388</v>
      </c>
      <c r="AR17" s="1" t="e">
        <f t="array" aca="1" ref="AR17" ca="1">INDEX(#REF!,RANDBETWEEN(1,COUNTA(#REF!)))</f>
        <v>#REF!</v>
      </c>
      <c r="AS17" s="1" t="e">
        <f t="array" aca="1" ref="AS17" ca="1">INDEX(#REF!,RANDBETWEEN(1,COUNTA(#REF!)))</f>
        <v>#REF!</v>
      </c>
      <c r="AT17" s="1" t="e">
        <f t="array" aca="1" ref="AT17" ca="1">INDEX(#REF!,RANDBETWEEN(1,COUNTA(#REF!)))</f>
        <v>#REF!</v>
      </c>
      <c r="AU17" s="1" t="e">
        <f t="array" aca="1" ref="AU17" ca="1">INDEX(#REF!,RANDBETWEEN(1,COUNTA(#REF!)))</f>
        <v>#REF!</v>
      </c>
      <c r="AV17" s="1" t="e">
        <f t="array" aca="1" ref="AV17" ca="1">INDEX(#REF!,RANDBETWEEN(1,COUNTA(#REF!)))</f>
        <v>#REF!</v>
      </c>
      <c r="AW17" s="1" t="e">
        <f t="array" aca="1" ref="AW17" ca="1">INDEX(#REF!,RANDBETWEEN(1,COUNTA(#REF!)))</f>
        <v>#REF!</v>
      </c>
      <c r="AX17" s="1" t="e">
        <f t="array" aca="1" ref="AX17" ca="1">INDEX(#REF!,RANDBETWEEN(1,COUNTA(#REF!)))</f>
        <v>#REF!</v>
      </c>
      <c r="AY17" s="1" t="e">
        <f t="array" aca="1" ref="AY17" ca="1">INDEX(#REF!,RANDBETWEEN(1,COUNTA(#REF!)))</f>
        <v>#REF!</v>
      </c>
      <c r="AZ17" s="1" t="e">
        <f t="array" aca="1" ref="AZ17" ca="1">INDEX(#REF!,RANDBETWEEN(1,COUNTA(#REF!)))</f>
        <v>#REF!</v>
      </c>
      <c r="BA17" s="1" t="e">
        <f t="array" aca="1" ref="BA17" ca="1">INDEX(#REF!,RANDBETWEEN(1,COUNTA(#REF!)))</f>
        <v>#REF!</v>
      </c>
      <c r="BB17" s="1" t="e">
        <f t="array" aca="1" ref="BB17" ca="1">INDEX(#REF!,RANDBETWEEN(1,COUNTA(#REF!)))</f>
        <v>#REF!</v>
      </c>
      <c r="BC17" s="1" t="e">
        <f t="array" aca="1" ref="BC17" ca="1">IF($AV17="Yes",INDEX(#REF!,RANDBETWEEN(1,COUNTA(#REF!))),"")</f>
        <v>#REF!</v>
      </c>
      <c r="BD17" s="1" t="e">
        <f t="array" aca="1" ref="BD17" ca="1">IF($AV17="Yes",INDEX(#REF!,RANDBETWEEN(1,COUNTA(#REF!))),"")</f>
        <v>#REF!</v>
      </c>
      <c r="BE17" s="1" t="e">
        <f t="array" aca="1" ref="BE17" ca="1">IF($AV17="Yes",INDEX(#REF!,RANDBETWEEN(1,COUNTA(#REF!))),"")</f>
        <v>#REF!</v>
      </c>
      <c r="BF17" s="1" t="e">
        <f t="array" aca="1" ref="BF17" ca="1">IF($AV17="Yes",INDEX(#REF!,RANDBETWEEN(1,COUNTA(#REF!))),"")</f>
        <v>#REF!</v>
      </c>
      <c r="BG17" s="1" t="e">
        <f t="array" aca="1" ref="BG17" ca="1">IF($AV17="Yes",INDEX(#REF!,RANDBETWEEN(1,COUNTA(#REF!))),"")</f>
        <v>#REF!</v>
      </c>
    </row>
    <row r="18" spans="1:59" ht="15.75" customHeight="1" x14ac:dyDescent="0.25">
      <c r="A18" s="6">
        <v>44855.812291666669</v>
      </c>
      <c r="B18" s="1" t="e">
        <f t="array" aca="1" ref="B18" ca="1">INDEX(#REF!,RANDBETWEEN(1,COUNTA(#REF!)))</f>
        <v>#REF!</v>
      </c>
      <c r="C18" s="1" t="e">
        <f t="array" aca="1" ref="C18" ca="1">INDEX(#REF!,RANDBETWEEN(1,COUNTA(#REF!)))</f>
        <v>#REF!</v>
      </c>
      <c r="D18" s="1" t="e">
        <f t="array" aca="1" ref="D18" ca="1">INDEX(#REF!,RANDBETWEEN(1,COUNTA(#REF!)))</f>
        <v>#REF!</v>
      </c>
      <c r="E18" s="1" t="e">
        <f t="array" aca="1" ref="E18" ca="1">INDEX(#REF!,RANDBETWEEN(1,COUNTA(#REF!)))</f>
        <v>#REF!</v>
      </c>
      <c r="F18" s="1" t="e">
        <f t="array" aca="1" ref="F18" ca="1">INDEX(#REF!,RANDBETWEEN(1,COUNTA(#REF!)))</f>
        <v>#REF!</v>
      </c>
      <c r="G18" s="1" t="e">
        <f t="array" aca="1" ref="G18" ca="1">IF($F18="Public Housing (HDB)",INDEX(#REF!,RANDBETWEEN(1,COUNTA(#REF!))),"")</f>
        <v>#REF!</v>
      </c>
      <c r="H18" s="1" t="e">
        <f t="array" aca="1" ref="H18" ca="1">IF($F18="Public Housing (HDB)",INDEX(#REF!,RANDBETWEEN(1,COUNTA(#REF!))),"")</f>
        <v>#REF!</v>
      </c>
      <c r="I18" s="1" t="e">
        <f t="array" aca="1" ref="I18" ca="1">IF($F18="Public Housing (HDB)",INDEX(#REF!,RANDBETWEEN(1,COUNTA(#REF!))),"")</f>
        <v>#REF!</v>
      </c>
      <c r="J18" s="1" t="e">
        <f t="array" aca="1" ref="J18" ca="1">IF($F18="Public Housing (HDB)",INDEX(#REF!,RANDBETWEEN(1,COUNTA(#REF!))),"")</f>
        <v>#REF!</v>
      </c>
      <c r="K18" s="1" t="e">
        <f t="array" aca="1" ref="K18" ca="1">IF($F18&lt;&gt;"Public Housing (HDB)",INDEX(#REF!,RANDBETWEEN(1,COUNTA(#REF!))),"")</f>
        <v>#REF!</v>
      </c>
      <c r="L18" s="1" t="e">
        <f t="array" aca="1" ref="L18" ca="1">IF($F18&lt;&gt;"Public Housing (HDB)",INDEX(#REF!,RANDBETWEEN(1,COUNTA(#REF!))),"")</f>
        <v>#REF!</v>
      </c>
      <c r="M18" s="1" t="e">
        <f t="array" aca="1" ref="M18" ca="1">IF($F18&lt;&gt;"Public Housing (HDB)",INDEX(#REF!,RANDBETWEEN(1,COUNTA(#REF!))),"")</f>
        <v>#REF!</v>
      </c>
      <c r="N18" s="1" t="e">
        <f t="array" aca="1" ref="N18" ca="1">INDEX(#REF!,RANDBETWEEN(1,COUNTA(#REF!)))</f>
        <v>#REF!</v>
      </c>
      <c r="O18" s="1" t="e">
        <f t="array" aca="1" ref="O18" ca="1">INDEX(#REF!,RANDBETWEEN(1,COUNTA(#REF!)))</f>
        <v>#REF!</v>
      </c>
      <c r="P18" s="1" t="e">
        <f t="array" aca="1" ref="P18" ca="1">INDEX(#REF!,RANDBETWEEN(1,COUNTA(#REF!)))</f>
        <v>#REF!</v>
      </c>
      <c r="Q18" s="1" t="e">
        <f ca="1">_xlfn.XLOOKUP(FormResponses2[[#This Row],[How many friends do you have in your neighbourhood? ]],$Q$104:$Q$115,$R$104:$R$115)</f>
        <v>#REF!</v>
      </c>
      <c r="R18" s="1" t="e">
        <f ca="1">_xlfn.XLOOKUP(FormResponses2[[#This Row],[How many friends of different ethnicity do you have in your neighbourhood? ]],$Q$104:$Q$115,$R$104:$R$115)</f>
        <v>#REF!</v>
      </c>
      <c r="S1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8" s="1">
        <v>0.16230366492146597</v>
      </c>
      <c r="U18" s="1" t="e">
        <f t="array" aca="1" ref="U18" ca="1">INDEX(#REF!,RANDBETWEEN(1,COUNTA(#REF!)))</f>
        <v>#REF!</v>
      </c>
      <c r="V18" s="1" t="e">
        <f t="array" aca="1" ref="V18" ca="1">INDEX(#REF!,RANDBETWEEN(1,COUNTA(#REF!)))</f>
        <v>#REF!</v>
      </c>
      <c r="W18" s="1" t="e">
        <f t="array" aca="1" ref="W18" ca="1">INDEX(#REF!,RANDBETWEEN(1,COUNTA(#REF!)))</f>
        <v>#REF!</v>
      </c>
      <c r="X18" s="1" t="e">
        <f t="array" aca="1" ref="X18" ca="1">INDEX(#REF!,RANDBETWEEN(1,COUNTA(#REF!)))</f>
        <v>#REF!</v>
      </c>
      <c r="Y18" s="1" t="e">
        <f t="array" aca="1" ref="Y18" ca="1">INDEX(#REF!,RANDBETWEEN(1,COUNTA(#REF!)))</f>
        <v>#REF!</v>
      </c>
      <c r="Z18" s="1" t="e">
        <f t="array" aca="1" ref="Z18" ca="1">INDEX(#REF!,RANDBETWEEN(1,COUNTA(#REF!)))</f>
        <v>#REF!</v>
      </c>
      <c r="AA18" s="1" t="e">
        <f t="array" aca="1" ref="AA18" ca="1">INDEX(#REF!,RANDBETWEEN(1,COUNTA(#REF!)))</f>
        <v>#REF!</v>
      </c>
      <c r="AB18" s="1" t="e">
        <f t="array" aca="1" ref="AB18" ca="1">INDEX(#REF!,RANDBETWEEN(1,COUNTA(#REF!)))</f>
        <v>#REF!</v>
      </c>
      <c r="AC18" s="1" t="e">
        <f t="array" aca="1" ref="AC18" ca="1">INDEX(#REF!,RANDBETWEEN(1,COUNTA(#REF!)))</f>
        <v>#REF!</v>
      </c>
      <c r="AD18" s="1" t="e">
        <f t="array" aca="1" ref="AD18" ca="1">INDEX(#REF!,RANDBETWEEN(1,COUNTA(#REF!)))</f>
        <v>#REF!</v>
      </c>
      <c r="AE18" s="1" t="e">
        <f t="array" aca="1" ref="AE18" ca="1">INDEX(#REF!,RANDBETWEEN(1,COUNTA(#REF!)))</f>
        <v>#REF!</v>
      </c>
      <c r="AF18" s="1" t="e">
        <f t="array" aca="1" ref="AF18" ca="1">INDEX(#REF!,RANDBETWEEN(1,COUNTA(#REF!)))</f>
        <v>#REF!</v>
      </c>
      <c r="AG18" s="1" t="e">
        <f t="array" aca="1" ref="AG18" ca="1">INDEX(#REF!,RANDBETWEEN(1,COUNTA(#REF!)))</f>
        <v>#REF!</v>
      </c>
      <c r="AH18" s="1" t="e">
        <f t="array" aca="1" ref="AH18" ca="1">INDEX(#REF!,RANDBETWEEN(1,COUNTA(#REF!)))</f>
        <v>#REF!</v>
      </c>
      <c r="AI18" s="1" t="e">
        <f t="array" aca="1" ref="AI18" ca="1">INDEX(#REF!,RANDBETWEEN(1,COUNTA(#REF!)))</f>
        <v>#REF!</v>
      </c>
      <c r="AJ18" s="1" t="e">
        <f t="array" aca="1" ref="AJ18" ca="1">INDEX(#REF!,RANDBETWEEN(1,COUNTA(#REF!)))</f>
        <v>#REF!</v>
      </c>
      <c r="AK18" s="1" t="e">
        <f t="array" aca="1" ref="AK18" ca="1">INDEX(#REF!,RANDBETWEEN(1,COUNTA(#REF!)))</f>
        <v>#REF!</v>
      </c>
      <c r="AL18" s="1" t="e">
        <f t="array" aca="1" ref="AL18" ca="1">INDEX(#REF!,RANDBETWEEN(1,COUNTA(#REF!)))</f>
        <v>#REF!</v>
      </c>
      <c r="AM18" s="1" t="e">
        <f t="array" aca="1" ref="AM18" ca="1">INDEX(#REF!,RANDBETWEEN(1,COUNTA(#REF!)))</f>
        <v>#REF!</v>
      </c>
      <c r="AN18" s="1" t="e">
        <f ca="1">_xlfn.XLOOKUP(AL18,#REF!,#REF!)</f>
        <v>#REF!</v>
      </c>
      <c r="AO18" s="1" t="e">
        <f ca="1">_xlfn.XLOOKUP(AM18,#REF!,#REF!)</f>
        <v>#REF!</v>
      </c>
      <c r="AP1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8" s="1">
        <v>0.38931297709923662</v>
      </c>
      <c r="AR18" s="1" t="e">
        <f t="array" aca="1" ref="AR18" ca="1">INDEX(#REF!,RANDBETWEEN(1,COUNTA(#REF!)))</f>
        <v>#REF!</v>
      </c>
      <c r="AS18" s="1" t="e">
        <f t="array" aca="1" ref="AS18" ca="1">INDEX(#REF!,RANDBETWEEN(1,COUNTA(#REF!)))</f>
        <v>#REF!</v>
      </c>
      <c r="AT18" s="1" t="e">
        <f t="array" aca="1" ref="AT18" ca="1">INDEX(#REF!,RANDBETWEEN(1,COUNTA(#REF!)))</f>
        <v>#REF!</v>
      </c>
      <c r="AU18" s="1" t="e">
        <f t="array" aca="1" ref="AU18" ca="1">INDEX(#REF!,RANDBETWEEN(1,COUNTA(#REF!)))</f>
        <v>#REF!</v>
      </c>
      <c r="AV18" s="1" t="e">
        <f t="array" aca="1" ref="AV18" ca="1">INDEX(#REF!,RANDBETWEEN(1,COUNTA(#REF!)))</f>
        <v>#REF!</v>
      </c>
      <c r="AW18" s="1" t="e">
        <f t="array" aca="1" ref="AW18" ca="1">INDEX(#REF!,RANDBETWEEN(1,COUNTA(#REF!)))</f>
        <v>#REF!</v>
      </c>
      <c r="AX18" s="1" t="e">
        <f t="array" aca="1" ref="AX18" ca="1">INDEX(#REF!,RANDBETWEEN(1,COUNTA(#REF!)))</f>
        <v>#REF!</v>
      </c>
      <c r="AY18" s="1" t="e">
        <f t="array" aca="1" ref="AY18" ca="1">INDEX(#REF!,RANDBETWEEN(1,COUNTA(#REF!)))</f>
        <v>#REF!</v>
      </c>
      <c r="AZ18" s="1" t="e">
        <f t="array" aca="1" ref="AZ18" ca="1">INDEX(#REF!,RANDBETWEEN(1,COUNTA(#REF!)))</f>
        <v>#REF!</v>
      </c>
      <c r="BA18" s="1" t="e">
        <f t="array" aca="1" ref="BA18" ca="1">INDEX(#REF!,RANDBETWEEN(1,COUNTA(#REF!)))</f>
        <v>#REF!</v>
      </c>
      <c r="BB18" s="1" t="e">
        <f t="array" aca="1" ref="BB18" ca="1">INDEX(#REF!,RANDBETWEEN(1,COUNTA(#REF!)))</f>
        <v>#REF!</v>
      </c>
      <c r="BC18" s="1" t="e">
        <f t="array" aca="1" ref="BC18" ca="1">IF($AV18="Yes",INDEX(#REF!,RANDBETWEEN(1,COUNTA(#REF!))),"")</f>
        <v>#REF!</v>
      </c>
      <c r="BD18" s="1" t="e">
        <f t="array" aca="1" ref="BD18" ca="1">IF($AV18="Yes",INDEX(#REF!,RANDBETWEEN(1,COUNTA(#REF!))),"")</f>
        <v>#REF!</v>
      </c>
      <c r="BE18" s="1" t="e">
        <f t="array" aca="1" ref="BE18" ca="1">IF($AV18="Yes",INDEX(#REF!,RANDBETWEEN(1,COUNTA(#REF!))),"")</f>
        <v>#REF!</v>
      </c>
      <c r="BF18" s="1" t="e">
        <f t="array" aca="1" ref="BF18" ca="1">IF($AV18="Yes",INDEX(#REF!,RANDBETWEEN(1,COUNTA(#REF!))),"")</f>
        <v>#REF!</v>
      </c>
      <c r="BG18" s="1" t="e">
        <f t="array" aca="1" ref="BG18" ca="1">IF($AV18="Yes",INDEX(#REF!,RANDBETWEEN(1,COUNTA(#REF!))),"")</f>
        <v>#REF!</v>
      </c>
    </row>
    <row r="19" spans="1:59" ht="15.75" customHeight="1" x14ac:dyDescent="0.25">
      <c r="A19" s="6">
        <v>44856.812291666669</v>
      </c>
      <c r="B19" s="1" t="e">
        <f t="array" aca="1" ref="B19" ca="1">INDEX(#REF!,RANDBETWEEN(1,COUNTA(#REF!)))</f>
        <v>#REF!</v>
      </c>
      <c r="C19" s="1" t="e">
        <f t="array" aca="1" ref="C19" ca="1">INDEX(#REF!,RANDBETWEEN(1,COUNTA(#REF!)))</f>
        <v>#REF!</v>
      </c>
      <c r="D19" s="1" t="e">
        <f t="array" aca="1" ref="D19" ca="1">INDEX(#REF!,RANDBETWEEN(1,COUNTA(#REF!)))</f>
        <v>#REF!</v>
      </c>
      <c r="E19" s="1" t="e">
        <f t="array" aca="1" ref="E19" ca="1">INDEX(#REF!,RANDBETWEEN(1,COUNTA(#REF!)))</f>
        <v>#REF!</v>
      </c>
      <c r="F19" s="1" t="e">
        <f t="array" aca="1" ref="F19" ca="1">INDEX(#REF!,RANDBETWEEN(1,COUNTA(#REF!)))</f>
        <v>#REF!</v>
      </c>
      <c r="G19" s="1" t="e">
        <f t="array" aca="1" ref="G19" ca="1">IF($F19="Public Housing (HDB)",INDEX(#REF!,RANDBETWEEN(1,COUNTA(#REF!))),"")</f>
        <v>#REF!</v>
      </c>
      <c r="H19" s="1" t="e">
        <f t="array" aca="1" ref="H19" ca="1">IF($F19="Public Housing (HDB)",INDEX(#REF!,RANDBETWEEN(1,COUNTA(#REF!))),"")</f>
        <v>#REF!</v>
      </c>
      <c r="I19" s="1" t="e">
        <f t="array" aca="1" ref="I19" ca="1">IF($F19="Public Housing (HDB)",INDEX(#REF!,RANDBETWEEN(1,COUNTA(#REF!))),"")</f>
        <v>#REF!</v>
      </c>
      <c r="J19" s="1" t="e">
        <f t="array" aca="1" ref="J19" ca="1">IF($F19="Public Housing (HDB)",INDEX(#REF!,RANDBETWEEN(1,COUNTA(#REF!))),"")</f>
        <v>#REF!</v>
      </c>
      <c r="K19" s="1" t="e">
        <f t="array" aca="1" ref="K19" ca="1">IF($F19&lt;&gt;"Public Housing (HDB)",INDEX(#REF!,RANDBETWEEN(1,COUNTA(#REF!))),"")</f>
        <v>#REF!</v>
      </c>
      <c r="L19" s="1" t="e">
        <f t="array" aca="1" ref="L19" ca="1">IF($F19&lt;&gt;"Public Housing (HDB)",INDEX(#REF!,RANDBETWEEN(1,COUNTA(#REF!))),"")</f>
        <v>#REF!</v>
      </c>
      <c r="M19" s="1" t="e">
        <f t="array" aca="1" ref="M19" ca="1">IF($F19&lt;&gt;"Public Housing (HDB)",INDEX(#REF!,RANDBETWEEN(1,COUNTA(#REF!))),"")</f>
        <v>#REF!</v>
      </c>
      <c r="N19" s="1" t="e">
        <f t="array" aca="1" ref="N19" ca="1">INDEX(#REF!,RANDBETWEEN(1,COUNTA(#REF!)))</f>
        <v>#REF!</v>
      </c>
      <c r="O19" s="1" t="e">
        <f t="array" aca="1" ref="O19" ca="1">INDEX(#REF!,RANDBETWEEN(1,COUNTA(#REF!)))</f>
        <v>#REF!</v>
      </c>
      <c r="P19" s="1" t="e">
        <f t="array" aca="1" ref="P19" ca="1">INDEX(#REF!,RANDBETWEEN(1,COUNTA(#REF!)))</f>
        <v>#REF!</v>
      </c>
      <c r="Q19" s="1" t="e">
        <f ca="1">_xlfn.XLOOKUP(FormResponses2[[#This Row],[How many friends do you have in your neighbourhood? ]],$Q$104:$Q$115,$R$104:$R$115)</f>
        <v>#REF!</v>
      </c>
      <c r="R19" s="1" t="e">
        <f ca="1">_xlfn.XLOOKUP(FormResponses2[[#This Row],[How many friends of different ethnicity do you have in your neighbourhood? ]],$Q$104:$Q$115,$R$104:$R$115)</f>
        <v>#REF!</v>
      </c>
      <c r="S1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9" s="1">
        <v>0</v>
      </c>
      <c r="U19" s="1" t="e">
        <f t="array" aca="1" ref="U19" ca="1">INDEX(#REF!,RANDBETWEEN(1,COUNTA(#REF!)))</f>
        <v>#REF!</v>
      </c>
      <c r="V19" s="1" t="e">
        <f t="array" aca="1" ref="V19" ca="1">INDEX(#REF!,RANDBETWEEN(1,COUNTA(#REF!)))</f>
        <v>#REF!</v>
      </c>
      <c r="W19" s="1" t="e">
        <f t="array" aca="1" ref="W19" ca="1">INDEX(#REF!,RANDBETWEEN(1,COUNTA(#REF!)))</f>
        <v>#REF!</v>
      </c>
      <c r="X19" s="1" t="e">
        <f t="array" aca="1" ref="X19" ca="1">INDEX(#REF!,RANDBETWEEN(1,COUNTA(#REF!)))</f>
        <v>#REF!</v>
      </c>
      <c r="Y19" s="1" t="e">
        <f t="array" aca="1" ref="Y19" ca="1">INDEX(#REF!,RANDBETWEEN(1,COUNTA(#REF!)))</f>
        <v>#REF!</v>
      </c>
      <c r="Z19" s="1" t="e">
        <f t="array" aca="1" ref="Z19" ca="1">INDEX(#REF!,RANDBETWEEN(1,COUNTA(#REF!)))</f>
        <v>#REF!</v>
      </c>
      <c r="AA19" s="1" t="e">
        <f t="array" aca="1" ref="AA19" ca="1">INDEX(#REF!,RANDBETWEEN(1,COUNTA(#REF!)))</f>
        <v>#REF!</v>
      </c>
      <c r="AB19" s="1" t="e">
        <f t="array" aca="1" ref="AB19" ca="1">INDEX(#REF!,RANDBETWEEN(1,COUNTA(#REF!)))</f>
        <v>#REF!</v>
      </c>
      <c r="AC19" s="1" t="e">
        <f t="array" aca="1" ref="AC19" ca="1">INDEX(#REF!,RANDBETWEEN(1,COUNTA(#REF!)))</f>
        <v>#REF!</v>
      </c>
      <c r="AD19" s="1" t="e">
        <f t="array" aca="1" ref="AD19" ca="1">INDEX(#REF!,RANDBETWEEN(1,COUNTA(#REF!)))</f>
        <v>#REF!</v>
      </c>
      <c r="AE19" s="1" t="e">
        <f t="array" aca="1" ref="AE19" ca="1">INDEX(#REF!,RANDBETWEEN(1,COUNTA(#REF!)))</f>
        <v>#REF!</v>
      </c>
      <c r="AF19" s="1" t="e">
        <f t="array" aca="1" ref="AF19" ca="1">INDEX(#REF!,RANDBETWEEN(1,COUNTA(#REF!)))</f>
        <v>#REF!</v>
      </c>
      <c r="AG19" s="1" t="e">
        <f t="array" aca="1" ref="AG19" ca="1">INDEX(#REF!,RANDBETWEEN(1,COUNTA(#REF!)))</f>
        <v>#REF!</v>
      </c>
      <c r="AH19" s="1" t="e">
        <f t="array" aca="1" ref="AH19" ca="1">INDEX(#REF!,RANDBETWEEN(1,COUNTA(#REF!)))</f>
        <v>#REF!</v>
      </c>
      <c r="AI19" s="1" t="e">
        <f t="array" aca="1" ref="AI19" ca="1">INDEX(#REF!,RANDBETWEEN(1,COUNTA(#REF!)))</f>
        <v>#REF!</v>
      </c>
      <c r="AJ19" s="1" t="e">
        <f t="array" aca="1" ref="AJ19" ca="1">INDEX(#REF!,RANDBETWEEN(1,COUNTA(#REF!)))</f>
        <v>#REF!</v>
      </c>
      <c r="AK19" s="1" t="e">
        <f t="array" aca="1" ref="AK19" ca="1">INDEX(#REF!,RANDBETWEEN(1,COUNTA(#REF!)))</f>
        <v>#REF!</v>
      </c>
      <c r="AL19" s="1" t="e">
        <f t="array" aca="1" ref="AL19" ca="1">INDEX(#REF!,RANDBETWEEN(1,COUNTA(#REF!)))</f>
        <v>#REF!</v>
      </c>
      <c r="AM19" s="1" t="e">
        <f t="array" aca="1" ref="AM19" ca="1">INDEX(#REF!,RANDBETWEEN(1,COUNTA(#REF!)))</f>
        <v>#REF!</v>
      </c>
      <c r="AN19" s="1" t="e">
        <f ca="1">_xlfn.XLOOKUP(AL19,#REF!,#REF!)</f>
        <v>#REF!</v>
      </c>
      <c r="AO19" s="1" t="e">
        <f ca="1">_xlfn.XLOOKUP(AM19,#REF!,#REF!)</f>
        <v>#REF!</v>
      </c>
      <c r="AP1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9" s="1">
        <v>0.81042654028436023</v>
      </c>
      <c r="AR19" s="1" t="e">
        <f t="array" aca="1" ref="AR19" ca="1">INDEX(#REF!,RANDBETWEEN(1,COUNTA(#REF!)))</f>
        <v>#REF!</v>
      </c>
      <c r="AS19" s="1" t="e">
        <f t="array" aca="1" ref="AS19" ca="1">INDEX(#REF!,RANDBETWEEN(1,COUNTA(#REF!)))</f>
        <v>#REF!</v>
      </c>
      <c r="AT19" s="1" t="e">
        <f t="array" aca="1" ref="AT19" ca="1">INDEX(#REF!,RANDBETWEEN(1,COUNTA(#REF!)))</f>
        <v>#REF!</v>
      </c>
      <c r="AU19" s="1" t="e">
        <f t="array" aca="1" ref="AU19" ca="1">INDEX(#REF!,RANDBETWEEN(1,COUNTA(#REF!)))</f>
        <v>#REF!</v>
      </c>
      <c r="AV19" s="1" t="e">
        <f t="array" aca="1" ref="AV19" ca="1">INDEX(#REF!,RANDBETWEEN(1,COUNTA(#REF!)))</f>
        <v>#REF!</v>
      </c>
      <c r="AW19" s="1" t="e">
        <f t="array" aca="1" ref="AW19" ca="1">INDEX(#REF!,RANDBETWEEN(1,COUNTA(#REF!)))</f>
        <v>#REF!</v>
      </c>
      <c r="AX19" s="1" t="e">
        <f t="array" aca="1" ref="AX19" ca="1">INDEX(#REF!,RANDBETWEEN(1,COUNTA(#REF!)))</f>
        <v>#REF!</v>
      </c>
      <c r="AY19" s="1" t="e">
        <f t="array" aca="1" ref="AY19" ca="1">INDEX(#REF!,RANDBETWEEN(1,COUNTA(#REF!)))</f>
        <v>#REF!</v>
      </c>
      <c r="AZ19" s="1" t="e">
        <f t="array" aca="1" ref="AZ19" ca="1">INDEX(#REF!,RANDBETWEEN(1,COUNTA(#REF!)))</f>
        <v>#REF!</v>
      </c>
      <c r="BA19" s="1" t="e">
        <f t="array" aca="1" ref="BA19" ca="1">INDEX(#REF!,RANDBETWEEN(1,COUNTA(#REF!)))</f>
        <v>#REF!</v>
      </c>
      <c r="BB19" s="1" t="e">
        <f t="array" aca="1" ref="BB19" ca="1">INDEX(#REF!,RANDBETWEEN(1,COUNTA(#REF!)))</f>
        <v>#REF!</v>
      </c>
      <c r="BC19" s="1" t="e">
        <f t="array" aca="1" ref="BC19" ca="1">IF($AV19="Yes",INDEX(#REF!,RANDBETWEEN(1,COUNTA(#REF!))),"")</f>
        <v>#REF!</v>
      </c>
      <c r="BD19" s="1" t="e">
        <f t="array" aca="1" ref="BD19" ca="1">IF($AV19="Yes",INDEX(#REF!,RANDBETWEEN(1,COUNTA(#REF!))),"")</f>
        <v>#REF!</v>
      </c>
      <c r="BE19" s="1" t="e">
        <f t="array" aca="1" ref="BE19" ca="1">IF($AV19="Yes",INDEX(#REF!,RANDBETWEEN(1,COUNTA(#REF!))),"")</f>
        <v>#REF!</v>
      </c>
      <c r="BF19" s="1" t="e">
        <f t="array" aca="1" ref="BF19" ca="1">IF($AV19="Yes",INDEX(#REF!,RANDBETWEEN(1,COUNTA(#REF!))),"")</f>
        <v>#REF!</v>
      </c>
      <c r="BG19" s="1" t="e">
        <f t="array" aca="1" ref="BG19" ca="1">IF($AV19="Yes",INDEX(#REF!,RANDBETWEEN(1,COUNTA(#REF!))),"")</f>
        <v>#REF!</v>
      </c>
    </row>
    <row r="20" spans="1:59" ht="15.75" customHeight="1" x14ac:dyDescent="0.25">
      <c r="A20" s="6">
        <v>44857.812291666669</v>
      </c>
      <c r="B20" s="1" t="e">
        <f t="array" aca="1" ref="B20" ca="1">INDEX(#REF!,RANDBETWEEN(1,COUNTA(#REF!)))</f>
        <v>#REF!</v>
      </c>
      <c r="C20" s="1" t="e">
        <f t="array" aca="1" ref="C20" ca="1">INDEX(#REF!,RANDBETWEEN(1,COUNTA(#REF!)))</f>
        <v>#REF!</v>
      </c>
      <c r="D20" s="1" t="e">
        <f t="array" aca="1" ref="D20" ca="1">INDEX(#REF!,RANDBETWEEN(1,COUNTA(#REF!)))</f>
        <v>#REF!</v>
      </c>
      <c r="E20" s="1" t="e">
        <f t="array" aca="1" ref="E20" ca="1">INDEX(#REF!,RANDBETWEEN(1,COUNTA(#REF!)))</f>
        <v>#REF!</v>
      </c>
      <c r="F20" s="1" t="e">
        <f t="array" aca="1" ref="F20" ca="1">INDEX(#REF!,RANDBETWEEN(1,COUNTA(#REF!)))</f>
        <v>#REF!</v>
      </c>
      <c r="G20" s="1" t="e">
        <f t="array" aca="1" ref="G20" ca="1">IF($F20="Public Housing (HDB)",INDEX(#REF!,RANDBETWEEN(1,COUNTA(#REF!))),"")</f>
        <v>#REF!</v>
      </c>
      <c r="H20" s="1" t="e">
        <f t="array" aca="1" ref="H20" ca="1">IF($F20="Public Housing (HDB)",INDEX(#REF!,RANDBETWEEN(1,COUNTA(#REF!))),"")</f>
        <v>#REF!</v>
      </c>
      <c r="I20" s="1" t="e">
        <f t="array" aca="1" ref="I20" ca="1">IF($F20="Public Housing (HDB)",INDEX(#REF!,RANDBETWEEN(1,COUNTA(#REF!))),"")</f>
        <v>#REF!</v>
      </c>
      <c r="J20" s="1" t="e">
        <f t="array" aca="1" ref="J20" ca="1">IF($F20="Public Housing (HDB)",INDEX(#REF!,RANDBETWEEN(1,COUNTA(#REF!))),"")</f>
        <v>#REF!</v>
      </c>
      <c r="K20" s="1" t="e">
        <f t="array" aca="1" ref="K20" ca="1">IF($F20&lt;&gt;"Public Housing (HDB)",INDEX(#REF!,RANDBETWEEN(1,COUNTA(#REF!))),"")</f>
        <v>#REF!</v>
      </c>
      <c r="L20" s="1" t="e">
        <f t="array" aca="1" ref="L20" ca="1">IF($F20&lt;&gt;"Public Housing (HDB)",INDEX(#REF!,RANDBETWEEN(1,COUNTA(#REF!))),"")</f>
        <v>#REF!</v>
      </c>
      <c r="M20" s="1" t="e">
        <f t="array" aca="1" ref="M20" ca="1">IF($F20&lt;&gt;"Public Housing (HDB)",INDEX(#REF!,RANDBETWEEN(1,COUNTA(#REF!))),"")</f>
        <v>#REF!</v>
      </c>
      <c r="N20" s="1" t="e">
        <f t="array" aca="1" ref="N20" ca="1">INDEX(#REF!,RANDBETWEEN(1,COUNTA(#REF!)))</f>
        <v>#REF!</v>
      </c>
      <c r="O20" s="1" t="e">
        <f t="array" aca="1" ref="O20" ca="1">INDEX(#REF!,RANDBETWEEN(1,COUNTA(#REF!)))</f>
        <v>#REF!</v>
      </c>
      <c r="P20" s="1" t="e">
        <f t="array" aca="1" ref="P20" ca="1">INDEX(#REF!,RANDBETWEEN(1,COUNTA(#REF!)))</f>
        <v>#REF!</v>
      </c>
      <c r="Q20" s="1" t="e">
        <f ca="1">_xlfn.XLOOKUP(FormResponses2[[#This Row],[How many friends do you have in your neighbourhood? ]],$Q$104:$Q$115,$R$104:$R$115)</f>
        <v>#REF!</v>
      </c>
      <c r="R20" s="1" t="e">
        <f ca="1">_xlfn.XLOOKUP(FormResponses2[[#This Row],[How many friends of different ethnicity do you have in your neighbourhood? ]],$Q$104:$Q$115,$R$104:$R$115)</f>
        <v>#REF!</v>
      </c>
      <c r="S2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0" s="1">
        <v>0</v>
      </c>
      <c r="U20" s="1" t="e">
        <f t="array" aca="1" ref="U20" ca="1">INDEX(#REF!,RANDBETWEEN(1,COUNTA(#REF!)))</f>
        <v>#REF!</v>
      </c>
      <c r="V20" s="1" t="e">
        <f t="array" aca="1" ref="V20" ca="1">INDEX(#REF!,RANDBETWEEN(1,COUNTA(#REF!)))</f>
        <v>#REF!</v>
      </c>
      <c r="W20" s="1" t="e">
        <f t="array" aca="1" ref="W20" ca="1">INDEX(#REF!,RANDBETWEEN(1,COUNTA(#REF!)))</f>
        <v>#REF!</v>
      </c>
      <c r="X20" s="1" t="e">
        <f t="array" aca="1" ref="X20" ca="1">INDEX(#REF!,RANDBETWEEN(1,COUNTA(#REF!)))</f>
        <v>#REF!</v>
      </c>
      <c r="Y20" s="1" t="e">
        <f t="array" aca="1" ref="Y20" ca="1">INDEX(#REF!,RANDBETWEEN(1,COUNTA(#REF!)))</f>
        <v>#REF!</v>
      </c>
      <c r="Z20" s="1" t="e">
        <f t="array" aca="1" ref="Z20" ca="1">INDEX(#REF!,RANDBETWEEN(1,COUNTA(#REF!)))</f>
        <v>#REF!</v>
      </c>
      <c r="AA20" s="1" t="e">
        <f t="array" aca="1" ref="AA20" ca="1">INDEX(#REF!,RANDBETWEEN(1,COUNTA(#REF!)))</f>
        <v>#REF!</v>
      </c>
      <c r="AB20" s="1" t="e">
        <f t="array" aca="1" ref="AB20" ca="1">INDEX(#REF!,RANDBETWEEN(1,COUNTA(#REF!)))</f>
        <v>#REF!</v>
      </c>
      <c r="AC20" s="1" t="e">
        <f t="array" aca="1" ref="AC20" ca="1">INDEX(#REF!,RANDBETWEEN(1,COUNTA(#REF!)))</f>
        <v>#REF!</v>
      </c>
      <c r="AD20" s="1" t="e">
        <f t="array" aca="1" ref="AD20" ca="1">INDEX(#REF!,RANDBETWEEN(1,COUNTA(#REF!)))</f>
        <v>#REF!</v>
      </c>
      <c r="AE20" s="1" t="e">
        <f t="array" aca="1" ref="AE20" ca="1">INDEX(#REF!,RANDBETWEEN(1,COUNTA(#REF!)))</f>
        <v>#REF!</v>
      </c>
      <c r="AF20" s="1" t="e">
        <f t="array" aca="1" ref="AF20" ca="1">INDEX(#REF!,RANDBETWEEN(1,COUNTA(#REF!)))</f>
        <v>#REF!</v>
      </c>
      <c r="AG20" s="1" t="e">
        <f t="array" aca="1" ref="AG20" ca="1">INDEX(#REF!,RANDBETWEEN(1,COUNTA(#REF!)))</f>
        <v>#REF!</v>
      </c>
      <c r="AH20" s="1" t="e">
        <f t="array" aca="1" ref="AH20" ca="1">INDEX(#REF!,RANDBETWEEN(1,COUNTA(#REF!)))</f>
        <v>#REF!</v>
      </c>
      <c r="AI20" s="1" t="e">
        <f t="array" aca="1" ref="AI20" ca="1">INDEX(#REF!,RANDBETWEEN(1,COUNTA(#REF!)))</f>
        <v>#REF!</v>
      </c>
      <c r="AJ20" s="1" t="e">
        <f t="array" aca="1" ref="AJ20" ca="1">INDEX(#REF!,RANDBETWEEN(1,COUNTA(#REF!)))</f>
        <v>#REF!</v>
      </c>
      <c r="AK20" s="1" t="e">
        <f t="array" aca="1" ref="AK20" ca="1">INDEX(#REF!,RANDBETWEEN(1,COUNTA(#REF!)))</f>
        <v>#REF!</v>
      </c>
      <c r="AL20" s="1" t="e">
        <f t="array" aca="1" ref="AL20" ca="1">INDEX(#REF!,RANDBETWEEN(1,COUNTA(#REF!)))</f>
        <v>#REF!</v>
      </c>
      <c r="AM20" s="1" t="e">
        <f t="array" aca="1" ref="AM20" ca="1">INDEX(#REF!,RANDBETWEEN(1,COUNTA(#REF!)))</f>
        <v>#REF!</v>
      </c>
      <c r="AN20" s="1" t="e">
        <f ca="1">_xlfn.XLOOKUP(AL20,#REF!,#REF!)</f>
        <v>#REF!</v>
      </c>
      <c r="AO20" s="1" t="e">
        <f ca="1">_xlfn.XLOOKUP(AM20,#REF!,#REF!)</f>
        <v>#REF!</v>
      </c>
      <c r="AP2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0" s="1"/>
      <c r="AR20" s="1" t="e">
        <f t="array" aca="1" ref="AR20" ca="1">INDEX(#REF!,RANDBETWEEN(1,COUNTA(#REF!)))</f>
        <v>#REF!</v>
      </c>
      <c r="AS20" s="1" t="e">
        <f t="array" aca="1" ref="AS20" ca="1">INDEX(#REF!,RANDBETWEEN(1,COUNTA(#REF!)))</f>
        <v>#REF!</v>
      </c>
      <c r="AT20" s="1" t="e">
        <f t="array" aca="1" ref="AT20" ca="1">INDEX(#REF!,RANDBETWEEN(1,COUNTA(#REF!)))</f>
        <v>#REF!</v>
      </c>
      <c r="AU20" s="1" t="e">
        <f t="array" aca="1" ref="AU20" ca="1">INDEX(#REF!,RANDBETWEEN(1,COUNTA(#REF!)))</f>
        <v>#REF!</v>
      </c>
      <c r="AV20" s="1" t="e">
        <f t="array" aca="1" ref="AV20" ca="1">INDEX(#REF!,RANDBETWEEN(1,COUNTA(#REF!)))</f>
        <v>#REF!</v>
      </c>
      <c r="AW20" s="1" t="e">
        <f t="array" aca="1" ref="AW20" ca="1">INDEX(#REF!,RANDBETWEEN(1,COUNTA(#REF!)))</f>
        <v>#REF!</v>
      </c>
      <c r="AX20" s="1" t="e">
        <f t="array" aca="1" ref="AX20" ca="1">INDEX(#REF!,RANDBETWEEN(1,COUNTA(#REF!)))</f>
        <v>#REF!</v>
      </c>
      <c r="AY20" s="1" t="e">
        <f t="array" aca="1" ref="AY20" ca="1">INDEX(#REF!,RANDBETWEEN(1,COUNTA(#REF!)))</f>
        <v>#REF!</v>
      </c>
      <c r="AZ20" s="1" t="e">
        <f t="array" aca="1" ref="AZ20" ca="1">INDEX(#REF!,RANDBETWEEN(1,COUNTA(#REF!)))</f>
        <v>#REF!</v>
      </c>
      <c r="BA20" s="1" t="e">
        <f t="array" aca="1" ref="BA20" ca="1">INDEX(#REF!,RANDBETWEEN(1,COUNTA(#REF!)))</f>
        <v>#REF!</v>
      </c>
      <c r="BB20" s="1" t="e">
        <f t="array" aca="1" ref="BB20" ca="1">INDEX(#REF!,RANDBETWEEN(1,COUNTA(#REF!)))</f>
        <v>#REF!</v>
      </c>
      <c r="BC20" s="1" t="e">
        <f t="array" aca="1" ref="BC20" ca="1">IF($AV20="Yes",INDEX(#REF!,RANDBETWEEN(1,COUNTA(#REF!))),"")</f>
        <v>#REF!</v>
      </c>
      <c r="BD20" s="1" t="e">
        <f t="array" aca="1" ref="BD20" ca="1">IF($AV20="Yes",INDEX(#REF!,RANDBETWEEN(1,COUNTA(#REF!))),"")</f>
        <v>#REF!</v>
      </c>
      <c r="BE20" s="1" t="e">
        <f t="array" aca="1" ref="BE20" ca="1">IF($AV20="Yes",INDEX(#REF!,RANDBETWEEN(1,COUNTA(#REF!))),"")</f>
        <v>#REF!</v>
      </c>
      <c r="BF20" s="1" t="e">
        <f t="array" aca="1" ref="BF20" ca="1">IF($AV20="Yes",INDEX(#REF!,RANDBETWEEN(1,COUNTA(#REF!))),"")</f>
        <v>#REF!</v>
      </c>
      <c r="BG20" s="1" t="e">
        <f t="array" aca="1" ref="BG20" ca="1">IF($AV20="Yes",INDEX(#REF!,RANDBETWEEN(1,COUNTA(#REF!))),"")</f>
        <v>#REF!</v>
      </c>
    </row>
    <row r="21" spans="1:59" ht="15.75" customHeight="1" x14ac:dyDescent="0.25">
      <c r="A21" s="6">
        <v>44858.812291666669</v>
      </c>
      <c r="B21" s="1" t="e">
        <f t="array" aca="1" ref="B21" ca="1">INDEX(#REF!,RANDBETWEEN(1,COUNTA(#REF!)))</f>
        <v>#REF!</v>
      </c>
      <c r="C21" s="1" t="e">
        <f t="array" aca="1" ref="C21" ca="1">INDEX(#REF!,RANDBETWEEN(1,COUNTA(#REF!)))</f>
        <v>#REF!</v>
      </c>
      <c r="D21" s="1" t="e">
        <f t="array" aca="1" ref="D21" ca="1">INDEX(#REF!,RANDBETWEEN(1,COUNTA(#REF!)))</f>
        <v>#REF!</v>
      </c>
      <c r="E21" s="1" t="e">
        <f t="array" aca="1" ref="E21" ca="1">INDEX(#REF!,RANDBETWEEN(1,COUNTA(#REF!)))</f>
        <v>#REF!</v>
      </c>
      <c r="F21" s="1" t="e">
        <f t="array" aca="1" ref="F21" ca="1">INDEX(#REF!,RANDBETWEEN(1,COUNTA(#REF!)))</f>
        <v>#REF!</v>
      </c>
      <c r="G21" s="1" t="e">
        <f t="array" aca="1" ref="G21" ca="1">IF($F21="Public Housing (HDB)",INDEX(#REF!,RANDBETWEEN(1,COUNTA(#REF!))),"")</f>
        <v>#REF!</v>
      </c>
      <c r="H21" s="1" t="e">
        <f t="array" aca="1" ref="H21" ca="1">IF($F21="Public Housing (HDB)",INDEX(#REF!,RANDBETWEEN(1,COUNTA(#REF!))),"")</f>
        <v>#REF!</v>
      </c>
      <c r="I21" s="1" t="e">
        <f t="array" aca="1" ref="I21" ca="1">IF($F21="Public Housing (HDB)",INDEX(#REF!,RANDBETWEEN(1,COUNTA(#REF!))),"")</f>
        <v>#REF!</v>
      </c>
      <c r="J21" s="1" t="e">
        <f t="array" aca="1" ref="J21" ca="1">IF($F21="Public Housing (HDB)",INDEX(#REF!,RANDBETWEEN(1,COUNTA(#REF!))),"")</f>
        <v>#REF!</v>
      </c>
      <c r="K21" s="1" t="e">
        <f t="array" aca="1" ref="K21" ca="1">IF($F21&lt;&gt;"Public Housing (HDB)",INDEX(#REF!,RANDBETWEEN(1,COUNTA(#REF!))),"")</f>
        <v>#REF!</v>
      </c>
      <c r="L21" s="1" t="e">
        <f t="array" aca="1" ref="L21" ca="1">IF($F21&lt;&gt;"Public Housing (HDB)",INDEX(#REF!,RANDBETWEEN(1,COUNTA(#REF!))),"")</f>
        <v>#REF!</v>
      </c>
      <c r="M21" s="1" t="e">
        <f t="array" aca="1" ref="M21" ca="1">IF($F21&lt;&gt;"Public Housing (HDB)",INDEX(#REF!,RANDBETWEEN(1,COUNTA(#REF!))),"")</f>
        <v>#REF!</v>
      </c>
      <c r="N21" s="1" t="e">
        <f t="array" aca="1" ref="N21" ca="1">INDEX(#REF!,RANDBETWEEN(1,COUNTA(#REF!)))</f>
        <v>#REF!</v>
      </c>
      <c r="O21" s="1" t="e">
        <f t="array" aca="1" ref="O21" ca="1">INDEX(#REF!,RANDBETWEEN(1,COUNTA(#REF!)))</f>
        <v>#REF!</v>
      </c>
      <c r="P21" s="1" t="e">
        <f t="array" aca="1" ref="P21" ca="1">INDEX(#REF!,RANDBETWEEN(1,COUNTA(#REF!)))</f>
        <v>#REF!</v>
      </c>
      <c r="Q21" s="1" t="e">
        <f ca="1">_xlfn.XLOOKUP(FormResponses2[[#This Row],[How many friends do you have in your neighbourhood? ]],$Q$104:$Q$115,$R$104:$R$115)</f>
        <v>#REF!</v>
      </c>
      <c r="R21" s="1" t="e">
        <f ca="1">_xlfn.XLOOKUP(FormResponses2[[#This Row],[How many friends of different ethnicity do you have in your neighbourhood? ]],$Q$104:$Q$115,$R$104:$R$115)</f>
        <v>#REF!</v>
      </c>
      <c r="S2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1" s="1">
        <v>0.5419847328244275</v>
      </c>
      <c r="U21" s="1" t="e">
        <f t="array" aca="1" ref="U21" ca="1">INDEX(#REF!,RANDBETWEEN(1,COUNTA(#REF!)))</f>
        <v>#REF!</v>
      </c>
      <c r="V21" s="1" t="e">
        <f t="array" aca="1" ref="V21" ca="1">INDEX(#REF!,RANDBETWEEN(1,COUNTA(#REF!)))</f>
        <v>#REF!</v>
      </c>
      <c r="W21" s="1" t="e">
        <f t="array" aca="1" ref="W21" ca="1">INDEX(#REF!,RANDBETWEEN(1,COUNTA(#REF!)))</f>
        <v>#REF!</v>
      </c>
      <c r="X21" s="1" t="e">
        <f t="array" aca="1" ref="X21" ca="1">INDEX(#REF!,RANDBETWEEN(1,COUNTA(#REF!)))</f>
        <v>#REF!</v>
      </c>
      <c r="Y21" s="1" t="e">
        <f t="array" aca="1" ref="Y21" ca="1">INDEX(#REF!,RANDBETWEEN(1,COUNTA(#REF!)))</f>
        <v>#REF!</v>
      </c>
      <c r="Z21" s="1" t="e">
        <f t="array" aca="1" ref="Z21" ca="1">INDEX(#REF!,RANDBETWEEN(1,COUNTA(#REF!)))</f>
        <v>#REF!</v>
      </c>
      <c r="AA21" s="1" t="e">
        <f t="array" aca="1" ref="AA21" ca="1">INDEX(#REF!,RANDBETWEEN(1,COUNTA(#REF!)))</f>
        <v>#REF!</v>
      </c>
      <c r="AB21" s="1" t="e">
        <f t="array" aca="1" ref="AB21" ca="1">INDEX(#REF!,RANDBETWEEN(1,COUNTA(#REF!)))</f>
        <v>#REF!</v>
      </c>
      <c r="AC21" s="1" t="e">
        <f t="array" aca="1" ref="AC21" ca="1">INDEX(#REF!,RANDBETWEEN(1,COUNTA(#REF!)))</f>
        <v>#REF!</v>
      </c>
      <c r="AD21" s="1" t="e">
        <f t="array" aca="1" ref="AD21" ca="1">INDEX(#REF!,RANDBETWEEN(1,COUNTA(#REF!)))</f>
        <v>#REF!</v>
      </c>
      <c r="AE21" s="1" t="e">
        <f t="array" aca="1" ref="AE21" ca="1">INDEX(#REF!,RANDBETWEEN(1,COUNTA(#REF!)))</f>
        <v>#REF!</v>
      </c>
      <c r="AF21" s="1" t="e">
        <f t="array" aca="1" ref="AF21" ca="1">INDEX(#REF!,RANDBETWEEN(1,COUNTA(#REF!)))</f>
        <v>#REF!</v>
      </c>
      <c r="AG21" s="1" t="e">
        <f t="array" aca="1" ref="AG21" ca="1">INDEX(#REF!,RANDBETWEEN(1,COUNTA(#REF!)))</f>
        <v>#REF!</v>
      </c>
      <c r="AH21" s="1" t="e">
        <f t="array" aca="1" ref="AH21" ca="1">INDEX(#REF!,RANDBETWEEN(1,COUNTA(#REF!)))</f>
        <v>#REF!</v>
      </c>
      <c r="AI21" s="1" t="e">
        <f t="array" aca="1" ref="AI21" ca="1">INDEX(#REF!,RANDBETWEEN(1,COUNTA(#REF!)))</f>
        <v>#REF!</v>
      </c>
      <c r="AJ21" s="1" t="e">
        <f t="array" aca="1" ref="AJ21" ca="1">INDEX(#REF!,RANDBETWEEN(1,COUNTA(#REF!)))</f>
        <v>#REF!</v>
      </c>
      <c r="AK21" s="1" t="e">
        <f t="array" aca="1" ref="AK21" ca="1">INDEX(#REF!,RANDBETWEEN(1,COUNTA(#REF!)))</f>
        <v>#REF!</v>
      </c>
      <c r="AL21" s="1" t="e">
        <f t="array" aca="1" ref="AL21" ca="1">INDEX(#REF!,RANDBETWEEN(1,COUNTA(#REF!)))</f>
        <v>#REF!</v>
      </c>
      <c r="AM21" s="1" t="e">
        <f t="array" aca="1" ref="AM21" ca="1">INDEX(#REF!,RANDBETWEEN(1,COUNTA(#REF!)))</f>
        <v>#REF!</v>
      </c>
      <c r="AN21" s="1" t="e">
        <f ca="1">_xlfn.XLOOKUP(AL21,#REF!,#REF!)</f>
        <v>#REF!</v>
      </c>
      <c r="AO21" s="1" t="e">
        <f ca="1">_xlfn.XLOOKUP(AM21,#REF!,#REF!)</f>
        <v>#REF!</v>
      </c>
      <c r="AP2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1" s="1">
        <v>0.53216374269005851</v>
      </c>
      <c r="AR21" s="1" t="e">
        <f t="array" aca="1" ref="AR21" ca="1">INDEX(#REF!,RANDBETWEEN(1,COUNTA(#REF!)))</f>
        <v>#REF!</v>
      </c>
      <c r="AS21" s="1" t="e">
        <f t="array" aca="1" ref="AS21" ca="1">INDEX(#REF!,RANDBETWEEN(1,COUNTA(#REF!)))</f>
        <v>#REF!</v>
      </c>
      <c r="AT21" s="1" t="e">
        <f t="array" aca="1" ref="AT21" ca="1">INDEX(#REF!,RANDBETWEEN(1,COUNTA(#REF!)))</f>
        <v>#REF!</v>
      </c>
      <c r="AU21" s="1" t="e">
        <f t="array" aca="1" ref="AU21" ca="1">INDEX(#REF!,RANDBETWEEN(1,COUNTA(#REF!)))</f>
        <v>#REF!</v>
      </c>
      <c r="AV21" s="1" t="e">
        <f t="array" aca="1" ref="AV21" ca="1">INDEX(#REF!,RANDBETWEEN(1,COUNTA(#REF!)))</f>
        <v>#REF!</v>
      </c>
      <c r="AW21" s="1" t="e">
        <f t="array" aca="1" ref="AW21" ca="1">INDEX(#REF!,RANDBETWEEN(1,COUNTA(#REF!)))</f>
        <v>#REF!</v>
      </c>
      <c r="AX21" s="1" t="e">
        <f t="array" aca="1" ref="AX21" ca="1">INDEX(#REF!,RANDBETWEEN(1,COUNTA(#REF!)))</f>
        <v>#REF!</v>
      </c>
      <c r="AY21" s="1" t="e">
        <f t="array" aca="1" ref="AY21" ca="1">INDEX(#REF!,RANDBETWEEN(1,COUNTA(#REF!)))</f>
        <v>#REF!</v>
      </c>
      <c r="AZ21" s="1" t="e">
        <f t="array" aca="1" ref="AZ21" ca="1">INDEX(#REF!,RANDBETWEEN(1,COUNTA(#REF!)))</f>
        <v>#REF!</v>
      </c>
      <c r="BA21" s="1" t="e">
        <f t="array" aca="1" ref="BA21" ca="1">INDEX(#REF!,RANDBETWEEN(1,COUNTA(#REF!)))</f>
        <v>#REF!</v>
      </c>
      <c r="BB21" s="1" t="e">
        <f t="array" aca="1" ref="BB21" ca="1">INDEX(#REF!,RANDBETWEEN(1,COUNTA(#REF!)))</f>
        <v>#REF!</v>
      </c>
      <c r="BC21" s="1" t="e">
        <f t="array" aca="1" ref="BC21" ca="1">IF($AV21="Yes",INDEX(#REF!,RANDBETWEEN(1,COUNTA(#REF!))),"")</f>
        <v>#REF!</v>
      </c>
      <c r="BD21" s="1" t="e">
        <f t="array" aca="1" ref="BD21" ca="1">IF($AV21="Yes",INDEX(#REF!,RANDBETWEEN(1,COUNTA(#REF!))),"")</f>
        <v>#REF!</v>
      </c>
      <c r="BE21" s="1" t="e">
        <f t="array" aca="1" ref="BE21" ca="1">IF($AV21="Yes",INDEX(#REF!,RANDBETWEEN(1,COUNTA(#REF!))),"")</f>
        <v>#REF!</v>
      </c>
      <c r="BF21" s="1" t="e">
        <f t="array" aca="1" ref="BF21" ca="1">IF($AV21="Yes",INDEX(#REF!,RANDBETWEEN(1,COUNTA(#REF!))),"")</f>
        <v>#REF!</v>
      </c>
      <c r="BG21" s="1" t="e">
        <f t="array" aca="1" ref="BG21" ca="1">IF($AV21="Yes",INDEX(#REF!,RANDBETWEEN(1,COUNTA(#REF!))),"")</f>
        <v>#REF!</v>
      </c>
    </row>
    <row r="22" spans="1:59" ht="15.75" customHeight="1" x14ac:dyDescent="0.25">
      <c r="A22" s="6">
        <v>44859.812291666669</v>
      </c>
      <c r="B22" s="1" t="e">
        <f t="array" aca="1" ref="B22" ca="1">INDEX(#REF!,RANDBETWEEN(1,COUNTA(#REF!)))</f>
        <v>#REF!</v>
      </c>
      <c r="C22" s="1" t="e">
        <f t="array" aca="1" ref="C22" ca="1">INDEX(#REF!,RANDBETWEEN(1,COUNTA(#REF!)))</f>
        <v>#REF!</v>
      </c>
      <c r="D22" s="1" t="e">
        <f t="array" aca="1" ref="D22" ca="1">INDEX(#REF!,RANDBETWEEN(1,COUNTA(#REF!)))</f>
        <v>#REF!</v>
      </c>
      <c r="E22" s="1" t="e">
        <f t="array" aca="1" ref="E22" ca="1">INDEX(#REF!,RANDBETWEEN(1,COUNTA(#REF!)))</f>
        <v>#REF!</v>
      </c>
      <c r="F22" s="1" t="e">
        <f t="array" aca="1" ref="F22" ca="1">INDEX(#REF!,RANDBETWEEN(1,COUNTA(#REF!)))</f>
        <v>#REF!</v>
      </c>
      <c r="G22" s="1" t="e">
        <f t="array" aca="1" ref="G22" ca="1">IF($F22="Public Housing (HDB)",INDEX(#REF!,RANDBETWEEN(1,COUNTA(#REF!))),"")</f>
        <v>#REF!</v>
      </c>
      <c r="H22" s="1" t="e">
        <f t="array" aca="1" ref="H22" ca="1">IF($F22="Public Housing (HDB)",INDEX(#REF!,RANDBETWEEN(1,COUNTA(#REF!))),"")</f>
        <v>#REF!</v>
      </c>
      <c r="I22" s="1" t="e">
        <f t="array" aca="1" ref="I22" ca="1">IF($F22="Public Housing (HDB)",INDEX(#REF!,RANDBETWEEN(1,COUNTA(#REF!))),"")</f>
        <v>#REF!</v>
      </c>
      <c r="J22" s="1" t="e">
        <f t="array" aca="1" ref="J22" ca="1">IF($F22="Public Housing (HDB)",INDEX(#REF!,RANDBETWEEN(1,COUNTA(#REF!))),"")</f>
        <v>#REF!</v>
      </c>
      <c r="K22" s="1" t="e">
        <f t="array" aca="1" ref="K22" ca="1">IF($F22&lt;&gt;"Public Housing (HDB)",INDEX(#REF!,RANDBETWEEN(1,COUNTA(#REF!))),"")</f>
        <v>#REF!</v>
      </c>
      <c r="L22" s="1" t="e">
        <f t="array" aca="1" ref="L22" ca="1">IF($F22&lt;&gt;"Public Housing (HDB)",INDEX(#REF!,RANDBETWEEN(1,COUNTA(#REF!))),"")</f>
        <v>#REF!</v>
      </c>
      <c r="M22" s="1" t="e">
        <f t="array" aca="1" ref="M22" ca="1">IF($F22&lt;&gt;"Public Housing (HDB)",INDEX(#REF!,RANDBETWEEN(1,COUNTA(#REF!))),"")</f>
        <v>#REF!</v>
      </c>
      <c r="N22" s="1" t="e">
        <f t="array" aca="1" ref="N22" ca="1">INDEX(#REF!,RANDBETWEEN(1,COUNTA(#REF!)))</f>
        <v>#REF!</v>
      </c>
      <c r="O22" s="1" t="e">
        <f t="array" aca="1" ref="O22" ca="1">INDEX(#REF!,RANDBETWEEN(1,COUNTA(#REF!)))</f>
        <v>#REF!</v>
      </c>
      <c r="P22" s="1" t="e">
        <f t="array" aca="1" ref="P22" ca="1">INDEX(#REF!,RANDBETWEEN(1,COUNTA(#REF!)))</f>
        <v>#REF!</v>
      </c>
      <c r="Q22" s="1" t="e">
        <f ca="1">_xlfn.XLOOKUP(FormResponses2[[#This Row],[How many friends do you have in your neighbourhood? ]],$Q$104:$Q$115,$R$104:$R$115)</f>
        <v>#REF!</v>
      </c>
      <c r="R22" s="1" t="e">
        <f ca="1">_xlfn.XLOOKUP(FormResponses2[[#This Row],[How many friends of different ethnicity do you have in your neighbourhood? ]],$Q$104:$Q$115,$R$104:$R$115)</f>
        <v>#REF!</v>
      </c>
      <c r="S2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2" s="1">
        <v>0</v>
      </c>
      <c r="U22" s="1" t="e">
        <f t="array" aca="1" ref="U22" ca="1">INDEX(#REF!,RANDBETWEEN(1,COUNTA(#REF!)))</f>
        <v>#REF!</v>
      </c>
      <c r="V22" s="1" t="e">
        <f t="array" aca="1" ref="V22" ca="1">INDEX(#REF!,RANDBETWEEN(1,COUNTA(#REF!)))</f>
        <v>#REF!</v>
      </c>
      <c r="W22" s="1" t="e">
        <f t="array" aca="1" ref="W22" ca="1">INDEX(#REF!,RANDBETWEEN(1,COUNTA(#REF!)))</f>
        <v>#REF!</v>
      </c>
      <c r="X22" s="1" t="e">
        <f t="array" aca="1" ref="X22" ca="1">INDEX(#REF!,RANDBETWEEN(1,COUNTA(#REF!)))</f>
        <v>#REF!</v>
      </c>
      <c r="Y22" s="1" t="e">
        <f t="array" aca="1" ref="Y22" ca="1">INDEX(#REF!,RANDBETWEEN(1,COUNTA(#REF!)))</f>
        <v>#REF!</v>
      </c>
      <c r="Z22" s="1" t="e">
        <f t="array" aca="1" ref="Z22" ca="1">INDEX(#REF!,RANDBETWEEN(1,COUNTA(#REF!)))</f>
        <v>#REF!</v>
      </c>
      <c r="AA22" s="1" t="e">
        <f t="array" aca="1" ref="AA22" ca="1">INDEX(#REF!,RANDBETWEEN(1,COUNTA(#REF!)))</f>
        <v>#REF!</v>
      </c>
      <c r="AB22" s="1" t="e">
        <f t="array" aca="1" ref="AB22" ca="1">INDEX(#REF!,RANDBETWEEN(1,COUNTA(#REF!)))</f>
        <v>#REF!</v>
      </c>
      <c r="AC22" s="1" t="e">
        <f t="array" aca="1" ref="AC22" ca="1">INDEX(#REF!,RANDBETWEEN(1,COUNTA(#REF!)))</f>
        <v>#REF!</v>
      </c>
      <c r="AD22" s="1" t="e">
        <f t="array" aca="1" ref="AD22" ca="1">INDEX(#REF!,RANDBETWEEN(1,COUNTA(#REF!)))</f>
        <v>#REF!</v>
      </c>
      <c r="AE22" s="1" t="e">
        <f t="array" aca="1" ref="AE22" ca="1">INDEX(#REF!,RANDBETWEEN(1,COUNTA(#REF!)))</f>
        <v>#REF!</v>
      </c>
      <c r="AF22" s="1" t="e">
        <f t="array" aca="1" ref="AF22" ca="1">INDEX(#REF!,RANDBETWEEN(1,COUNTA(#REF!)))</f>
        <v>#REF!</v>
      </c>
      <c r="AG22" s="1" t="e">
        <f t="array" aca="1" ref="AG22" ca="1">INDEX(#REF!,RANDBETWEEN(1,COUNTA(#REF!)))</f>
        <v>#REF!</v>
      </c>
      <c r="AH22" s="1" t="e">
        <f t="array" aca="1" ref="AH22" ca="1">INDEX(#REF!,RANDBETWEEN(1,COUNTA(#REF!)))</f>
        <v>#REF!</v>
      </c>
      <c r="AI22" s="1" t="e">
        <f t="array" aca="1" ref="AI22" ca="1">INDEX(#REF!,RANDBETWEEN(1,COUNTA(#REF!)))</f>
        <v>#REF!</v>
      </c>
      <c r="AJ22" s="1" t="e">
        <f t="array" aca="1" ref="AJ22" ca="1">INDEX(#REF!,RANDBETWEEN(1,COUNTA(#REF!)))</f>
        <v>#REF!</v>
      </c>
      <c r="AK22" s="1" t="e">
        <f t="array" aca="1" ref="AK22" ca="1">INDEX(#REF!,RANDBETWEEN(1,COUNTA(#REF!)))</f>
        <v>#REF!</v>
      </c>
      <c r="AL22" s="1" t="e">
        <f t="array" aca="1" ref="AL22" ca="1">INDEX(#REF!,RANDBETWEEN(1,COUNTA(#REF!)))</f>
        <v>#REF!</v>
      </c>
      <c r="AM22" s="1" t="e">
        <f t="array" aca="1" ref="AM22" ca="1">INDEX(#REF!,RANDBETWEEN(1,COUNTA(#REF!)))</f>
        <v>#REF!</v>
      </c>
      <c r="AN22" s="1" t="e">
        <f ca="1">_xlfn.XLOOKUP(AL22,#REF!,#REF!)</f>
        <v>#REF!</v>
      </c>
      <c r="AO22" s="1" t="e">
        <f ca="1">_xlfn.XLOOKUP(AM22,#REF!,#REF!)</f>
        <v>#REF!</v>
      </c>
      <c r="AP2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2" s="1">
        <v>9.90990990990991E-2</v>
      </c>
      <c r="AR22" s="1" t="e">
        <f t="array" aca="1" ref="AR22" ca="1">INDEX(#REF!,RANDBETWEEN(1,COUNTA(#REF!)))</f>
        <v>#REF!</v>
      </c>
      <c r="AS22" s="1" t="e">
        <f t="array" aca="1" ref="AS22" ca="1">INDEX(#REF!,RANDBETWEEN(1,COUNTA(#REF!)))</f>
        <v>#REF!</v>
      </c>
      <c r="AT22" s="1" t="e">
        <f t="array" aca="1" ref="AT22" ca="1">INDEX(#REF!,RANDBETWEEN(1,COUNTA(#REF!)))</f>
        <v>#REF!</v>
      </c>
      <c r="AU22" s="1" t="e">
        <f t="array" aca="1" ref="AU22" ca="1">INDEX(#REF!,RANDBETWEEN(1,COUNTA(#REF!)))</f>
        <v>#REF!</v>
      </c>
      <c r="AV22" s="1" t="e">
        <f t="array" aca="1" ref="AV22" ca="1">INDEX(#REF!,RANDBETWEEN(1,COUNTA(#REF!)))</f>
        <v>#REF!</v>
      </c>
      <c r="AW22" s="1" t="e">
        <f t="array" aca="1" ref="AW22" ca="1">INDEX(#REF!,RANDBETWEEN(1,COUNTA(#REF!)))</f>
        <v>#REF!</v>
      </c>
      <c r="AX22" s="1" t="e">
        <f t="array" aca="1" ref="AX22" ca="1">INDEX(#REF!,RANDBETWEEN(1,COUNTA(#REF!)))</f>
        <v>#REF!</v>
      </c>
      <c r="AY22" s="1" t="e">
        <f t="array" aca="1" ref="AY22" ca="1">INDEX(#REF!,RANDBETWEEN(1,COUNTA(#REF!)))</f>
        <v>#REF!</v>
      </c>
      <c r="AZ22" s="1" t="e">
        <f t="array" aca="1" ref="AZ22" ca="1">INDEX(#REF!,RANDBETWEEN(1,COUNTA(#REF!)))</f>
        <v>#REF!</v>
      </c>
      <c r="BA22" s="1" t="e">
        <f t="array" aca="1" ref="BA22" ca="1">INDEX(#REF!,RANDBETWEEN(1,COUNTA(#REF!)))</f>
        <v>#REF!</v>
      </c>
      <c r="BB22" s="1" t="e">
        <f t="array" aca="1" ref="BB22" ca="1">INDEX(#REF!,RANDBETWEEN(1,COUNTA(#REF!)))</f>
        <v>#REF!</v>
      </c>
      <c r="BC22" s="1" t="e">
        <f t="array" aca="1" ref="BC22" ca="1">IF($AV22="Yes",INDEX(#REF!,RANDBETWEEN(1,COUNTA(#REF!))),"")</f>
        <v>#REF!</v>
      </c>
      <c r="BD22" s="1" t="e">
        <f t="array" aca="1" ref="BD22" ca="1">IF($AV22="Yes",INDEX(#REF!,RANDBETWEEN(1,COUNTA(#REF!))),"")</f>
        <v>#REF!</v>
      </c>
      <c r="BE22" s="1" t="e">
        <f t="array" aca="1" ref="BE22" ca="1">IF($AV22="Yes",INDEX(#REF!,RANDBETWEEN(1,COUNTA(#REF!))),"")</f>
        <v>#REF!</v>
      </c>
      <c r="BF22" s="1" t="e">
        <f t="array" aca="1" ref="BF22" ca="1">IF($AV22="Yes",INDEX(#REF!,RANDBETWEEN(1,COUNTA(#REF!))),"")</f>
        <v>#REF!</v>
      </c>
      <c r="BG22" s="1" t="e">
        <f t="array" aca="1" ref="BG22" ca="1">IF($AV22="Yes",INDEX(#REF!,RANDBETWEEN(1,COUNTA(#REF!))),"")</f>
        <v>#REF!</v>
      </c>
    </row>
    <row r="23" spans="1:59" ht="15.75" customHeight="1" x14ac:dyDescent="0.25">
      <c r="A23" s="6">
        <v>44860.812291666669</v>
      </c>
      <c r="B23" s="1" t="e">
        <f t="array" aca="1" ref="B23" ca="1">INDEX(#REF!,RANDBETWEEN(1,COUNTA(#REF!)))</f>
        <v>#REF!</v>
      </c>
      <c r="C23" s="1" t="e">
        <f t="array" aca="1" ref="C23" ca="1">INDEX(#REF!,RANDBETWEEN(1,COUNTA(#REF!)))</f>
        <v>#REF!</v>
      </c>
      <c r="D23" s="1" t="e">
        <f t="array" aca="1" ref="D23" ca="1">INDEX(#REF!,RANDBETWEEN(1,COUNTA(#REF!)))</f>
        <v>#REF!</v>
      </c>
      <c r="E23" s="1" t="e">
        <f t="array" aca="1" ref="E23" ca="1">INDEX(#REF!,RANDBETWEEN(1,COUNTA(#REF!)))</f>
        <v>#REF!</v>
      </c>
      <c r="F23" s="1" t="e">
        <f t="array" aca="1" ref="F23" ca="1">INDEX(#REF!,RANDBETWEEN(1,COUNTA(#REF!)))</f>
        <v>#REF!</v>
      </c>
      <c r="G23" s="1" t="e">
        <f t="array" aca="1" ref="G23" ca="1">IF($F23="Public Housing (HDB)",INDEX(#REF!,RANDBETWEEN(1,COUNTA(#REF!))),"")</f>
        <v>#REF!</v>
      </c>
      <c r="H23" s="1" t="e">
        <f t="array" aca="1" ref="H23" ca="1">IF($F23="Public Housing (HDB)",INDEX(#REF!,RANDBETWEEN(1,COUNTA(#REF!))),"")</f>
        <v>#REF!</v>
      </c>
      <c r="I23" s="1" t="e">
        <f t="array" aca="1" ref="I23" ca="1">IF($F23="Public Housing (HDB)",INDEX(#REF!,RANDBETWEEN(1,COUNTA(#REF!))),"")</f>
        <v>#REF!</v>
      </c>
      <c r="J23" s="1" t="e">
        <f t="array" aca="1" ref="J23" ca="1">IF($F23="Public Housing (HDB)",INDEX(#REF!,RANDBETWEEN(1,COUNTA(#REF!))),"")</f>
        <v>#REF!</v>
      </c>
      <c r="K23" s="1" t="e">
        <f t="array" aca="1" ref="K23" ca="1">IF($F23&lt;&gt;"Public Housing (HDB)",INDEX(#REF!,RANDBETWEEN(1,COUNTA(#REF!))),"")</f>
        <v>#REF!</v>
      </c>
      <c r="L23" s="1" t="e">
        <f t="array" aca="1" ref="L23" ca="1">IF($F23&lt;&gt;"Public Housing (HDB)",INDEX(#REF!,RANDBETWEEN(1,COUNTA(#REF!))),"")</f>
        <v>#REF!</v>
      </c>
      <c r="M23" s="1" t="e">
        <f t="array" aca="1" ref="M23" ca="1">IF($F23&lt;&gt;"Public Housing (HDB)",INDEX(#REF!,RANDBETWEEN(1,COUNTA(#REF!))),"")</f>
        <v>#REF!</v>
      </c>
      <c r="N23" s="1" t="e">
        <f t="array" aca="1" ref="N23" ca="1">INDEX(#REF!,RANDBETWEEN(1,COUNTA(#REF!)))</f>
        <v>#REF!</v>
      </c>
      <c r="O23" s="1" t="e">
        <f t="array" aca="1" ref="O23" ca="1">INDEX(#REF!,RANDBETWEEN(1,COUNTA(#REF!)))</f>
        <v>#REF!</v>
      </c>
      <c r="P23" s="1" t="e">
        <f t="array" aca="1" ref="P23" ca="1">INDEX(#REF!,RANDBETWEEN(1,COUNTA(#REF!)))</f>
        <v>#REF!</v>
      </c>
      <c r="Q23" s="1" t="e">
        <f ca="1">_xlfn.XLOOKUP(FormResponses2[[#This Row],[How many friends do you have in your neighbourhood? ]],$Q$104:$Q$115,$R$104:$R$115)</f>
        <v>#REF!</v>
      </c>
      <c r="R23" s="1" t="e">
        <f ca="1">_xlfn.XLOOKUP(FormResponses2[[#This Row],[How many friends of different ethnicity do you have in your neighbourhood? ]],$Q$104:$Q$115,$R$104:$R$115)</f>
        <v>#REF!</v>
      </c>
      <c r="S2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3" s="1">
        <v>0.47019867549668876</v>
      </c>
      <c r="U23" s="1" t="e">
        <f t="array" aca="1" ref="U23" ca="1">INDEX(#REF!,RANDBETWEEN(1,COUNTA(#REF!)))</f>
        <v>#REF!</v>
      </c>
      <c r="V23" s="1" t="e">
        <f t="array" aca="1" ref="V23" ca="1">INDEX(#REF!,RANDBETWEEN(1,COUNTA(#REF!)))</f>
        <v>#REF!</v>
      </c>
      <c r="W23" s="1" t="e">
        <f t="array" aca="1" ref="W23" ca="1">INDEX(#REF!,RANDBETWEEN(1,COUNTA(#REF!)))</f>
        <v>#REF!</v>
      </c>
      <c r="X23" s="1" t="e">
        <f t="array" aca="1" ref="X23" ca="1">INDEX(#REF!,RANDBETWEEN(1,COUNTA(#REF!)))</f>
        <v>#REF!</v>
      </c>
      <c r="Y23" s="1" t="e">
        <f t="array" aca="1" ref="Y23" ca="1">INDEX(#REF!,RANDBETWEEN(1,COUNTA(#REF!)))</f>
        <v>#REF!</v>
      </c>
      <c r="Z23" s="1" t="e">
        <f t="array" aca="1" ref="Z23" ca="1">INDEX(#REF!,RANDBETWEEN(1,COUNTA(#REF!)))</f>
        <v>#REF!</v>
      </c>
      <c r="AA23" s="1" t="e">
        <f t="array" aca="1" ref="AA23" ca="1">INDEX(#REF!,RANDBETWEEN(1,COUNTA(#REF!)))</f>
        <v>#REF!</v>
      </c>
      <c r="AB23" s="1" t="e">
        <f t="array" aca="1" ref="AB23" ca="1">INDEX(#REF!,RANDBETWEEN(1,COUNTA(#REF!)))</f>
        <v>#REF!</v>
      </c>
      <c r="AC23" s="1" t="e">
        <f t="array" aca="1" ref="AC23" ca="1">INDEX(#REF!,RANDBETWEEN(1,COUNTA(#REF!)))</f>
        <v>#REF!</v>
      </c>
      <c r="AD23" s="1" t="e">
        <f t="array" aca="1" ref="AD23" ca="1">INDEX(#REF!,RANDBETWEEN(1,COUNTA(#REF!)))</f>
        <v>#REF!</v>
      </c>
      <c r="AE23" s="1" t="e">
        <f t="array" aca="1" ref="AE23" ca="1">INDEX(#REF!,RANDBETWEEN(1,COUNTA(#REF!)))</f>
        <v>#REF!</v>
      </c>
      <c r="AF23" s="1" t="e">
        <f t="array" aca="1" ref="AF23" ca="1">INDEX(#REF!,RANDBETWEEN(1,COUNTA(#REF!)))</f>
        <v>#REF!</v>
      </c>
      <c r="AG23" s="1" t="e">
        <f t="array" aca="1" ref="AG23" ca="1">INDEX(#REF!,RANDBETWEEN(1,COUNTA(#REF!)))</f>
        <v>#REF!</v>
      </c>
      <c r="AH23" s="1" t="e">
        <f t="array" aca="1" ref="AH23" ca="1">INDEX(#REF!,RANDBETWEEN(1,COUNTA(#REF!)))</f>
        <v>#REF!</v>
      </c>
      <c r="AI23" s="1" t="e">
        <f t="array" aca="1" ref="AI23" ca="1">INDEX(#REF!,RANDBETWEEN(1,COUNTA(#REF!)))</f>
        <v>#REF!</v>
      </c>
      <c r="AJ23" s="1" t="e">
        <f t="array" aca="1" ref="AJ23" ca="1">INDEX(#REF!,RANDBETWEEN(1,COUNTA(#REF!)))</f>
        <v>#REF!</v>
      </c>
      <c r="AK23" s="1" t="e">
        <f t="array" aca="1" ref="AK23" ca="1">INDEX(#REF!,RANDBETWEEN(1,COUNTA(#REF!)))</f>
        <v>#REF!</v>
      </c>
      <c r="AL23" s="1" t="e">
        <f t="array" aca="1" ref="AL23" ca="1">INDEX(#REF!,RANDBETWEEN(1,COUNTA(#REF!)))</f>
        <v>#REF!</v>
      </c>
      <c r="AM23" s="1" t="e">
        <f t="array" aca="1" ref="AM23" ca="1">INDEX(#REF!,RANDBETWEEN(1,COUNTA(#REF!)))</f>
        <v>#REF!</v>
      </c>
      <c r="AN23" s="1" t="e">
        <f ca="1">_xlfn.XLOOKUP(AL23,#REF!,#REF!)</f>
        <v>#REF!</v>
      </c>
      <c r="AO23" s="1" t="e">
        <f ca="1">_xlfn.XLOOKUP(AM23,#REF!,#REF!)</f>
        <v>#REF!</v>
      </c>
      <c r="AP2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3" s="1">
        <v>0.84732824427480913</v>
      </c>
      <c r="AR23" s="1" t="e">
        <f t="array" aca="1" ref="AR23" ca="1">INDEX(#REF!,RANDBETWEEN(1,COUNTA(#REF!)))</f>
        <v>#REF!</v>
      </c>
      <c r="AS23" s="1" t="e">
        <f t="array" aca="1" ref="AS23" ca="1">INDEX(#REF!,RANDBETWEEN(1,COUNTA(#REF!)))</f>
        <v>#REF!</v>
      </c>
      <c r="AT23" s="1" t="e">
        <f t="array" aca="1" ref="AT23" ca="1">INDEX(#REF!,RANDBETWEEN(1,COUNTA(#REF!)))</f>
        <v>#REF!</v>
      </c>
      <c r="AU23" s="1" t="e">
        <f t="array" aca="1" ref="AU23" ca="1">INDEX(#REF!,RANDBETWEEN(1,COUNTA(#REF!)))</f>
        <v>#REF!</v>
      </c>
      <c r="AV23" s="1" t="e">
        <f t="array" aca="1" ref="AV23" ca="1">INDEX(#REF!,RANDBETWEEN(1,COUNTA(#REF!)))</f>
        <v>#REF!</v>
      </c>
      <c r="AW23" s="1" t="e">
        <f t="array" aca="1" ref="AW23" ca="1">INDEX(#REF!,RANDBETWEEN(1,COUNTA(#REF!)))</f>
        <v>#REF!</v>
      </c>
      <c r="AX23" s="1" t="e">
        <f t="array" aca="1" ref="AX23" ca="1">INDEX(#REF!,RANDBETWEEN(1,COUNTA(#REF!)))</f>
        <v>#REF!</v>
      </c>
      <c r="AY23" s="1" t="e">
        <f t="array" aca="1" ref="AY23" ca="1">INDEX(#REF!,RANDBETWEEN(1,COUNTA(#REF!)))</f>
        <v>#REF!</v>
      </c>
      <c r="AZ23" s="1" t="e">
        <f t="array" aca="1" ref="AZ23" ca="1">INDEX(#REF!,RANDBETWEEN(1,COUNTA(#REF!)))</f>
        <v>#REF!</v>
      </c>
      <c r="BA23" s="1" t="e">
        <f t="array" aca="1" ref="BA23" ca="1">INDEX(#REF!,RANDBETWEEN(1,COUNTA(#REF!)))</f>
        <v>#REF!</v>
      </c>
      <c r="BB23" s="1" t="e">
        <f t="array" aca="1" ref="BB23" ca="1">INDEX(#REF!,RANDBETWEEN(1,COUNTA(#REF!)))</f>
        <v>#REF!</v>
      </c>
      <c r="BC23" s="1" t="e">
        <f t="array" aca="1" ref="BC23" ca="1">IF($AV23="Yes",INDEX(#REF!,RANDBETWEEN(1,COUNTA(#REF!))),"")</f>
        <v>#REF!</v>
      </c>
      <c r="BD23" s="1" t="e">
        <f t="array" aca="1" ref="BD23" ca="1">IF($AV23="Yes",INDEX(#REF!,RANDBETWEEN(1,COUNTA(#REF!))),"")</f>
        <v>#REF!</v>
      </c>
      <c r="BE23" s="1" t="e">
        <f t="array" aca="1" ref="BE23" ca="1">IF($AV23="Yes",INDEX(#REF!,RANDBETWEEN(1,COUNTA(#REF!))),"")</f>
        <v>#REF!</v>
      </c>
      <c r="BF23" s="1" t="e">
        <f t="array" aca="1" ref="BF23" ca="1">IF($AV23="Yes",INDEX(#REF!,RANDBETWEEN(1,COUNTA(#REF!))),"")</f>
        <v>#REF!</v>
      </c>
      <c r="BG23" s="1" t="e">
        <f t="array" aca="1" ref="BG23" ca="1">IF($AV23="Yes",INDEX(#REF!,RANDBETWEEN(1,COUNTA(#REF!))),"")</f>
        <v>#REF!</v>
      </c>
    </row>
    <row r="24" spans="1:59" ht="15.75" customHeight="1" x14ac:dyDescent="0.25">
      <c r="A24" s="6">
        <v>44861.812291666669</v>
      </c>
      <c r="B24" s="1" t="e">
        <f t="array" aca="1" ref="B24" ca="1">INDEX(#REF!,RANDBETWEEN(1,COUNTA(#REF!)))</f>
        <v>#REF!</v>
      </c>
      <c r="C24" s="1" t="e">
        <f t="array" aca="1" ref="C24" ca="1">INDEX(#REF!,RANDBETWEEN(1,COUNTA(#REF!)))</f>
        <v>#REF!</v>
      </c>
      <c r="D24" s="1" t="e">
        <f t="array" aca="1" ref="D24" ca="1">INDEX(#REF!,RANDBETWEEN(1,COUNTA(#REF!)))</f>
        <v>#REF!</v>
      </c>
      <c r="E24" s="1" t="e">
        <f t="array" aca="1" ref="E24" ca="1">INDEX(#REF!,RANDBETWEEN(1,COUNTA(#REF!)))</f>
        <v>#REF!</v>
      </c>
      <c r="F24" s="1" t="e">
        <f t="array" aca="1" ref="F24" ca="1">INDEX(#REF!,RANDBETWEEN(1,COUNTA(#REF!)))</f>
        <v>#REF!</v>
      </c>
      <c r="G24" s="1" t="e">
        <f t="array" aca="1" ref="G24" ca="1">IF($F24="Public Housing (HDB)",INDEX(#REF!,RANDBETWEEN(1,COUNTA(#REF!))),"")</f>
        <v>#REF!</v>
      </c>
      <c r="H24" s="1" t="e">
        <f t="array" aca="1" ref="H24" ca="1">IF($F24="Public Housing (HDB)",INDEX(#REF!,RANDBETWEEN(1,COUNTA(#REF!))),"")</f>
        <v>#REF!</v>
      </c>
      <c r="I24" s="1" t="e">
        <f t="array" aca="1" ref="I24" ca="1">IF($F24="Public Housing (HDB)",INDEX(#REF!,RANDBETWEEN(1,COUNTA(#REF!))),"")</f>
        <v>#REF!</v>
      </c>
      <c r="J24" s="1" t="e">
        <f t="array" aca="1" ref="J24" ca="1">IF($F24="Public Housing (HDB)",INDEX(#REF!,RANDBETWEEN(1,COUNTA(#REF!))),"")</f>
        <v>#REF!</v>
      </c>
      <c r="K24" s="1" t="e">
        <f t="array" aca="1" ref="K24" ca="1">IF($F24&lt;&gt;"Public Housing (HDB)",INDEX(#REF!,RANDBETWEEN(1,COUNTA(#REF!))),"")</f>
        <v>#REF!</v>
      </c>
      <c r="L24" s="1" t="e">
        <f t="array" aca="1" ref="L24" ca="1">IF($F24&lt;&gt;"Public Housing (HDB)",INDEX(#REF!,RANDBETWEEN(1,COUNTA(#REF!))),"")</f>
        <v>#REF!</v>
      </c>
      <c r="M24" s="1" t="e">
        <f t="array" aca="1" ref="M24" ca="1">IF($F24&lt;&gt;"Public Housing (HDB)",INDEX(#REF!,RANDBETWEEN(1,COUNTA(#REF!))),"")</f>
        <v>#REF!</v>
      </c>
      <c r="N24" s="1" t="e">
        <f t="array" aca="1" ref="N24" ca="1">INDEX(#REF!,RANDBETWEEN(1,COUNTA(#REF!)))</f>
        <v>#REF!</v>
      </c>
      <c r="O24" s="1" t="e">
        <f t="array" aca="1" ref="O24" ca="1">INDEX(#REF!,RANDBETWEEN(1,COUNTA(#REF!)))</f>
        <v>#REF!</v>
      </c>
      <c r="P24" s="1" t="e">
        <f t="array" aca="1" ref="P24" ca="1">INDEX(#REF!,RANDBETWEEN(1,COUNTA(#REF!)))</f>
        <v>#REF!</v>
      </c>
      <c r="Q24" s="1" t="e">
        <f ca="1">_xlfn.XLOOKUP(FormResponses2[[#This Row],[How many friends do you have in your neighbourhood? ]],$Q$104:$Q$115,$R$104:$R$115)</f>
        <v>#REF!</v>
      </c>
      <c r="R24" s="1" t="e">
        <f ca="1">_xlfn.XLOOKUP(FormResponses2[[#This Row],[How many friends of different ethnicity do you have in your neighbourhood? ]],$Q$104:$Q$115,$R$104:$R$115)</f>
        <v>#REF!</v>
      </c>
      <c r="S2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4" s="1"/>
      <c r="U24" s="1" t="e">
        <f t="array" aca="1" ref="U24" ca="1">INDEX(#REF!,RANDBETWEEN(1,COUNTA(#REF!)))</f>
        <v>#REF!</v>
      </c>
      <c r="V24" s="1" t="e">
        <f t="array" aca="1" ref="V24" ca="1">INDEX(#REF!,RANDBETWEEN(1,COUNTA(#REF!)))</f>
        <v>#REF!</v>
      </c>
      <c r="W24" s="1" t="e">
        <f t="array" aca="1" ref="W24" ca="1">INDEX(#REF!,RANDBETWEEN(1,COUNTA(#REF!)))</f>
        <v>#REF!</v>
      </c>
      <c r="X24" s="1" t="e">
        <f t="array" aca="1" ref="X24" ca="1">INDEX(#REF!,RANDBETWEEN(1,COUNTA(#REF!)))</f>
        <v>#REF!</v>
      </c>
      <c r="Y24" s="1" t="e">
        <f t="array" aca="1" ref="Y24" ca="1">INDEX(#REF!,RANDBETWEEN(1,COUNTA(#REF!)))</f>
        <v>#REF!</v>
      </c>
      <c r="Z24" s="1" t="e">
        <f t="array" aca="1" ref="Z24" ca="1">INDEX(#REF!,RANDBETWEEN(1,COUNTA(#REF!)))</f>
        <v>#REF!</v>
      </c>
      <c r="AA24" s="1" t="e">
        <f t="array" aca="1" ref="AA24" ca="1">INDEX(#REF!,RANDBETWEEN(1,COUNTA(#REF!)))</f>
        <v>#REF!</v>
      </c>
      <c r="AB24" s="1" t="e">
        <f t="array" aca="1" ref="AB24" ca="1">INDEX(#REF!,RANDBETWEEN(1,COUNTA(#REF!)))</f>
        <v>#REF!</v>
      </c>
      <c r="AC24" s="1" t="e">
        <f t="array" aca="1" ref="AC24" ca="1">INDEX(#REF!,RANDBETWEEN(1,COUNTA(#REF!)))</f>
        <v>#REF!</v>
      </c>
      <c r="AD24" s="1" t="e">
        <f t="array" aca="1" ref="AD24" ca="1">INDEX(#REF!,RANDBETWEEN(1,COUNTA(#REF!)))</f>
        <v>#REF!</v>
      </c>
      <c r="AE24" s="1" t="e">
        <f t="array" aca="1" ref="AE24" ca="1">INDEX(#REF!,RANDBETWEEN(1,COUNTA(#REF!)))</f>
        <v>#REF!</v>
      </c>
      <c r="AF24" s="1" t="e">
        <f t="array" aca="1" ref="AF24" ca="1">INDEX(#REF!,RANDBETWEEN(1,COUNTA(#REF!)))</f>
        <v>#REF!</v>
      </c>
      <c r="AG24" s="1" t="e">
        <f t="array" aca="1" ref="AG24" ca="1">INDEX(#REF!,RANDBETWEEN(1,COUNTA(#REF!)))</f>
        <v>#REF!</v>
      </c>
      <c r="AH24" s="1" t="e">
        <f t="array" aca="1" ref="AH24" ca="1">INDEX(#REF!,RANDBETWEEN(1,COUNTA(#REF!)))</f>
        <v>#REF!</v>
      </c>
      <c r="AI24" s="1" t="e">
        <f t="array" aca="1" ref="AI24" ca="1">INDEX(#REF!,RANDBETWEEN(1,COUNTA(#REF!)))</f>
        <v>#REF!</v>
      </c>
      <c r="AJ24" s="1" t="e">
        <f t="array" aca="1" ref="AJ24" ca="1">INDEX(#REF!,RANDBETWEEN(1,COUNTA(#REF!)))</f>
        <v>#REF!</v>
      </c>
      <c r="AK24" s="1" t="e">
        <f t="array" aca="1" ref="AK24" ca="1">INDEX(#REF!,RANDBETWEEN(1,COUNTA(#REF!)))</f>
        <v>#REF!</v>
      </c>
      <c r="AL24" s="1" t="e">
        <f t="array" aca="1" ref="AL24" ca="1">INDEX(#REF!,RANDBETWEEN(1,COUNTA(#REF!)))</f>
        <v>#REF!</v>
      </c>
      <c r="AM24" s="1" t="e">
        <f t="array" aca="1" ref="AM24" ca="1">INDEX(#REF!,RANDBETWEEN(1,COUNTA(#REF!)))</f>
        <v>#REF!</v>
      </c>
      <c r="AN24" s="1" t="e">
        <f ca="1">_xlfn.XLOOKUP(AL24,#REF!,#REF!)</f>
        <v>#REF!</v>
      </c>
      <c r="AO24" s="1" t="e">
        <f ca="1">_xlfn.XLOOKUP(AM24,#REF!,#REF!)</f>
        <v>#REF!</v>
      </c>
      <c r="AP2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4" s="1"/>
      <c r="AR24" s="1" t="e">
        <f t="array" aca="1" ref="AR24" ca="1">INDEX(#REF!,RANDBETWEEN(1,COUNTA(#REF!)))</f>
        <v>#REF!</v>
      </c>
      <c r="AS24" s="1" t="e">
        <f t="array" aca="1" ref="AS24" ca="1">INDEX(#REF!,RANDBETWEEN(1,COUNTA(#REF!)))</f>
        <v>#REF!</v>
      </c>
      <c r="AT24" s="1" t="e">
        <f t="array" aca="1" ref="AT24" ca="1">INDEX(#REF!,RANDBETWEEN(1,COUNTA(#REF!)))</f>
        <v>#REF!</v>
      </c>
      <c r="AU24" s="1" t="e">
        <f t="array" aca="1" ref="AU24" ca="1">INDEX(#REF!,RANDBETWEEN(1,COUNTA(#REF!)))</f>
        <v>#REF!</v>
      </c>
      <c r="AV24" s="1" t="e">
        <f t="array" aca="1" ref="AV24" ca="1">INDEX(#REF!,RANDBETWEEN(1,COUNTA(#REF!)))</f>
        <v>#REF!</v>
      </c>
      <c r="AW24" s="1" t="e">
        <f t="array" aca="1" ref="AW24" ca="1">INDEX(#REF!,RANDBETWEEN(1,COUNTA(#REF!)))</f>
        <v>#REF!</v>
      </c>
      <c r="AX24" s="1" t="e">
        <f t="array" aca="1" ref="AX24" ca="1">INDEX(#REF!,RANDBETWEEN(1,COUNTA(#REF!)))</f>
        <v>#REF!</v>
      </c>
      <c r="AY24" s="1" t="e">
        <f t="array" aca="1" ref="AY24" ca="1">INDEX(#REF!,RANDBETWEEN(1,COUNTA(#REF!)))</f>
        <v>#REF!</v>
      </c>
      <c r="AZ24" s="1" t="e">
        <f t="array" aca="1" ref="AZ24" ca="1">INDEX(#REF!,RANDBETWEEN(1,COUNTA(#REF!)))</f>
        <v>#REF!</v>
      </c>
      <c r="BA24" s="1" t="e">
        <f t="array" aca="1" ref="BA24" ca="1">INDEX(#REF!,RANDBETWEEN(1,COUNTA(#REF!)))</f>
        <v>#REF!</v>
      </c>
      <c r="BB24" s="1" t="e">
        <f t="array" aca="1" ref="BB24" ca="1">INDEX(#REF!,RANDBETWEEN(1,COUNTA(#REF!)))</f>
        <v>#REF!</v>
      </c>
      <c r="BC24" s="1" t="e">
        <f t="array" aca="1" ref="BC24" ca="1">IF($AV24="Yes",INDEX(#REF!,RANDBETWEEN(1,COUNTA(#REF!))),"")</f>
        <v>#REF!</v>
      </c>
      <c r="BD24" s="1" t="e">
        <f t="array" aca="1" ref="BD24" ca="1">IF($AV24="Yes",INDEX(#REF!,RANDBETWEEN(1,COUNTA(#REF!))),"")</f>
        <v>#REF!</v>
      </c>
      <c r="BE24" s="1" t="e">
        <f t="array" aca="1" ref="BE24" ca="1">IF($AV24="Yes",INDEX(#REF!,RANDBETWEEN(1,COUNTA(#REF!))),"")</f>
        <v>#REF!</v>
      </c>
      <c r="BF24" s="1" t="e">
        <f t="array" aca="1" ref="BF24" ca="1">IF($AV24="Yes",INDEX(#REF!,RANDBETWEEN(1,COUNTA(#REF!))),"")</f>
        <v>#REF!</v>
      </c>
      <c r="BG24" s="1" t="e">
        <f t="array" aca="1" ref="BG24" ca="1">IF($AV24="Yes",INDEX(#REF!,RANDBETWEEN(1,COUNTA(#REF!))),"")</f>
        <v>#REF!</v>
      </c>
    </row>
    <row r="25" spans="1:59" ht="15.75" customHeight="1" x14ac:dyDescent="0.25">
      <c r="A25" s="6">
        <v>44862.812291666669</v>
      </c>
      <c r="B25" s="1" t="e">
        <f t="array" aca="1" ref="B25" ca="1">INDEX(#REF!,RANDBETWEEN(1,COUNTA(#REF!)))</f>
        <v>#REF!</v>
      </c>
      <c r="C25" s="1" t="e">
        <f t="array" aca="1" ref="C25" ca="1">INDEX(#REF!,RANDBETWEEN(1,COUNTA(#REF!)))</f>
        <v>#REF!</v>
      </c>
      <c r="D25" s="1" t="e">
        <f t="array" aca="1" ref="D25" ca="1">INDEX(#REF!,RANDBETWEEN(1,COUNTA(#REF!)))</f>
        <v>#REF!</v>
      </c>
      <c r="E25" s="1" t="e">
        <f t="array" aca="1" ref="E25" ca="1">INDEX(#REF!,RANDBETWEEN(1,COUNTA(#REF!)))</f>
        <v>#REF!</v>
      </c>
      <c r="F25" s="1" t="e">
        <f t="array" aca="1" ref="F25" ca="1">INDEX(#REF!,RANDBETWEEN(1,COUNTA(#REF!)))</f>
        <v>#REF!</v>
      </c>
      <c r="G25" s="1" t="e">
        <f t="array" aca="1" ref="G25" ca="1">IF($F25="Public Housing (HDB)",INDEX(#REF!,RANDBETWEEN(1,COUNTA(#REF!))),"")</f>
        <v>#REF!</v>
      </c>
      <c r="H25" s="1" t="e">
        <f t="array" aca="1" ref="H25" ca="1">IF($F25="Public Housing (HDB)",INDEX(#REF!,RANDBETWEEN(1,COUNTA(#REF!))),"")</f>
        <v>#REF!</v>
      </c>
      <c r="I25" s="1" t="e">
        <f t="array" aca="1" ref="I25" ca="1">IF($F25="Public Housing (HDB)",INDEX(#REF!,RANDBETWEEN(1,COUNTA(#REF!))),"")</f>
        <v>#REF!</v>
      </c>
      <c r="J25" s="1" t="e">
        <f t="array" aca="1" ref="J25" ca="1">IF($F25="Public Housing (HDB)",INDEX(#REF!,RANDBETWEEN(1,COUNTA(#REF!))),"")</f>
        <v>#REF!</v>
      </c>
      <c r="K25" s="1" t="e">
        <f t="array" aca="1" ref="K25" ca="1">IF($F25&lt;&gt;"Public Housing (HDB)",INDEX(#REF!,RANDBETWEEN(1,COUNTA(#REF!))),"")</f>
        <v>#REF!</v>
      </c>
      <c r="L25" s="1" t="e">
        <f t="array" aca="1" ref="L25" ca="1">IF($F25&lt;&gt;"Public Housing (HDB)",INDEX(#REF!,RANDBETWEEN(1,COUNTA(#REF!))),"")</f>
        <v>#REF!</v>
      </c>
      <c r="M25" s="1" t="e">
        <f t="array" aca="1" ref="M25" ca="1">IF($F25&lt;&gt;"Public Housing (HDB)",INDEX(#REF!,RANDBETWEEN(1,COUNTA(#REF!))),"")</f>
        <v>#REF!</v>
      </c>
      <c r="N25" s="1" t="e">
        <f t="array" aca="1" ref="N25" ca="1">INDEX(#REF!,RANDBETWEEN(1,COUNTA(#REF!)))</f>
        <v>#REF!</v>
      </c>
      <c r="O25" s="1" t="e">
        <f t="array" aca="1" ref="O25" ca="1">INDEX(#REF!,RANDBETWEEN(1,COUNTA(#REF!)))</f>
        <v>#REF!</v>
      </c>
      <c r="P25" s="1" t="e">
        <f t="array" aca="1" ref="P25" ca="1">INDEX(#REF!,RANDBETWEEN(1,COUNTA(#REF!)))</f>
        <v>#REF!</v>
      </c>
      <c r="Q25" s="1" t="e">
        <f ca="1">_xlfn.XLOOKUP(FormResponses2[[#This Row],[How many friends do you have in your neighbourhood? ]],$Q$104:$Q$115,$R$104:$R$115)</f>
        <v>#REF!</v>
      </c>
      <c r="R25" s="1" t="e">
        <f ca="1">_xlfn.XLOOKUP(FormResponses2[[#This Row],[How many friends of different ethnicity do you have in your neighbourhood? ]],$Q$104:$Q$115,$R$104:$R$115)</f>
        <v>#REF!</v>
      </c>
      <c r="S2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5" s="1">
        <v>0</v>
      </c>
      <c r="U25" s="1" t="e">
        <f t="array" aca="1" ref="U25" ca="1">INDEX(#REF!,RANDBETWEEN(1,COUNTA(#REF!)))</f>
        <v>#REF!</v>
      </c>
      <c r="V25" s="1" t="e">
        <f t="array" aca="1" ref="V25" ca="1">INDEX(#REF!,RANDBETWEEN(1,COUNTA(#REF!)))</f>
        <v>#REF!</v>
      </c>
      <c r="W25" s="1" t="e">
        <f t="array" aca="1" ref="W25" ca="1">INDEX(#REF!,RANDBETWEEN(1,COUNTA(#REF!)))</f>
        <v>#REF!</v>
      </c>
      <c r="X25" s="1" t="e">
        <f t="array" aca="1" ref="X25" ca="1">INDEX(#REF!,RANDBETWEEN(1,COUNTA(#REF!)))</f>
        <v>#REF!</v>
      </c>
      <c r="Y25" s="1" t="e">
        <f t="array" aca="1" ref="Y25" ca="1">INDEX(#REF!,RANDBETWEEN(1,COUNTA(#REF!)))</f>
        <v>#REF!</v>
      </c>
      <c r="Z25" s="1" t="e">
        <f t="array" aca="1" ref="Z25" ca="1">INDEX(#REF!,RANDBETWEEN(1,COUNTA(#REF!)))</f>
        <v>#REF!</v>
      </c>
      <c r="AA25" s="1" t="e">
        <f t="array" aca="1" ref="AA25" ca="1">INDEX(#REF!,RANDBETWEEN(1,COUNTA(#REF!)))</f>
        <v>#REF!</v>
      </c>
      <c r="AB25" s="1" t="e">
        <f t="array" aca="1" ref="AB25" ca="1">INDEX(#REF!,RANDBETWEEN(1,COUNTA(#REF!)))</f>
        <v>#REF!</v>
      </c>
      <c r="AC25" s="1" t="e">
        <f t="array" aca="1" ref="AC25" ca="1">INDEX(#REF!,RANDBETWEEN(1,COUNTA(#REF!)))</f>
        <v>#REF!</v>
      </c>
      <c r="AD25" s="1" t="e">
        <f t="array" aca="1" ref="AD25" ca="1">INDEX(#REF!,RANDBETWEEN(1,COUNTA(#REF!)))</f>
        <v>#REF!</v>
      </c>
      <c r="AE25" s="1" t="e">
        <f t="array" aca="1" ref="AE25" ca="1">INDEX(#REF!,RANDBETWEEN(1,COUNTA(#REF!)))</f>
        <v>#REF!</v>
      </c>
      <c r="AF25" s="1" t="e">
        <f t="array" aca="1" ref="AF25" ca="1">INDEX(#REF!,RANDBETWEEN(1,COUNTA(#REF!)))</f>
        <v>#REF!</v>
      </c>
      <c r="AG25" s="1" t="e">
        <f t="array" aca="1" ref="AG25" ca="1">INDEX(#REF!,RANDBETWEEN(1,COUNTA(#REF!)))</f>
        <v>#REF!</v>
      </c>
      <c r="AH25" s="1" t="e">
        <f t="array" aca="1" ref="AH25" ca="1">INDEX(#REF!,RANDBETWEEN(1,COUNTA(#REF!)))</f>
        <v>#REF!</v>
      </c>
      <c r="AI25" s="1" t="e">
        <f t="array" aca="1" ref="AI25" ca="1">INDEX(#REF!,RANDBETWEEN(1,COUNTA(#REF!)))</f>
        <v>#REF!</v>
      </c>
      <c r="AJ25" s="1" t="e">
        <f t="array" aca="1" ref="AJ25" ca="1">INDEX(#REF!,RANDBETWEEN(1,COUNTA(#REF!)))</f>
        <v>#REF!</v>
      </c>
      <c r="AK25" s="1" t="e">
        <f t="array" aca="1" ref="AK25" ca="1">INDEX(#REF!,RANDBETWEEN(1,COUNTA(#REF!)))</f>
        <v>#REF!</v>
      </c>
      <c r="AL25" s="1" t="e">
        <f t="array" aca="1" ref="AL25" ca="1">INDEX(#REF!,RANDBETWEEN(1,COUNTA(#REF!)))</f>
        <v>#REF!</v>
      </c>
      <c r="AM25" s="1" t="e">
        <f t="array" aca="1" ref="AM25" ca="1">INDEX(#REF!,RANDBETWEEN(1,COUNTA(#REF!)))</f>
        <v>#REF!</v>
      </c>
      <c r="AN25" s="1" t="e">
        <f ca="1">_xlfn.XLOOKUP(AL25,#REF!,#REF!)</f>
        <v>#REF!</v>
      </c>
      <c r="AO25" s="1" t="e">
        <f ca="1">_xlfn.XLOOKUP(AM25,#REF!,#REF!)</f>
        <v>#REF!</v>
      </c>
      <c r="AP2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5" s="1"/>
      <c r="AR25" s="1" t="e">
        <f t="array" aca="1" ref="AR25" ca="1">INDEX(#REF!,RANDBETWEEN(1,COUNTA(#REF!)))</f>
        <v>#REF!</v>
      </c>
      <c r="AS25" s="1" t="e">
        <f t="array" aca="1" ref="AS25" ca="1">INDEX(#REF!,RANDBETWEEN(1,COUNTA(#REF!)))</f>
        <v>#REF!</v>
      </c>
      <c r="AT25" s="1" t="e">
        <f t="array" aca="1" ref="AT25" ca="1">INDEX(#REF!,RANDBETWEEN(1,COUNTA(#REF!)))</f>
        <v>#REF!</v>
      </c>
      <c r="AU25" s="1" t="e">
        <f t="array" aca="1" ref="AU25" ca="1">INDEX(#REF!,RANDBETWEEN(1,COUNTA(#REF!)))</f>
        <v>#REF!</v>
      </c>
      <c r="AV25" s="1" t="e">
        <f t="array" aca="1" ref="AV25" ca="1">INDEX(#REF!,RANDBETWEEN(1,COUNTA(#REF!)))</f>
        <v>#REF!</v>
      </c>
      <c r="AW25" s="1" t="e">
        <f t="array" aca="1" ref="AW25" ca="1">INDEX(#REF!,RANDBETWEEN(1,COUNTA(#REF!)))</f>
        <v>#REF!</v>
      </c>
      <c r="AX25" s="1" t="e">
        <f t="array" aca="1" ref="AX25" ca="1">INDEX(#REF!,RANDBETWEEN(1,COUNTA(#REF!)))</f>
        <v>#REF!</v>
      </c>
      <c r="AY25" s="1" t="e">
        <f t="array" aca="1" ref="AY25" ca="1">INDEX(#REF!,RANDBETWEEN(1,COUNTA(#REF!)))</f>
        <v>#REF!</v>
      </c>
      <c r="AZ25" s="1" t="e">
        <f t="array" aca="1" ref="AZ25" ca="1">INDEX(#REF!,RANDBETWEEN(1,COUNTA(#REF!)))</f>
        <v>#REF!</v>
      </c>
      <c r="BA25" s="1" t="e">
        <f t="array" aca="1" ref="BA25" ca="1">INDEX(#REF!,RANDBETWEEN(1,COUNTA(#REF!)))</f>
        <v>#REF!</v>
      </c>
      <c r="BB25" s="1" t="e">
        <f t="array" aca="1" ref="BB25" ca="1">INDEX(#REF!,RANDBETWEEN(1,COUNTA(#REF!)))</f>
        <v>#REF!</v>
      </c>
      <c r="BC25" s="1" t="e">
        <f t="array" aca="1" ref="BC25" ca="1">IF($AV25="Yes",INDEX(#REF!,RANDBETWEEN(1,COUNTA(#REF!))),"")</f>
        <v>#REF!</v>
      </c>
      <c r="BD25" s="1" t="e">
        <f t="array" aca="1" ref="BD25" ca="1">IF($AV25="Yes",INDEX(#REF!,RANDBETWEEN(1,COUNTA(#REF!))),"")</f>
        <v>#REF!</v>
      </c>
      <c r="BE25" s="1" t="e">
        <f t="array" aca="1" ref="BE25" ca="1">IF($AV25="Yes",INDEX(#REF!,RANDBETWEEN(1,COUNTA(#REF!))),"")</f>
        <v>#REF!</v>
      </c>
      <c r="BF25" s="1" t="e">
        <f t="array" aca="1" ref="BF25" ca="1">IF($AV25="Yes",INDEX(#REF!,RANDBETWEEN(1,COUNTA(#REF!))),"")</f>
        <v>#REF!</v>
      </c>
      <c r="BG25" s="1" t="e">
        <f t="array" aca="1" ref="BG25" ca="1">IF($AV25="Yes",INDEX(#REF!,RANDBETWEEN(1,COUNTA(#REF!))),"")</f>
        <v>#REF!</v>
      </c>
    </row>
    <row r="26" spans="1:59" ht="15.75" customHeight="1" x14ac:dyDescent="0.25">
      <c r="A26" s="6">
        <v>44863.812291666669</v>
      </c>
      <c r="B26" s="1" t="e">
        <f t="array" aca="1" ref="B26" ca="1">INDEX(#REF!,RANDBETWEEN(1,COUNTA(#REF!)))</f>
        <v>#REF!</v>
      </c>
      <c r="C26" s="1" t="e">
        <f t="array" aca="1" ref="C26" ca="1">INDEX(#REF!,RANDBETWEEN(1,COUNTA(#REF!)))</f>
        <v>#REF!</v>
      </c>
      <c r="D26" s="1" t="e">
        <f t="array" aca="1" ref="D26" ca="1">INDEX(#REF!,RANDBETWEEN(1,COUNTA(#REF!)))</f>
        <v>#REF!</v>
      </c>
      <c r="E26" s="1" t="e">
        <f t="array" aca="1" ref="E26" ca="1">INDEX(#REF!,RANDBETWEEN(1,COUNTA(#REF!)))</f>
        <v>#REF!</v>
      </c>
      <c r="F26" s="1" t="e">
        <f t="array" aca="1" ref="F26" ca="1">INDEX(#REF!,RANDBETWEEN(1,COUNTA(#REF!)))</f>
        <v>#REF!</v>
      </c>
      <c r="G26" s="1" t="e">
        <f t="array" aca="1" ref="G26" ca="1">IF($F26="Public Housing (HDB)",INDEX(#REF!,RANDBETWEEN(1,COUNTA(#REF!))),"")</f>
        <v>#REF!</v>
      </c>
      <c r="H26" s="1" t="e">
        <f t="array" aca="1" ref="H26" ca="1">IF($F26="Public Housing (HDB)",INDEX(#REF!,RANDBETWEEN(1,COUNTA(#REF!))),"")</f>
        <v>#REF!</v>
      </c>
      <c r="I26" s="1" t="e">
        <f t="array" aca="1" ref="I26" ca="1">IF($F26="Public Housing (HDB)",INDEX(#REF!,RANDBETWEEN(1,COUNTA(#REF!))),"")</f>
        <v>#REF!</v>
      </c>
      <c r="J26" s="1" t="e">
        <f t="array" aca="1" ref="J26" ca="1">IF($F26="Public Housing (HDB)",INDEX(#REF!,RANDBETWEEN(1,COUNTA(#REF!))),"")</f>
        <v>#REF!</v>
      </c>
      <c r="K26" s="1" t="e">
        <f t="array" aca="1" ref="K26" ca="1">IF($F26&lt;&gt;"Public Housing (HDB)",INDEX(#REF!,RANDBETWEEN(1,COUNTA(#REF!))),"")</f>
        <v>#REF!</v>
      </c>
      <c r="L26" s="1" t="e">
        <f t="array" aca="1" ref="L26" ca="1">IF($F26&lt;&gt;"Public Housing (HDB)",INDEX(#REF!,RANDBETWEEN(1,COUNTA(#REF!))),"")</f>
        <v>#REF!</v>
      </c>
      <c r="M26" s="1" t="e">
        <f t="array" aca="1" ref="M26" ca="1">IF($F26&lt;&gt;"Public Housing (HDB)",INDEX(#REF!,RANDBETWEEN(1,COUNTA(#REF!))),"")</f>
        <v>#REF!</v>
      </c>
      <c r="N26" s="1" t="e">
        <f t="array" aca="1" ref="N26" ca="1">INDEX(#REF!,RANDBETWEEN(1,COUNTA(#REF!)))</f>
        <v>#REF!</v>
      </c>
      <c r="O26" s="1" t="e">
        <f t="array" aca="1" ref="O26" ca="1">INDEX(#REF!,RANDBETWEEN(1,COUNTA(#REF!)))</f>
        <v>#REF!</v>
      </c>
      <c r="P26" s="1" t="e">
        <f t="array" aca="1" ref="P26" ca="1">INDEX(#REF!,RANDBETWEEN(1,COUNTA(#REF!)))</f>
        <v>#REF!</v>
      </c>
      <c r="Q26" s="1" t="e">
        <f ca="1">_xlfn.XLOOKUP(FormResponses2[[#This Row],[How many friends do you have in your neighbourhood? ]],$Q$104:$Q$115,$R$104:$R$115)</f>
        <v>#REF!</v>
      </c>
      <c r="R26" s="1" t="e">
        <f ca="1">_xlfn.XLOOKUP(FormResponses2[[#This Row],[How many friends of different ethnicity do you have in your neighbourhood? ]],$Q$104:$Q$115,$R$104:$R$115)</f>
        <v>#REF!</v>
      </c>
      <c r="S2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6" s="1"/>
      <c r="U26" s="1" t="e">
        <f t="array" aca="1" ref="U26" ca="1">INDEX(#REF!,RANDBETWEEN(1,COUNTA(#REF!)))</f>
        <v>#REF!</v>
      </c>
      <c r="V26" s="1" t="e">
        <f t="array" aca="1" ref="V26" ca="1">INDEX(#REF!,RANDBETWEEN(1,COUNTA(#REF!)))</f>
        <v>#REF!</v>
      </c>
      <c r="W26" s="1" t="e">
        <f t="array" aca="1" ref="W26" ca="1">INDEX(#REF!,RANDBETWEEN(1,COUNTA(#REF!)))</f>
        <v>#REF!</v>
      </c>
      <c r="X26" s="1" t="e">
        <f t="array" aca="1" ref="X26" ca="1">INDEX(#REF!,RANDBETWEEN(1,COUNTA(#REF!)))</f>
        <v>#REF!</v>
      </c>
      <c r="Y26" s="1" t="e">
        <f t="array" aca="1" ref="Y26" ca="1">INDEX(#REF!,RANDBETWEEN(1,COUNTA(#REF!)))</f>
        <v>#REF!</v>
      </c>
      <c r="Z26" s="1" t="e">
        <f t="array" aca="1" ref="Z26" ca="1">INDEX(#REF!,RANDBETWEEN(1,COUNTA(#REF!)))</f>
        <v>#REF!</v>
      </c>
      <c r="AA26" s="1" t="e">
        <f t="array" aca="1" ref="AA26" ca="1">INDEX(#REF!,RANDBETWEEN(1,COUNTA(#REF!)))</f>
        <v>#REF!</v>
      </c>
      <c r="AB26" s="1" t="e">
        <f t="array" aca="1" ref="AB26" ca="1">INDEX(#REF!,RANDBETWEEN(1,COUNTA(#REF!)))</f>
        <v>#REF!</v>
      </c>
      <c r="AC26" s="1" t="e">
        <f t="array" aca="1" ref="AC26" ca="1">INDEX(#REF!,RANDBETWEEN(1,COUNTA(#REF!)))</f>
        <v>#REF!</v>
      </c>
      <c r="AD26" s="1" t="e">
        <f t="array" aca="1" ref="AD26" ca="1">INDEX(#REF!,RANDBETWEEN(1,COUNTA(#REF!)))</f>
        <v>#REF!</v>
      </c>
      <c r="AE26" s="1" t="e">
        <f t="array" aca="1" ref="AE26" ca="1">INDEX(#REF!,RANDBETWEEN(1,COUNTA(#REF!)))</f>
        <v>#REF!</v>
      </c>
      <c r="AF26" s="1" t="e">
        <f t="array" aca="1" ref="AF26" ca="1">INDEX(#REF!,RANDBETWEEN(1,COUNTA(#REF!)))</f>
        <v>#REF!</v>
      </c>
      <c r="AG26" s="1" t="e">
        <f t="array" aca="1" ref="AG26" ca="1">INDEX(#REF!,RANDBETWEEN(1,COUNTA(#REF!)))</f>
        <v>#REF!</v>
      </c>
      <c r="AH26" s="1" t="e">
        <f t="array" aca="1" ref="AH26" ca="1">INDEX(#REF!,RANDBETWEEN(1,COUNTA(#REF!)))</f>
        <v>#REF!</v>
      </c>
      <c r="AI26" s="1" t="e">
        <f t="array" aca="1" ref="AI26" ca="1">INDEX(#REF!,RANDBETWEEN(1,COUNTA(#REF!)))</f>
        <v>#REF!</v>
      </c>
      <c r="AJ26" s="1" t="e">
        <f t="array" aca="1" ref="AJ26" ca="1">INDEX(#REF!,RANDBETWEEN(1,COUNTA(#REF!)))</f>
        <v>#REF!</v>
      </c>
      <c r="AK26" s="1" t="e">
        <f t="array" aca="1" ref="AK26" ca="1">INDEX(#REF!,RANDBETWEEN(1,COUNTA(#REF!)))</f>
        <v>#REF!</v>
      </c>
      <c r="AL26" s="1" t="e">
        <f t="array" aca="1" ref="AL26" ca="1">INDEX(#REF!,RANDBETWEEN(1,COUNTA(#REF!)))</f>
        <v>#REF!</v>
      </c>
      <c r="AM26" s="1" t="e">
        <f t="array" aca="1" ref="AM26" ca="1">INDEX(#REF!,RANDBETWEEN(1,COUNTA(#REF!)))</f>
        <v>#REF!</v>
      </c>
      <c r="AN26" s="1" t="e">
        <f ca="1">_xlfn.XLOOKUP(AL26,#REF!,#REF!)</f>
        <v>#REF!</v>
      </c>
      <c r="AO26" s="1" t="e">
        <f ca="1">_xlfn.XLOOKUP(AM26,#REF!,#REF!)</f>
        <v>#REF!</v>
      </c>
      <c r="AP2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6" s="1"/>
      <c r="AR26" s="1" t="e">
        <f t="array" aca="1" ref="AR26" ca="1">INDEX(#REF!,RANDBETWEEN(1,COUNTA(#REF!)))</f>
        <v>#REF!</v>
      </c>
      <c r="AS26" s="1" t="e">
        <f t="array" aca="1" ref="AS26" ca="1">INDEX(#REF!,RANDBETWEEN(1,COUNTA(#REF!)))</f>
        <v>#REF!</v>
      </c>
      <c r="AT26" s="1" t="e">
        <f t="array" aca="1" ref="AT26" ca="1">INDEX(#REF!,RANDBETWEEN(1,COUNTA(#REF!)))</f>
        <v>#REF!</v>
      </c>
      <c r="AU26" s="1" t="e">
        <f t="array" aca="1" ref="AU26" ca="1">INDEX(#REF!,RANDBETWEEN(1,COUNTA(#REF!)))</f>
        <v>#REF!</v>
      </c>
      <c r="AV26" s="1" t="e">
        <f t="array" aca="1" ref="AV26" ca="1">INDEX(#REF!,RANDBETWEEN(1,COUNTA(#REF!)))</f>
        <v>#REF!</v>
      </c>
      <c r="AW26" s="1" t="e">
        <f t="array" aca="1" ref="AW26" ca="1">INDEX(#REF!,RANDBETWEEN(1,COUNTA(#REF!)))</f>
        <v>#REF!</v>
      </c>
      <c r="AX26" s="1" t="e">
        <f t="array" aca="1" ref="AX26" ca="1">INDEX(#REF!,RANDBETWEEN(1,COUNTA(#REF!)))</f>
        <v>#REF!</v>
      </c>
      <c r="AY26" s="1" t="e">
        <f t="array" aca="1" ref="AY26" ca="1">INDEX(#REF!,RANDBETWEEN(1,COUNTA(#REF!)))</f>
        <v>#REF!</v>
      </c>
      <c r="AZ26" s="1" t="e">
        <f t="array" aca="1" ref="AZ26" ca="1">INDEX(#REF!,RANDBETWEEN(1,COUNTA(#REF!)))</f>
        <v>#REF!</v>
      </c>
      <c r="BA26" s="1" t="e">
        <f t="array" aca="1" ref="BA26" ca="1">INDEX(#REF!,RANDBETWEEN(1,COUNTA(#REF!)))</f>
        <v>#REF!</v>
      </c>
      <c r="BB26" s="1" t="e">
        <f t="array" aca="1" ref="BB26" ca="1">INDEX(#REF!,RANDBETWEEN(1,COUNTA(#REF!)))</f>
        <v>#REF!</v>
      </c>
      <c r="BC26" s="1" t="e">
        <f t="array" aca="1" ref="BC26" ca="1">IF($AV26="Yes",INDEX(#REF!,RANDBETWEEN(1,COUNTA(#REF!))),"")</f>
        <v>#REF!</v>
      </c>
      <c r="BD26" s="1" t="e">
        <f t="array" aca="1" ref="BD26" ca="1">IF($AV26="Yes",INDEX(#REF!,RANDBETWEEN(1,COUNTA(#REF!))),"")</f>
        <v>#REF!</v>
      </c>
      <c r="BE26" s="1" t="e">
        <f t="array" aca="1" ref="BE26" ca="1">IF($AV26="Yes",INDEX(#REF!,RANDBETWEEN(1,COUNTA(#REF!))),"")</f>
        <v>#REF!</v>
      </c>
      <c r="BF26" s="1" t="e">
        <f t="array" aca="1" ref="BF26" ca="1">IF($AV26="Yes",INDEX(#REF!,RANDBETWEEN(1,COUNTA(#REF!))),"")</f>
        <v>#REF!</v>
      </c>
      <c r="BG26" s="1" t="e">
        <f t="array" aca="1" ref="BG26" ca="1">IF($AV26="Yes",INDEX(#REF!,RANDBETWEEN(1,COUNTA(#REF!))),"")</f>
        <v>#REF!</v>
      </c>
    </row>
    <row r="27" spans="1:59" ht="15.75" customHeight="1" x14ac:dyDescent="0.25">
      <c r="A27" s="6">
        <v>44864.812291666669</v>
      </c>
      <c r="B27" s="1" t="e">
        <f t="array" aca="1" ref="B27" ca="1">INDEX(#REF!,RANDBETWEEN(1,COUNTA(#REF!)))</f>
        <v>#REF!</v>
      </c>
      <c r="C27" s="1" t="e">
        <f t="array" aca="1" ref="C27" ca="1">INDEX(#REF!,RANDBETWEEN(1,COUNTA(#REF!)))</f>
        <v>#REF!</v>
      </c>
      <c r="D27" s="1" t="e">
        <f t="array" aca="1" ref="D27" ca="1">INDEX(#REF!,RANDBETWEEN(1,COUNTA(#REF!)))</f>
        <v>#REF!</v>
      </c>
      <c r="E27" s="1" t="e">
        <f t="array" aca="1" ref="E27" ca="1">INDEX(#REF!,RANDBETWEEN(1,COUNTA(#REF!)))</f>
        <v>#REF!</v>
      </c>
      <c r="F27" s="1" t="e">
        <f t="array" aca="1" ref="F27" ca="1">INDEX(#REF!,RANDBETWEEN(1,COUNTA(#REF!)))</f>
        <v>#REF!</v>
      </c>
      <c r="G27" s="1" t="e">
        <f t="array" aca="1" ref="G27" ca="1">IF($F27="Public Housing (HDB)",INDEX(#REF!,RANDBETWEEN(1,COUNTA(#REF!))),"")</f>
        <v>#REF!</v>
      </c>
      <c r="H27" s="1" t="e">
        <f t="array" aca="1" ref="H27" ca="1">IF($F27="Public Housing (HDB)",INDEX(#REF!,RANDBETWEEN(1,COUNTA(#REF!))),"")</f>
        <v>#REF!</v>
      </c>
      <c r="I27" s="1" t="e">
        <f t="array" aca="1" ref="I27" ca="1">IF($F27="Public Housing (HDB)",INDEX(#REF!,RANDBETWEEN(1,COUNTA(#REF!))),"")</f>
        <v>#REF!</v>
      </c>
      <c r="J27" s="1" t="e">
        <f t="array" aca="1" ref="J27" ca="1">IF($F27="Public Housing (HDB)",INDEX(#REF!,RANDBETWEEN(1,COUNTA(#REF!))),"")</f>
        <v>#REF!</v>
      </c>
      <c r="K27" s="1" t="e">
        <f t="array" aca="1" ref="K27" ca="1">IF($F27&lt;&gt;"Public Housing (HDB)",INDEX(#REF!,RANDBETWEEN(1,COUNTA(#REF!))),"")</f>
        <v>#REF!</v>
      </c>
      <c r="L27" s="1" t="e">
        <f t="array" aca="1" ref="L27" ca="1">IF($F27&lt;&gt;"Public Housing (HDB)",INDEX(#REF!,RANDBETWEEN(1,COUNTA(#REF!))),"")</f>
        <v>#REF!</v>
      </c>
      <c r="M27" s="1" t="e">
        <f t="array" aca="1" ref="M27" ca="1">IF($F27&lt;&gt;"Public Housing (HDB)",INDEX(#REF!,RANDBETWEEN(1,COUNTA(#REF!))),"")</f>
        <v>#REF!</v>
      </c>
      <c r="N27" s="1" t="e">
        <f t="array" aca="1" ref="N27" ca="1">INDEX(#REF!,RANDBETWEEN(1,COUNTA(#REF!)))</f>
        <v>#REF!</v>
      </c>
      <c r="O27" s="1" t="e">
        <f t="array" aca="1" ref="O27" ca="1">INDEX(#REF!,RANDBETWEEN(1,COUNTA(#REF!)))</f>
        <v>#REF!</v>
      </c>
      <c r="P27" s="1" t="e">
        <f t="array" aca="1" ref="P27" ca="1">INDEX(#REF!,RANDBETWEEN(1,COUNTA(#REF!)))</f>
        <v>#REF!</v>
      </c>
      <c r="Q27" s="1" t="e">
        <f ca="1">_xlfn.XLOOKUP(FormResponses2[[#This Row],[How many friends do you have in your neighbourhood? ]],$Q$104:$Q$115,$R$104:$R$115)</f>
        <v>#REF!</v>
      </c>
      <c r="R27" s="1" t="e">
        <f ca="1">_xlfn.XLOOKUP(FormResponses2[[#This Row],[How many friends of different ethnicity do you have in your neighbourhood? ]],$Q$104:$Q$115,$R$104:$R$115)</f>
        <v>#REF!</v>
      </c>
      <c r="S2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7" s="1"/>
      <c r="U27" s="1" t="e">
        <f t="array" aca="1" ref="U27" ca="1">INDEX(#REF!,RANDBETWEEN(1,COUNTA(#REF!)))</f>
        <v>#REF!</v>
      </c>
      <c r="V27" s="1" t="e">
        <f t="array" aca="1" ref="V27" ca="1">INDEX(#REF!,RANDBETWEEN(1,COUNTA(#REF!)))</f>
        <v>#REF!</v>
      </c>
      <c r="W27" s="1" t="e">
        <f t="array" aca="1" ref="W27" ca="1">INDEX(#REF!,RANDBETWEEN(1,COUNTA(#REF!)))</f>
        <v>#REF!</v>
      </c>
      <c r="X27" s="1" t="e">
        <f t="array" aca="1" ref="X27" ca="1">INDEX(#REF!,RANDBETWEEN(1,COUNTA(#REF!)))</f>
        <v>#REF!</v>
      </c>
      <c r="Y27" s="1" t="e">
        <f t="array" aca="1" ref="Y27" ca="1">INDEX(#REF!,RANDBETWEEN(1,COUNTA(#REF!)))</f>
        <v>#REF!</v>
      </c>
      <c r="Z27" s="1" t="e">
        <f t="array" aca="1" ref="Z27" ca="1">INDEX(#REF!,RANDBETWEEN(1,COUNTA(#REF!)))</f>
        <v>#REF!</v>
      </c>
      <c r="AA27" s="1" t="e">
        <f t="array" aca="1" ref="AA27" ca="1">INDEX(#REF!,RANDBETWEEN(1,COUNTA(#REF!)))</f>
        <v>#REF!</v>
      </c>
      <c r="AB27" s="1" t="e">
        <f t="array" aca="1" ref="AB27" ca="1">INDEX(#REF!,RANDBETWEEN(1,COUNTA(#REF!)))</f>
        <v>#REF!</v>
      </c>
      <c r="AC27" s="1" t="e">
        <f t="array" aca="1" ref="AC27" ca="1">INDEX(#REF!,RANDBETWEEN(1,COUNTA(#REF!)))</f>
        <v>#REF!</v>
      </c>
      <c r="AD27" s="1" t="e">
        <f t="array" aca="1" ref="AD27" ca="1">INDEX(#REF!,RANDBETWEEN(1,COUNTA(#REF!)))</f>
        <v>#REF!</v>
      </c>
      <c r="AE27" s="1" t="e">
        <f t="array" aca="1" ref="AE27" ca="1">INDEX(#REF!,RANDBETWEEN(1,COUNTA(#REF!)))</f>
        <v>#REF!</v>
      </c>
      <c r="AF27" s="1" t="e">
        <f t="array" aca="1" ref="AF27" ca="1">INDEX(#REF!,RANDBETWEEN(1,COUNTA(#REF!)))</f>
        <v>#REF!</v>
      </c>
      <c r="AG27" s="1" t="e">
        <f t="array" aca="1" ref="AG27" ca="1">INDEX(#REF!,RANDBETWEEN(1,COUNTA(#REF!)))</f>
        <v>#REF!</v>
      </c>
      <c r="AH27" s="1" t="e">
        <f t="array" aca="1" ref="AH27" ca="1">INDEX(#REF!,RANDBETWEEN(1,COUNTA(#REF!)))</f>
        <v>#REF!</v>
      </c>
      <c r="AI27" s="1" t="e">
        <f t="array" aca="1" ref="AI27" ca="1">INDEX(#REF!,RANDBETWEEN(1,COUNTA(#REF!)))</f>
        <v>#REF!</v>
      </c>
      <c r="AJ27" s="1" t="e">
        <f t="array" aca="1" ref="AJ27" ca="1">INDEX(#REF!,RANDBETWEEN(1,COUNTA(#REF!)))</f>
        <v>#REF!</v>
      </c>
      <c r="AK27" s="1" t="e">
        <f t="array" aca="1" ref="AK27" ca="1">INDEX(#REF!,RANDBETWEEN(1,COUNTA(#REF!)))</f>
        <v>#REF!</v>
      </c>
      <c r="AL27" s="1" t="e">
        <f t="array" aca="1" ref="AL27" ca="1">INDEX(#REF!,RANDBETWEEN(1,COUNTA(#REF!)))</f>
        <v>#REF!</v>
      </c>
      <c r="AM27" s="1" t="e">
        <f t="array" aca="1" ref="AM27" ca="1">INDEX(#REF!,RANDBETWEEN(1,COUNTA(#REF!)))</f>
        <v>#REF!</v>
      </c>
      <c r="AN27" s="1" t="e">
        <f ca="1">_xlfn.XLOOKUP(AL27,#REF!,#REF!)</f>
        <v>#REF!</v>
      </c>
      <c r="AO27" s="1" t="e">
        <f ca="1">_xlfn.XLOOKUP(AM27,#REF!,#REF!)</f>
        <v>#REF!</v>
      </c>
      <c r="AP2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7" s="1">
        <v>0.20529801324503311</v>
      </c>
      <c r="AR27" s="1" t="e">
        <f t="array" aca="1" ref="AR27" ca="1">INDEX(#REF!,RANDBETWEEN(1,COUNTA(#REF!)))</f>
        <v>#REF!</v>
      </c>
      <c r="AS27" s="1" t="e">
        <f t="array" aca="1" ref="AS27" ca="1">INDEX(#REF!,RANDBETWEEN(1,COUNTA(#REF!)))</f>
        <v>#REF!</v>
      </c>
      <c r="AT27" s="1" t="e">
        <f t="array" aca="1" ref="AT27" ca="1">INDEX(#REF!,RANDBETWEEN(1,COUNTA(#REF!)))</f>
        <v>#REF!</v>
      </c>
      <c r="AU27" s="1" t="e">
        <f t="array" aca="1" ref="AU27" ca="1">INDEX(#REF!,RANDBETWEEN(1,COUNTA(#REF!)))</f>
        <v>#REF!</v>
      </c>
      <c r="AV27" s="1" t="e">
        <f t="array" aca="1" ref="AV27" ca="1">INDEX(#REF!,RANDBETWEEN(1,COUNTA(#REF!)))</f>
        <v>#REF!</v>
      </c>
      <c r="AW27" s="1" t="e">
        <f t="array" aca="1" ref="AW27" ca="1">INDEX(#REF!,RANDBETWEEN(1,COUNTA(#REF!)))</f>
        <v>#REF!</v>
      </c>
      <c r="AX27" s="1" t="e">
        <f t="array" aca="1" ref="AX27" ca="1">INDEX(#REF!,RANDBETWEEN(1,COUNTA(#REF!)))</f>
        <v>#REF!</v>
      </c>
      <c r="AY27" s="1" t="e">
        <f t="array" aca="1" ref="AY27" ca="1">INDEX(#REF!,RANDBETWEEN(1,COUNTA(#REF!)))</f>
        <v>#REF!</v>
      </c>
      <c r="AZ27" s="1" t="e">
        <f t="array" aca="1" ref="AZ27" ca="1">INDEX(#REF!,RANDBETWEEN(1,COUNTA(#REF!)))</f>
        <v>#REF!</v>
      </c>
      <c r="BA27" s="1" t="e">
        <f t="array" aca="1" ref="BA27" ca="1">INDEX(#REF!,RANDBETWEEN(1,COUNTA(#REF!)))</f>
        <v>#REF!</v>
      </c>
      <c r="BB27" s="1" t="e">
        <f t="array" aca="1" ref="BB27" ca="1">INDEX(#REF!,RANDBETWEEN(1,COUNTA(#REF!)))</f>
        <v>#REF!</v>
      </c>
      <c r="BC27" s="1" t="e">
        <f t="array" aca="1" ref="BC27" ca="1">IF($AV27="Yes",INDEX(#REF!,RANDBETWEEN(1,COUNTA(#REF!))),"")</f>
        <v>#REF!</v>
      </c>
      <c r="BD27" s="1" t="e">
        <f t="array" aca="1" ref="BD27" ca="1">IF($AV27="Yes",INDEX(#REF!,RANDBETWEEN(1,COUNTA(#REF!))),"")</f>
        <v>#REF!</v>
      </c>
      <c r="BE27" s="1" t="e">
        <f t="array" aca="1" ref="BE27" ca="1">IF($AV27="Yes",INDEX(#REF!,RANDBETWEEN(1,COUNTA(#REF!))),"")</f>
        <v>#REF!</v>
      </c>
      <c r="BF27" s="1" t="e">
        <f t="array" aca="1" ref="BF27" ca="1">IF($AV27="Yes",INDEX(#REF!,RANDBETWEEN(1,COUNTA(#REF!))),"")</f>
        <v>#REF!</v>
      </c>
      <c r="BG27" s="1" t="e">
        <f t="array" aca="1" ref="BG27" ca="1">IF($AV27="Yes",INDEX(#REF!,RANDBETWEEN(1,COUNTA(#REF!))),"")</f>
        <v>#REF!</v>
      </c>
    </row>
    <row r="28" spans="1:59" ht="15.75" customHeight="1" x14ac:dyDescent="0.25">
      <c r="A28" s="6">
        <v>44865.812291666669</v>
      </c>
      <c r="B28" s="1" t="e">
        <f t="array" aca="1" ref="B28" ca="1">INDEX(#REF!,RANDBETWEEN(1,COUNTA(#REF!)))</f>
        <v>#REF!</v>
      </c>
      <c r="C28" s="1" t="e">
        <f t="array" aca="1" ref="C28" ca="1">INDEX(#REF!,RANDBETWEEN(1,COUNTA(#REF!)))</f>
        <v>#REF!</v>
      </c>
      <c r="D28" s="1" t="e">
        <f t="array" aca="1" ref="D28" ca="1">INDEX(#REF!,RANDBETWEEN(1,COUNTA(#REF!)))</f>
        <v>#REF!</v>
      </c>
      <c r="E28" s="1" t="e">
        <f t="array" aca="1" ref="E28" ca="1">INDEX(#REF!,RANDBETWEEN(1,COUNTA(#REF!)))</f>
        <v>#REF!</v>
      </c>
      <c r="F28" s="1" t="e">
        <f t="array" aca="1" ref="F28" ca="1">INDEX(#REF!,RANDBETWEEN(1,COUNTA(#REF!)))</f>
        <v>#REF!</v>
      </c>
      <c r="G28" s="1" t="e">
        <f t="array" aca="1" ref="G28" ca="1">IF($F28="Public Housing (HDB)",INDEX(#REF!,RANDBETWEEN(1,COUNTA(#REF!))),"")</f>
        <v>#REF!</v>
      </c>
      <c r="H28" s="1" t="e">
        <f t="array" aca="1" ref="H28" ca="1">IF($F28="Public Housing (HDB)",INDEX(#REF!,RANDBETWEEN(1,COUNTA(#REF!))),"")</f>
        <v>#REF!</v>
      </c>
      <c r="I28" s="1" t="e">
        <f t="array" aca="1" ref="I28" ca="1">IF($F28="Public Housing (HDB)",INDEX(#REF!,RANDBETWEEN(1,COUNTA(#REF!))),"")</f>
        <v>#REF!</v>
      </c>
      <c r="J28" s="1" t="e">
        <f t="array" aca="1" ref="J28" ca="1">IF($F28="Public Housing (HDB)",INDEX(#REF!,RANDBETWEEN(1,COUNTA(#REF!))),"")</f>
        <v>#REF!</v>
      </c>
      <c r="K28" s="1" t="e">
        <f t="array" aca="1" ref="K28" ca="1">IF($F28&lt;&gt;"Public Housing (HDB)",INDEX(#REF!,RANDBETWEEN(1,COUNTA(#REF!))),"")</f>
        <v>#REF!</v>
      </c>
      <c r="L28" s="1" t="e">
        <f t="array" aca="1" ref="L28" ca="1">IF($F28&lt;&gt;"Public Housing (HDB)",INDEX(#REF!,RANDBETWEEN(1,COUNTA(#REF!))),"")</f>
        <v>#REF!</v>
      </c>
      <c r="M28" s="1" t="e">
        <f t="array" aca="1" ref="M28" ca="1">IF($F28&lt;&gt;"Public Housing (HDB)",INDEX(#REF!,RANDBETWEEN(1,COUNTA(#REF!))),"")</f>
        <v>#REF!</v>
      </c>
      <c r="N28" s="1" t="e">
        <f t="array" aca="1" ref="N28" ca="1">INDEX(#REF!,RANDBETWEEN(1,COUNTA(#REF!)))</f>
        <v>#REF!</v>
      </c>
      <c r="O28" s="1" t="e">
        <f t="array" aca="1" ref="O28" ca="1">INDEX(#REF!,RANDBETWEEN(1,COUNTA(#REF!)))</f>
        <v>#REF!</v>
      </c>
      <c r="P28" s="1" t="e">
        <f t="array" aca="1" ref="P28" ca="1">INDEX(#REF!,RANDBETWEEN(1,COUNTA(#REF!)))</f>
        <v>#REF!</v>
      </c>
      <c r="Q28" s="1" t="e">
        <f ca="1">_xlfn.XLOOKUP(FormResponses2[[#This Row],[How many friends do you have in your neighbourhood? ]],$Q$104:$Q$115,$R$104:$R$115)</f>
        <v>#REF!</v>
      </c>
      <c r="R28" s="1" t="e">
        <f ca="1">_xlfn.XLOOKUP(FormResponses2[[#This Row],[How many friends of different ethnicity do you have in your neighbourhood? ]],$Q$104:$Q$115,$R$104:$R$115)</f>
        <v>#REF!</v>
      </c>
      <c r="S2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8" s="1">
        <v>0</v>
      </c>
      <c r="U28" s="1" t="e">
        <f t="array" aca="1" ref="U28" ca="1">INDEX(#REF!,RANDBETWEEN(1,COUNTA(#REF!)))</f>
        <v>#REF!</v>
      </c>
      <c r="V28" s="1" t="e">
        <f t="array" aca="1" ref="V28" ca="1">INDEX(#REF!,RANDBETWEEN(1,COUNTA(#REF!)))</f>
        <v>#REF!</v>
      </c>
      <c r="W28" s="1" t="e">
        <f t="array" aca="1" ref="W28" ca="1">INDEX(#REF!,RANDBETWEEN(1,COUNTA(#REF!)))</f>
        <v>#REF!</v>
      </c>
      <c r="X28" s="1" t="e">
        <f t="array" aca="1" ref="X28" ca="1">INDEX(#REF!,RANDBETWEEN(1,COUNTA(#REF!)))</f>
        <v>#REF!</v>
      </c>
      <c r="Y28" s="1" t="e">
        <f t="array" aca="1" ref="Y28" ca="1">INDEX(#REF!,RANDBETWEEN(1,COUNTA(#REF!)))</f>
        <v>#REF!</v>
      </c>
      <c r="Z28" s="1" t="e">
        <f t="array" aca="1" ref="Z28" ca="1">INDEX(#REF!,RANDBETWEEN(1,COUNTA(#REF!)))</f>
        <v>#REF!</v>
      </c>
      <c r="AA28" s="1" t="e">
        <f t="array" aca="1" ref="AA28" ca="1">INDEX(#REF!,RANDBETWEEN(1,COUNTA(#REF!)))</f>
        <v>#REF!</v>
      </c>
      <c r="AB28" s="1" t="e">
        <f t="array" aca="1" ref="AB28" ca="1">INDEX(#REF!,RANDBETWEEN(1,COUNTA(#REF!)))</f>
        <v>#REF!</v>
      </c>
      <c r="AC28" s="1" t="e">
        <f t="array" aca="1" ref="AC28" ca="1">INDEX(#REF!,RANDBETWEEN(1,COUNTA(#REF!)))</f>
        <v>#REF!</v>
      </c>
      <c r="AD28" s="1" t="e">
        <f t="array" aca="1" ref="AD28" ca="1">INDEX(#REF!,RANDBETWEEN(1,COUNTA(#REF!)))</f>
        <v>#REF!</v>
      </c>
      <c r="AE28" s="1" t="e">
        <f t="array" aca="1" ref="AE28" ca="1">INDEX(#REF!,RANDBETWEEN(1,COUNTA(#REF!)))</f>
        <v>#REF!</v>
      </c>
      <c r="AF28" s="1" t="e">
        <f t="array" aca="1" ref="AF28" ca="1">INDEX(#REF!,RANDBETWEEN(1,COUNTA(#REF!)))</f>
        <v>#REF!</v>
      </c>
      <c r="AG28" s="1" t="e">
        <f t="array" aca="1" ref="AG28" ca="1">INDEX(#REF!,RANDBETWEEN(1,COUNTA(#REF!)))</f>
        <v>#REF!</v>
      </c>
      <c r="AH28" s="1" t="e">
        <f t="array" aca="1" ref="AH28" ca="1">INDEX(#REF!,RANDBETWEEN(1,COUNTA(#REF!)))</f>
        <v>#REF!</v>
      </c>
      <c r="AI28" s="1" t="e">
        <f t="array" aca="1" ref="AI28" ca="1">INDEX(#REF!,RANDBETWEEN(1,COUNTA(#REF!)))</f>
        <v>#REF!</v>
      </c>
      <c r="AJ28" s="1" t="e">
        <f t="array" aca="1" ref="AJ28" ca="1">INDEX(#REF!,RANDBETWEEN(1,COUNTA(#REF!)))</f>
        <v>#REF!</v>
      </c>
      <c r="AK28" s="1" t="e">
        <f t="array" aca="1" ref="AK28" ca="1">INDEX(#REF!,RANDBETWEEN(1,COUNTA(#REF!)))</f>
        <v>#REF!</v>
      </c>
      <c r="AL28" s="1" t="e">
        <f t="array" aca="1" ref="AL28" ca="1">INDEX(#REF!,RANDBETWEEN(1,COUNTA(#REF!)))</f>
        <v>#REF!</v>
      </c>
      <c r="AM28" s="1" t="e">
        <f t="array" aca="1" ref="AM28" ca="1">INDEX(#REF!,RANDBETWEEN(1,COUNTA(#REF!)))</f>
        <v>#REF!</v>
      </c>
      <c r="AN28" s="1" t="e">
        <f ca="1">_xlfn.XLOOKUP(AL28,#REF!,#REF!)</f>
        <v>#REF!</v>
      </c>
      <c r="AO28" s="1" t="e">
        <f ca="1">_xlfn.XLOOKUP(AM28,#REF!,#REF!)</f>
        <v>#REF!</v>
      </c>
      <c r="AP2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8" s="1"/>
      <c r="AR28" s="1" t="e">
        <f t="array" aca="1" ref="AR28" ca="1">INDEX(#REF!,RANDBETWEEN(1,COUNTA(#REF!)))</f>
        <v>#REF!</v>
      </c>
      <c r="AS28" s="1" t="e">
        <f t="array" aca="1" ref="AS28" ca="1">INDEX(#REF!,RANDBETWEEN(1,COUNTA(#REF!)))</f>
        <v>#REF!</v>
      </c>
      <c r="AT28" s="1" t="e">
        <f t="array" aca="1" ref="AT28" ca="1">INDEX(#REF!,RANDBETWEEN(1,COUNTA(#REF!)))</f>
        <v>#REF!</v>
      </c>
      <c r="AU28" s="1" t="e">
        <f t="array" aca="1" ref="AU28" ca="1">INDEX(#REF!,RANDBETWEEN(1,COUNTA(#REF!)))</f>
        <v>#REF!</v>
      </c>
      <c r="AV28" s="1" t="e">
        <f t="array" aca="1" ref="AV28" ca="1">INDEX(#REF!,RANDBETWEEN(1,COUNTA(#REF!)))</f>
        <v>#REF!</v>
      </c>
      <c r="AW28" s="1" t="e">
        <f t="array" aca="1" ref="AW28" ca="1">INDEX(#REF!,RANDBETWEEN(1,COUNTA(#REF!)))</f>
        <v>#REF!</v>
      </c>
      <c r="AX28" s="1" t="e">
        <f t="array" aca="1" ref="AX28" ca="1">INDEX(#REF!,RANDBETWEEN(1,COUNTA(#REF!)))</f>
        <v>#REF!</v>
      </c>
      <c r="AY28" s="1" t="e">
        <f t="array" aca="1" ref="AY28" ca="1">INDEX(#REF!,RANDBETWEEN(1,COUNTA(#REF!)))</f>
        <v>#REF!</v>
      </c>
      <c r="AZ28" s="1" t="e">
        <f t="array" aca="1" ref="AZ28" ca="1">INDEX(#REF!,RANDBETWEEN(1,COUNTA(#REF!)))</f>
        <v>#REF!</v>
      </c>
      <c r="BA28" s="1" t="e">
        <f t="array" aca="1" ref="BA28" ca="1">INDEX(#REF!,RANDBETWEEN(1,COUNTA(#REF!)))</f>
        <v>#REF!</v>
      </c>
      <c r="BB28" s="1" t="e">
        <f t="array" aca="1" ref="BB28" ca="1">INDEX(#REF!,RANDBETWEEN(1,COUNTA(#REF!)))</f>
        <v>#REF!</v>
      </c>
      <c r="BC28" s="1" t="e">
        <f t="array" aca="1" ref="BC28" ca="1">IF($AV28="Yes",INDEX(#REF!,RANDBETWEEN(1,COUNTA(#REF!))),"")</f>
        <v>#REF!</v>
      </c>
      <c r="BD28" s="1" t="e">
        <f t="array" aca="1" ref="BD28" ca="1">IF($AV28="Yes",INDEX(#REF!,RANDBETWEEN(1,COUNTA(#REF!))),"")</f>
        <v>#REF!</v>
      </c>
      <c r="BE28" s="1" t="e">
        <f t="array" aca="1" ref="BE28" ca="1">IF($AV28="Yes",INDEX(#REF!,RANDBETWEEN(1,COUNTA(#REF!))),"")</f>
        <v>#REF!</v>
      </c>
      <c r="BF28" s="1" t="e">
        <f t="array" aca="1" ref="BF28" ca="1">IF($AV28="Yes",INDEX(#REF!,RANDBETWEEN(1,COUNTA(#REF!))),"")</f>
        <v>#REF!</v>
      </c>
      <c r="BG28" s="1" t="e">
        <f t="array" aca="1" ref="BG28" ca="1">IF($AV28="Yes",INDEX(#REF!,RANDBETWEEN(1,COUNTA(#REF!))),"")</f>
        <v>#REF!</v>
      </c>
    </row>
    <row r="29" spans="1:59" ht="15.75" customHeight="1" x14ac:dyDescent="0.25">
      <c r="A29" s="6">
        <v>44866.812291666669</v>
      </c>
      <c r="B29" s="1" t="e">
        <f t="array" aca="1" ref="B29" ca="1">INDEX(#REF!,RANDBETWEEN(1,COUNTA(#REF!)))</f>
        <v>#REF!</v>
      </c>
      <c r="C29" s="1" t="e">
        <f t="array" aca="1" ref="C29" ca="1">INDEX(#REF!,RANDBETWEEN(1,COUNTA(#REF!)))</f>
        <v>#REF!</v>
      </c>
      <c r="D29" s="1" t="e">
        <f t="array" aca="1" ref="D29" ca="1">INDEX(#REF!,RANDBETWEEN(1,COUNTA(#REF!)))</f>
        <v>#REF!</v>
      </c>
      <c r="E29" s="1" t="e">
        <f t="array" aca="1" ref="E29" ca="1">INDEX(#REF!,RANDBETWEEN(1,COUNTA(#REF!)))</f>
        <v>#REF!</v>
      </c>
      <c r="F29" s="1" t="e">
        <f t="array" aca="1" ref="F29" ca="1">INDEX(#REF!,RANDBETWEEN(1,COUNTA(#REF!)))</f>
        <v>#REF!</v>
      </c>
      <c r="G29" s="1" t="e">
        <f t="array" aca="1" ref="G29" ca="1">IF($F29="Public Housing (HDB)",INDEX(#REF!,RANDBETWEEN(1,COUNTA(#REF!))),"")</f>
        <v>#REF!</v>
      </c>
      <c r="H29" s="1" t="e">
        <f t="array" aca="1" ref="H29" ca="1">IF($F29="Public Housing (HDB)",INDEX(#REF!,RANDBETWEEN(1,COUNTA(#REF!))),"")</f>
        <v>#REF!</v>
      </c>
      <c r="I29" s="1" t="e">
        <f t="array" aca="1" ref="I29" ca="1">IF($F29="Public Housing (HDB)",INDEX(#REF!,RANDBETWEEN(1,COUNTA(#REF!))),"")</f>
        <v>#REF!</v>
      </c>
      <c r="J29" s="1" t="e">
        <f t="array" aca="1" ref="J29" ca="1">IF($F29="Public Housing (HDB)",INDEX(#REF!,RANDBETWEEN(1,COUNTA(#REF!))),"")</f>
        <v>#REF!</v>
      </c>
      <c r="K29" s="1" t="e">
        <f t="array" aca="1" ref="K29" ca="1">IF($F29&lt;&gt;"Public Housing (HDB)",INDEX(#REF!,RANDBETWEEN(1,COUNTA(#REF!))),"")</f>
        <v>#REF!</v>
      </c>
      <c r="L29" s="1" t="e">
        <f t="array" aca="1" ref="L29" ca="1">IF($F29&lt;&gt;"Public Housing (HDB)",INDEX(#REF!,RANDBETWEEN(1,COUNTA(#REF!))),"")</f>
        <v>#REF!</v>
      </c>
      <c r="M29" s="1" t="e">
        <f t="array" aca="1" ref="M29" ca="1">IF($F29&lt;&gt;"Public Housing (HDB)",INDEX(#REF!,RANDBETWEEN(1,COUNTA(#REF!))),"")</f>
        <v>#REF!</v>
      </c>
      <c r="N29" s="1" t="e">
        <f t="array" aca="1" ref="N29" ca="1">INDEX(#REF!,RANDBETWEEN(1,COUNTA(#REF!)))</f>
        <v>#REF!</v>
      </c>
      <c r="O29" s="1" t="e">
        <f t="array" aca="1" ref="O29" ca="1">INDEX(#REF!,RANDBETWEEN(1,COUNTA(#REF!)))</f>
        <v>#REF!</v>
      </c>
      <c r="P29" s="1" t="e">
        <f t="array" aca="1" ref="P29" ca="1">INDEX(#REF!,RANDBETWEEN(1,COUNTA(#REF!)))</f>
        <v>#REF!</v>
      </c>
      <c r="Q29" s="1" t="e">
        <f ca="1">_xlfn.XLOOKUP(FormResponses2[[#This Row],[How many friends do you have in your neighbourhood? ]],$Q$104:$Q$115,$R$104:$R$115)</f>
        <v>#REF!</v>
      </c>
      <c r="R29" s="1" t="e">
        <f ca="1">_xlfn.XLOOKUP(FormResponses2[[#This Row],[How many friends of different ethnicity do you have in your neighbourhood? ]],$Q$104:$Q$115,$R$104:$R$115)</f>
        <v>#REF!</v>
      </c>
      <c r="S2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29" s="1">
        <v>0</v>
      </c>
      <c r="U29" s="1" t="e">
        <f t="array" aca="1" ref="U29" ca="1">INDEX(#REF!,RANDBETWEEN(1,COUNTA(#REF!)))</f>
        <v>#REF!</v>
      </c>
      <c r="V29" s="1" t="e">
        <f t="array" aca="1" ref="V29" ca="1">INDEX(#REF!,RANDBETWEEN(1,COUNTA(#REF!)))</f>
        <v>#REF!</v>
      </c>
      <c r="W29" s="1" t="e">
        <f t="array" aca="1" ref="W29" ca="1">INDEX(#REF!,RANDBETWEEN(1,COUNTA(#REF!)))</f>
        <v>#REF!</v>
      </c>
      <c r="X29" s="1" t="e">
        <f t="array" aca="1" ref="X29" ca="1">INDEX(#REF!,RANDBETWEEN(1,COUNTA(#REF!)))</f>
        <v>#REF!</v>
      </c>
      <c r="Y29" s="1" t="e">
        <f t="array" aca="1" ref="Y29" ca="1">INDEX(#REF!,RANDBETWEEN(1,COUNTA(#REF!)))</f>
        <v>#REF!</v>
      </c>
      <c r="Z29" s="1" t="e">
        <f t="array" aca="1" ref="Z29" ca="1">INDEX(#REF!,RANDBETWEEN(1,COUNTA(#REF!)))</f>
        <v>#REF!</v>
      </c>
      <c r="AA29" s="1" t="e">
        <f t="array" aca="1" ref="AA29" ca="1">INDEX(#REF!,RANDBETWEEN(1,COUNTA(#REF!)))</f>
        <v>#REF!</v>
      </c>
      <c r="AB29" s="1" t="e">
        <f t="array" aca="1" ref="AB29" ca="1">INDEX(#REF!,RANDBETWEEN(1,COUNTA(#REF!)))</f>
        <v>#REF!</v>
      </c>
      <c r="AC29" s="1" t="e">
        <f t="array" aca="1" ref="AC29" ca="1">INDEX(#REF!,RANDBETWEEN(1,COUNTA(#REF!)))</f>
        <v>#REF!</v>
      </c>
      <c r="AD29" s="1" t="e">
        <f t="array" aca="1" ref="AD29" ca="1">INDEX(#REF!,RANDBETWEEN(1,COUNTA(#REF!)))</f>
        <v>#REF!</v>
      </c>
      <c r="AE29" s="1" t="e">
        <f t="array" aca="1" ref="AE29" ca="1">INDEX(#REF!,RANDBETWEEN(1,COUNTA(#REF!)))</f>
        <v>#REF!</v>
      </c>
      <c r="AF29" s="1" t="e">
        <f t="array" aca="1" ref="AF29" ca="1">INDEX(#REF!,RANDBETWEEN(1,COUNTA(#REF!)))</f>
        <v>#REF!</v>
      </c>
      <c r="AG29" s="1" t="e">
        <f t="array" aca="1" ref="AG29" ca="1">INDEX(#REF!,RANDBETWEEN(1,COUNTA(#REF!)))</f>
        <v>#REF!</v>
      </c>
      <c r="AH29" s="1" t="e">
        <f t="array" aca="1" ref="AH29" ca="1">INDEX(#REF!,RANDBETWEEN(1,COUNTA(#REF!)))</f>
        <v>#REF!</v>
      </c>
      <c r="AI29" s="1" t="e">
        <f t="array" aca="1" ref="AI29" ca="1">INDEX(#REF!,RANDBETWEEN(1,COUNTA(#REF!)))</f>
        <v>#REF!</v>
      </c>
      <c r="AJ29" s="1" t="e">
        <f t="array" aca="1" ref="AJ29" ca="1">INDEX(#REF!,RANDBETWEEN(1,COUNTA(#REF!)))</f>
        <v>#REF!</v>
      </c>
      <c r="AK29" s="1" t="e">
        <f t="array" aca="1" ref="AK29" ca="1">INDEX(#REF!,RANDBETWEEN(1,COUNTA(#REF!)))</f>
        <v>#REF!</v>
      </c>
      <c r="AL29" s="1" t="e">
        <f t="array" aca="1" ref="AL29" ca="1">INDEX(#REF!,RANDBETWEEN(1,COUNTA(#REF!)))</f>
        <v>#REF!</v>
      </c>
      <c r="AM29" s="1" t="e">
        <f t="array" aca="1" ref="AM29" ca="1">INDEX(#REF!,RANDBETWEEN(1,COUNTA(#REF!)))</f>
        <v>#REF!</v>
      </c>
      <c r="AN29" s="1" t="e">
        <f ca="1">_xlfn.XLOOKUP(AL29,#REF!,#REF!)</f>
        <v>#REF!</v>
      </c>
      <c r="AO29" s="1" t="e">
        <f ca="1">_xlfn.XLOOKUP(AM29,#REF!,#REF!)</f>
        <v>#REF!</v>
      </c>
      <c r="AP2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29" s="1"/>
      <c r="AR29" s="1" t="e">
        <f t="array" aca="1" ref="AR29" ca="1">INDEX(#REF!,RANDBETWEEN(1,COUNTA(#REF!)))</f>
        <v>#REF!</v>
      </c>
      <c r="AS29" s="1" t="e">
        <f t="array" aca="1" ref="AS29" ca="1">INDEX(#REF!,RANDBETWEEN(1,COUNTA(#REF!)))</f>
        <v>#REF!</v>
      </c>
      <c r="AT29" s="1" t="e">
        <f t="array" aca="1" ref="AT29" ca="1">INDEX(#REF!,RANDBETWEEN(1,COUNTA(#REF!)))</f>
        <v>#REF!</v>
      </c>
      <c r="AU29" s="1" t="e">
        <f t="array" aca="1" ref="AU29" ca="1">INDEX(#REF!,RANDBETWEEN(1,COUNTA(#REF!)))</f>
        <v>#REF!</v>
      </c>
      <c r="AV29" s="1" t="e">
        <f t="array" aca="1" ref="AV29" ca="1">INDEX(#REF!,RANDBETWEEN(1,COUNTA(#REF!)))</f>
        <v>#REF!</v>
      </c>
      <c r="AW29" s="1" t="e">
        <f t="array" aca="1" ref="AW29" ca="1">INDEX(#REF!,RANDBETWEEN(1,COUNTA(#REF!)))</f>
        <v>#REF!</v>
      </c>
      <c r="AX29" s="1" t="e">
        <f t="array" aca="1" ref="AX29" ca="1">INDEX(#REF!,RANDBETWEEN(1,COUNTA(#REF!)))</f>
        <v>#REF!</v>
      </c>
      <c r="AY29" s="1" t="e">
        <f t="array" aca="1" ref="AY29" ca="1">INDEX(#REF!,RANDBETWEEN(1,COUNTA(#REF!)))</f>
        <v>#REF!</v>
      </c>
      <c r="AZ29" s="1" t="e">
        <f t="array" aca="1" ref="AZ29" ca="1">INDEX(#REF!,RANDBETWEEN(1,COUNTA(#REF!)))</f>
        <v>#REF!</v>
      </c>
      <c r="BA29" s="1" t="e">
        <f t="array" aca="1" ref="BA29" ca="1">INDEX(#REF!,RANDBETWEEN(1,COUNTA(#REF!)))</f>
        <v>#REF!</v>
      </c>
      <c r="BB29" s="1" t="e">
        <f t="array" aca="1" ref="BB29" ca="1">INDEX(#REF!,RANDBETWEEN(1,COUNTA(#REF!)))</f>
        <v>#REF!</v>
      </c>
      <c r="BC29" s="1" t="e">
        <f t="array" aca="1" ref="BC29" ca="1">IF($AV29="Yes",INDEX(#REF!,RANDBETWEEN(1,COUNTA(#REF!))),"")</f>
        <v>#REF!</v>
      </c>
      <c r="BD29" s="1" t="e">
        <f t="array" aca="1" ref="BD29" ca="1">IF($AV29="Yes",INDEX(#REF!,RANDBETWEEN(1,COUNTA(#REF!))),"")</f>
        <v>#REF!</v>
      </c>
      <c r="BE29" s="1" t="e">
        <f t="array" aca="1" ref="BE29" ca="1">IF($AV29="Yes",INDEX(#REF!,RANDBETWEEN(1,COUNTA(#REF!))),"")</f>
        <v>#REF!</v>
      </c>
      <c r="BF29" s="1" t="e">
        <f t="array" aca="1" ref="BF29" ca="1">IF($AV29="Yes",INDEX(#REF!,RANDBETWEEN(1,COUNTA(#REF!))),"")</f>
        <v>#REF!</v>
      </c>
      <c r="BG29" s="1" t="e">
        <f t="array" aca="1" ref="BG29" ca="1">IF($AV29="Yes",INDEX(#REF!,RANDBETWEEN(1,COUNTA(#REF!))),"")</f>
        <v>#REF!</v>
      </c>
    </row>
    <row r="30" spans="1:59" ht="15.75" customHeight="1" x14ac:dyDescent="0.25">
      <c r="A30" s="6">
        <v>44867.812291666669</v>
      </c>
      <c r="B30" s="1" t="e">
        <f t="array" aca="1" ref="B30" ca="1">INDEX(#REF!,RANDBETWEEN(1,COUNTA(#REF!)))</f>
        <v>#REF!</v>
      </c>
      <c r="C30" s="1" t="e">
        <f t="array" aca="1" ref="C30" ca="1">INDEX(#REF!,RANDBETWEEN(1,COUNTA(#REF!)))</f>
        <v>#REF!</v>
      </c>
      <c r="D30" s="1" t="e">
        <f t="array" aca="1" ref="D30" ca="1">INDEX(#REF!,RANDBETWEEN(1,COUNTA(#REF!)))</f>
        <v>#REF!</v>
      </c>
      <c r="E30" s="1" t="e">
        <f t="array" aca="1" ref="E30" ca="1">INDEX(#REF!,RANDBETWEEN(1,COUNTA(#REF!)))</f>
        <v>#REF!</v>
      </c>
      <c r="F30" s="1" t="e">
        <f t="array" aca="1" ref="F30" ca="1">INDEX(#REF!,RANDBETWEEN(1,COUNTA(#REF!)))</f>
        <v>#REF!</v>
      </c>
      <c r="G30" s="1" t="e">
        <f t="array" aca="1" ref="G30" ca="1">IF($F30="Public Housing (HDB)",INDEX(#REF!,RANDBETWEEN(1,COUNTA(#REF!))),"")</f>
        <v>#REF!</v>
      </c>
      <c r="H30" s="1" t="e">
        <f t="array" aca="1" ref="H30" ca="1">IF($F30="Public Housing (HDB)",INDEX(#REF!,RANDBETWEEN(1,COUNTA(#REF!))),"")</f>
        <v>#REF!</v>
      </c>
      <c r="I30" s="1" t="e">
        <f t="array" aca="1" ref="I30" ca="1">IF($F30="Public Housing (HDB)",INDEX(#REF!,RANDBETWEEN(1,COUNTA(#REF!))),"")</f>
        <v>#REF!</v>
      </c>
      <c r="J30" s="1" t="e">
        <f t="array" aca="1" ref="J30" ca="1">IF($F30="Public Housing (HDB)",INDEX(#REF!,RANDBETWEEN(1,COUNTA(#REF!))),"")</f>
        <v>#REF!</v>
      </c>
      <c r="K30" s="1" t="e">
        <f t="array" aca="1" ref="K30" ca="1">IF($F30&lt;&gt;"Public Housing (HDB)",INDEX(#REF!,RANDBETWEEN(1,COUNTA(#REF!))),"")</f>
        <v>#REF!</v>
      </c>
      <c r="L30" s="1" t="e">
        <f t="array" aca="1" ref="L30" ca="1">IF($F30&lt;&gt;"Public Housing (HDB)",INDEX(#REF!,RANDBETWEEN(1,COUNTA(#REF!))),"")</f>
        <v>#REF!</v>
      </c>
      <c r="M30" s="1" t="e">
        <f t="array" aca="1" ref="M30" ca="1">IF($F30&lt;&gt;"Public Housing (HDB)",INDEX(#REF!,RANDBETWEEN(1,COUNTA(#REF!))),"")</f>
        <v>#REF!</v>
      </c>
      <c r="N30" s="1" t="e">
        <f t="array" aca="1" ref="N30" ca="1">INDEX(#REF!,RANDBETWEEN(1,COUNTA(#REF!)))</f>
        <v>#REF!</v>
      </c>
      <c r="O30" s="1" t="e">
        <f t="array" aca="1" ref="O30" ca="1">INDEX(#REF!,RANDBETWEEN(1,COUNTA(#REF!)))</f>
        <v>#REF!</v>
      </c>
      <c r="P30" s="1" t="e">
        <f t="array" aca="1" ref="P30" ca="1">INDEX(#REF!,RANDBETWEEN(1,COUNTA(#REF!)))</f>
        <v>#REF!</v>
      </c>
      <c r="Q30" s="1" t="e">
        <f ca="1">_xlfn.XLOOKUP(FormResponses2[[#This Row],[How many friends do you have in your neighbourhood? ]],$Q$104:$Q$115,$R$104:$R$115)</f>
        <v>#REF!</v>
      </c>
      <c r="R30" s="1" t="e">
        <f ca="1">_xlfn.XLOOKUP(FormResponses2[[#This Row],[How many friends of different ethnicity do you have in your neighbourhood? ]],$Q$104:$Q$115,$R$104:$R$115)</f>
        <v>#REF!</v>
      </c>
      <c r="S3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0" s="1">
        <v>0.73509933774834435</v>
      </c>
      <c r="U30" s="1" t="e">
        <f t="array" aca="1" ref="U30" ca="1">INDEX(#REF!,RANDBETWEEN(1,COUNTA(#REF!)))</f>
        <v>#REF!</v>
      </c>
      <c r="V30" s="1" t="e">
        <f t="array" aca="1" ref="V30" ca="1">INDEX(#REF!,RANDBETWEEN(1,COUNTA(#REF!)))</f>
        <v>#REF!</v>
      </c>
      <c r="W30" s="1" t="e">
        <f t="array" aca="1" ref="W30" ca="1">INDEX(#REF!,RANDBETWEEN(1,COUNTA(#REF!)))</f>
        <v>#REF!</v>
      </c>
      <c r="X30" s="1" t="e">
        <f t="array" aca="1" ref="X30" ca="1">INDEX(#REF!,RANDBETWEEN(1,COUNTA(#REF!)))</f>
        <v>#REF!</v>
      </c>
      <c r="Y30" s="1" t="e">
        <f t="array" aca="1" ref="Y30" ca="1">INDEX(#REF!,RANDBETWEEN(1,COUNTA(#REF!)))</f>
        <v>#REF!</v>
      </c>
      <c r="Z30" s="1" t="e">
        <f t="array" aca="1" ref="Z30" ca="1">INDEX(#REF!,RANDBETWEEN(1,COUNTA(#REF!)))</f>
        <v>#REF!</v>
      </c>
      <c r="AA30" s="1" t="e">
        <f t="array" aca="1" ref="AA30" ca="1">INDEX(#REF!,RANDBETWEEN(1,COUNTA(#REF!)))</f>
        <v>#REF!</v>
      </c>
      <c r="AB30" s="1" t="e">
        <f t="array" aca="1" ref="AB30" ca="1">INDEX(#REF!,RANDBETWEEN(1,COUNTA(#REF!)))</f>
        <v>#REF!</v>
      </c>
      <c r="AC30" s="1" t="e">
        <f t="array" aca="1" ref="AC30" ca="1">INDEX(#REF!,RANDBETWEEN(1,COUNTA(#REF!)))</f>
        <v>#REF!</v>
      </c>
      <c r="AD30" s="1" t="e">
        <f t="array" aca="1" ref="AD30" ca="1">INDEX(#REF!,RANDBETWEEN(1,COUNTA(#REF!)))</f>
        <v>#REF!</v>
      </c>
      <c r="AE30" s="1" t="e">
        <f t="array" aca="1" ref="AE30" ca="1">INDEX(#REF!,RANDBETWEEN(1,COUNTA(#REF!)))</f>
        <v>#REF!</v>
      </c>
      <c r="AF30" s="1" t="e">
        <f t="array" aca="1" ref="AF30" ca="1">INDEX(#REF!,RANDBETWEEN(1,COUNTA(#REF!)))</f>
        <v>#REF!</v>
      </c>
      <c r="AG30" s="1" t="e">
        <f t="array" aca="1" ref="AG30" ca="1">INDEX(#REF!,RANDBETWEEN(1,COUNTA(#REF!)))</f>
        <v>#REF!</v>
      </c>
      <c r="AH30" s="1" t="e">
        <f t="array" aca="1" ref="AH30" ca="1">INDEX(#REF!,RANDBETWEEN(1,COUNTA(#REF!)))</f>
        <v>#REF!</v>
      </c>
      <c r="AI30" s="1" t="e">
        <f t="array" aca="1" ref="AI30" ca="1">INDEX(#REF!,RANDBETWEEN(1,COUNTA(#REF!)))</f>
        <v>#REF!</v>
      </c>
      <c r="AJ30" s="1" t="e">
        <f t="array" aca="1" ref="AJ30" ca="1">INDEX(#REF!,RANDBETWEEN(1,COUNTA(#REF!)))</f>
        <v>#REF!</v>
      </c>
      <c r="AK30" s="1" t="e">
        <f t="array" aca="1" ref="AK30" ca="1">INDEX(#REF!,RANDBETWEEN(1,COUNTA(#REF!)))</f>
        <v>#REF!</v>
      </c>
      <c r="AL30" s="1" t="e">
        <f t="array" aca="1" ref="AL30" ca="1">INDEX(#REF!,RANDBETWEEN(1,COUNTA(#REF!)))</f>
        <v>#REF!</v>
      </c>
      <c r="AM30" s="1" t="e">
        <f t="array" aca="1" ref="AM30" ca="1">INDEX(#REF!,RANDBETWEEN(1,COUNTA(#REF!)))</f>
        <v>#REF!</v>
      </c>
      <c r="AN30" s="1" t="e">
        <f ca="1">_xlfn.XLOOKUP(AL30,#REF!,#REF!)</f>
        <v>#REF!</v>
      </c>
      <c r="AO30" s="1" t="e">
        <f ca="1">_xlfn.XLOOKUP(AM30,#REF!,#REF!)</f>
        <v>#REF!</v>
      </c>
      <c r="AP3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0" s="1"/>
      <c r="AR30" s="1" t="e">
        <f t="array" aca="1" ref="AR30" ca="1">INDEX(#REF!,RANDBETWEEN(1,COUNTA(#REF!)))</f>
        <v>#REF!</v>
      </c>
      <c r="AS30" s="1" t="e">
        <f t="array" aca="1" ref="AS30" ca="1">INDEX(#REF!,RANDBETWEEN(1,COUNTA(#REF!)))</f>
        <v>#REF!</v>
      </c>
      <c r="AT30" s="1" t="e">
        <f t="array" aca="1" ref="AT30" ca="1">INDEX(#REF!,RANDBETWEEN(1,COUNTA(#REF!)))</f>
        <v>#REF!</v>
      </c>
      <c r="AU30" s="1" t="e">
        <f t="array" aca="1" ref="AU30" ca="1">INDEX(#REF!,RANDBETWEEN(1,COUNTA(#REF!)))</f>
        <v>#REF!</v>
      </c>
      <c r="AV30" s="1" t="e">
        <f t="array" aca="1" ref="AV30" ca="1">INDEX(#REF!,RANDBETWEEN(1,COUNTA(#REF!)))</f>
        <v>#REF!</v>
      </c>
      <c r="AW30" s="1" t="e">
        <f t="array" aca="1" ref="AW30" ca="1">INDEX(#REF!,RANDBETWEEN(1,COUNTA(#REF!)))</f>
        <v>#REF!</v>
      </c>
      <c r="AX30" s="1" t="e">
        <f t="array" aca="1" ref="AX30" ca="1">INDEX(#REF!,RANDBETWEEN(1,COUNTA(#REF!)))</f>
        <v>#REF!</v>
      </c>
      <c r="AY30" s="1" t="e">
        <f t="array" aca="1" ref="AY30" ca="1">INDEX(#REF!,RANDBETWEEN(1,COUNTA(#REF!)))</f>
        <v>#REF!</v>
      </c>
      <c r="AZ30" s="1" t="e">
        <f t="array" aca="1" ref="AZ30" ca="1">INDEX(#REF!,RANDBETWEEN(1,COUNTA(#REF!)))</f>
        <v>#REF!</v>
      </c>
      <c r="BA30" s="1" t="e">
        <f t="array" aca="1" ref="BA30" ca="1">INDEX(#REF!,RANDBETWEEN(1,COUNTA(#REF!)))</f>
        <v>#REF!</v>
      </c>
      <c r="BB30" s="1" t="e">
        <f t="array" aca="1" ref="BB30" ca="1">INDEX(#REF!,RANDBETWEEN(1,COUNTA(#REF!)))</f>
        <v>#REF!</v>
      </c>
      <c r="BC30" s="1" t="e">
        <f t="array" aca="1" ref="BC30" ca="1">IF($AV30="Yes",INDEX(#REF!,RANDBETWEEN(1,COUNTA(#REF!))),"")</f>
        <v>#REF!</v>
      </c>
      <c r="BD30" s="1" t="e">
        <f t="array" aca="1" ref="BD30" ca="1">IF($AV30="Yes",INDEX(#REF!,RANDBETWEEN(1,COUNTA(#REF!))),"")</f>
        <v>#REF!</v>
      </c>
      <c r="BE30" s="1" t="e">
        <f t="array" aca="1" ref="BE30" ca="1">IF($AV30="Yes",INDEX(#REF!,RANDBETWEEN(1,COUNTA(#REF!))),"")</f>
        <v>#REF!</v>
      </c>
      <c r="BF30" s="1" t="e">
        <f t="array" aca="1" ref="BF30" ca="1">IF($AV30="Yes",INDEX(#REF!,RANDBETWEEN(1,COUNTA(#REF!))),"")</f>
        <v>#REF!</v>
      </c>
      <c r="BG30" s="1" t="e">
        <f t="array" aca="1" ref="BG30" ca="1">IF($AV30="Yes",INDEX(#REF!,RANDBETWEEN(1,COUNTA(#REF!))),"")</f>
        <v>#REF!</v>
      </c>
    </row>
    <row r="31" spans="1:59" ht="15.75" customHeight="1" x14ac:dyDescent="0.25">
      <c r="A31" s="6">
        <v>44868.812291666669</v>
      </c>
      <c r="B31" s="1" t="e">
        <f t="array" aca="1" ref="B31" ca="1">INDEX(#REF!,RANDBETWEEN(1,COUNTA(#REF!)))</f>
        <v>#REF!</v>
      </c>
      <c r="C31" s="1" t="e">
        <f t="array" aca="1" ref="C31" ca="1">INDEX(#REF!,RANDBETWEEN(1,COUNTA(#REF!)))</f>
        <v>#REF!</v>
      </c>
      <c r="D31" s="1" t="e">
        <f t="array" aca="1" ref="D31" ca="1">INDEX(#REF!,RANDBETWEEN(1,COUNTA(#REF!)))</f>
        <v>#REF!</v>
      </c>
      <c r="E31" s="1" t="e">
        <f t="array" aca="1" ref="E31" ca="1">INDEX(#REF!,RANDBETWEEN(1,COUNTA(#REF!)))</f>
        <v>#REF!</v>
      </c>
      <c r="F31" s="1" t="e">
        <f t="array" aca="1" ref="F31" ca="1">INDEX(#REF!,RANDBETWEEN(1,COUNTA(#REF!)))</f>
        <v>#REF!</v>
      </c>
      <c r="G31" s="1" t="e">
        <f t="array" aca="1" ref="G31" ca="1">IF($F31="Public Housing (HDB)",INDEX(#REF!,RANDBETWEEN(1,COUNTA(#REF!))),"")</f>
        <v>#REF!</v>
      </c>
      <c r="H31" s="1" t="e">
        <f t="array" aca="1" ref="H31" ca="1">IF($F31="Public Housing (HDB)",INDEX(#REF!,RANDBETWEEN(1,COUNTA(#REF!))),"")</f>
        <v>#REF!</v>
      </c>
      <c r="I31" s="1" t="e">
        <f t="array" aca="1" ref="I31" ca="1">IF($F31="Public Housing (HDB)",INDEX(#REF!,RANDBETWEEN(1,COUNTA(#REF!))),"")</f>
        <v>#REF!</v>
      </c>
      <c r="J31" s="1" t="e">
        <f t="array" aca="1" ref="J31" ca="1">IF($F31="Public Housing (HDB)",INDEX(#REF!,RANDBETWEEN(1,COUNTA(#REF!))),"")</f>
        <v>#REF!</v>
      </c>
      <c r="K31" s="1" t="e">
        <f t="array" aca="1" ref="K31" ca="1">IF($F31&lt;&gt;"Public Housing (HDB)",INDEX(#REF!,RANDBETWEEN(1,COUNTA(#REF!))),"")</f>
        <v>#REF!</v>
      </c>
      <c r="L31" s="1" t="e">
        <f t="array" aca="1" ref="L31" ca="1">IF($F31&lt;&gt;"Public Housing (HDB)",INDEX(#REF!,RANDBETWEEN(1,COUNTA(#REF!))),"")</f>
        <v>#REF!</v>
      </c>
      <c r="M31" s="1" t="e">
        <f t="array" aca="1" ref="M31" ca="1">IF($F31&lt;&gt;"Public Housing (HDB)",INDEX(#REF!,RANDBETWEEN(1,COUNTA(#REF!))),"")</f>
        <v>#REF!</v>
      </c>
      <c r="N31" s="1" t="e">
        <f t="array" aca="1" ref="N31" ca="1">INDEX(#REF!,RANDBETWEEN(1,COUNTA(#REF!)))</f>
        <v>#REF!</v>
      </c>
      <c r="O31" s="1" t="e">
        <f t="array" aca="1" ref="O31" ca="1">INDEX(#REF!,RANDBETWEEN(1,COUNTA(#REF!)))</f>
        <v>#REF!</v>
      </c>
      <c r="P31" s="1" t="e">
        <f t="array" aca="1" ref="P31" ca="1">INDEX(#REF!,RANDBETWEEN(1,COUNTA(#REF!)))</f>
        <v>#REF!</v>
      </c>
      <c r="Q31" s="1" t="e">
        <f ca="1">_xlfn.XLOOKUP(FormResponses2[[#This Row],[How many friends do you have in your neighbourhood? ]],$Q$104:$Q$115,$R$104:$R$115)</f>
        <v>#REF!</v>
      </c>
      <c r="R31" s="1" t="e">
        <f ca="1">_xlfn.XLOOKUP(FormResponses2[[#This Row],[How many friends of different ethnicity do you have in your neighbourhood? ]],$Q$104:$Q$115,$R$104:$R$115)</f>
        <v>#REF!</v>
      </c>
      <c r="S3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1" s="1">
        <v>0.23664122137404581</v>
      </c>
      <c r="U31" s="1" t="e">
        <f t="array" aca="1" ref="U31" ca="1">INDEX(#REF!,RANDBETWEEN(1,COUNTA(#REF!)))</f>
        <v>#REF!</v>
      </c>
      <c r="V31" s="1" t="e">
        <f t="array" aca="1" ref="V31" ca="1">INDEX(#REF!,RANDBETWEEN(1,COUNTA(#REF!)))</f>
        <v>#REF!</v>
      </c>
      <c r="W31" s="1" t="e">
        <f t="array" aca="1" ref="W31" ca="1">INDEX(#REF!,RANDBETWEEN(1,COUNTA(#REF!)))</f>
        <v>#REF!</v>
      </c>
      <c r="X31" s="1" t="e">
        <f t="array" aca="1" ref="X31" ca="1">INDEX(#REF!,RANDBETWEEN(1,COUNTA(#REF!)))</f>
        <v>#REF!</v>
      </c>
      <c r="Y31" s="1" t="e">
        <f t="array" aca="1" ref="Y31" ca="1">INDEX(#REF!,RANDBETWEEN(1,COUNTA(#REF!)))</f>
        <v>#REF!</v>
      </c>
      <c r="Z31" s="1" t="e">
        <f t="array" aca="1" ref="Z31" ca="1">INDEX(#REF!,RANDBETWEEN(1,COUNTA(#REF!)))</f>
        <v>#REF!</v>
      </c>
      <c r="AA31" s="1" t="e">
        <f t="array" aca="1" ref="AA31" ca="1">INDEX(#REF!,RANDBETWEEN(1,COUNTA(#REF!)))</f>
        <v>#REF!</v>
      </c>
      <c r="AB31" s="1" t="e">
        <f t="array" aca="1" ref="AB31" ca="1">INDEX(#REF!,RANDBETWEEN(1,COUNTA(#REF!)))</f>
        <v>#REF!</v>
      </c>
      <c r="AC31" s="1" t="e">
        <f t="array" aca="1" ref="AC31" ca="1">INDEX(#REF!,RANDBETWEEN(1,COUNTA(#REF!)))</f>
        <v>#REF!</v>
      </c>
      <c r="AD31" s="1" t="e">
        <f t="array" aca="1" ref="AD31" ca="1">INDEX(#REF!,RANDBETWEEN(1,COUNTA(#REF!)))</f>
        <v>#REF!</v>
      </c>
      <c r="AE31" s="1" t="e">
        <f t="array" aca="1" ref="AE31" ca="1">INDEX(#REF!,RANDBETWEEN(1,COUNTA(#REF!)))</f>
        <v>#REF!</v>
      </c>
      <c r="AF31" s="1" t="e">
        <f t="array" aca="1" ref="AF31" ca="1">INDEX(#REF!,RANDBETWEEN(1,COUNTA(#REF!)))</f>
        <v>#REF!</v>
      </c>
      <c r="AG31" s="1" t="e">
        <f t="array" aca="1" ref="AG31" ca="1">INDEX(#REF!,RANDBETWEEN(1,COUNTA(#REF!)))</f>
        <v>#REF!</v>
      </c>
      <c r="AH31" s="1" t="e">
        <f t="array" aca="1" ref="AH31" ca="1">INDEX(#REF!,RANDBETWEEN(1,COUNTA(#REF!)))</f>
        <v>#REF!</v>
      </c>
      <c r="AI31" s="1" t="e">
        <f t="array" aca="1" ref="AI31" ca="1">INDEX(#REF!,RANDBETWEEN(1,COUNTA(#REF!)))</f>
        <v>#REF!</v>
      </c>
      <c r="AJ31" s="1" t="e">
        <f t="array" aca="1" ref="AJ31" ca="1">INDEX(#REF!,RANDBETWEEN(1,COUNTA(#REF!)))</f>
        <v>#REF!</v>
      </c>
      <c r="AK31" s="1" t="e">
        <f t="array" aca="1" ref="AK31" ca="1">INDEX(#REF!,RANDBETWEEN(1,COUNTA(#REF!)))</f>
        <v>#REF!</v>
      </c>
      <c r="AL31" s="1" t="e">
        <f t="array" aca="1" ref="AL31" ca="1">INDEX(#REF!,RANDBETWEEN(1,COUNTA(#REF!)))</f>
        <v>#REF!</v>
      </c>
      <c r="AM31" s="1" t="e">
        <f t="array" aca="1" ref="AM31" ca="1">INDEX(#REF!,RANDBETWEEN(1,COUNTA(#REF!)))</f>
        <v>#REF!</v>
      </c>
      <c r="AN31" s="1" t="e">
        <f ca="1">_xlfn.XLOOKUP(AL31,#REF!,#REF!)</f>
        <v>#REF!</v>
      </c>
      <c r="AO31" s="1" t="e">
        <f ca="1">_xlfn.XLOOKUP(AM31,#REF!,#REF!)</f>
        <v>#REF!</v>
      </c>
      <c r="AP3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1" s="1"/>
      <c r="AR31" s="1" t="e">
        <f t="array" aca="1" ref="AR31" ca="1">INDEX(#REF!,RANDBETWEEN(1,COUNTA(#REF!)))</f>
        <v>#REF!</v>
      </c>
      <c r="AS31" s="1" t="e">
        <f t="array" aca="1" ref="AS31" ca="1">INDEX(#REF!,RANDBETWEEN(1,COUNTA(#REF!)))</f>
        <v>#REF!</v>
      </c>
      <c r="AT31" s="1" t="e">
        <f t="array" aca="1" ref="AT31" ca="1">INDEX(#REF!,RANDBETWEEN(1,COUNTA(#REF!)))</f>
        <v>#REF!</v>
      </c>
      <c r="AU31" s="1" t="e">
        <f t="array" aca="1" ref="AU31" ca="1">INDEX(#REF!,RANDBETWEEN(1,COUNTA(#REF!)))</f>
        <v>#REF!</v>
      </c>
      <c r="AV31" s="1" t="e">
        <f t="array" aca="1" ref="AV31" ca="1">INDEX(#REF!,RANDBETWEEN(1,COUNTA(#REF!)))</f>
        <v>#REF!</v>
      </c>
      <c r="AW31" s="1" t="e">
        <f t="array" aca="1" ref="AW31" ca="1">INDEX(#REF!,RANDBETWEEN(1,COUNTA(#REF!)))</f>
        <v>#REF!</v>
      </c>
      <c r="AX31" s="1" t="e">
        <f t="array" aca="1" ref="AX31" ca="1">INDEX(#REF!,RANDBETWEEN(1,COUNTA(#REF!)))</f>
        <v>#REF!</v>
      </c>
      <c r="AY31" s="1" t="e">
        <f t="array" aca="1" ref="AY31" ca="1">INDEX(#REF!,RANDBETWEEN(1,COUNTA(#REF!)))</f>
        <v>#REF!</v>
      </c>
      <c r="AZ31" s="1" t="e">
        <f t="array" aca="1" ref="AZ31" ca="1">INDEX(#REF!,RANDBETWEEN(1,COUNTA(#REF!)))</f>
        <v>#REF!</v>
      </c>
      <c r="BA31" s="1" t="e">
        <f t="array" aca="1" ref="BA31" ca="1">INDEX(#REF!,RANDBETWEEN(1,COUNTA(#REF!)))</f>
        <v>#REF!</v>
      </c>
      <c r="BB31" s="1" t="e">
        <f t="array" aca="1" ref="BB31" ca="1">INDEX(#REF!,RANDBETWEEN(1,COUNTA(#REF!)))</f>
        <v>#REF!</v>
      </c>
      <c r="BC31" s="1" t="e">
        <f t="array" aca="1" ref="BC31" ca="1">IF($AV31="Yes",INDEX(#REF!,RANDBETWEEN(1,COUNTA(#REF!))),"")</f>
        <v>#REF!</v>
      </c>
      <c r="BD31" s="1" t="e">
        <f t="array" aca="1" ref="BD31" ca="1">IF($AV31="Yes",INDEX(#REF!,RANDBETWEEN(1,COUNTA(#REF!))),"")</f>
        <v>#REF!</v>
      </c>
      <c r="BE31" s="1" t="e">
        <f t="array" aca="1" ref="BE31" ca="1">IF($AV31="Yes",INDEX(#REF!,RANDBETWEEN(1,COUNTA(#REF!))),"")</f>
        <v>#REF!</v>
      </c>
      <c r="BF31" s="1" t="e">
        <f t="array" aca="1" ref="BF31" ca="1">IF($AV31="Yes",INDEX(#REF!,RANDBETWEEN(1,COUNTA(#REF!))),"")</f>
        <v>#REF!</v>
      </c>
      <c r="BG31" s="1" t="e">
        <f t="array" aca="1" ref="BG31" ca="1">IF($AV31="Yes",INDEX(#REF!,RANDBETWEEN(1,COUNTA(#REF!))),"")</f>
        <v>#REF!</v>
      </c>
    </row>
    <row r="32" spans="1:59" ht="15.75" customHeight="1" x14ac:dyDescent="0.25">
      <c r="A32" s="6">
        <v>44869.812291666669</v>
      </c>
      <c r="B32" s="1" t="e">
        <f t="array" aca="1" ref="B32" ca="1">INDEX(#REF!,RANDBETWEEN(1,COUNTA(#REF!)))</f>
        <v>#REF!</v>
      </c>
      <c r="C32" s="1" t="e">
        <f t="array" aca="1" ref="C32" ca="1">INDEX(#REF!,RANDBETWEEN(1,COUNTA(#REF!)))</f>
        <v>#REF!</v>
      </c>
      <c r="D32" s="1" t="e">
        <f t="array" aca="1" ref="D32" ca="1">INDEX(#REF!,RANDBETWEEN(1,COUNTA(#REF!)))</f>
        <v>#REF!</v>
      </c>
      <c r="E32" s="1" t="e">
        <f t="array" aca="1" ref="E32" ca="1">INDEX(#REF!,RANDBETWEEN(1,COUNTA(#REF!)))</f>
        <v>#REF!</v>
      </c>
      <c r="F32" s="1" t="e">
        <f t="array" aca="1" ref="F32" ca="1">INDEX(#REF!,RANDBETWEEN(1,COUNTA(#REF!)))</f>
        <v>#REF!</v>
      </c>
      <c r="G32" s="1" t="e">
        <f t="array" aca="1" ref="G32" ca="1">IF($F32="Public Housing (HDB)",INDEX(#REF!,RANDBETWEEN(1,COUNTA(#REF!))),"")</f>
        <v>#REF!</v>
      </c>
      <c r="H32" s="1" t="e">
        <f t="array" aca="1" ref="H32" ca="1">IF($F32="Public Housing (HDB)",INDEX(#REF!,RANDBETWEEN(1,COUNTA(#REF!))),"")</f>
        <v>#REF!</v>
      </c>
      <c r="I32" s="1" t="e">
        <f t="array" aca="1" ref="I32" ca="1">IF($F32="Public Housing (HDB)",INDEX(#REF!,RANDBETWEEN(1,COUNTA(#REF!))),"")</f>
        <v>#REF!</v>
      </c>
      <c r="J32" s="1" t="e">
        <f t="array" aca="1" ref="J32" ca="1">IF($F32="Public Housing (HDB)",INDEX(#REF!,RANDBETWEEN(1,COUNTA(#REF!))),"")</f>
        <v>#REF!</v>
      </c>
      <c r="K32" s="1" t="e">
        <f t="array" aca="1" ref="K32" ca="1">IF($F32&lt;&gt;"Public Housing (HDB)",INDEX(#REF!,RANDBETWEEN(1,COUNTA(#REF!))),"")</f>
        <v>#REF!</v>
      </c>
      <c r="L32" s="1" t="e">
        <f t="array" aca="1" ref="L32" ca="1">IF($F32&lt;&gt;"Public Housing (HDB)",INDEX(#REF!,RANDBETWEEN(1,COUNTA(#REF!))),"")</f>
        <v>#REF!</v>
      </c>
      <c r="M32" s="1" t="e">
        <f t="array" aca="1" ref="M32" ca="1">IF($F32&lt;&gt;"Public Housing (HDB)",INDEX(#REF!,RANDBETWEEN(1,COUNTA(#REF!))),"")</f>
        <v>#REF!</v>
      </c>
      <c r="N32" s="1" t="e">
        <f t="array" aca="1" ref="N32" ca="1">INDEX(#REF!,RANDBETWEEN(1,COUNTA(#REF!)))</f>
        <v>#REF!</v>
      </c>
      <c r="O32" s="1" t="e">
        <f t="array" aca="1" ref="O32" ca="1">INDEX(#REF!,RANDBETWEEN(1,COUNTA(#REF!)))</f>
        <v>#REF!</v>
      </c>
      <c r="P32" s="1" t="e">
        <f t="array" aca="1" ref="P32" ca="1">INDEX(#REF!,RANDBETWEEN(1,COUNTA(#REF!)))</f>
        <v>#REF!</v>
      </c>
      <c r="Q32" s="1" t="e">
        <f ca="1">_xlfn.XLOOKUP(FormResponses2[[#This Row],[How many friends do you have in your neighbourhood? ]],$Q$104:$Q$115,$R$104:$R$115)</f>
        <v>#REF!</v>
      </c>
      <c r="R32" s="1" t="e">
        <f ca="1">_xlfn.XLOOKUP(FormResponses2[[#This Row],[How many friends of different ethnicity do you have in your neighbourhood? ]],$Q$104:$Q$115,$R$104:$R$115)</f>
        <v>#REF!</v>
      </c>
      <c r="S3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2" s="1"/>
      <c r="U32" s="1" t="e">
        <f t="array" aca="1" ref="U32" ca="1">INDEX(#REF!,RANDBETWEEN(1,COUNTA(#REF!)))</f>
        <v>#REF!</v>
      </c>
      <c r="V32" s="1" t="e">
        <f t="array" aca="1" ref="V32" ca="1">INDEX(#REF!,RANDBETWEEN(1,COUNTA(#REF!)))</f>
        <v>#REF!</v>
      </c>
      <c r="W32" s="1" t="e">
        <f t="array" aca="1" ref="W32" ca="1">INDEX(#REF!,RANDBETWEEN(1,COUNTA(#REF!)))</f>
        <v>#REF!</v>
      </c>
      <c r="X32" s="1" t="e">
        <f t="array" aca="1" ref="X32" ca="1">INDEX(#REF!,RANDBETWEEN(1,COUNTA(#REF!)))</f>
        <v>#REF!</v>
      </c>
      <c r="Y32" s="1" t="e">
        <f t="array" aca="1" ref="Y32" ca="1">INDEX(#REF!,RANDBETWEEN(1,COUNTA(#REF!)))</f>
        <v>#REF!</v>
      </c>
      <c r="Z32" s="1" t="e">
        <f t="array" aca="1" ref="Z32" ca="1">INDEX(#REF!,RANDBETWEEN(1,COUNTA(#REF!)))</f>
        <v>#REF!</v>
      </c>
      <c r="AA32" s="1" t="e">
        <f t="array" aca="1" ref="AA32" ca="1">INDEX(#REF!,RANDBETWEEN(1,COUNTA(#REF!)))</f>
        <v>#REF!</v>
      </c>
      <c r="AB32" s="1" t="e">
        <f t="array" aca="1" ref="AB32" ca="1">INDEX(#REF!,RANDBETWEEN(1,COUNTA(#REF!)))</f>
        <v>#REF!</v>
      </c>
      <c r="AC32" s="1" t="e">
        <f t="array" aca="1" ref="AC32" ca="1">INDEX(#REF!,RANDBETWEEN(1,COUNTA(#REF!)))</f>
        <v>#REF!</v>
      </c>
      <c r="AD32" s="1" t="e">
        <f t="array" aca="1" ref="AD32" ca="1">INDEX(#REF!,RANDBETWEEN(1,COUNTA(#REF!)))</f>
        <v>#REF!</v>
      </c>
      <c r="AE32" s="1" t="e">
        <f t="array" aca="1" ref="AE32" ca="1">INDEX(#REF!,RANDBETWEEN(1,COUNTA(#REF!)))</f>
        <v>#REF!</v>
      </c>
      <c r="AF32" s="1" t="e">
        <f t="array" aca="1" ref="AF32" ca="1">INDEX(#REF!,RANDBETWEEN(1,COUNTA(#REF!)))</f>
        <v>#REF!</v>
      </c>
      <c r="AG32" s="1" t="e">
        <f t="array" aca="1" ref="AG32" ca="1">INDEX(#REF!,RANDBETWEEN(1,COUNTA(#REF!)))</f>
        <v>#REF!</v>
      </c>
      <c r="AH32" s="1" t="e">
        <f t="array" aca="1" ref="AH32" ca="1">INDEX(#REF!,RANDBETWEEN(1,COUNTA(#REF!)))</f>
        <v>#REF!</v>
      </c>
      <c r="AI32" s="1" t="e">
        <f t="array" aca="1" ref="AI32" ca="1">INDEX(#REF!,RANDBETWEEN(1,COUNTA(#REF!)))</f>
        <v>#REF!</v>
      </c>
      <c r="AJ32" s="1" t="e">
        <f t="array" aca="1" ref="AJ32" ca="1">INDEX(#REF!,RANDBETWEEN(1,COUNTA(#REF!)))</f>
        <v>#REF!</v>
      </c>
      <c r="AK32" s="1" t="e">
        <f t="array" aca="1" ref="AK32" ca="1">INDEX(#REF!,RANDBETWEEN(1,COUNTA(#REF!)))</f>
        <v>#REF!</v>
      </c>
      <c r="AL32" s="1" t="e">
        <f t="array" aca="1" ref="AL32" ca="1">INDEX(#REF!,RANDBETWEEN(1,COUNTA(#REF!)))</f>
        <v>#REF!</v>
      </c>
      <c r="AM32" s="1" t="e">
        <f t="array" aca="1" ref="AM32" ca="1">INDEX(#REF!,RANDBETWEEN(1,COUNTA(#REF!)))</f>
        <v>#REF!</v>
      </c>
      <c r="AN32" s="1" t="e">
        <f ca="1">_xlfn.XLOOKUP(AL32,#REF!,#REF!)</f>
        <v>#REF!</v>
      </c>
      <c r="AO32" s="1" t="e">
        <f ca="1">_xlfn.XLOOKUP(AM32,#REF!,#REF!)</f>
        <v>#REF!</v>
      </c>
      <c r="AP3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2" s="1">
        <v>0</v>
      </c>
      <c r="AR32" s="1" t="e">
        <f t="array" aca="1" ref="AR32" ca="1">INDEX(#REF!,RANDBETWEEN(1,COUNTA(#REF!)))</f>
        <v>#REF!</v>
      </c>
      <c r="AS32" s="1" t="e">
        <f t="array" aca="1" ref="AS32" ca="1">INDEX(#REF!,RANDBETWEEN(1,COUNTA(#REF!)))</f>
        <v>#REF!</v>
      </c>
      <c r="AT32" s="1" t="e">
        <f t="array" aca="1" ref="AT32" ca="1">INDEX(#REF!,RANDBETWEEN(1,COUNTA(#REF!)))</f>
        <v>#REF!</v>
      </c>
      <c r="AU32" s="1" t="e">
        <f t="array" aca="1" ref="AU32" ca="1">INDEX(#REF!,RANDBETWEEN(1,COUNTA(#REF!)))</f>
        <v>#REF!</v>
      </c>
      <c r="AV32" s="1" t="e">
        <f t="array" aca="1" ref="AV32" ca="1">INDEX(#REF!,RANDBETWEEN(1,COUNTA(#REF!)))</f>
        <v>#REF!</v>
      </c>
      <c r="AW32" s="1" t="e">
        <f t="array" aca="1" ref="AW32" ca="1">INDEX(#REF!,RANDBETWEEN(1,COUNTA(#REF!)))</f>
        <v>#REF!</v>
      </c>
      <c r="AX32" s="1" t="e">
        <f t="array" aca="1" ref="AX32" ca="1">INDEX(#REF!,RANDBETWEEN(1,COUNTA(#REF!)))</f>
        <v>#REF!</v>
      </c>
      <c r="AY32" s="1" t="e">
        <f t="array" aca="1" ref="AY32" ca="1">INDEX(#REF!,RANDBETWEEN(1,COUNTA(#REF!)))</f>
        <v>#REF!</v>
      </c>
      <c r="AZ32" s="1" t="e">
        <f t="array" aca="1" ref="AZ32" ca="1">INDEX(#REF!,RANDBETWEEN(1,COUNTA(#REF!)))</f>
        <v>#REF!</v>
      </c>
      <c r="BA32" s="1" t="e">
        <f t="array" aca="1" ref="BA32" ca="1">INDEX(#REF!,RANDBETWEEN(1,COUNTA(#REF!)))</f>
        <v>#REF!</v>
      </c>
      <c r="BB32" s="1" t="e">
        <f t="array" aca="1" ref="BB32" ca="1">INDEX(#REF!,RANDBETWEEN(1,COUNTA(#REF!)))</f>
        <v>#REF!</v>
      </c>
      <c r="BC32" s="1" t="e">
        <f t="array" aca="1" ref="BC32" ca="1">IF($AV32="Yes",INDEX(#REF!,RANDBETWEEN(1,COUNTA(#REF!))),"")</f>
        <v>#REF!</v>
      </c>
      <c r="BD32" s="1" t="e">
        <f t="array" aca="1" ref="BD32" ca="1">IF($AV32="Yes",INDEX(#REF!,RANDBETWEEN(1,COUNTA(#REF!))),"")</f>
        <v>#REF!</v>
      </c>
      <c r="BE32" s="1" t="e">
        <f t="array" aca="1" ref="BE32" ca="1">IF($AV32="Yes",INDEX(#REF!,RANDBETWEEN(1,COUNTA(#REF!))),"")</f>
        <v>#REF!</v>
      </c>
      <c r="BF32" s="1" t="e">
        <f t="array" aca="1" ref="BF32" ca="1">IF($AV32="Yes",INDEX(#REF!,RANDBETWEEN(1,COUNTA(#REF!))),"")</f>
        <v>#REF!</v>
      </c>
      <c r="BG32" s="1" t="e">
        <f t="array" aca="1" ref="BG32" ca="1">IF($AV32="Yes",INDEX(#REF!,RANDBETWEEN(1,COUNTA(#REF!))),"")</f>
        <v>#REF!</v>
      </c>
    </row>
    <row r="33" spans="1:59" ht="15.75" customHeight="1" x14ac:dyDescent="0.25">
      <c r="A33" s="6">
        <v>44870.812291666669</v>
      </c>
      <c r="B33" s="1" t="e">
        <f t="array" aca="1" ref="B33" ca="1">INDEX(#REF!,RANDBETWEEN(1,COUNTA(#REF!)))</f>
        <v>#REF!</v>
      </c>
      <c r="C33" s="1" t="e">
        <f t="array" aca="1" ref="C33" ca="1">INDEX(#REF!,RANDBETWEEN(1,COUNTA(#REF!)))</f>
        <v>#REF!</v>
      </c>
      <c r="D33" s="1" t="e">
        <f t="array" aca="1" ref="D33" ca="1">INDEX(#REF!,RANDBETWEEN(1,COUNTA(#REF!)))</f>
        <v>#REF!</v>
      </c>
      <c r="E33" s="1" t="e">
        <f t="array" aca="1" ref="E33" ca="1">INDEX(#REF!,RANDBETWEEN(1,COUNTA(#REF!)))</f>
        <v>#REF!</v>
      </c>
      <c r="F33" s="1" t="e">
        <f t="array" aca="1" ref="F33" ca="1">INDEX(#REF!,RANDBETWEEN(1,COUNTA(#REF!)))</f>
        <v>#REF!</v>
      </c>
      <c r="G33" s="1" t="e">
        <f t="array" aca="1" ref="G33" ca="1">IF($F33="Public Housing (HDB)",INDEX(#REF!,RANDBETWEEN(1,COUNTA(#REF!))),"")</f>
        <v>#REF!</v>
      </c>
      <c r="H33" s="1" t="e">
        <f t="array" aca="1" ref="H33" ca="1">IF($F33="Public Housing (HDB)",INDEX(#REF!,RANDBETWEEN(1,COUNTA(#REF!))),"")</f>
        <v>#REF!</v>
      </c>
      <c r="I33" s="1" t="e">
        <f t="array" aca="1" ref="I33" ca="1">IF($F33="Public Housing (HDB)",INDEX(#REF!,RANDBETWEEN(1,COUNTA(#REF!))),"")</f>
        <v>#REF!</v>
      </c>
      <c r="J33" s="1" t="e">
        <f t="array" aca="1" ref="J33" ca="1">IF($F33="Public Housing (HDB)",INDEX(#REF!,RANDBETWEEN(1,COUNTA(#REF!))),"")</f>
        <v>#REF!</v>
      </c>
      <c r="K33" s="1" t="e">
        <f t="array" aca="1" ref="K33" ca="1">IF($F33&lt;&gt;"Public Housing (HDB)",INDEX(#REF!,RANDBETWEEN(1,COUNTA(#REF!))),"")</f>
        <v>#REF!</v>
      </c>
      <c r="L33" s="1" t="e">
        <f t="array" aca="1" ref="L33" ca="1">IF($F33&lt;&gt;"Public Housing (HDB)",INDEX(#REF!,RANDBETWEEN(1,COUNTA(#REF!))),"")</f>
        <v>#REF!</v>
      </c>
      <c r="M33" s="1" t="e">
        <f t="array" aca="1" ref="M33" ca="1">IF($F33&lt;&gt;"Public Housing (HDB)",INDEX(#REF!,RANDBETWEEN(1,COUNTA(#REF!))),"")</f>
        <v>#REF!</v>
      </c>
      <c r="N33" s="1" t="e">
        <f t="array" aca="1" ref="N33" ca="1">INDEX(#REF!,RANDBETWEEN(1,COUNTA(#REF!)))</f>
        <v>#REF!</v>
      </c>
      <c r="O33" s="1" t="e">
        <f t="array" aca="1" ref="O33" ca="1">INDEX(#REF!,RANDBETWEEN(1,COUNTA(#REF!)))</f>
        <v>#REF!</v>
      </c>
      <c r="P33" s="1" t="e">
        <f t="array" aca="1" ref="P33" ca="1">INDEX(#REF!,RANDBETWEEN(1,COUNTA(#REF!)))</f>
        <v>#REF!</v>
      </c>
      <c r="Q33" s="1" t="e">
        <f ca="1">_xlfn.XLOOKUP(FormResponses2[[#This Row],[How many friends do you have in your neighbourhood? ]],$Q$104:$Q$115,$R$104:$R$115)</f>
        <v>#REF!</v>
      </c>
      <c r="R33" s="1" t="e">
        <f ca="1">_xlfn.XLOOKUP(FormResponses2[[#This Row],[How many friends of different ethnicity do you have in your neighbourhood? ]],$Q$104:$Q$115,$R$104:$R$115)</f>
        <v>#REF!</v>
      </c>
      <c r="S3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3" s="1"/>
      <c r="U33" s="1" t="e">
        <f t="array" aca="1" ref="U33" ca="1">INDEX(#REF!,RANDBETWEEN(1,COUNTA(#REF!)))</f>
        <v>#REF!</v>
      </c>
      <c r="V33" s="1" t="e">
        <f t="array" aca="1" ref="V33" ca="1">INDEX(#REF!,RANDBETWEEN(1,COUNTA(#REF!)))</f>
        <v>#REF!</v>
      </c>
      <c r="W33" s="1" t="e">
        <f t="array" aca="1" ref="W33" ca="1">INDEX(#REF!,RANDBETWEEN(1,COUNTA(#REF!)))</f>
        <v>#REF!</v>
      </c>
      <c r="X33" s="1" t="e">
        <f t="array" aca="1" ref="X33" ca="1">INDEX(#REF!,RANDBETWEEN(1,COUNTA(#REF!)))</f>
        <v>#REF!</v>
      </c>
      <c r="Y33" s="1" t="e">
        <f t="array" aca="1" ref="Y33" ca="1">INDEX(#REF!,RANDBETWEEN(1,COUNTA(#REF!)))</f>
        <v>#REF!</v>
      </c>
      <c r="Z33" s="1" t="e">
        <f t="array" aca="1" ref="Z33" ca="1">INDEX(#REF!,RANDBETWEEN(1,COUNTA(#REF!)))</f>
        <v>#REF!</v>
      </c>
      <c r="AA33" s="1" t="e">
        <f t="array" aca="1" ref="AA33" ca="1">INDEX(#REF!,RANDBETWEEN(1,COUNTA(#REF!)))</f>
        <v>#REF!</v>
      </c>
      <c r="AB33" s="1" t="e">
        <f t="array" aca="1" ref="AB33" ca="1">INDEX(#REF!,RANDBETWEEN(1,COUNTA(#REF!)))</f>
        <v>#REF!</v>
      </c>
      <c r="AC33" s="1" t="e">
        <f t="array" aca="1" ref="AC33" ca="1">INDEX(#REF!,RANDBETWEEN(1,COUNTA(#REF!)))</f>
        <v>#REF!</v>
      </c>
      <c r="AD33" s="1" t="e">
        <f t="array" aca="1" ref="AD33" ca="1">INDEX(#REF!,RANDBETWEEN(1,COUNTA(#REF!)))</f>
        <v>#REF!</v>
      </c>
      <c r="AE33" s="1" t="e">
        <f t="array" aca="1" ref="AE33" ca="1">INDEX(#REF!,RANDBETWEEN(1,COUNTA(#REF!)))</f>
        <v>#REF!</v>
      </c>
      <c r="AF33" s="1" t="e">
        <f t="array" aca="1" ref="AF33" ca="1">INDEX(#REF!,RANDBETWEEN(1,COUNTA(#REF!)))</f>
        <v>#REF!</v>
      </c>
      <c r="AG33" s="1" t="e">
        <f t="array" aca="1" ref="AG33" ca="1">INDEX(#REF!,RANDBETWEEN(1,COUNTA(#REF!)))</f>
        <v>#REF!</v>
      </c>
      <c r="AH33" s="1" t="e">
        <f t="array" aca="1" ref="AH33" ca="1">INDEX(#REF!,RANDBETWEEN(1,COUNTA(#REF!)))</f>
        <v>#REF!</v>
      </c>
      <c r="AI33" s="1" t="e">
        <f t="array" aca="1" ref="AI33" ca="1">INDEX(#REF!,RANDBETWEEN(1,COUNTA(#REF!)))</f>
        <v>#REF!</v>
      </c>
      <c r="AJ33" s="1" t="e">
        <f t="array" aca="1" ref="AJ33" ca="1">INDEX(#REF!,RANDBETWEEN(1,COUNTA(#REF!)))</f>
        <v>#REF!</v>
      </c>
      <c r="AK33" s="1" t="e">
        <f t="array" aca="1" ref="AK33" ca="1">INDEX(#REF!,RANDBETWEEN(1,COUNTA(#REF!)))</f>
        <v>#REF!</v>
      </c>
      <c r="AL33" s="1" t="e">
        <f t="array" aca="1" ref="AL33" ca="1">INDEX(#REF!,RANDBETWEEN(1,COUNTA(#REF!)))</f>
        <v>#REF!</v>
      </c>
      <c r="AM33" s="1" t="e">
        <f t="array" aca="1" ref="AM33" ca="1">INDEX(#REF!,RANDBETWEEN(1,COUNTA(#REF!)))</f>
        <v>#REF!</v>
      </c>
      <c r="AN33" s="1" t="e">
        <f ca="1">_xlfn.XLOOKUP(AL33,#REF!,#REF!)</f>
        <v>#REF!</v>
      </c>
      <c r="AO33" s="1" t="e">
        <f ca="1">_xlfn.XLOOKUP(AM33,#REF!,#REF!)</f>
        <v>#REF!</v>
      </c>
      <c r="AP3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3" s="1"/>
      <c r="AR33" s="1" t="e">
        <f t="array" aca="1" ref="AR33" ca="1">INDEX(#REF!,RANDBETWEEN(1,COUNTA(#REF!)))</f>
        <v>#REF!</v>
      </c>
      <c r="AS33" s="1" t="e">
        <f t="array" aca="1" ref="AS33" ca="1">INDEX(#REF!,RANDBETWEEN(1,COUNTA(#REF!)))</f>
        <v>#REF!</v>
      </c>
      <c r="AT33" s="1" t="e">
        <f t="array" aca="1" ref="AT33" ca="1">INDEX(#REF!,RANDBETWEEN(1,COUNTA(#REF!)))</f>
        <v>#REF!</v>
      </c>
      <c r="AU33" s="1" t="e">
        <f t="array" aca="1" ref="AU33" ca="1">INDEX(#REF!,RANDBETWEEN(1,COUNTA(#REF!)))</f>
        <v>#REF!</v>
      </c>
      <c r="AV33" s="1" t="e">
        <f t="array" aca="1" ref="AV33" ca="1">INDEX(#REF!,RANDBETWEEN(1,COUNTA(#REF!)))</f>
        <v>#REF!</v>
      </c>
      <c r="AW33" s="1" t="e">
        <f t="array" aca="1" ref="AW33" ca="1">INDEX(#REF!,RANDBETWEEN(1,COUNTA(#REF!)))</f>
        <v>#REF!</v>
      </c>
      <c r="AX33" s="1" t="e">
        <f t="array" aca="1" ref="AX33" ca="1">INDEX(#REF!,RANDBETWEEN(1,COUNTA(#REF!)))</f>
        <v>#REF!</v>
      </c>
      <c r="AY33" s="1" t="e">
        <f t="array" aca="1" ref="AY33" ca="1">INDEX(#REF!,RANDBETWEEN(1,COUNTA(#REF!)))</f>
        <v>#REF!</v>
      </c>
      <c r="AZ33" s="1" t="e">
        <f t="array" aca="1" ref="AZ33" ca="1">INDEX(#REF!,RANDBETWEEN(1,COUNTA(#REF!)))</f>
        <v>#REF!</v>
      </c>
      <c r="BA33" s="1" t="e">
        <f t="array" aca="1" ref="BA33" ca="1">INDEX(#REF!,RANDBETWEEN(1,COUNTA(#REF!)))</f>
        <v>#REF!</v>
      </c>
      <c r="BB33" s="1" t="e">
        <f t="array" aca="1" ref="BB33" ca="1">INDEX(#REF!,RANDBETWEEN(1,COUNTA(#REF!)))</f>
        <v>#REF!</v>
      </c>
      <c r="BC33" s="1" t="e">
        <f t="array" aca="1" ref="BC33" ca="1">IF($AV33="Yes",INDEX(#REF!,RANDBETWEEN(1,COUNTA(#REF!))),"")</f>
        <v>#REF!</v>
      </c>
      <c r="BD33" s="1" t="e">
        <f t="array" aca="1" ref="BD33" ca="1">IF($AV33="Yes",INDEX(#REF!,RANDBETWEEN(1,COUNTA(#REF!))),"")</f>
        <v>#REF!</v>
      </c>
      <c r="BE33" s="1" t="e">
        <f t="array" aca="1" ref="BE33" ca="1">IF($AV33="Yes",INDEX(#REF!,RANDBETWEEN(1,COUNTA(#REF!))),"")</f>
        <v>#REF!</v>
      </c>
      <c r="BF33" s="1" t="e">
        <f t="array" aca="1" ref="BF33" ca="1">IF($AV33="Yes",INDEX(#REF!,RANDBETWEEN(1,COUNTA(#REF!))),"")</f>
        <v>#REF!</v>
      </c>
      <c r="BG33" s="1" t="e">
        <f t="array" aca="1" ref="BG33" ca="1">IF($AV33="Yes",INDEX(#REF!,RANDBETWEEN(1,COUNTA(#REF!))),"")</f>
        <v>#REF!</v>
      </c>
    </row>
    <row r="34" spans="1:59" ht="15.75" customHeight="1" x14ac:dyDescent="0.25">
      <c r="A34" s="6">
        <v>44871.812291666669</v>
      </c>
      <c r="B34" s="1" t="e">
        <f t="array" aca="1" ref="B34" ca="1">INDEX(#REF!,RANDBETWEEN(1,COUNTA(#REF!)))</f>
        <v>#REF!</v>
      </c>
      <c r="C34" s="1" t="e">
        <f t="array" aca="1" ref="C34" ca="1">INDEX(#REF!,RANDBETWEEN(1,COUNTA(#REF!)))</f>
        <v>#REF!</v>
      </c>
      <c r="D34" s="1" t="e">
        <f t="array" aca="1" ref="D34" ca="1">INDEX(#REF!,RANDBETWEEN(1,COUNTA(#REF!)))</f>
        <v>#REF!</v>
      </c>
      <c r="E34" s="1" t="e">
        <f t="array" aca="1" ref="E34" ca="1">INDEX(#REF!,RANDBETWEEN(1,COUNTA(#REF!)))</f>
        <v>#REF!</v>
      </c>
      <c r="F34" s="1" t="e">
        <f t="array" aca="1" ref="F34" ca="1">INDEX(#REF!,RANDBETWEEN(1,COUNTA(#REF!)))</f>
        <v>#REF!</v>
      </c>
      <c r="G34" s="1" t="e">
        <f t="array" aca="1" ref="G34" ca="1">IF($F34="Public Housing (HDB)",INDEX(#REF!,RANDBETWEEN(1,COUNTA(#REF!))),"")</f>
        <v>#REF!</v>
      </c>
      <c r="H34" s="1" t="e">
        <f t="array" aca="1" ref="H34" ca="1">IF($F34="Public Housing (HDB)",INDEX(#REF!,RANDBETWEEN(1,COUNTA(#REF!))),"")</f>
        <v>#REF!</v>
      </c>
      <c r="I34" s="1" t="e">
        <f t="array" aca="1" ref="I34" ca="1">IF($F34="Public Housing (HDB)",INDEX(#REF!,RANDBETWEEN(1,COUNTA(#REF!))),"")</f>
        <v>#REF!</v>
      </c>
      <c r="J34" s="1" t="e">
        <f t="array" aca="1" ref="J34" ca="1">IF($F34="Public Housing (HDB)",INDEX(#REF!,RANDBETWEEN(1,COUNTA(#REF!))),"")</f>
        <v>#REF!</v>
      </c>
      <c r="K34" s="1" t="e">
        <f t="array" aca="1" ref="K34" ca="1">IF($F34&lt;&gt;"Public Housing (HDB)",INDEX(#REF!,RANDBETWEEN(1,COUNTA(#REF!))),"")</f>
        <v>#REF!</v>
      </c>
      <c r="L34" s="1" t="e">
        <f t="array" aca="1" ref="L34" ca="1">IF($F34&lt;&gt;"Public Housing (HDB)",INDEX(#REF!,RANDBETWEEN(1,COUNTA(#REF!))),"")</f>
        <v>#REF!</v>
      </c>
      <c r="M34" s="1" t="e">
        <f t="array" aca="1" ref="M34" ca="1">IF($F34&lt;&gt;"Public Housing (HDB)",INDEX(#REF!,RANDBETWEEN(1,COUNTA(#REF!))),"")</f>
        <v>#REF!</v>
      </c>
      <c r="N34" s="1" t="e">
        <f t="array" aca="1" ref="N34" ca="1">INDEX(#REF!,RANDBETWEEN(1,COUNTA(#REF!)))</f>
        <v>#REF!</v>
      </c>
      <c r="O34" s="1" t="e">
        <f t="array" aca="1" ref="O34" ca="1">INDEX(#REF!,RANDBETWEEN(1,COUNTA(#REF!)))</f>
        <v>#REF!</v>
      </c>
      <c r="P34" s="1" t="e">
        <f t="array" aca="1" ref="P34" ca="1">INDEX(#REF!,RANDBETWEEN(1,COUNTA(#REF!)))</f>
        <v>#REF!</v>
      </c>
      <c r="Q34" s="1" t="e">
        <f ca="1">_xlfn.XLOOKUP(FormResponses2[[#This Row],[How many friends do you have in your neighbourhood? ]],$Q$104:$Q$115,$R$104:$R$115)</f>
        <v>#REF!</v>
      </c>
      <c r="R34" s="1" t="e">
        <f ca="1">_xlfn.XLOOKUP(FormResponses2[[#This Row],[How many friends of different ethnicity do you have in your neighbourhood? ]],$Q$104:$Q$115,$R$104:$R$115)</f>
        <v>#REF!</v>
      </c>
      <c r="S3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4" s="1"/>
      <c r="U34" s="1" t="e">
        <f t="array" aca="1" ref="U34" ca="1">INDEX(#REF!,RANDBETWEEN(1,COUNTA(#REF!)))</f>
        <v>#REF!</v>
      </c>
      <c r="V34" s="1" t="e">
        <f t="array" aca="1" ref="V34" ca="1">INDEX(#REF!,RANDBETWEEN(1,COUNTA(#REF!)))</f>
        <v>#REF!</v>
      </c>
      <c r="W34" s="1" t="e">
        <f t="array" aca="1" ref="W34" ca="1">INDEX(#REF!,RANDBETWEEN(1,COUNTA(#REF!)))</f>
        <v>#REF!</v>
      </c>
      <c r="X34" s="1" t="e">
        <f t="array" aca="1" ref="X34" ca="1">INDEX(#REF!,RANDBETWEEN(1,COUNTA(#REF!)))</f>
        <v>#REF!</v>
      </c>
      <c r="Y34" s="1" t="e">
        <f t="array" aca="1" ref="Y34" ca="1">INDEX(#REF!,RANDBETWEEN(1,COUNTA(#REF!)))</f>
        <v>#REF!</v>
      </c>
      <c r="Z34" s="1" t="e">
        <f t="array" aca="1" ref="Z34" ca="1">INDEX(#REF!,RANDBETWEEN(1,COUNTA(#REF!)))</f>
        <v>#REF!</v>
      </c>
      <c r="AA34" s="1" t="e">
        <f t="array" aca="1" ref="AA34" ca="1">INDEX(#REF!,RANDBETWEEN(1,COUNTA(#REF!)))</f>
        <v>#REF!</v>
      </c>
      <c r="AB34" s="1" t="e">
        <f t="array" aca="1" ref="AB34" ca="1">INDEX(#REF!,RANDBETWEEN(1,COUNTA(#REF!)))</f>
        <v>#REF!</v>
      </c>
      <c r="AC34" s="1" t="e">
        <f t="array" aca="1" ref="AC34" ca="1">INDEX(#REF!,RANDBETWEEN(1,COUNTA(#REF!)))</f>
        <v>#REF!</v>
      </c>
      <c r="AD34" s="1" t="e">
        <f t="array" aca="1" ref="AD34" ca="1">INDEX(#REF!,RANDBETWEEN(1,COUNTA(#REF!)))</f>
        <v>#REF!</v>
      </c>
      <c r="AE34" s="1" t="e">
        <f t="array" aca="1" ref="AE34" ca="1">INDEX(#REF!,RANDBETWEEN(1,COUNTA(#REF!)))</f>
        <v>#REF!</v>
      </c>
      <c r="AF34" s="1" t="e">
        <f t="array" aca="1" ref="AF34" ca="1">INDEX(#REF!,RANDBETWEEN(1,COUNTA(#REF!)))</f>
        <v>#REF!</v>
      </c>
      <c r="AG34" s="1" t="e">
        <f t="array" aca="1" ref="AG34" ca="1">INDEX(#REF!,RANDBETWEEN(1,COUNTA(#REF!)))</f>
        <v>#REF!</v>
      </c>
      <c r="AH34" s="1" t="e">
        <f t="array" aca="1" ref="AH34" ca="1">INDEX(#REF!,RANDBETWEEN(1,COUNTA(#REF!)))</f>
        <v>#REF!</v>
      </c>
      <c r="AI34" s="1" t="e">
        <f t="array" aca="1" ref="AI34" ca="1">INDEX(#REF!,RANDBETWEEN(1,COUNTA(#REF!)))</f>
        <v>#REF!</v>
      </c>
      <c r="AJ34" s="1" t="e">
        <f t="array" aca="1" ref="AJ34" ca="1">INDEX(#REF!,RANDBETWEEN(1,COUNTA(#REF!)))</f>
        <v>#REF!</v>
      </c>
      <c r="AK34" s="1" t="e">
        <f t="array" aca="1" ref="AK34" ca="1">INDEX(#REF!,RANDBETWEEN(1,COUNTA(#REF!)))</f>
        <v>#REF!</v>
      </c>
      <c r="AL34" s="1" t="e">
        <f t="array" aca="1" ref="AL34" ca="1">INDEX(#REF!,RANDBETWEEN(1,COUNTA(#REF!)))</f>
        <v>#REF!</v>
      </c>
      <c r="AM34" s="1" t="e">
        <f t="array" aca="1" ref="AM34" ca="1">INDEX(#REF!,RANDBETWEEN(1,COUNTA(#REF!)))</f>
        <v>#REF!</v>
      </c>
      <c r="AN34" s="1" t="e">
        <f ca="1">_xlfn.XLOOKUP(AL34,#REF!,#REF!)</f>
        <v>#REF!</v>
      </c>
      <c r="AO34" s="1" t="e">
        <f ca="1">_xlfn.XLOOKUP(AM34,#REF!,#REF!)</f>
        <v>#REF!</v>
      </c>
      <c r="AP3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4" s="1">
        <v>0</v>
      </c>
      <c r="AR34" s="1" t="e">
        <f t="array" aca="1" ref="AR34" ca="1">INDEX(#REF!,RANDBETWEEN(1,COUNTA(#REF!)))</f>
        <v>#REF!</v>
      </c>
      <c r="AS34" s="1" t="e">
        <f t="array" aca="1" ref="AS34" ca="1">INDEX(#REF!,RANDBETWEEN(1,COUNTA(#REF!)))</f>
        <v>#REF!</v>
      </c>
      <c r="AT34" s="1" t="e">
        <f t="array" aca="1" ref="AT34" ca="1">INDEX(#REF!,RANDBETWEEN(1,COUNTA(#REF!)))</f>
        <v>#REF!</v>
      </c>
      <c r="AU34" s="1" t="e">
        <f t="array" aca="1" ref="AU34" ca="1">INDEX(#REF!,RANDBETWEEN(1,COUNTA(#REF!)))</f>
        <v>#REF!</v>
      </c>
      <c r="AV34" s="1" t="e">
        <f t="array" aca="1" ref="AV34" ca="1">INDEX(#REF!,RANDBETWEEN(1,COUNTA(#REF!)))</f>
        <v>#REF!</v>
      </c>
      <c r="AW34" s="1" t="e">
        <f t="array" aca="1" ref="AW34" ca="1">INDEX(#REF!,RANDBETWEEN(1,COUNTA(#REF!)))</f>
        <v>#REF!</v>
      </c>
      <c r="AX34" s="1" t="e">
        <f t="array" aca="1" ref="AX34" ca="1">INDEX(#REF!,RANDBETWEEN(1,COUNTA(#REF!)))</f>
        <v>#REF!</v>
      </c>
      <c r="AY34" s="1" t="e">
        <f t="array" aca="1" ref="AY34" ca="1">INDEX(#REF!,RANDBETWEEN(1,COUNTA(#REF!)))</f>
        <v>#REF!</v>
      </c>
      <c r="AZ34" s="1" t="e">
        <f t="array" aca="1" ref="AZ34" ca="1">INDEX(#REF!,RANDBETWEEN(1,COUNTA(#REF!)))</f>
        <v>#REF!</v>
      </c>
      <c r="BA34" s="1" t="e">
        <f t="array" aca="1" ref="BA34" ca="1">INDEX(#REF!,RANDBETWEEN(1,COUNTA(#REF!)))</f>
        <v>#REF!</v>
      </c>
      <c r="BB34" s="1" t="e">
        <f t="array" aca="1" ref="BB34" ca="1">INDEX(#REF!,RANDBETWEEN(1,COUNTA(#REF!)))</f>
        <v>#REF!</v>
      </c>
      <c r="BC34" s="1" t="e">
        <f t="array" aca="1" ref="BC34" ca="1">IF($AV34="Yes",INDEX(#REF!,RANDBETWEEN(1,COUNTA(#REF!))),"")</f>
        <v>#REF!</v>
      </c>
      <c r="BD34" s="1" t="e">
        <f t="array" aca="1" ref="BD34" ca="1">IF($AV34="Yes",INDEX(#REF!,RANDBETWEEN(1,COUNTA(#REF!))),"")</f>
        <v>#REF!</v>
      </c>
      <c r="BE34" s="1" t="e">
        <f t="array" aca="1" ref="BE34" ca="1">IF($AV34="Yes",INDEX(#REF!,RANDBETWEEN(1,COUNTA(#REF!))),"")</f>
        <v>#REF!</v>
      </c>
      <c r="BF34" s="1" t="e">
        <f t="array" aca="1" ref="BF34" ca="1">IF($AV34="Yes",INDEX(#REF!,RANDBETWEEN(1,COUNTA(#REF!))),"")</f>
        <v>#REF!</v>
      </c>
      <c r="BG34" s="1" t="e">
        <f t="array" aca="1" ref="BG34" ca="1">IF($AV34="Yes",INDEX(#REF!,RANDBETWEEN(1,COUNTA(#REF!))),"")</f>
        <v>#REF!</v>
      </c>
    </row>
    <row r="35" spans="1:59" ht="15.75" customHeight="1" x14ac:dyDescent="0.25">
      <c r="A35" s="6">
        <v>44872.812291666669</v>
      </c>
      <c r="B35" s="1" t="e">
        <f t="array" aca="1" ref="B35" ca="1">INDEX(#REF!,RANDBETWEEN(1,COUNTA(#REF!)))</f>
        <v>#REF!</v>
      </c>
      <c r="C35" s="1" t="e">
        <f t="array" aca="1" ref="C35" ca="1">INDEX(#REF!,RANDBETWEEN(1,COUNTA(#REF!)))</f>
        <v>#REF!</v>
      </c>
      <c r="D35" s="1" t="e">
        <f t="array" aca="1" ref="D35" ca="1">INDEX(#REF!,RANDBETWEEN(1,COUNTA(#REF!)))</f>
        <v>#REF!</v>
      </c>
      <c r="E35" s="1" t="e">
        <f t="array" aca="1" ref="E35" ca="1">INDEX(#REF!,RANDBETWEEN(1,COUNTA(#REF!)))</f>
        <v>#REF!</v>
      </c>
      <c r="F35" s="1" t="e">
        <f t="array" aca="1" ref="F35" ca="1">INDEX(#REF!,RANDBETWEEN(1,COUNTA(#REF!)))</f>
        <v>#REF!</v>
      </c>
      <c r="G35" s="1" t="e">
        <f t="array" aca="1" ref="G35" ca="1">IF($F35="Public Housing (HDB)",INDEX(#REF!,RANDBETWEEN(1,COUNTA(#REF!))),"")</f>
        <v>#REF!</v>
      </c>
      <c r="H35" s="1" t="e">
        <f t="array" aca="1" ref="H35" ca="1">IF($F35="Public Housing (HDB)",INDEX(#REF!,RANDBETWEEN(1,COUNTA(#REF!))),"")</f>
        <v>#REF!</v>
      </c>
      <c r="I35" s="1" t="e">
        <f t="array" aca="1" ref="I35" ca="1">IF($F35="Public Housing (HDB)",INDEX(#REF!,RANDBETWEEN(1,COUNTA(#REF!))),"")</f>
        <v>#REF!</v>
      </c>
      <c r="J35" s="1" t="e">
        <f t="array" aca="1" ref="J35" ca="1">IF($F35="Public Housing (HDB)",INDEX(#REF!,RANDBETWEEN(1,COUNTA(#REF!))),"")</f>
        <v>#REF!</v>
      </c>
      <c r="K35" s="1" t="e">
        <f t="array" aca="1" ref="K35" ca="1">IF($F35&lt;&gt;"Public Housing (HDB)",INDEX(#REF!,RANDBETWEEN(1,COUNTA(#REF!))),"")</f>
        <v>#REF!</v>
      </c>
      <c r="L35" s="1" t="e">
        <f t="array" aca="1" ref="L35" ca="1">IF($F35&lt;&gt;"Public Housing (HDB)",INDEX(#REF!,RANDBETWEEN(1,COUNTA(#REF!))),"")</f>
        <v>#REF!</v>
      </c>
      <c r="M35" s="1" t="e">
        <f t="array" aca="1" ref="M35" ca="1">IF($F35&lt;&gt;"Public Housing (HDB)",INDEX(#REF!,RANDBETWEEN(1,COUNTA(#REF!))),"")</f>
        <v>#REF!</v>
      </c>
      <c r="N35" s="1" t="e">
        <f t="array" aca="1" ref="N35" ca="1">INDEX(#REF!,RANDBETWEEN(1,COUNTA(#REF!)))</f>
        <v>#REF!</v>
      </c>
      <c r="O35" s="1" t="e">
        <f t="array" aca="1" ref="O35" ca="1">INDEX(#REF!,RANDBETWEEN(1,COUNTA(#REF!)))</f>
        <v>#REF!</v>
      </c>
      <c r="P35" s="1" t="e">
        <f t="array" aca="1" ref="P35" ca="1">INDEX(#REF!,RANDBETWEEN(1,COUNTA(#REF!)))</f>
        <v>#REF!</v>
      </c>
      <c r="Q35" s="1" t="e">
        <f ca="1">_xlfn.XLOOKUP(FormResponses2[[#This Row],[How many friends do you have in your neighbourhood? ]],$Q$104:$Q$115,$R$104:$R$115)</f>
        <v>#REF!</v>
      </c>
      <c r="R35" s="1" t="e">
        <f ca="1">_xlfn.XLOOKUP(FormResponses2[[#This Row],[How many friends of different ethnicity do you have in your neighbourhood? ]],$Q$104:$Q$115,$R$104:$R$115)</f>
        <v>#REF!</v>
      </c>
      <c r="S3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5" s="1"/>
      <c r="U35" s="1" t="e">
        <f t="array" aca="1" ref="U35" ca="1">INDEX(#REF!,RANDBETWEEN(1,COUNTA(#REF!)))</f>
        <v>#REF!</v>
      </c>
      <c r="V35" s="1" t="e">
        <f t="array" aca="1" ref="V35" ca="1">INDEX(#REF!,RANDBETWEEN(1,COUNTA(#REF!)))</f>
        <v>#REF!</v>
      </c>
      <c r="W35" s="1" t="e">
        <f t="array" aca="1" ref="W35" ca="1">INDEX(#REF!,RANDBETWEEN(1,COUNTA(#REF!)))</f>
        <v>#REF!</v>
      </c>
      <c r="X35" s="1" t="e">
        <f t="array" aca="1" ref="X35" ca="1">INDEX(#REF!,RANDBETWEEN(1,COUNTA(#REF!)))</f>
        <v>#REF!</v>
      </c>
      <c r="Y35" s="1" t="e">
        <f t="array" aca="1" ref="Y35" ca="1">INDEX(#REF!,RANDBETWEEN(1,COUNTA(#REF!)))</f>
        <v>#REF!</v>
      </c>
      <c r="Z35" s="1" t="e">
        <f t="array" aca="1" ref="Z35" ca="1">INDEX(#REF!,RANDBETWEEN(1,COUNTA(#REF!)))</f>
        <v>#REF!</v>
      </c>
      <c r="AA35" s="1" t="e">
        <f t="array" aca="1" ref="AA35" ca="1">INDEX(#REF!,RANDBETWEEN(1,COUNTA(#REF!)))</f>
        <v>#REF!</v>
      </c>
      <c r="AB35" s="1" t="e">
        <f t="array" aca="1" ref="AB35" ca="1">INDEX(#REF!,RANDBETWEEN(1,COUNTA(#REF!)))</f>
        <v>#REF!</v>
      </c>
      <c r="AC35" s="1" t="e">
        <f t="array" aca="1" ref="AC35" ca="1">INDEX(#REF!,RANDBETWEEN(1,COUNTA(#REF!)))</f>
        <v>#REF!</v>
      </c>
      <c r="AD35" s="1" t="e">
        <f t="array" aca="1" ref="AD35" ca="1">INDEX(#REF!,RANDBETWEEN(1,COUNTA(#REF!)))</f>
        <v>#REF!</v>
      </c>
      <c r="AE35" s="1" t="e">
        <f t="array" aca="1" ref="AE35" ca="1">INDEX(#REF!,RANDBETWEEN(1,COUNTA(#REF!)))</f>
        <v>#REF!</v>
      </c>
      <c r="AF35" s="1" t="e">
        <f t="array" aca="1" ref="AF35" ca="1">INDEX(#REF!,RANDBETWEEN(1,COUNTA(#REF!)))</f>
        <v>#REF!</v>
      </c>
      <c r="AG35" s="1" t="e">
        <f t="array" aca="1" ref="AG35" ca="1">INDEX(#REF!,RANDBETWEEN(1,COUNTA(#REF!)))</f>
        <v>#REF!</v>
      </c>
      <c r="AH35" s="1" t="e">
        <f t="array" aca="1" ref="AH35" ca="1">INDEX(#REF!,RANDBETWEEN(1,COUNTA(#REF!)))</f>
        <v>#REF!</v>
      </c>
      <c r="AI35" s="1" t="e">
        <f t="array" aca="1" ref="AI35" ca="1">INDEX(#REF!,RANDBETWEEN(1,COUNTA(#REF!)))</f>
        <v>#REF!</v>
      </c>
      <c r="AJ35" s="1" t="e">
        <f t="array" aca="1" ref="AJ35" ca="1">INDEX(#REF!,RANDBETWEEN(1,COUNTA(#REF!)))</f>
        <v>#REF!</v>
      </c>
      <c r="AK35" s="1" t="e">
        <f t="array" aca="1" ref="AK35" ca="1">INDEX(#REF!,RANDBETWEEN(1,COUNTA(#REF!)))</f>
        <v>#REF!</v>
      </c>
      <c r="AL35" s="1" t="e">
        <f t="array" aca="1" ref="AL35" ca="1">INDEX(#REF!,RANDBETWEEN(1,COUNTA(#REF!)))</f>
        <v>#REF!</v>
      </c>
      <c r="AM35" s="1" t="e">
        <f t="array" aca="1" ref="AM35" ca="1">INDEX(#REF!,RANDBETWEEN(1,COUNTA(#REF!)))</f>
        <v>#REF!</v>
      </c>
      <c r="AN35" s="1" t="e">
        <f ca="1">_xlfn.XLOOKUP(AL35,#REF!,#REF!)</f>
        <v>#REF!</v>
      </c>
      <c r="AO35" s="1" t="e">
        <f ca="1">_xlfn.XLOOKUP(AM35,#REF!,#REF!)</f>
        <v>#REF!</v>
      </c>
      <c r="AP3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5" s="1">
        <v>0</v>
      </c>
      <c r="AR35" s="1" t="e">
        <f t="array" aca="1" ref="AR35" ca="1">INDEX(#REF!,RANDBETWEEN(1,COUNTA(#REF!)))</f>
        <v>#REF!</v>
      </c>
      <c r="AS35" s="1" t="e">
        <f t="array" aca="1" ref="AS35" ca="1">INDEX(#REF!,RANDBETWEEN(1,COUNTA(#REF!)))</f>
        <v>#REF!</v>
      </c>
      <c r="AT35" s="1" t="e">
        <f t="array" aca="1" ref="AT35" ca="1">INDEX(#REF!,RANDBETWEEN(1,COUNTA(#REF!)))</f>
        <v>#REF!</v>
      </c>
      <c r="AU35" s="1" t="e">
        <f t="array" aca="1" ref="AU35" ca="1">INDEX(#REF!,RANDBETWEEN(1,COUNTA(#REF!)))</f>
        <v>#REF!</v>
      </c>
      <c r="AV35" s="1" t="e">
        <f t="array" aca="1" ref="AV35" ca="1">INDEX(#REF!,RANDBETWEEN(1,COUNTA(#REF!)))</f>
        <v>#REF!</v>
      </c>
      <c r="AW35" s="1" t="e">
        <f t="array" aca="1" ref="AW35" ca="1">INDEX(#REF!,RANDBETWEEN(1,COUNTA(#REF!)))</f>
        <v>#REF!</v>
      </c>
      <c r="AX35" s="1" t="e">
        <f t="array" aca="1" ref="AX35" ca="1">INDEX(#REF!,RANDBETWEEN(1,COUNTA(#REF!)))</f>
        <v>#REF!</v>
      </c>
      <c r="AY35" s="1" t="e">
        <f t="array" aca="1" ref="AY35" ca="1">INDEX(#REF!,RANDBETWEEN(1,COUNTA(#REF!)))</f>
        <v>#REF!</v>
      </c>
      <c r="AZ35" s="1" t="e">
        <f t="array" aca="1" ref="AZ35" ca="1">INDEX(#REF!,RANDBETWEEN(1,COUNTA(#REF!)))</f>
        <v>#REF!</v>
      </c>
      <c r="BA35" s="1" t="e">
        <f t="array" aca="1" ref="BA35" ca="1">INDEX(#REF!,RANDBETWEEN(1,COUNTA(#REF!)))</f>
        <v>#REF!</v>
      </c>
      <c r="BB35" s="1" t="e">
        <f t="array" aca="1" ref="BB35" ca="1">INDEX(#REF!,RANDBETWEEN(1,COUNTA(#REF!)))</f>
        <v>#REF!</v>
      </c>
      <c r="BC35" s="1" t="e">
        <f t="array" aca="1" ref="BC35" ca="1">IF($AV35="Yes",INDEX(#REF!,RANDBETWEEN(1,COUNTA(#REF!))),"")</f>
        <v>#REF!</v>
      </c>
      <c r="BD35" s="1" t="e">
        <f t="array" aca="1" ref="BD35" ca="1">IF($AV35="Yes",INDEX(#REF!,RANDBETWEEN(1,COUNTA(#REF!))),"")</f>
        <v>#REF!</v>
      </c>
      <c r="BE35" s="1" t="e">
        <f t="array" aca="1" ref="BE35" ca="1">IF($AV35="Yes",INDEX(#REF!,RANDBETWEEN(1,COUNTA(#REF!))),"")</f>
        <v>#REF!</v>
      </c>
      <c r="BF35" s="1" t="e">
        <f t="array" aca="1" ref="BF35" ca="1">IF($AV35="Yes",INDEX(#REF!,RANDBETWEEN(1,COUNTA(#REF!))),"")</f>
        <v>#REF!</v>
      </c>
      <c r="BG35" s="1" t="e">
        <f t="array" aca="1" ref="BG35" ca="1">IF($AV35="Yes",INDEX(#REF!,RANDBETWEEN(1,COUNTA(#REF!))),"")</f>
        <v>#REF!</v>
      </c>
    </row>
    <row r="36" spans="1:59" ht="15.75" customHeight="1" x14ac:dyDescent="0.25">
      <c r="A36" s="6">
        <v>44873.812291666669</v>
      </c>
      <c r="B36" s="1" t="e">
        <f t="array" aca="1" ref="B36" ca="1">INDEX(#REF!,RANDBETWEEN(1,COUNTA(#REF!)))</f>
        <v>#REF!</v>
      </c>
      <c r="C36" s="1" t="e">
        <f t="array" aca="1" ref="C36" ca="1">INDEX(#REF!,RANDBETWEEN(1,COUNTA(#REF!)))</f>
        <v>#REF!</v>
      </c>
      <c r="D36" s="1" t="e">
        <f t="array" aca="1" ref="D36" ca="1">INDEX(#REF!,RANDBETWEEN(1,COUNTA(#REF!)))</f>
        <v>#REF!</v>
      </c>
      <c r="E36" s="1" t="e">
        <f t="array" aca="1" ref="E36" ca="1">INDEX(#REF!,RANDBETWEEN(1,COUNTA(#REF!)))</f>
        <v>#REF!</v>
      </c>
      <c r="F36" s="1" t="e">
        <f t="array" aca="1" ref="F36" ca="1">INDEX(#REF!,RANDBETWEEN(1,COUNTA(#REF!)))</f>
        <v>#REF!</v>
      </c>
      <c r="G36" s="1" t="e">
        <f t="array" aca="1" ref="G36" ca="1">IF($F36="Public Housing (HDB)",INDEX(#REF!,RANDBETWEEN(1,COUNTA(#REF!))),"")</f>
        <v>#REF!</v>
      </c>
      <c r="H36" s="1" t="e">
        <f t="array" aca="1" ref="H36" ca="1">IF($F36="Public Housing (HDB)",INDEX(#REF!,RANDBETWEEN(1,COUNTA(#REF!))),"")</f>
        <v>#REF!</v>
      </c>
      <c r="I36" s="1" t="e">
        <f t="array" aca="1" ref="I36" ca="1">IF($F36="Public Housing (HDB)",INDEX(#REF!,RANDBETWEEN(1,COUNTA(#REF!))),"")</f>
        <v>#REF!</v>
      </c>
      <c r="J36" s="1" t="e">
        <f t="array" aca="1" ref="J36" ca="1">IF($F36="Public Housing (HDB)",INDEX(#REF!,RANDBETWEEN(1,COUNTA(#REF!))),"")</f>
        <v>#REF!</v>
      </c>
      <c r="K36" s="1" t="e">
        <f t="array" aca="1" ref="K36" ca="1">IF($F36&lt;&gt;"Public Housing (HDB)",INDEX(#REF!,RANDBETWEEN(1,COUNTA(#REF!))),"")</f>
        <v>#REF!</v>
      </c>
      <c r="L36" s="1" t="e">
        <f t="array" aca="1" ref="L36" ca="1">IF($F36&lt;&gt;"Public Housing (HDB)",INDEX(#REF!,RANDBETWEEN(1,COUNTA(#REF!))),"")</f>
        <v>#REF!</v>
      </c>
      <c r="M36" s="1" t="e">
        <f t="array" aca="1" ref="M36" ca="1">IF($F36&lt;&gt;"Public Housing (HDB)",INDEX(#REF!,RANDBETWEEN(1,COUNTA(#REF!))),"")</f>
        <v>#REF!</v>
      </c>
      <c r="N36" s="1" t="e">
        <f t="array" aca="1" ref="N36" ca="1">INDEX(#REF!,RANDBETWEEN(1,COUNTA(#REF!)))</f>
        <v>#REF!</v>
      </c>
      <c r="O36" s="1" t="e">
        <f t="array" aca="1" ref="O36" ca="1">INDEX(#REF!,RANDBETWEEN(1,COUNTA(#REF!)))</f>
        <v>#REF!</v>
      </c>
      <c r="P36" s="1" t="e">
        <f t="array" aca="1" ref="P36" ca="1">INDEX(#REF!,RANDBETWEEN(1,COUNTA(#REF!)))</f>
        <v>#REF!</v>
      </c>
      <c r="Q36" s="1" t="e">
        <f ca="1">_xlfn.XLOOKUP(FormResponses2[[#This Row],[How many friends do you have in your neighbourhood? ]],$Q$104:$Q$115,$R$104:$R$115)</f>
        <v>#REF!</v>
      </c>
      <c r="R36" s="1" t="e">
        <f ca="1">_xlfn.XLOOKUP(FormResponses2[[#This Row],[How many friends of different ethnicity do you have in your neighbourhood? ]],$Q$104:$Q$115,$R$104:$R$115)</f>
        <v>#REF!</v>
      </c>
      <c r="S3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6" s="1">
        <v>0.47019867549668876</v>
      </c>
      <c r="U36" s="1" t="e">
        <f t="array" aca="1" ref="U36" ca="1">INDEX(#REF!,RANDBETWEEN(1,COUNTA(#REF!)))</f>
        <v>#REF!</v>
      </c>
      <c r="V36" s="1" t="e">
        <f t="array" aca="1" ref="V36" ca="1">INDEX(#REF!,RANDBETWEEN(1,COUNTA(#REF!)))</f>
        <v>#REF!</v>
      </c>
      <c r="W36" s="1" t="e">
        <f t="array" aca="1" ref="W36" ca="1">INDEX(#REF!,RANDBETWEEN(1,COUNTA(#REF!)))</f>
        <v>#REF!</v>
      </c>
      <c r="X36" s="1" t="e">
        <f t="array" aca="1" ref="X36" ca="1">INDEX(#REF!,RANDBETWEEN(1,COUNTA(#REF!)))</f>
        <v>#REF!</v>
      </c>
      <c r="Y36" s="1" t="e">
        <f t="array" aca="1" ref="Y36" ca="1">INDEX(#REF!,RANDBETWEEN(1,COUNTA(#REF!)))</f>
        <v>#REF!</v>
      </c>
      <c r="Z36" s="1" t="e">
        <f t="array" aca="1" ref="Z36" ca="1">INDEX(#REF!,RANDBETWEEN(1,COUNTA(#REF!)))</f>
        <v>#REF!</v>
      </c>
      <c r="AA36" s="1" t="e">
        <f t="array" aca="1" ref="AA36" ca="1">INDEX(#REF!,RANDBETWEEN(1,COUNTA(#REF!)))</f>
        <v>#REF!</v>
      </c>
      <c r="AB36" s="1" t="e">
        <f t="array" aca="1" ref="AB36" ca="1">INDEX(#REF!,RANDBETWEEN(1,COUNTA(#REF!)))</f>
        <v>#REF!</v>
      </c>
      <c r="AC36" s="1" t="e">
        <f t="array" aca="1" ref="AC36" ca="1">INDEX(#REF!,RANDBETWEEN(1,COUNTA(#REF!)))</f>
        <v>#REF!</v>
      </c>
      <c r="AD36" s="1" t="e">
        <f t="array" aca="1" ref="AD36" ca="1">INDEX(#REF!,RANDBETWEEN(1,COUNTA(#REF!)))</f>
        <v>#REF!</v>
      </c>
      <c r="AE36" s="1" t="e">
        <f t="array" aca="1" ref="AE36" ca="1">INDEX(#REF!,RANDBETWEEN(1,COUNTA(#REF!)))</f>
        <v>#REF!</v>
      </c>
      <c r="AF36" s="1" t="e">
        <f t="array" aca="1" ref="AF36" ca="1">INDEX(#REF!,RANDBETWEEN(1,COUNTA(#REF!)))</f>
        <v>#REF!</v>
      </c>
      <c r="AG36" s="1" t="e">
        <f t="array" aca="1" ref="AG36" ca="1">INDEX(#REF!,RANDBETWEEN(1,COUNTA(#REF!)))</f>
        <v>#REF!</v>
      </c>
      <c r="AH36" s="1" t="e">
        <f t="array" aca="1" ref="AH36" ca="1">INDEX(#REF!,RANDBETWEEN(1,COUNTA(#REF!)))</f>
        <v>#REF!</v>
      </c>
      <c r="AI36" s="1" t="e">
        <f t="array" aca="1" ref="AI36" ca="1">INDEX(#REF!,RANDBETWEEN(1,COUNTA(#REF!)))</f>
        <v>#REF!</v>
      </c>
      <c r="AJ36" s="1" t="e">
        <f t="array" aca="1" ref="AJ36" ca="1">INDEX(#REF!,RANDBETWEEN(1,COUNTA(#REF!)))</f>
        <v>#REF!</v>
      </c>
      <c r="AK36" s="1" t="e">
        <f t="array" aca="1" ref="AK36" ca="1">INDEX(#REF!,RANDBETWEEN(1,COUNTA(#REF!)))</f>
        <v>#REF!</v>
      </c>
      <c r="AL36" s="1" t="e">
        <f t="array" aca="1" ref="AL36" ca="1">INDEX(#REF!,RANDBETWEEN(1,COUNTA(#REF!)))</f>
        <v>#REF!</v>
      </c>
      <c r="AM36" s="1" t="e">
        <f t="array" aca="1" ref="AM36" ca="1">INDEX(#REF!,RANDBETWEEN(1,COUNTA(#REF!)))</f>
        <v>#REF!</v>
      </c>
      <c r="AN36" s="1" t="e">
        <f ca="1">_xlfn.XLOOKUP(AL36,#REF!,#REF!)</f>
        <v>#REF!</v>
      </c>
      <c r="AO36" s="1" t="e">
        <f ca="1">_xlfn.XLOOKUP(AM36,#REF!,#REF!)</f>
        <v>#REF!</v>
      </c>
      <c r="AP3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6" s="1"/>
      <c r="AR36" s="1" t="e">
        <f t="array" aca="1" ref="AR36" ca="1">INDEX(#REF!,RANDBETWEEN(1,COUNTA(#REF!)))</f>
        <v>#REF!</v>
      </c>
      <c r="AS36" s="1" t="e">
        <f t="array" aca="1" ref="AS36" ca="1">INDEX(#REF!,RANDBETWEEN(1,COUNTA(#REF!)))</f>
        <v>#REF!</v>
      </c>
      <c r="AT36" s="1" t="e">
        <f t="array" aca="1" ref="AT36" ca="1">INDEX(#REF!,RANDBETWEEN(1,COUNTA(#REF!)))</f>
        <v>#REF!</v>
      </c>
      <c r="AU36" s="1" t="e">
        <f t="array" aca="1" ref="AU36" ca="1">INDEX(#REF!,RANDBETWEEN(1,COUNTA(#REF!)))</f>
        <v>#REF!</v>
      </c>
      <c r="AV36" s="1" t="e">
        <f t="array" aca="1" ref="AV36" ca="1">INDEX(#REF!,RANDBETWEEN(1,COUNTA(#REF!)))</f>
        <v>#REF!</v>
      </c>
      <c r="AW36" s="1" t="e">
        <f t="array" aca="1" ref="AW36" ca="1">INDEX(#REF!,RANDBETWEEN(1,COUNTA(#REF!)))</f>
        <v>#REF!</v>
      </c>
      <c r="AX36" s="1" t="e">
        <f t="array" aca="1" ref="AX36" ca="1">INDEX(#REF!,RANDBETWEEN(1,COUNTA(#REF!)))</f>
        <v>#REF!</v>
      </c>
      <c r="AY36" s="1" t="e">
        <f t="array" aca="1" ref="AY36" ca="1">INDEX(#REF!,RANDBETWEEN(1,COUNTA(#REF!)))</f>
        <v>#REF!</v>
      </c>
      <c r="AZ36" s="1" t="e">
        <f t="array" aca="1" ref="AZ36" ca="1">INDEX(#REF!,RANDBETWEEN(1,COUNTA(#REF!)))</f>
        <v>#REF!</v>
      </c>
      <c r="BA36" s="1" t="e">
        <f t="array" aca="1" ref="BA36" ca="1">INDEX(#REF!,RANDBETWEEN(1,COUNTA(#REF!)))</f>
        <v>#REF!</v>
      </c>
      <c r="BB36" s="1" t="e">
        <f t="array" aca="1" ref="BB36" ca="1">INDEX(#REF!,RANDBETWEEN(1,COUNTA(#REF!)))</f>
        <v>#REF!</v>
      </c>
      <c r="BC36" s="1" t="e">
        <f t="array" aca="1" ref="BC36" ca="1">IF($AV36="Yes",INDEX(#REF!,RANDBETWEEN(1,COUNTA(#REF!))),"")</f>
        <v>#REF!</v>
      </c>
      <c r="BD36" s="1" t="e">
        <f t="array" aca="1" ref="BD36" ca="1">IF($AV36="Yes",INDEX(#REF!,RANDBETWEEN(1,COUNTA(#REF!))),"")</f>
        <v>#REF!</v>
      </c>
      <c r="BE36" s="1" t="e">
        <f t="array" aca="1" ref="BE36" ca="1">IF($AV36="Yes",INDEX(#REF!,RANDBETWEEN(1,COUNTA(#REF!))),"")</f>
        <v>#REF!</v>
      </c>
      <c r="BF36" s="1" t="e">
        <f t="array" aca="1" ref="BF36" ca="1">IF($AV36="Yes",INDEX(#REF!,RANDBETWEEN(1,COUNTA(#REF!))),"")</f>
        <v>#REF!</v>
      </c>
      <c r="BG36" s="1" t="e">
        <f t="array" aca="1" ref="BG36" ca="1">IF($AV36="Yes",INDEX(#REF!,RANDBETWEEN(1,COUNTA(#REF!))),"")</f>
        <v>#REF!</v>
      </c>
    </row>
    <row r="37" spans="1:59" ht="15.75" customHeight="1" x14ac:dyDescent="0.25">
      <c r="A37" s="6">
        <v>44874.812291666669</v>
      </c>
      <c r="B37" s="1" t="e">
        <f t="array" aca="1" ref="B37" ca="1">INDEX(#REF!,RANDBETWEEN(1,COUNTA(#REF!)))</f>
        <v>#REF!</v>
      </c>
      <c r="C37" s="1" t="e">
        <f t="array" aca="1" ref="C37" ca="1">INDEX(#REF!,RANDBETWEEN(1,COUNTA(#REF!)))</f>
        <v>#REF!</v>
      </c>
      <c r="D37" s="1" t="e">
        <f t="array" aca="1" ref="D37" ca="1">INDEX(#REF!,RANDBETWEEN(1,COUNTA(#REF!)))</f>
        <v>#REF!</v>
      </c>
      <c r="E37" s="1" t="e">
        <f t="array" aca="1" ref="E37" ca="1">INDEX(#REF!,RANDBETWEEN(1,COUNTA(#REF!)))</f>
        <v>#REF!</v>
      </c>
      <c r="F37" s="1" t="e">
        <f t="array" aca="1" ref="F37" ca="1">INDEX(#REF!,RANDBETWEEN(1,COUNTA(#REF!)))</f>
        <v>#REF!</v>
      </c>
      <c r="G37" s="1" t="e">
        <f t="array" aca="1" ref="G37" ca="1">IF($F37="Public Housing (HDB)",INDEX(#REF!,RANDBETWEEN(1,COUNTA(#REF!))),"")</f>
        <v>#REF!</v>
      </c>
      <c r="H37" s="1" t="e">
        <f t="array" aca="1" ref="H37" ca="1">IF($F37="Public Housing (HDB)",INDEX(#REF!,RANDBETWEEN(1,COUNTA(#REF!))),"")</f>
        <v>#REF!</v>
      </c>
      <c r="I37" s="1" t="e">
        <f t="array" aca="1" ref="I37" ca="1">IF($F37="Public Housing (HDB)",INDEX(#REF!,RANDBETWEEN(1,COUNTA(#REF!))),"")</f>
        <v>#REF!</v>
      </c>
      <c r="J37" s="1" t="e">
        <f t="array" aca="1" ref="J37" ca="1">IF($F37="Public Housing (HDB)",INDEX(#REF!,RANDBETWEEN(1,COUNTA(#REF!))),"")</f>
        <v>#REF!</v>
      </c>
      <c r="K37" s="1" t="e">
        <f t="array" aca="1" ref="K37" ca="1">IF($F37&lt;&gt;"Public Housing (HDB)",INDEX(#REF!,RANDBETWEEN(1,COUNTA(#REF!))),"")</f>
        <v>#REF!</v>
      </c>
      <c r="L37" s="1" t="e">
        <f t="array" aca="1" ref="L37" ca="1">IF($F37&lt;&gt;"Public Housing (HDB)",INDEX(#REF!,RANDBETWEEN(1,COUNTA(#REF!))),"")</f>
        <v>#REF!</v>
      </c>
      <c r="M37" s="1" t="e">
        <f t="array" aca="1" ref="M37" ca="1">IF($F37&lt;&gt;"Public Housing (HDB)",INDEX(#REF!,RANDBETWEEN(1,COUNTA(#REF!))),"")</f>
        <v>#REF!</v>
      </c>
      <c r="N37" s="1" t="e">
        <f t="array" aca="1" ref="N37" ca="1">INDEX(#REF!,RANDBETWEEN(1,COUNTA(#REF!)))</f>
        <v>#REF!</v>
      </c>
      <c r="O37" s="1" t="e">
        <f t="array" aca="1" ref="O37" ca="1">INDEX(#REF!,RANDBETWEEN(1,COUNTA(#REF!)))</f>
        <v>#REF!</v>
      </c>
      <c r="P37" s="1" t="e">
        <f t="array" aca="1" ref="P37" ca="1">INDEX(#REF!,RANDBETWEEN(1,COUNTA(#REF!)))</f>
        <v>#REF!</v>
      </c>
      <c r="Q37" s="1" t="e">
        <f ca="1">_xlfn.XLOOKUP(FormResponses2[[#This Row],[How many friends do you have in your neighbourhood? ]],$Q$104:$Q$115,$R$104:$R$115)</f>
        <v>#REF!</v>
      </c>
      <c r="R37" s="1" t="e">
        <f ca="1">_xlfn.XLOOKUP(FormResponses2[[#This Row],[How many friends of different ethnicity do you have in your neighbourhood? ]],$Q$104:$Q$115,$R$104:$R$115)</f>
        <v>#REF!</v>
      </c>
      <c r="S3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7" s="1">
        <v>0.26701570680628273</v>
      </c>
      <c r="U37" s="1" t="e">
        <f t="array" aca="1" ref="U37" ca="1">INDEX(#REF!,RANDBETWEEN(1,COUNTA(#REF!)))</f>
        <v>#REF!</v>
      </c>
      <c r="V37" s="1" t="e">
        <f t="array" aca="1" ref="V37" ca="1">INDEX(#REF!,RANDBETWEEN(1,COUNTA(#REF!)))</f>
        <v>#REF!</v>
      </c>
      <c r="W37" s="1" t="e">
        <f t="array" aca="1" ref="W37" ca="1">INDEX(#REF!,RANDBETWEEN(1,COUNTA(#REF!)))</f>
        <v>#REF!</v>
      </c>
      <c r="X37" s="1" t="e">
        <f t="array" aca="1" ref="X37" ca="1">INDEX(#REF!,RANDBETWEEN(1,COUNTA(#REF!)))</f>
        <v>#REF!</v>
      </c>
      <c r="Y37" s="1" t="e">
        <f t="array" aca="1" ref="Y37" ca="1">INDEX(#REF!,RANDBETWEEN(1,COUNTA(#REF!)))</f>
        <v>#REF!</v>
      </c>
      <c r="Z37" s="1" t="e">
        <f t="array" aca="1" ref="Z37" ca="1">INDEX(#REF!,RANDBETWEEN(1,COUNTA(#REF!)))</f>
        <v>#REF!</v>
      </c>
      <c r="AA37" s="1" t="e">
        <f t="array" aca="1" ref="AA37" ca="1">INDEX(#REF!,RANDBETWEEN(1,COUNTA(#REF!)))</f>
        <v>#REF!</v>
      </c>
      <c r="AB37" s="1" t="e">
        <f t="array" aca="1" ref="AB37" ca="1">INDEX(#REF!,RANDBETWEEN(1,COUNTA(#REF!)))</f>
        <v>#REF!</v>
      </c>
      <c r="AC37" s="1" t="e">
        <f t="array" aca="1" ref="AC37" ca="1">INDEX(#REF!,RANDBETWEEN(1,COUNTA(#REF!)))</f>
        <v>#REF!</v>
      </c>
      <c r="AD37" s="1" t="e">
        <f t="array" aca="1" ref="AD37" ca="1">INDEX(#REF!,RANDBETWEEN(1,COUNTA(#REF!)))</f>
        <v>#REF!</v>
      </c>
      <c r="AE37" s="1" t="e">
        <f t="array" aca="1" ref="AE37" ca="1">INDEX(#REF!,RANDBETWEEN(1,COUNTA(#REF!)))</f>
        <v>#REF!</v>
      </c>
      <c r="AF37" s="1" t="e">
        <f t="array" aca="1" ref="AF37" ca="1">INDEX(#REF!,RANDBETWEEN(1,COUNTA(#REF!)))</f>
        <v>#REF!</v>
      </c>
      <c r="AG37" s="1" t="e">
        <f t="array" aca="1" ref="AG37" ca="1">INDEX(#REF!,RANDBETWEEN(1,COUNTA(#REF!)))</f>
        <v>#REF!</v>
      </c>
      <c r="AH37" s="1" t="e">
        <f t="array" aca="1" ref="AH37" ca="1">INDEX(#REF!,RANDBETWEEN(1,COUNTA(#REF!)))</f>
        <v>#REF!</v>
      </c>
      <c r="AI37" s="1" t="e">
        <f t="array" aca="1" ref="AI37" ca="1">INDEX(#REF!,RANDBETWEEN(1,COUNTA(#REF!)))</f>
        <v>#REF!</v>
      </c>
      <c r="AJ37" s="1" t="e">
        <f t="array" aca="1" ref="AJ37" ca="1">INDEX(#REF!,RANDBETWEEN(1,COUNTA(#REF!)))</f>
        <v>#REF!</v>
      </c>
      <c r="AK37" s="1" t="e">
        <f t="array" aca="1" ref="AK37" ca="1">INDEX(#REF!,RANDBETWEEN(1,COUNTA(#REF!)))</f>
        <v>#REF!</v>
      </c>
      <c r="AL37" s="1" t="e">
        <f t="array" aca="1" ref="AL37" ca="1">INDEX(#REF!,RANDBETWEEN(1,COUNTA(#REF!)))</f>
        <v>#REF!</v>
      </c>
      <c r="AM37" s="1" t="e">
        <f t="array" aca="1" ref="AM37" ca="1">INDEX(#REF!,RANDBETWEEN(1,COUNTA(#REF!)))</f>
        <v>#REF!</v>
      </c>
      <c r="AN37" s="1" t="e">
        <f ca="1">_xlfn.XLOOKUP(AL37,#REF!,#REF!)</f>
        <v>#REF!</v>
      </c>
      <c r="AO37" s="1" t="e">
        <f ca="1">_xlfn.XLOOKUP(AM37,#REF!,#REF!)</f>
        <v>#REF!</v>
      </c>
      <c r="AP3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7" s="1">
        <v>0.89528795811518325</v>
      </c>
      <c r="AR37" s="1" t="e">
        <f t="array" aca="1" ref="AR37" ca="1">INDEX(#REF!,RANDBETWEEN(1,COUNTA(#REF!)))</f>
        <v>#REF!</v>
      </c>
      <c r="AS37" s="1" t="e">
        <f t="array" aca="1" ref="AS37" ca="1">INDEX(#REF!,RANDBETWEEN(1,COUNTA(#REF!)))</f>
        <v>#REF!</v>
      </c>
      <c r="AT37" s="1" t="e">
        <f t="array" aca="1" ref="AT37" ca="1">INDEX(#REF!,RANDBETWEEN(1,COUNTA(#REF!)))</f>
        <v>#REF!</v>
      </c>
      <c r="AU37" s="1" t="e">
        <f t="array" aca="1" ref="AU37" ca="1">INDEX(#REF!,RANDBETWEEN(1,COUNTA(#REF!)))</f>
        <v>#REF!</v>
      </c>
      <c r="AV37" s="1" t="e">
        <f t="array" aca="1" ref="AV37" ca="1">INDEX(#REF!,RANDBETWEEN(1,COUNTA(#REF!)))</f>
        <v>#REF!</v>
      </c>
      <c r="AW37" s="1" t="e">
        <f t="array" aca="1" ref="AW37" ca="1">INDEX(#REF!,RANDBETWEEN(1,COUNTA(#REF!)))</f>
        <v>#REF!</v>
      </c>
      <c r="AX37" s="1" t="e">
        <f t="array" aca="1" ref="AX37" ca="1">INDEX(#REF!,RANDBETWEEN(1,COUNTA(#REF!)))</f>
        <v>#REF!</v>
      </c>
      <c r="AY37" s="1" t="e">
        <f t="array" aca="1" ref="AY37" ca="1">INDEX(#REF!,RANDBETWEEN(1,COUNTA(#REF!)))</f>
        <v>#REF!</v>
      </c>
      <c r="AZ37" s="1" t="e">
        <f t="array" aca="1" ref="AZ37" ca="1">INDEX(#REF!,RANDBETWEEN(1,COUNTA(#REF!)))</f>
        <v>#REF!</v>
      </c>
      <c r="BA37" s="1" t="e">
        <f t="array" aca="1" ref="BA37" ca="1">INDEX(#REF!,RANDBETWEEN(1,COUNTA(#REF!)))</f>
        <v>#REF!</v>
      </c>
      <c r="BB37" s="1" t="e">
        <f t="array" aca="1" ref="BB37" ca="1">INDEX(#REF!,RANDBETWEEN(1,COUNTA(#REF!)))</f>
        <v>#REF!</v>
      </c>
      <c r="BC37" s="1" t="e">
        <f t="array" aca="1" ref="BC37" ca="1">IF($AV37="Yes",INDEX(#REF!,RANDBETWEEN(1,COUNTA(#REF!))),"")</f>
        <v>#REF!</v>
      </c>
      <c r="BD37" s="1" t="e">
        <f t="array" aca="1" ref="BD37" ca="1">IF($AV37="Yes",INDEX(#REF!,RANDBETWEEN(1,COUNTA(#REF!))),"")</f>
        <v>#REF!</v>
      </c>
      <c r="BE37" s="1" t="e">
        <f t="array" aca="1" ref="BE37" ca="1">IF($AV37="Yes",INDEX(#REF!,RANDBETWEEN(1,COUNTA(#REF!))),"")</f>
        <v>#REF!</v>
      </c>
      <c r="BF37" s="1" t="e">
        <f t="array" aca="1" ref="BF37" ca="1">IF($AV37="Yes",INDEX(#REF!,RANDBETWEEN(1,COUNTA(#REF!))),"")</f>
        <v>#REF!</v>
      </c>
      <c r="BG37" s="1" t="e">
        <f t="array" aca="1" ref="BG37" ca="1">IF($AV37="Yes",INDEX(#REF!,RANDBETWEEN(1,COUNTA(#REF!))),"")</f>
        <v>#REF!</v>
      </c>
    </row>
    <row r="38" spans="1:59" ht="15.75" customHeight="1" x14ac:dyDescent="0.25">
      <c r="A38" s="6">
        <v>44875.812291666669</v>
      </c>
      <c r="B38" s="1" t="e">
        <f t="array" aca="1" ref="B38" ca="1">INDEX(#REF!,RANDBETWEEN(1,COUNTA(#REF!)))</f>
        <v>#REF!</v>
      </c>
      <c r="C38" s="1" t="e">
        <f t="array" aca="1" ref="C38" ca="1">INDEX(#REF!,RANDBETWEEN(1,COUNTA(#REF!)))</f>
        <v>#REF!</v>
      </c>
      <c r="D38" s="1" t="e">
        <f t="array" aca="1" ref="D38" ca="1">INDEX(#REF!,RANDBETWEEN(1,COUNTA(#REF!)))</f>
        <v>#REF!</v>
      </c>
      <c r="E38" s="1" t="e">
        <f t="array" aca="1" ref="E38" ca="1">INDEX(#REF!,RANDBETWEEN(1,COUNTA(#REF!)))</f>
        <v>#REF!</v>
      </c>
      <c r="F38" s="1" t="e">
        <f t="array" aca="1" ref="F38" ca="1">INDEX(#REF!,RANDBETWEEN(1,COUNTA(#REF!)))</f>
        <v>#REF!</v>
      </c>
      <c r="G38" s="1" t="e">
        <f t="array" aca="1" ref="G38" ca="1">IF($F38="Public Housing (HDB)",INDEX(#REF!,RANDBETWEEN(1,COUNTA(#REF!))),"")</f>
        <v>#REF!</v>
      </c>
      <c r="H38" s="1" t="e">
        <f t="array" aca="1" ref="H38" ca="1">IF($F38="Public Housing (HDB)",INDEX(#REF!,RANDBETWEEN(1,COUNTA(#REF!))),"")</f>
        <v>#REF!</v>
      </c>
      <c r="I38" s="1" t="e">
        <f t="array" aca="1" ref="I38" ca="1">IF($F38="Public Housing (HDB)",INDEX(#REF!,RANDBETWEEN(1,COUNTA(#REF!))),"")</f>
        <v>#REF!</v>
      </c>
      <c r="J38" s="1" t="e">
        <f t="array" aca="1" ref="J38" ca="1">IF($F38="Public Housing (HDB)",INDEX(#REF!,RANDBETWEEN(1,COUNTA(#REF!))),"")</f>
        <v>#REF!</v>
      </c>
      <c r="K38" s="1" t="e">
        <f t="array" aca="1" ref="K38" ca="1">IF($F38&lt;&gt;"Public Housing (HDB)",INDEX(#REF!,RANDBETWEEN(1,COUNTA(#REF!))),"")</f>
        <v>#REF!</v>
      </c>
      <c r="L38" s="1" t="e">
        <f t="array" aca="1" ref="L38" ca="1">IF($F38&lt;&gt;"Public Housing (HDB)",INDEX(#REF!,RANDBETWEEN(1,COUNTA(#REF!))),"")</f>
        <v>#REF!</v>
      </c>
      <c r="M38" s="1" t="e">
        <f t="array" aca="1" ref="M38" ca="1">IF($F38&lt;&gt;"Public Housing (HDB)",INDEX(#REF!,RANDBETWEEN(1,COUNTA(#REF!))),"")</f>
        <v>#REF!</v>
      </c>
      <c r="N38" s="1" t="e">
        <f t="array" aca="1" ref="N38" ca="1">INDEX(#REF!,RANDBETWEEN(1,COUNTA(#REF!)))</f>
        <v>#REF!</v>
      </c>
      <c r="O38" s="1" t="e">
        <f t="array" aca="1" ref="O38" ca="1">INDEX(#REF!,RANDBETWEEN(1,COUNTA(#REF!)))</f>
        <v>#REF!</v>
      </c>
      <c r="P38" s="1" t="e">
        <f t="array" aca="1" ref="P38" ca="1">INDEX(#REF!,RANDBETWEEN(1,COUNTA(#REF!)))</f>
        <v>#REF!</v>
      </c>
      <c r="Q38" s="1" t="e">
        <f ca="1">_xlfn.XLOOKUP(FormResponses2[[#This Row],[How many friends do you have in your neighbourhood? ]],$Q$104:$Q$115,$R$104:$R$115)</f>
        <v>#REF!</v>
      </c>
      <c r="R38" s="1" t="e">
        <f ca="1">_xlfn.XLOOKUP(FormResponses2[[#This Row],[How many friends of different ethnicity do you have in your neighbourhood? ]],$Q$104:$Q$115,$R$104:$R$115)</f>
        <v>#REF!</v>
      </c>
      <c r="S3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8" s="1"/>
      <c r="U38" s="1" t="e">
        <f t="array" aca="1" ref="U38" ca="1">INDEX(#REF!,RANDBETWEEN(1,COUNTA(#REF!)))</f>
        <v>#REF!</v>
      </c>
      <c r="V38" s="1" t="e">
        <f t="array" aca="1" ref="V38" ca="1">INDEX(#REF!,RANDBETWEEN(1,COUNTA(#REF!)))</f>
        <v>#REF!</v>
      </c>
      <c r="W38" s="1" t="e">
        <f t="array" aca="1" ref="W38" ca="1">INDEX(#REF!,RANDBETWEEN(1,COUNTA(#REF!)))</f>
        <v>#REF!</v>
      </c>
      <c r="X38" s="1" t="e">
        <f t="array" aca="1" ref="X38" ca="1">INDEX(#REF!,RANDBETWEEN(1,COUNTA(#REF!)))</f>
        <v>#REF!</v>
      </c>
      <c r="Y38" s="1" t="e">
        <f t="array" aca="1" ref="Y38" ca="1">INDEX(#REF!,RANDBETWEEN(1,COUNTA(#REF!)))</f>
        <v>#REF!</v>
      </c>
      <c r="Z38" s="1" t="e">
        <f t="array" aca="1" ref="Z38" ca="1">INDEX(#REF!,RANDBETWEEN(1,COUNTA(#REF!)))</f>
        <v>#REF!</v>
      </c>
      <c r="AA38" s="1" t="e">
        <f t="array" aca="1" ref="AA38" ca="1">INDEX(#REF!,RANDBETWEEN(1,COUNTA(#REF!)))</f>
        <v>#REF!</v>
      </c>
      <c r="AB38" s="1" t="e">
        <f t="array" aca="1" ref="AB38" ca="1">INDEX(#REF!,RANDBETWEEN(1,COUNTA(#REF!)))</f>
        <v>#REF!</v>
      </c>
      <c r="AC38" s="1" t="e">
        <f t="array" aca="1" ref="AC38" ca="1">INDEX(#REF!,RANDBETWEEN(1,COUNTA(#REF!)))</f>
        <v>#REF!</v>
      </c>
      <c r="AD38" s="1" t="e">
        <f t="array" aca="1" ref="AD38" ca="1">INDEX(#REF!,RANDBETWEEN(1,COUNTA(#REF!)))</f>
        <v>#REF!</v>
      </c>
      <c r="AE38" s="1" t="e">
        <f t="array" aca="1" ref="AE38" ca="1">INDEX(#REF!,RANDBETWEEN(1,COUNTA(#REF!)))</f>
        <v>#REF!</v>
      </c>
      <c r="AF38" s="1" t="e">
        <f t="array" aca="1" ref="AF38" ca="1">INDEX(#REF!,RANDBETWEEN(1,COUNTA(#REF!)))</f>
        <v>#REF!</v>
      </c>
      <c r="AG38" s="1" t="e">
        <f t="array" aca="1" ref="AG38" ca="1">INDEX(#REF!,RANDBETWEEN(1,COUNTA(#REF!)))</f>
        <v>#REF!</v>
      </c>
      <c r="AH38" s="1" t="e">
        <f t="array" aca="1" ref="AH38" ca="1">INDEX(#REF!,RANDBETWEEN(1,COUNTA(#REF!)))</f>
        <v>#REF!</v>
      </c>
      <c r="AI38" s="1" t="e">
        <f t="array" aca="1" ref="AI38" ca="1">INDEX(#REF!,RANDBETWEEN(1,COUNTA(#REF!)))</f>
        <v>#REF!</v>
      </c>
      <c r="AJ38" s="1" t="e">
        <f t="array" aca="1" ref="AJ38" ca="1">INDEX(#REF!,RANDBETWEEN(1,COUNTA(#REF!)))</f>
        <v>#REF!</v>
      </c>
      <c r="AK38" s="1" t="e">
        <f t="array" aca="1" ref="AK38" ca="1">INDEX(#REF!,RANDBETWEEN(1,COUNTA(#REF!)))</f>
        <v>#REF!</v>
      </c>
      <c r="AL38" s="1" t="e">
        <f t="array" aca="1" ref="AL38" ca="1">INDEX(#REF!,RANDBETWEEN(1,COUNTA(#REF!)))</f>
        <v>#REF!</v>
      </c>
      <c r="AM38" s="1" t="e">
        <f t="array" aca="1" ref="AM38" ca="1">INDEX(#REF!,RANDBETWEEN(1,COUNTA(#REF!)))</f>
        <v>#REF!</v>
      </c>
      <c r="AN38" s="1" t="e">
        <f ca="1">_xlfn.XLOOKUP(AL38,#REF!,#REF!)</f>
        <v>#REF!</v>
      </c>
      <c r="AO38" s="1" t="e">
        <f ca="1">_xlfn.XLOOKUP(AM38,#REF!,#REF!)</f>
        <v>#REF!</v>
      </c>
      <c r="AP3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8" s="1">
        <v>0</v>
      </c>
      <c r="AR38" s="1" t="e">
        <f t="array" aca="1" ref="AR38" ca="1">INDEX(#REF!,RANDBETWEEN(1,COUNTA(#REF!)))</f>
        <v>#REF!</v>
      </c>
      <c r="AS38" s="1" t="e">
        <f t="array" aca="1" ref="AS38" ca="1">INDEX(#REF!,RANDBETWEEN(1,COUNTA(#REF!)))</f>
        <v>#REF!</v>
      </c>
      <c r="AT38" s="1" t="e">
        <f t="array" aca="1" ref="AT38" ca="1">INDEX(#REF!,RANDBETWEEN(1,COUNTA(#REF!)))</f>
        <v>#REF!</v>
      </c>
      <c r="AU38" s="1" t="e">
        <f t="array" aca="1" ref="AU38" ca="1">INDEX(#REF!,RANDBETWEEN(1,COUNTA(#REF!)))</f>
        <v>#REF!</v>
      </c>
      <c r="AV38" s="1" t="e">
        <f t="array" aca="1" ref="AV38" ca="1">INDEX(#REF!,RANDBETWEEN(1,COUNTA(#REF!)))</f>
        <v>#REF!</v>
      </c>
      <c r="AW38" s="1" t="e">
        <f t="array" aca="1" ref="AW38" ca="1">INDEX(#REF!,RANDBETWEEN(1,COUNTA(#REF!)))</f>
        <v>#REF!</v>
      </c>
      <c r="AX38" s="1" t="e">
        <f t="array" aca="1" ref="AX38" ca="1">INDEX(#REF!,RANDBETWEEN(1,COUNTA(#REF!)))</f>
        <v>#REF!</v>
      </c>
      <c r="AY38" s="1" t="e">
        <f t="array" aca="1" ref="AY38" ca="1">INDEX(#REF!,RANDBETWEEN(1,COUNTA(#REF!)))</f>
        <v>#REF!</v>
      </c>
      <c r="AZ38" s="1" t="e">
        <f t="array" aca="1" ref="AZ38" ca="1">INDEX(#REF!,RANDBETWEEN(1,COUNTA(#REF!)))</f>
        <v>#REF!</v>
      </c>
      <c r="BA38" s="1" t="e">
        <f t="array" aca="1" ref="BA38" ca="1">INDEX(#REF!,RANDBETWEEN(1,COUNTA(#REF!)))</f>
        <v>#REF!</v>
      </c>
      <c r="BB38" s="1" t="e">
        <f t="array" aca="1" ref="BB38" ca="1">INDEX(#REF!,RANDBETWEEN(1,COUNTA(#REF!)))</f>
        <v>#REF!</v>
      </c>
      <c r="BC38" s="1" t="e">
        <f t="array" aca="1" ref="BC38" ca="1">IF($AV38="Yes",INDEX(#REF!,RANDBETWEEN(1,COUNTA(#REF!))),"")</f>
        <v>#REF!</v>
      </c>
      <c r="BD38" s="1" t="e">
        <f t="array" aca="1" ref="BD38" ca="1">IF($AV38="Yes",INDEX(#REF!,RANDBETWEEN(1,COUNTA(#REF!))),"")</f>
        <v>#REF!</v>
      </c>
      <c r="BE38" s="1" t="e">
        <f t="array" aca="1" ref="BE38" ca="1">IF($AV38="Yes",INDEX(#REF!,RANDBETWEEN(1,COUNTA(#REF!))),"")</f>
        <v>#REF!</v>
      </c>
      <c r="BF38" s="1" t="e">
        <f t="array" aca="1" ref="BF38" ca="1">IF($AV38="Yes",INDEX(#REF!,RANDBETWEEN(1,COUNTA(#REF!))),"")</f>
        <v>#REF!</v>
      </c>
      <c r="BG38" s="1" t="e">
        <f t="array" aca="1" ref="BG38" ca="1">IF($AV38="Yes",INDEX(#REF!,RANDBETWEEN(1,COUNTA(#REF!))),"")</f>
        <v>#REF!</v>
      </c>
    </row>
    <row r="39" spans="1:59" ht="15.75" customHeight="1" x14ac:dyDescent="0.25">
      <c r="A39" s="6">
        <v>44876.812291666669</v>
      </c>
      <c r="B39" s="1" t="e">
        <f t="array" aca="1" ref="B39" ca="1">INDEX(#REF!,RANDBETWEEN(1,COUNTA(#REF!)))</f>
        <v>#REF!</v>
      </c>
      <c r="C39" s="1" t="e">
        <f t="array" aca="1" ref="C39" ca="1">INDEX(#REF!,RANDBETWEEN(1,COUNTA(#REF!)))</f>
        <v>#REF!</v>
      </c>
      <c r="D39" s="1" t="e">
        <f t="array" aca="1" ref="D39" ca="1">INDEX(#REF!,RANDBETWEEN(1,COUNTA(#REF!)))</f>
        <v>#REF!</v>
      </c>
      <c r="E39" s="1" t="e">
        <f t="array" aca="1" ref="E39" ca="1">INDEX(#REF!,RANDBETWEEN(1,COUNTA(#REF!)))</f>
        <v>#REF!</v>
      </c>
      <c r="F39" s="1" t="e">
        <f t="array" aca="1" ref="F39" ca="1">INDEX(#REF!,RANDBETWEEN(1,COUNTA(#REF!)))</f>
        <v>#REF!</v>
      </c>
      <c r="G39" s="1" t="e">
        <f t="array" aca="1" ref="G39" ca="1">IF($F39="Public Housing (HDB)",INDEX(#REF!,RANDBETWEEN(1,COUNTA(#REF!))),"")</f>
        <v>#REF!</v>
      </c>
      <c r="H39" s="1" t="e">
        <f t="array" aca="1" ref="H39" ca="1">IF($F39="Public Housing (HDB)",INDEX(#REF!,RANDBETWEEN(1,COUNTA(#REF!))),"")</f>
        <v>#REF!</v>
      </c>
      <c r="I39" s="1" t="e">
        <f t="array" aca="1" ref="I39" ca="1">IF($F39="Public Housing (HDB)",INDEX(#REF!,RANDBETWEEN(1,COUNTA(#REF!))),"")</f>
        <v>#REF!</v>
      </c>
      <c r="J39" s="1" t="e">
        <f t="array" aca="1" ref="J39" ca="1">IF($F39="Public Housing (HDB)",INDEX(#REF!,RANDBETWEEN(1,COUNTA(#REF!))),"")</f>
        <v>#REF!</v>
      </c>
      <c r="K39" s="1" t="e">
        <f t="array" aca="1" ref="K39" ca="1">IF($F39&lt;&gt;"Public Housing (HDB)",INDEX(#REF!,RANDBETWEEN(1,COUNTA(#REF!))),"")</f>
        <v>#REF!</v>
      </c>
      <c r="L39" s="1" t="e">
        <f t="array" aca="1" ref="L39" ca="1">IF($F39&lt;&gt;"Public Housing (HDB)",INDEX(#REF!,RANDBETWEEN(1,COUNTA(#REF!))),"")</f>
        <v>#REF!</v>
      </c>
      <c r="M39" s="1" t="e">
        <f t="array" aca="1" ref="M39" ca="1">IF($F39&lt;&gt;"Public Housing (HDB)",INDEX(#REF!,RANDBETWEEN(1,COUNTA(#REF!))),"")</f>
        <v>#REF!</v>
      </c>
      <c r="N39" s="1" t="e">
        <f t="array" aca="1" ref="N39" ca="1">INDEX(#REF!,RANDBETWEEN(1,COUNTA(#REF!)))</f>
        <v>#REF!</v>
      </c>
      <c r="O39" s="1" t="e">
        <f t="array" aca="1" ref="O39" ca="1">INDEX(#REF!,RANDBETWEEN(1,COUNTA(#REF!)))</f>
        <v>#REF!</v>
      </c>
      <c r="P39" s="1" t="e">
        <f t="array" aca="1" ref="P39" ca="1">INDEX(#REF!,RANDBETWEEN(1,COUNTA(#REF!)))</f>
        <v>#REF!</v>
      </c>
      <c r="Q39" s="1" t="e">
        <f ca="1">_xlfn.XLOOKUP(FormResponses2[[#This Row],[How many friends do you have in your neighbourhood? ]],$Q$104:$Q$115,$R$104:$R$115)</f>
        <v>#REF!</v>
      </c>
      <c r="R39" s="1" t="e">
        <f ca="1">_xlfn.XLOOKUP(FormResponses2[[#This Row],[How many friends of different ethnicity do you have in your neighbourhood? ]],$Q$104:$Q$115,$R$104:$R$115)</f>
        <v>#REF!</v>
      </c>
      <c r="S3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39" s="1"/>
      <c r="U39" s="1" t="e">
        <f t="array" aca="1" ref="U39" ca="1">INDEX(#REF!,RANDBETWEEN(1,COUNTA(#REF!)))</f>
        <v>#REF!</v>
      </c>
      <c r="V39" s="1" t="e">
        <f t="array" aca="1" ref="V39" ca="1">INDEX(#REF!,RANDBETWEEN(1,COUNTA(#REF!)))</f>
        <v>#REF!</v>
      </c>
      <c r="W39" s="1" t="e">
        <f t="array" aca="1" ref="W39" ca="1">INDEX(#REF!,RANDBETWEEN(1,COUNTA(#REF!)))</f>
        <v>#REF!</v>
      </c>
      <c r="X39" s="1" t="e">
        <f t="array" aca="1" ref="X39" ca="1">INDEX(#REF!,RANDBETWEEN(1,COUNTA(#REF!)))</f>
        <v>#REF!</v>
      </c>
      <c r="Y39" s="1" t="e">
        <f t="array" aca="1" ref="Y39" ca="1">INDEX(#REF!,RANDBETWEEN(1,COUNTA(#REF!)))</f>
        <v>#REF!</v>
      </c>
      <c r="Z39" s="1" t="e">
        <f t="array" aca="1" ref="Z39" ca="1">INDEX(#REF!,RANDBETWEEN(1,COUNTA(#REF!)))</f>
        <v>#REF!</v>
      </c>
      <c r="AA39" s="1" t="e">
        <f t="array" aca="1" ref="AA39" ca="1">INDEX(#REF!,RANDBETWEEN(1,COUNTA(#REF!)))</f>
        <v>#REF!</v>
      </c>
      <c r="AB39" s="1" t="e">
        <f t="array" aca="1" ref="AB39" ca="1">INDEX(#REF!,RANDBETWEEN(1,COUNTA(#REF!)))</f>
        <v>#REF!</v>
      </c>
      <c r="AC39" s="1" t="e">
        <f t="array" aca="1" ref="AC39" ca="1">INDEX(#REF!,RANDBETWEEN(1,COUNTA(#REF!)))</f>
        <v>#REF!</v>
      </c>
      <c r="AD39" s="1" t="e">
        <f t="array" aca="1" ref="AD39" ca="1">INDEX(#REF!,RANDBETWEEN(1,COUNTA(#REF!)))</f>
        <v>#REF!</v>
      </c>
      <c r="AE39" s="1" t="e">
        <f t="array" aca="1" ref="AE39" ca="1">INDEX(#REF!,RANDBETWEEN(1,COUNTA(#REF!)))</f>
        <v>#REF!</v>
      </c>
      <c r="AF39" s="1" t="e">
        <f t="array" aca="1" ref="AF39" ca="1">INDEX(#REF!,RANDBETWEEN(1,COUNTA(#REF!)))</f>
        <v>#REF!</v>
      </c>
      <c r="AG39" s="1" t="e">
        <f t="array" aca="1" ref="AG39" ca="1">INDEX(#REF!,RANDBETWEEN(1,COUNTA(#REF!)))</f>
        <v>#REF!</v>
      </c>
      <c r="AH39" s="1" t="e">
        <f t="array" aca="1" ref="AH39" ca="1">INDEX(#REF!,RANDBETWEEN(1,COUNTA(#REF!)))</f>
        <v>#REF!</v>
      </c>
      <c r="AI39" s="1" t="e">
        <f t="array" aca="1" ref="AI39" ca="1">INDEX(#REF!,RANDBETWEEN(1,COUNTA(#REF!)))</f>
        <v>#REF!</v>
      </c>
      <c r="AJ39" s="1" t="e">
        <f t="array" aca="1" ref="AJ39" ca="1">INDEX(#REF!,RANDBETWEEN(1,COUNTA(#REF!)))</f>
        <v>#REF!</v>
      </c>
      <c r="AK39" s="1" t="e">
        <f t="array" aca="1" ref="AK39" ca="1">INDEX(#REF!,RANDBETWEEN(1,COUNTA(#REF!)))</f>
        <v>#REF!</v>
      </c>
      <c r="AL39" s="1" t="e">
        <f t="array" aca="1" ref="AL39" ca="1">INDEX(#REF!,RANDBETWEEN(1,COUNTA(#REF!)))</f>
        <v>#REF!</v>
      </c>
      <c r="AM39" s="1" t="e">
        <f t="array" aca="1" ref="AM39" ca="1">INDEX(#REF!,RANDBETWEEN(1,COUNTA(#REF!)))</f>
        <v>#REF!</v>
      </c>
      <c r="AN39" s="1" t="e">
        <f ca="1">_xlfn.XLOOKUP(AL39,#REF!,#REF!)</f>
        <v>#REF!</v>
      </c>
      <c r="AO39" s="1" t="e">
        <f ca="1">_xlfn.XLOOKUP(AM39,#REF!,#REF!)</f>
        <v>#REF!</v>
      </c>
      <c r="AP3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39" s="1">
        <v>0</v>
      </c>
      <c r="AR39" s="1" t="e">
        <f t="array" aca="1" ref="AR39" ca="1">INDEX(#REF!,RANDBETWEEN(1,COUNTA(#REF!)))</f>
        <v>#REF!</v>
      </c>
      <c r="AS39" s="1" t="e">
        <f t="array" aca="1" ref="AS39" ca="1">INDEX(#REF!,RANDBETWEEN(1,COUNTA(#REF!)))</f>
        <v>#REF!</v>
      </c>
      <c r="AT39" s="1" t="e">
        <f t="array" aca="1" ref="AT39" ca="1">INDEX(#REF!,RANDBETWEEN(1,COUNTA(#REF!)))</f>
        <v>#REF!</v>
      </c>
      <c r="AU39" s="1" t="e">
        <f t="array" aca="1" ref="AU39" ca="1">INDEX(#REF!,RANDBETWEEN(1,COUNTA(#REF!)))</f>
        <v>#REF!</v>
      </c>
      <c r="AV39" s="1" t="e">
        <f t="array" aca="1" ref="AV39" ca="1">INDEX(#REF!,RANDBETWEEN(1,COUNTA(#REF!)))</f>
        <v>#REF!</v>
      </c>
      <c r="AW39" s="1" t="e">
        <f t="array" aca="1" ref="AW39" ca="1">INDEX(#REF!,RANDBETWEEN(1,COUNTA(#REF!)))</f>
        <v>#REF!</v>
      </c>
      <c r="AX39" s="1" t="e">
        <f t="array" aca="1" ref="AX39" ca="1">INDEX(#REF!,RANDBETWEEN(1,COUNTA(#REF!)))</f>
        <v>#REF!</v>
      </c>
      <c r="AY39" s="1" t="e">
        <f t="array" aca="1" ref="AY39" ca="1">INDEX(#REF!,RANDBETWEEN(1,COUNTA(#REF!)))</f>
        <v>#REF!</v>
      </c>
      <c r="AZ39" s="1" t="e">
        <f t="array" aca="1" ref="AZ39" ca="1">INDEX(#REF!,RANDBETWEEN(1,COUNTA(#REF!)))</f>
        <v>#REF!</v>
      </c>
      <c r="BA39" s="1" t="e">
        <f t="array" aca="1" ref="BA39" ca="1">INDEX(#REF!,RANDBETWEEN(1,COUNTA(#REF!)))</f>
        <v>#REF!</v>
      </c>
      <c r="BB39" s="1" t="e">
        <f t="array" aca="1" ref="BB39" ca="1">INDEX(#REF!,RANDBETWEEN(1,COUNTA(#REF!)))</f>
        <v>#REF!</v>
      </c>
      <c r="BC39" s="1" t="e">
        <f t="array" aca="1" ref="BC39" ca="1">IF($AV39="Yes",INDEX(#REF!,RANDBETWEEN(1,COUNTA(#REF!))),"")</f>
        <v>#REF!</v>
      </c>
      <c r="BD39" s="1" t="e">
        <f t="array" aca="1" ref="BD39" ca="1">IF($AV39="Yes",INDEX(#REF!,RANDBETWEEN(1,COUNTA(#REF!))),"")</f>
        <v>#REF!</v>
      </c>
      <c r="BE39" s="1" t="e">
        <f t="array" aca="1" ref="BE39" ca="1">IF($AV39="Yes",INDEX(#REF!,RANDBETWEEN(1,COUNTA(#REF!))),"")</f>
        <v>#REF!</v>
      </c>
      <c r="BF39" s="1" t="e">
        <f t="array" aca="1" ref="BF39" ca="1">IF($AV39="Yes",INDEX(#REF!,RANDBETWEEN(1,COUNTA(#REF!))),"")</f>
        <v>#REF!</v>
      </c>
      <c r="BG39" s="1" t="e">
        <f t="array" aca="1" ref="BG39" ca="1">IF($AV39="Yes",INDEX(#REF!,RANDBETWEEN(1,COUNTA(#REF!))),"")</f>
        <v>#REF!</v>
      </c>
    </row>
    <row r="40" spans="1:59" ht="15.75" customHeight="1" x14ac:dyDescent="0.25">
      <c r="A40" s="6">
        <v>44877.812291666669</v>
      </c>
      <c r="B40" s="1" t="e">
        <f t="array" aca="1" ref="B40" ca="1">INDEX(#REF!,RANDBETWEEN(1,COUNTA(#REF!)))</f>
        <v>#REF!</v>
      </c>
      <c r="C40" s="1" t="e">
        <f t="array" aca="1" ref="C40" ca="1">INDEX(#REF!,RANDBETWEEN(1,COUNTA(#REF!)))</f>
        <v>#REF!</v>
      </c>
      <c r="D40" s="1" t="e">
        <f t="array" aca="1" ref="D40" ca="1">INDEX(#REF!,RANDBETWEEN(1,COUNTA(#REF!)))</f>
        <v>#REF!</v>
      </c>
      <c r="E40" s="1" t="e">
        <f t="array" aca="1" ref="E40" ca="1">INDEX(#REF!,RANDBETWEEN(1,COUNTA(#REF!)))</f>
        <v>#REF!</v>
      </c>
      <c r="F40" s="1" t="e">
        <f t="array" aca="1" ref="F40" ca="1">INDEX(#REF!,RANDBETWEEN(1,COUNTA(#REF!)))</f>
        <v>#REF!</v>
      </c>
      <c r="G40" s="1" t="e">
        <f t="array" aca="1" ref="G40" ca="1">IF($F40="Public Housing (HDB)",INDEX(#REF!,RANDBETWEEN(1,COUNTA(#REF!))),"")</f>
        <v>#REF!</v>
      </c>
      <c r="H40" s="1" t="e">
        <f t="array" aca="1" ref="H40" ca="1">IF($F40="Public Housing (HDB)",INDEX(#REF!,RANDBETWEEN(1,COUNTA(#REF!))),"")</f>
        <v>#REF!</v>
      </c>
      <c r="I40" s="1" t="e">
        <f t="array" aca="1" ref="I40" ca="1">IF($F40="Public Housing (HDB)",INDEX(#REF!,RANDBETWEEN(1,COUNTA(#REF!))),"")</f>
        <v>#REF!</v>
      </c>
      <c r="J40" s="1" t="e">
        <f t="array" aca="1" ref="J40" ca="1">IF($F40="Public Housing (HDB)",INDEX(#REF!,RANDBETWEEN(1,COUNTA(#REF!))),"")</f>
        <v>#REF!</v>
      </c>
      <c r="K40" s="1" t="e">
        <f t="array" aca="1" ref="K40" ca="1">IF($F40&lt;&gt;"Public Housing (HDB)",INDEX(#REF!,RANDBETWEEN(1,COUNTA(#REF!))),"")</f>
        <v>#REF!</v>
      </c>
      <c r="L40" s="1" t="e">
        <f t="array" aca="1" ref="L40" ca="1">IF($F40&lt;&gt;"Public Housing (HDB)",INDEX(#REF!,RANDBETWEEN(1,COUNTA(#REF!))),"")</f>
        <v>#REF!</v>
      </c>
      <c r="M40" s="1" t="e">
        <f t="array" aca="1" ref="M40" ca="1">IF($F40&lt;&gt;"Public Housing (HDB)",INDEX(#REF!,RANDBETWEEN(1,COUNTA(#REF!))),"")</f>
        <v>#REF!</v>
      </c>
      <c r="N40" s="1" t="e">
        <f t="array" aca="1" ref="N40" ca="1">INDEX(#REF!,RANDBETWEEN(1,COUNTA(#REF!)))</f>
        <v>#REF!</v>
      </c>
      <c r="O40" s="1" t="e">
        <f t="array" aca="1" ref="O40" ca="1">INDEX(#REF!,RANDBETWEEN(1,COUNTA(#REF!)))</f>
        <v>#REF!</v>
      </c>
      <c r="P40" s="1" t="e">
        <f t="array" aca="1" ref="P40" ca="1">INDEX(#REF!,RANDBETWEEN(1,COUNTA(#REF!)))</f>
        <v>#REF!</v>
      </c>
      <c r="Q40" s="1" t="e">
        <f ca="1">_xlfn.XLOOKUP(FormResponses2[[#This Row],[How many friends do you have in your neighbourhood? ]],$Q$104:$Q$115,$R$104:$R$115)</f>
        <v>#REF!</v>
      </c>
      <c r="R40" s="1" t="e">
        <f ca="1">_xlfn.XLOOKUP(FormResponses2[[#This Row],[How many friends of different ethnicity do you have in your neighbourhood? ]],$Q$104:$Q$115,$R$104:$R$115)</f>
        <v>#REF!</v>
      </c>
      <c r="S4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0" s="1">
        <v>0.71563981042654023</v>
      </c>
      <c r="U40" s="1" t="e">
        <f t="array" aca="1" ref="U40" ca="1">INDEX(#REF!,RANDBETWEEN(1,COUNTA(#REF!)))</f>
        <v>#REF!</v>
      </c>
      <c r="V40" s="1" t="e">
        <f t="array" aca="1" ref="V40" ca="1">INDEX(#REF!,RANDBETWEEN(1,COUNTA(#REF!)))</f>
        <v>#REF!</v>
      </c>
      <c r="W40" s="1" t="e">
        <f t="array" aca="1" ref="W40" ca="1">INDEX(#REF!,RANDBETWEEN(1,COUNTA(#REF!)))</f>
        <v>#REF!</v>
      </c>
      <c r="X40" s="1" t="e">
        <f t="array" aca="1" ref="X40" ca="1">INDEX(#REF!,RANDBETWEEN(1,COUNTA(#REF!)))</f>
        <v>#REF!</v>
      </c>
      <c r="Y40" s="1" t="e">
        <f t="array" aca="1" ref="Y40" ca="1">INDEX(#REF!,RANDBETWEEN(1,COUNTA(#REF!)))</f>
        <v>#REF!</v>
      </c>
      <c r="Z40" s="1" t="e">
        <f t="array" aca="1" ref="Z40" ca="1">INDEX(#REF!,RANDBETWEEN(1,COUNTA(#REF!)))</f>
        <v>#REF!</v>
      </c>
      <c r="AA40" s="1" t="e">
        <f t="array" aca="1" ref="AA40" ca="1">INDEX(#REF!,RANDBETWEEN(1,COUNTA(#REF!)))</f>
        <v>#REF!</v>
      </c>
      <c r="AB40" s="1" t="e">
        <f t="array" aca="1" ref="AB40" ca="1">INDEX(#REF!,RANDBETWEEN(1,COUNTA(#REF!)))</f>
        <v>#REF!</v>
      </c>
      <c r="AC40" s="1" t="e">
        <f t="array" aca="1" ref="AC40" ca="1">INDEX(#REF!,RANDBETWEEN(1,COUNTA(#REF!)))</f>
        <v>#REF!</v>
      </c>
      <c r="AD40" s="1" t="e">
        <f t="array" aca="1" ref="AD40" ca="1">INDEX(#REF!,RANDBETWEEN(1,COUNTA(#REF!)))</f>
        <v>#REF!</v>
      </c>
      <c r="AE40" s="1" t="e">
        <f t="array" aca="1" ref="AE40" ca="1">INDEX(#REF!,RANDBETWEEN(1,COUNTA(#REF!)))</f>
        <v>#REF!</v>
      </c>
      <c r="AF40" s="1" t="e">
        <f t="array" aca="1" ref="AF40" ca="1">INDEX(#REF!,RANDBETWEEN(1,COUNTA(#REF!)))</f>
        <v>#REF!</v>
      </c>
      <c r="AG40" s="1" t="e">
        <f t="array" aca="1" ref="AG40" ca="1">INDEX(#REF!,RANDBETWEEN(1,COUNTA(#REF!)))</f>
        <v>#REF!</v>
      </c>
      <c r="AH40" s="1" t="e">
        <f t="array" aca="1" ref="AH40" ca="1">INDEX(#REF!,RANDBETWEEN(1,COUNTA(#REF!)))</f>
        <v>#REF!</v>
      </c>
      <c r="AI40" s="1" t="e">
        <f t="array" aca="1" ref="AI40" ca="1">INDEX(#REF!,RANDBETWEEN(1,COUNTA(#REF!)))</f>
        <v>#REF!</v>
      </c>
      <c r="AJ40" s="1" t="e">
        <f t="array" aca="1" ref="AJ40" ca="1">INDEX(#REF!,RANDBETWEEN(1,COUNTA(#REF!)))</f>
        <v>#REF!</v>
      </c>
      <c r="AK40" s="1" t="e">
        <f t="array" aca="1" ref="AK40" ca="1">INDEX(#REF!,RANDBETWEEN(1,COUNTA(#REF!)))</f>
        <v>#REF!</v>
      </c>
      <c r="AL40" s="1" t="e">
        <f t="array" aca="1" ref="AL40" ca="1">INDEX(#REF!,RANDBETWEEN(1,COUNTA(#REF!)))</f>
        <v>#REF!</v>
      </c>
      <c r="AM40" s="1" t="e">
        <f t="array" aca="1" ref="AM40" ca="1">INDEX(#REF!,RANDBETWEEN(1,COUNTA(#REF!)))</f>
        <v>#REF!</v>
      </c>
      <c r="AN40" s="1" t="e">
        <f ca="1">_xlfn.XLOOKUP(AL40,#REF!,#REF!)</f>
        <v>#REF!</v>
      </c>
      <c r="AO40" s="1" t="e">
        <f ca="1">_xlfn.XLOOKUP(AM40,#REF!,#REF!)</f>
        <v>#REF!</v>
      </c>
      <c r="AP4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0" s="1">
        <v>7.2847682119205295E-2</v>
      </c>
      <c r="AR40" s="1" t="e">
        <f t="array" aca="1" ref="AR40" ca="1">INDEX(#REF!,RANDBETWEEN(1,COUNTA(#REF!)))</f>
        <v>#REF!</v>
      </c>
      <c r="AS40" s="1" t="e">
        <f t="array" aca="1" ref="AS40" ca="1">INDEX(#REF!,RANDBETWEEN(1,COUNTA(#REF!)))</f>
        <v>#REF!</v>
      </c>
      <c r="AT40" s="1" t="e">
        <f t="array" aca="1" ref="AT40" ca="1">INDEX(#REF!,RANDBETWEEN(1,COUNTA(#REF!)))</f>
        <v>#REF!</v>
      </c>
      <c r="AU40" s="1" t="e">
        <f t="array" aca="1" ref="AU40" ca="1">INDEX(#REF!,RANDBETWEEN(1,COUNTA(#REF!)))</f>
        <v>#REF!</v>
      </c>
      <c r="AV40" s="1" t="e">
        <f t="array" aca="1" ref="AV40" ca="1">INDEX(#REF!,RANDBETWEEN(1,COUNTA(#REF!)))</f>
        <v>#REF!</v>
      </c>
      <c r="AW40" s="1" t="e">
        <f t="array" aca="1" ref="AW40" ca="1">INDEX(#REF!,RANDBETWEEN(1,COUNTA(#REF!)))</f>
        <v>#REF!</v>
      </c>
      <c r="AX40" s="1" t="e">
        <f t="array" aca="1" ref="AX40" ca="1">INDEX(#REF!,RANDBETWEEN(1,COUNTA(#REF!)))</f>
        <v>#REF!</v>
      </c>
      <c r="AY40" s="1" t="e">
        <f t="array" aca="1" ref="AY40" ca="1">INDEX(#REF!,RANDBETWEEN(1,COUNTA(#REF!)))</f>
        <v>#REF!</v>
      </c>
      <c r="AZ40" s="1" t="e">
        <f t="array" aca="1" ref="AZ40" ca="1">INDEX(#REF!,RANDBETWEEN(1,COUNTA(#REF!)))</f>
        <v>#REF!</v>
      </c>
      <c r="BA40" s="1" t="e">
        <f t="array" aca="1" ref="BA40" ca="1">INDEX(#REF!,RANDBETWEEN(1,COUNTA(#REF!)))</f>
        <v>#REF!</v>
      </c>
      <c r="BB40" s="1" t="e">
        <f t="array" aca="1" ref="BB40" ca="1">INDEX(#REF!,RANDBETWEEN(1,COUNTA(#REF!)))</f>
        <v>#REF!</v>
      </c>
      <c r="BC40" s="1" t="e">
        <f t="array" aca="1" ref="BC40" ca="1">IF($AV40="Yes",INDEX(#REF!,RANDBETWEEN(1,COUNTA(#REF!))),"")</f>
        <v>#REF!</v>
      </c>
      <c r="BD40" s="1" t="e">
        <f t="array" aca="1" ref="BD40" ca="1">IF($AV40="Yes",INDEX(#REF!,RANDBETWEEN(1,COUNTA(#REF!))),"")</f>
        <v>#REF!</v>
      </c>
      <c r="BE40" s="1" t="e">
        <f t="array" aca="1" ref="BE40" ca="1">IF($AV40="Yes",INDEX(#REF!,RANDBETWEEN(1,COUNTA(#REF!))),"")</f>
        <v>#REF!</v>
      </c>
      <c r="BF40" s="1" t="e">
        <f t="array" aca="1" ref="BF40" ca="1">IF($AV40="Yes",INDEX(#REF!,RANDBETWEEN(1,COUNTA(#REF!))),"")</f>
        <v>#REF!</v>
      </c>
      <c r="BG40" s="1" t="e">
        <f t="array" aca="1" ref="BG40" ca="1">IF($AV40="Yes",INDEX(#REF!,RANDBETWEEN(1,COUNTA(#REF!))),"")</f>
        <v>#REF!</v>
      </c>
    </row>
    <row r="41" spans="1:59" ht="15.75" customHeight="1" x14ac:dyDescent="0.25">
      <c r="A41" s="6">
        <v>44878.812291666669</v>
      </c>
      <c r="B41" s="1" t="e">
        <f t="array" aca="1" ref="B41" ca="1">INDEX(#REF!,RANDBETWEEN(1,COUNTA(#REF!)))</f>
        <v>#REF!</v>
      </c>
      <c r="C41" s="1" t="e">
        <f t="array" aca="1" ref="C41" ca="1">INDEX(#REF!,RANDBETWEEN(1,COUNTA(#REF!)))</f>
        <v>#REF!</v>
      </c>
      <c r="D41" s="1" t="e">
        <f t="array" aca="1" ref="D41" ca="1">INDEX(#REF!,RANDBETWEEN(1,COUNTA(#REF!)))</f>
        <v>#REF!</v>
      </c>
      <c r="E41" s="1" t="e">
        <f t="array" aca="1" ref="E41" ca="1">INDEX(#REF!,RANDBETWEEN(1,COUNTA(#REF!)))</f>
        <v>#REF!</v>
      </c>
      <c r="F41" s="1" t="e">
        <f t="array" aca="1" ref="F41" ca="1">INDEX(#REF!,RANDBETWEEN(1,COUNTA(#REF!)))</f>
        <v>#REF!</v>
      </c>
      <c r="G41" s="1" t="e">
        <f t="array" aca="1" ref="G41" ca="1">IF($F41="Public Housing (HDB)",INDEX(#REF!,RANDBETWEEN(1,COUNTA(#REF!))),"")</f>
        <v>#REF!</v>
      </c>
      <c r="H41" s="1" t="e">
        <f t="array" aca="1" ref="H41" ca="1">IF($F41="Public Housing (HDB)",INDEX(#REF!,RANDBETWEEN(1,COUNTA(#REF!))),"")</f>
        <v>#REF!</v>
      </c>
      <c r="I41" s="1" t="e">
        <f t="array" aca="1" ref="I41" ca="1">IF($F41="Public Housing (HDB)",INDEX(#REF!,RANDBETWEEN(1,COUNTA(#REF!))),"")</f>
        <v>#REF!</v>
      </c>
      <c r="J41" s="1" t="e">
        <f t="array" aca="1" ref="J41" ca="1">IF($F41="Public Housing (HDB)",INDEX(#REF!,RANDBETWEEN(1,COUNTA(#REF!))),"")</f>
        <v>#REF!</v>
      </c>
      <c r="K41" s="1" t="e">
        <f t="array" aca="1" ref="K41" ca="1">IF($F41&lt;&gt;"Public Housing (HDB)",INDEX(#REF!,RANDBETWEEN(1,COUNTA(#REF!))),"")</f>
        <v>#REF!</v>
      </c>
      <c r="L41" s="1" t="e">
        <f t="array" aca="1" ref="L41" ca="1">IF($F41&lt;&gt;"Public Housing (HDB)",INDEX(#REF!,RANDBETWEEN(1,COUNTA(#REF!))),"")</f>
        <v>#REF!</v>
      </c>
      <c r="M41" s="1" t="e">
        <f t="array" aca="1" ref="M41" ca="1">IF($F41&lt;&gt;"Public Housing (HDB)",INDEX(#REF!,RANDBETWEEN(1,COUNTA(#REF!))),"")</f>
        <v>#REF!</v>
      </c>
      <c r="N41" s="1" t="e">
        <f t="array" aca="1" ref="N41" ca="1">INDEX(#REF!,RANDBETWEEN(1,COUNTA(#REF!)))</f>
        <v>#REF!</v>
      </c>
      <c r="O41" s="1" t="e">
        <f t="array" aca="1" ref="O41" ca="1">INDEX(#REF!,RANDBETWEEN(1,COUNTA(#REF!)))</f>
        <v>#REF!</v>
      </c>
      <c r="P41" s="1" t="e">
        <f t="array" aca="1" ref="P41" ca="1">INDEX(#REF!,RANDBETWEEN(1,COUNTA(#REF!)))</f>
        <v>#REF!</v>
      </c>
      <c r="Q41" s="1" t="e">
        <f ca="1">_xlfn.XLOOKUP(FormResponses2[[#This Row],[How many friends do you have in your neighbourhood? ]],$Q$104:$Q$115,$R$104:$R$115)</f>
        <v>#REF!</v>
      </c>
      <c r="R41" s="1" t="e">
        <f ca="1">_xlfn.XLOOKUP(FormResponses2[[#This Row],[How many friends of different ethnicity do you have in your neighbourhood? ]],$Q$104:$Q$115,$R$104:$R$115)</f>
        <v>#REF!</v>
      </c>
      <c r="S4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1" s="1">
        <v>5.2132701421800945E-2</v>
      </c>
      <c r="U41" s="1" t="e">
        <f t="array" aca="1" ref="U41" ca="1">INDEX(#REF!,RANDBETWEEN(1,COUNTA(#REF!)))</f>
        <v>#REF!</v>
      </c>
      <c r="V41" s="1" t="e">
        <f t="array" aca="1" ref="V41" ca="1">INDEX(#REF!,RANDBETWEEN(1,COUNTA(#REF!)))</f>
        <v>#REF!</v>
      </c>
      <c r="W41" s="1" t="e">
        <f t="array" aca="1" ref="W41" ca="1">INDEX(#REF!,RANDBETWEEN(1,COUNTA(#REF!)))</f>
        <v>#REF!</v>
      </c>
      <c r="X41" s="1" t="e">
        <f t="array" aca="1" ref="X41" ca="1">INDEX(#REF!,RANDBETWEEN(1,COUNTA(#REF!)))</f>
        <v>#REF!</v>
      </c>
      <c r="Y41" s="1" t="e">
        <f t="array" aca="1" ref="Y41" ca="1">INDEX(#REF!,RANDBETWEEN(1,COUNTA(#REF!)))</f>
        <v>#REF!</v>
      </c>
      <c r="Z41" s="1" t="e">
        <f t="array" aca="1" ref="Z41" ca="1">INDEX(#REF!,RANDBETWEEN(1,COUNTA(#REF!)))</f>
        <v>#REF!</v>
      </c>
      <c r="AA41" s="1" t="e">
        <f t="array" aca="1" ref="AA41" ca="1">INDEX(#REF!,RANDBETWEEN(1,COUNTA(#REF!)))</f>
        <v>#REF!</v>
      </c>
      <c r="AB41" s="1" t="e">
        <f t="array" aca="1" ref="AB41" ca="1">INDEX(#REF!,RANDBETWEEN(1,COUNTA(#REF!)))</f>
        <v>#REF!</v>
      </c>
      <c r="AC41" s="1" t="e">
        <f t="array" aca="1" ref="AC41" ca="1">INDEX(#REF!,RANDBETWEEN(1,COUNTA(#REF!)))</f>
        <v>#REF!</v>
      </c>
      <c r="AD41" s="1" t="e">
        <f t="array" aca="1" ref="AD41" ca="1">INDEX(#REF!,RANDBETWEEN(1,COUNTA(#REF!)))</f>
        <v>#REF!</v>
      </c>
      <c r="AE41" s="1" t="e">
        <f t="array" aca="1" ref="AE41" ca="1">INDEX(#REF!,RANDBETWEEN(1,COUNTA(#REF!)))</f>
        <v>#REF!</v>
      </c>
      <c r="AF41" s="1" t="e">
        <f t="array" aca="1" ref="AF41" ca="1">INDEX(#REF!,RANDBETWEEN(1,COUNTA(#REF!)))</f>
        <v>#REF!</v>
      </c>
      <c r="AG41" s="1" t="e">
        <f t="array" aca="1" ref="AG41" ca="1">INDEX(#REF!,RANDBETWEEN(1,COUNTA(#REF!)))</f>
        <v>#REF!</v>
      </c>
      <c r="AH41" s="1" t="e">
        <f t="array" aca="1" ref="AH41" ca="1">INDEX(#REF!,RANDBETWEEN(1,COUNTA(#REF!)))</f>
        <v>#REF!</v>
      </c>
      <c r="AI41" s="1" t="e">
        <f t="array" aca="1" ref="AI41" ca="1">INDEX(#REF!,RANDBETWEEN(1,COUNTA(#REF!)))</f>
        <v>#REF!</v>
      </c>
      <c r="AJ41" s="1" t="e">
        <f t="array" aca="1" ref="AJ41" ca="1">INDEX(#REF!,RANDBETWEEN(1,COUNTA(#REF!)))</f>
        <v>#REF!</v>
      </c>
      <c r="AK41" s="1" t="e">
        <f t="array" aca="1" ref="AK41" ca="1">INDEX(#REF!,RANDBETWEEN(1,COUNTA(#REF!)))</f>
        <v>#REF!</v>
      </c>
      <c r="AL41" s="1" t="e">
        <f t="array" aca="1" ref="AL41" ca="1">INDEX(#REF!,RANDBETWEEN(1,COUNTA(#REF!)))</f>
        <v>#REF!</v>
      </c>
      <c r="AM41" s="1" t="e">
        <f t="array" aca="1" ref="AM41" ca="1">INDEX(#REF!,RANDBETWEEN(1,COUNTA(#REF!)))</f>
        <v>#REF!</v>
      </c>
      <c r="AN41" s="1" t="e">
        <f ca="1">_xlfn.XLOOKUP(AL41,#REF!,#REF!)</f>
        <v>#REF!</v>
      </c>
      <c r="AO41" s="1" t="e">
        <f ca="1">_xlfn.XLOOKUP(AM41,#REF!,#REF!)</f>
        <v>#REF!</v>
      </c>
      <c r="AP4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1" s="1">
        <v>0</v>
      </c>
      <c r="AR41" s="1" t="e">
        <f t="array" aca="1" ref="AR41" ca="1">INDEX(#REF!,RANDBETWEEN(1,COUNTA(#REF!)))</f>
        <v>#REF!</v>
      </c>
      <c r="AS41" s="1" t="e">
        <f t="array" aca="1" ref="AS41" ca="1">INDEX(#REF!,RANDBETWEEN(1,COUNTA(#REF!)))</f>
        <v>#REF!</v>
      </c>
      <c r="AT41" s="1" t="e">
        <f t="array" aca="1" ref="AT41" ca="1">INDEX(#REF!,RANDBETWEEN(1,COUNTA(#REF!)))</f>
        <v>#REF!</v>
      </c>
      <c r="AU41" s="1" t="e">
        <f t="array" aca="1" ref="AU41" ca="1">INDEX(#REF!,RANDBETWEEN(1,COUNTA(#REF!)))</f>
        <v>#REF!</v>
      </c>
      <c r="AV41" s="1" t="e">
        <f t="array" aca="1" ref="AV41" ca="1">INDEX(#REF!,RANDBETWEEN(1,COUNTA(#REF!)))</f>
        <v>#REF!</v>
      </c>
      <c r="AW41" s="1" t="e">
        <f t="array" aca="1" ref="AW41" ca="1">INDEX(#REF!,RANDBETWEEN(1,COUNTA(#REF!)))</f>
        <v>#REF!</v>
      </c>
      <c r="AX41" s="1" t="e">
        <f t="array" aca="1" ref="AX41" ca="1">INDEX(#REF!,RANDBETWEEN(1,COUNTA(#REF!)))</f>
        <v>#REF!</v>
      </c>
      <c r="AY41" s="1" t="e">
        <f t="array" aca="1" ref="AY41" ca="1">INDEX(#REF!,RANDBETWEEN(1,COUNTA(#REF!)))</f>
        <v>#REF!</v>
      </c>
      <c r="AZ41" s="1" t="e">
        <f t="array" aca="1" ref="AZ41" ca="1">INDEX(#REF!,RANDBETWEEN(1,COUNTA(#REF!)))</f>
        <v>#REF!</v>
      </c>
      <c r="BA41" s="1" t="e">
        <f t="array" aca="1" ref="BA41" ca="1">INDEX(#REF!,RANDBETWEEN(1,COUNTA(#REF!)))</f>
        <v>#REF!</v>
      </c>
      <c r="BB41" s="1" t="e">
        <f t="array" aca="1" ref="BB41" ca="1">INDEX(#REF!,RANDBETWEEN(1,COUNTA(#REF!)))</f>
        <v>#REF!</v>
      </c>
      <c r="BC41" s="1" t="e">
        <f t="array" aca="1" ref="BC41" ca="1">IF($AV41="Yes",INDEX(#REF!,RANDBETWEEN(1,COUNTA(#REF!))),"")</f>
        <v>#REF!</v>
      </c>
      <c r="BD41" s="1" t="e">
        <f t="array" aca="1" ref="BD41" ca="1">IF($AV41="Yes",INDEX(#REF!,RANDBETWEEN(1,COUNTA(#REF!))),"")</f>
        <v>#REF!</v>
      </c>
      <c r="BE41" s="1" t="e">
        <f t="array" aca="1" ref="BE41" ca="1">IF($AV41="Yes",INDEX(#REF!,RANDBETWEEN(1,COUNTA(#REF!))),"")</f>
        <v>#REF!</v>
      </c>
      <c r="BF41" s="1" t="e">
        <f t="array" aca="1" ref="BF41" ca="1">IF($AV41="Yes",INDEX(#REF!,RANDBETWEEN(1,COUNTA(#REF!))),"")</f>
        <v>#REF!</v>
      </c>
      <c r="BG41" s="1" t="e">
        <f t="array" aca="1" ref="BG41" ca="1">IF($AV41="Yes",INDEX(#REF!,RANDBETWEEN(1,COUNTA(#REF!))),"")</f>
        <v>#REF!</v>
      </c>
    </row>
    <row r="42" spans="1:59" ht="15.75" customHeight="1" x14ac:dyDescent="0.25">
      <c r="A42" s="6">
        <v>44879.812291666669</v>
      </c>
      <c r="B42" s="1" t="e">
        <f t="array" aca="1" ref="B42" ca="1">INDEX(#REF!,RANDBETWEEN(1,COUNTA(#REF!)))</f>
        <v>#REF!</v>
      </c>
      <c r="C42" s="1" t="e">
        <f t="array" aca="1" ref="C42" ca="1">INDEX(#REF!,RANDBETWEEN(1,COUNTA(#REF!)))</f>
        <v>#REF!</v>
      </c>
      <c r="D42" s="1" t="e">
        <f t="array" aca="1" ref="D42" ca="1">INDEX(#REF!,RANDBETWEEN(1,COUNTA(#REF!)))</f>
        <v>#REF!</v>
      </c>
      <c r="E42" s="1" t="e">
        <f t="array" aca="1" ref="E42" ca="1">INDEX(#REF!,RANDBETWEEN(1,COUNTA(#REF!)))</f>
        <v>#REF!</v>
      </c>
      <c r="F42" s="1" t="e">
        <f t="array" aca="1" ref="F42" ca="1">INDEX(#REF!,RANDBETWEEN(1,COUNTA(#REF!)))</f>
        <v>#REF!</v>
      </c>
      <c r="G42" s="1" t="e">
        <f t="array" aca="1" ref="G42" ca="1">IF($F42="Public Housing (HDB)",INDEX(#REF!,RANDBETWEEN(1,COUNTA(#REF!))),"")</f>
        <v>#REF!</v>
      </c>
      <c r="H42" s="1" t="e">
        <f t="array" aca="1" ref="H42" ca="1">IF($F42="Public Housing (HDB)",INDEX(#REF!,RANDBETWEEN(1,COUNTA(#REF!))),"")</f>
        <v>#REF!</v>
      </c>
      <c r="I42" s="1" t="e">
        <f t="array" aca="1" ref="I42" ca="1">IF($F42="Public Housing (HDB)",INDEX(#REF!,RANDBETWEEN(1,COUNTA(#REF!))),"")</f>
        <v>#REF!</v>
      </c>
      <c r="J42" s="1" t="e">
        <f t="array" aca="1" ref="J42" ca="1">IF($F42="Public Housing (HDB)",INDEX(#REF!,RANDBETWEEN(1,COUNTA(#REF!))),"")</f>
        <v>#REF!</v>
      </c>
      <c r="K42" s="1" t="e">
        <f t="array" aca="1" ref="K42" ca="1">IF($F42&lt;&gt;"Public Housing (HDB)",INDEX(#REF!,RANDBETWEEN(1,COUNTA(#REF!))),"")</f>
        <v>#REF!</v>
      </c>
      <c r="L42" s="1" t="e">
        <f t="array" aca="1" ref="L42" ca="1">IF($F42&lt;&gt;"Public Housing (HDB)",INDEX(#REF!,RANDBETWEEN(1,COUNTA(#REF!))),"")</f>
        <v>#REF!</v>
      </c>
      <c r="M42" s="1" t="e">
        <f t="array" aca="1" ref="M42" ca="1">IF($F42&lt;&gt;"Public Housing (HDB)",INDEX(#REF!,RANDBETWEEN(1,COUNTA(#REF!))),"")</f>
        <v>#REF!</v>
      </c>
      <c r="N42" s="1" t="e">
        <f t="array" aca="1" ref="N42" ca="1">INDEX(#REF!,RANDBETWEEN(1,COUNTA(#REF!)))</f>
        <v>#REF!</v>
      </c>
      <c r="O42" s="1" t="e">
        <f t="array" aca="1" ref="O42" ca="1">INDEX(#REF!,RANDBETWEEN(1,COUNTA(#REF!)))</f>
        <v>#REF!</v>
      </c>
      <c r="P42" s="1" t="e">
        <f t="array" aca="1" ref="P42" ca="1">INDEX(#REF!,RANDBETWEEN(1,COUNTA(#REF!)))</f>
        <v>#REF!</v>
      </c>
      <c r="Q42" s="1" t="e">
        <f ca="1">_xlfn.XLOOKUP(FormResponses2[[#This Row],[How many friends do you have in your neighbourhood? ]],$Q$104:$Q$115,$R$104:$R$115)</f>
        <v>#REF!</v>
      </c>
      <c r="R42" s="1" t="e">
        <f ca="1">_xlfn.XLOOKUP(FormResponses2[[#This Row],[How many friends of different ethnicity do you have in your neighbourhood? ]],$Q$104:$Q$115,$R$104:$R$115)</f>
        <v>#REF!</v>
      </c>
      <c r="S4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2" s="1">
        <v>0</v>
      </c>
      <c r="U42" s="1" t="e">
        <f t="array" aca="1" ref="U42" ca="1">INDEX(#REF!,RANDBETWEEN(1,COUNTA(#REF!)))</f>
        <v>#REF!</v>
      </c>
      <c r="V42" s="1" t="e">
        <f t="array" aca="1" ref="V42" ca="1">INDEX(#REF!,RANDBETWEEN(1,COUNTA(#REF!)))</f>
        <v>#REF!</v>
      </c>
      <c r="W42" s="1" t="e">
        <f t="array" aca="1" ref="W42" ca="1">INDEX(#REF!,RANDBETWEEN(1,COUNTA(#REF!)))</f>
        <v>#REF!</v>
      </c>
      <c r="X42" s="1" t="e">
        <f t="array" aca="1" ref="X42" ca="1">INDEX(#REF!,RANDBETWEEN(1,COUNTA(#REF!)))</f>
        <v>#REF!</v>
      </c>
      <c r="Y42" s="1" t="e">
        <f t="array" aca="1" ref="Y42" ca="1">INDEX(#REF!,RANDBETWEEN(1,COUNTA(#REF!)))</f>
        <v>#REF!</v>
      </c>
      <c r="Z42" s="1" t="e">
        <f t="array" aca="1" ref="Z42" ca="1">INDEX(#REF!,RANDBETWEEN(1,COUNTA(#REF!)))</f>
        <v>#REF!</v>
      </c>
      <c r="AA42" s="1" t="e">
        <f t="array" aca="1" ref="AA42" ca="1">INDEX(#REF!,RANDBETWEEN(1,COUNTA(#REF!)))</f>
        <v>#REF!</v>
      </c>
      <c r="AB42" s="1" t="e">
        <f t="array" aca="1" ref="AB42" ca="1">INDEX(#REF!,RANDBETWEEN(1,COUNTA(#REF!)))</f>
        <v>#REF!</v>
      </c>
      <c r="AC42" s="1" t="e">
        <f t="array" aca="1" ref="AC42" ca="1">INDEX(#REF!,RANDBETWEEN(1,COUNTA(#REF!)))</f>
        <v>#REF!</v>
      </c>
      <c r="AD42" s="1" t="e">
        <f t="array" aca="1" ref="AD42" ca="1">INDEX(#REF!,RANDBETWEEN(1,COUNTA(#REF!)))</f>
        <v>#REF!</v>
      </c>
      <c r="AE42" s="1" t="e">
        <f t="array" aca="1" ref="AE42" ca="1">INDEX(#REF!,RANDBETWEEN(1,COUNTA(#REF!)))</f>
        <v>#REF!</v>
      </c>
      <c r="AF42" s="1" t="e">
        <f t="array" aca="1" ref="AF42" ca="1">INDEX(#REF!,RANDBETWEEN(1,COUNTA(#REF!)))</f>
        <v>#REF!</v>
      </c>
      <c r="AG42" s="1" t="e">
        <f t="array" aca="1" ref="AG42" ca="1">INDEX(#REF!,RANDBETWEEN(1,COUNTA(#REF!)))</f>
        <v>#REF!</v>
      </c>
      <c r="AH42" s="1" t="e">
        <f t="array" aca="1" ref="AH42" ca="1">INDEX(#REF!,RANDBETWEEN(1,COUNTA(#REF!)))</f>
        <v>#REF!</v>
      </c>
      <c r="AI42" s="1" t="e">
        <f t="array" aca="1" ref="AI42" ca="1">INDEX(#REF!,RANDBETWEEN(1,COUNTA(#REF!)))</f>
        <v>#REF!</v>
      </c>
      <c r="AJ42" s="1" t="e">
        <f t="array" aca="1" ref="AJ42" ca="1">INDEX(#REF!,RANDBETWEEN(1,COUNTA(#REF!)))</f>
        <v>#REF!</v>
      </c>
      <c r="AK42" s="1" t="e">
        <f t="array" aca="1" ref="AK42" ca="1">INDEX(#REF!,RANDBETWEEN(1,COUNTA(#REF!)))</f>
        <v>#REF!</v>
      </c>
      <c r="AL42" s="1" t="e">
        <f t="array" aca="1" ref="AL42" ca="1">INDEX(#REF!,RANDBETWEEN(1,COUNTA(#REF!)))</f>
        <v>#REF!</v>
      </c>
      <c r="AM42" s="1" t="e">
        <f t="array" aca="1" ref="AM42" ca="1">INDEX(#REF!,RANDBETWEEN(1,COUNTA(#REF!)))</f>
        <v>#REF!</v>
      </c>
      <c r="AN42" s="1" t="e">
        <f ca="1">_xlfn.XLOOKUP(AL42,#REF!,#REF!)</f>
        <v>#REF!</v>
      </c>
      <c r="AO42" s="1" t="e">
        <f ca="1">_xlfn.XLOOKUP(AM42,#REF!,#REF!)</f>
        <v>#REF!</v>
      </c>
      <c r="AP4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2" s="1"/>
      <c r="AR42" s="1" t="e">
        <f t="array" aca="1" ref="AR42" ca="1">INDEX(#REF!,RANDBETWEEN(1,COUNTA(#REF!)))</f>
        <v>#REF!</v>
      </c>
      <c r="AS42" s="1" t="e">
        <f t="array" aca="1" ref="AS42" ca="1">INDEX(#REF!,RANDBETWEEN(1,COUNTA(#REF!)))</f>
        <v>#REF!</v>
      </c>
      <c r="AT42" s="1" t="e">
        <f t="array" aca="1" ref="AT42" ca="1">INDEX(#REF!,RANDBETWEEN(1,COUNTA(#REF!)))</f>
        <v>#REF!</v>
      </c>
      <c r="AU42" s="1" t="e">
        <f t="array" aca="1" ref="AU42" ca="1">INDEX(#REF!,RANDBETWEEN(1,COUNTA(#REF!)))</f>
        <v>#REF!</v>
      </c>
      <c r="AV42" s="1" t="e">
        <f t="array" aca="1" ref="AV42" ca="1">INDEX(#REF!,RANDBETWEEN(1,COUNTA(#REF!)))</f>
        <v>#REF!</v>
      </c>
      <c r="AW42" s="1" t="e">
        <f t="array" aca="1" ref="AW42" ca="1">INDEX(#REF!,RANDBETWEEN(1,COUNTA(#REF!)))</f>
        <v>#REF!</v>
      </c>
      <c r="AX42" s="1" t="e">
        <f t="array" aca="1" ref="AX42" ca="1">INDEX(#REF!,RANDBETWEEN(1,COUNTA(#REF!)))</f>
        <v>#REF!</v>
      </c>
      <c r="AY42" s="1" t="e">
        <f t="array" aca="1" ref="AY42" ca="1">INDEX(#REF!,RANDBETWEEN(1,COUNTA(#REF!)))</f>
        <v>#REF!</v>
      </c>
      <c r="AZ42" s="1" t="e">
        <f t="array" aca="1" ref="AZ42" ca="1">INDEX(#REF!,RANDBETWEEN(1,COUNTA(#REF!)))</f>
        <v>#REF!</v>
      </c>
      <c r="BA42" s="1" t="e">
        <f t="array" aca="1" ref="BA42" ca="1">INDEX(#REF!,RANDBETWEEN(1,COUNTA(#REF!)))</f>
        <v>#REF!</v>
      </c>
      <c r="BB42" s="1" t="e">
        <f t="array" aca="1" ref="BB42" ca="1">INDEX(#REF!,RANDBETWEEN(1,COUNTA(#REF!)))</f>
        <v>#REF!</v>
      </c>
      <c r="BC42" s="1" t="e">
        <f t="array" aca="1" ref="BC42" ca="1">IF($AV42="Yes",INDEX(#REF!,RANDBETWEEN(1,COUNTA(#REF!))),"")</f>
        <v>#REF!</v>
      </c>
      <c r="BD42" s="1" t="e">
        <f t="array" aca="1" ref="BD42" ca="1">IF($AV42="Yes",INDEX(#REF!,RANDBETWEEN(1,COUNTA(#REF!))),"")</f>
        <v>#REF!</v>
      </c>
      <c r="BE42" s="1" t="e">
        <f t="array" aca="1" ref="BE42" ca="1">IF($AV42="Yes",INDEX(#REF!,RANDBETWEEN(1,COUNTA(#REF!))),"")</f>
        <v>#REF!</v>
      </c>
      <c r="BF42" s="1" t="e">
        <f t="array" aca="1" ref="BF42" ca="1">IF($AV42="Yes",INDEX(#REF!,RANDBETWEEN(1,COUNTA(#REF!))),"")</f>
        <v>#REF!</v>
      </c>
      <c r="BG42" s="1" t="e">
        <f t="array" aca="1" ref="BG42" ca="1">IF($AV42="Yes",INDEX(#REF!,RANDBETWEEN(1,COUNTA(#REF!))),"")</f>
        <v>#REF!</v>
      </c>
    </row>
    <row r="43" spans="1:59" ht="15.75" customHeight="1" x14ac:dyDescent="0.25">
      <c r="A43" s="6">
        <v>44880.812291666669</v>
      </c>
      <c r="B43" s="1" t="e">
        <f t="array" aca="1" ref="B43" ca="1">INDEX(#REF!,RANDBETWEEN(1,COUNTA(#REF!)))</f>
        <v>#REF!</v>
      </c>
      <c r="C43" s="1" t="e">
        <f t="array" aca="1" ref="C43" ca="1">INDEX(#REF!,RANDBETWEEN(1,COUNTA(#REF!)))</f>
        <v>#REF!</v>
      </c>
      <c r="D43" s="1" t="e">
        <f t="array" aca="1" ref="D43" ca="1">INDEX(#REF!,RANDBETWEEN(1,COUNTA(#REF!)))</f>
        <v>#REF!</v>
      </c>
      <c r="E43" s="1" t="e">
        <f t="array" aca="1" ref="E43" ca="1">INDEX(#REF!,RANDBETWEEN(1,COUNTA(#REF!)))</f>
        <v>#REF!</v>
      </c>
      <c r="F43" s="1" t="e">
        <f t="array" aca="1" ref="F43" ca="1">INDEX(#REF!,RANDBETWEEN(1,COUNTA(#REF!)))</f>
        <v>#REF!</v>
      </c>
      <c r="G43" s="1" t="e">
        <f t="array" aca="1" ref="G43" ca="1">IF($F43="Public Housing (HDB)",INDEX(#REF!,RANDBETWEEN(1,COUNTA(#REF!))),"")</f>
        <v>#REF!</v>
      </c>
      <c r="H43" s="1" t="e">
        <f t="array" aca="1" ref="H43" ca="1">IF($F43="Public Housing (HDB)",INDEX(#REF!,RANDBETWEEN(1,COUNTA(#REF!))),"")</f>
        <v>#REF!</v>
      </c>
      <c r="I43" s="1" t="e">
        <f t="array" aca="1" ref="I43" ca="1">IF($F43="Public Housing (HDB)",INDEX(#REF!,RANDBETWEEN(1,COUNTA(#REF!))),"")</f>
        <v>#REF!</v>
      </c>
      <c r="J43" s="1" t="e">
        <f t="array" aca="1" ref="J43" ca="1">IF($F43="Public Housing (HDB)",INDEX(#REF!,RANDBETWEEN(1,COUNTA(#REF!))),"")</f>
        <v>#REF!</v>
      </c>
      <c r="K43" s="1" t="e">
        <f t="array" aca="1" ref="K43" ca="1">IF($F43&lt;&gt;"Public Housing (HDB)",INDEX(#REF!,RANDBETWEEN(1,COUNTA(#REF!))),"")</f>
        <v>#REF!</v>
      </c>
      <c r="L43" s="1" t="e">
        <f t="array" aca="1" ref="L43" ca="1">IF($F43&lt;&gt;"Public Housing (HDB)",INDEX(#REF!,RANDBETWEEN(1,COUNTA(#REF!))),"")</f>
        <v>#REF!</v>
      </c>
      <c r="M43" s="1" t="e">
        <f t="array" aca="1" ref="M43" ca="1">IF($F43&lt;&gt;"Public Housing (HDB)",INDEX(#REF!,RANDBETWEEN(1,COUNTA(#REF!))),"")</f>
        <v>#REF!</v>
      </c>
      <c r="N43" s="1" t="e">
        <f t="array" aca="1" ref="N43" ca="1">INDEX(#REF!,RANDBETWEEN(1,COUNTA(#REF!)))</f>
        <v>#REF!</v>
      </c>
      <c r="O43" s="1" t="e">
        <f t="array" aca="1" ref="O43" ca="1">INDEX(#REF!,RANDBETWEEN(1,COUNTA(#REF!)))</f>
        <v>#REF!</v>
      </c>
      <c r="P43" s="1" t="e">
        <f t="array" aca="1" ref="P43" ca="1">INDEX(#REF!,RANDBETWEEN(1,COUNTA(#REF!)))</f>
        <v>#REF!</v>
      </c>
      <c r="Q43" s="1" t="e">
        <f ca="1">_xlfn.XLOOKUP(FormResponses2[[#This Row],[How many friends do you have in your neighbourhood? ]],$Q$104:$Q$115,$R$104:$R$115)</f>
        <v>#REF!</v>
      </c>
      <c r="R43" s="1" t="e">
        <f ca="1">_xlfn.XLOOKUP(FormResponses2[[#This Row],[How many friends of different ethnicity do you have in your neighbourhood? ]],$Q$104:$Q$115,$R$104:$R$115)</f>
        <v>#REF!</v>
      </c>
      <c r="S4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3" s="1">
        <v>9.90990990990991E-2</v>
      </c>
      <c r="U43" s="1" t="e">
        <f t="array" aca="1" ref="U43" ca="1">INDEX(#REF!,RANDBETWEEN(1,COUNTA(#REF!)))</f>
        <v>#REF!</v>
      </c>
      <c r="V43" s="1" t="e">
        <f t="array" aca="1" ref="V43" ca="1">INDEX(#REF!,RANDBETWEEN(1,COUNTA(#REF!)))</f>
        <v>#REF!</v>
      </c>
      <c r="W43" s="1" t="e">
        <f t="array" aca="1" ref="W43" ca="1">INDEX(#REF!,RANDBETWEEN(1,COUNTA(#REF!)))</f>
        <v>#REF!</v>
      </c>
      <c r="X43" s="1" t="e">
        <f t="array" aca="1" ref="X43" ca="1">INDEX(#REF!,RANDBETWEEN(1,COUNTA(#REF!)))</f>
        <v>#REF!</v>
      </c>
      <c r="Y43" s="1" t="e">
        <f t="array" aca="1" ref="Y43" ca="1">INDEX(#REF!,RANDBETWEEN(1,COUNTA(#REF!)))</f>
        <v>#REF!</v>
      </c>
      <c r="Z43" s="1" t="e">
        <f t="array" aca="1" ref="Z43" ca="1">INDEX(#REF!,RANDBETWEEN(1,COUNTA(#REF!)))</f>
        <v>#REF!</v>
      </c>
      <c r="AA43" s="1" t="e">
        <f t="array" aca="1" ref="AA43" ca="1">INDEX(#REF!,RANDBETWEEN(1,COUNTA(#REF!)))</f>
        <v>#REF!</v>
      </c>
      <c r="AB43" s="1" t="e">
        <f t="array" aca="1" ref="AB43" ca="1">INDEX(#REF!,RANDBETWEEN(1,COUNTA(#REF!)))</f>
        <v>#REF!</v>
      </c>
      <c r="AC43" s="1" t="e">
        <f t="array" aca="1" ref="AC43" ca="1">INDEX(#REF!,RANDBETWEEN(1,COUNTA(#REF!)))</f>
        <v>#REF!</v>
      </c>
      <c r="AD43" s="1" t="e">
        <f t="array" aca="1" ref="AD43" ca="1">INDEX(#REF!,RANDBETWEEN(1,COUNTA(#REF!)))</f>
        <v>#REF!</v>
      </c>
      <c r="AE43" s="1" t="e">
        <f t="array" aca="1" ref="AE43" ca="1">INDEX(#REF!,RANDBETWEEN(1,COUNTA(#REF!)))</f>
        <v>#REF!</v>
      </c>
      <c r="AF43" s="1" t="e">
        <f t="array" aca="1" ref="AF43" ca="1">INDEX(#REF!,RANDBETWEEN(1,COUNTA(#REF!)))</f>
        <v>#REF!</v>
      </c>
      <c r="AG43" s="1" t="e">
        <f t="array" aca="1" ref="AG43" ca="1">INDEX(#REF!,RANDBETWEEN(1,COUNTA(#REF!)))</f>
        <v>#REF!</v>
      </c>
      <c r="AH43" s="1" t="e">
        <f t="array" aca="1" ref="AH43" ca="1">INDEX(#REF!,RANDBETWEEN(1,COUNTA(#REF!)))</f>
        <v>#REF!</v>
      </c>
      <c r="AI43" s="1" t="e">
        <f t="array" aca="1" ref="AI43" ca="1">INDEX(#REF!,RANDBETWEEN(1,COUNTA(#REF!)))</f>
        <v>#REF!</v>
      </c>
      <c r="AJ43" s="1" t="e">
        <f t="array" aca="1" ref="AJ43" ca="1">INDEX(#REF!,RANDBETWEEN(1,COUNTA(#REF!)))</f>
        <v>#REF!</v>
      </c>
      <c r="AK43" s="1" t="e">
        <f t="array" aca="1" ref="AK43" ca="1">INDEX(#REF!,RANDBETWEEN(1,COUNTA(#REF!)))</f>
        <v>#REF!</v>
      </c>
      <c r="AL43" s="1" t="e">
        <f t="array" aca="1" ref="AL43" ca="1">INDEX(#REF!,RANDBETWEEN(1,COUNTA(#REF!)))</f>
        <v>#REF!</v>
      </c>
      <c r="AM43" s="1" t="e">
        <f t="array" aca="1" ref="AM43" ca="1">INDEX(#REF!,RANDBETWEEN(1,COUNTA(#REF!)))</f>
        <v>#REF!</v>
      </c>
      <c r="AN43" s="1" t="e">
        <f ca="1">_xlfn.XLOOKUP(AL43,#REF!,#REF!)</f>
        <v>#REF!</v>
      </c>
      <c r="AO43" s="1" t="e">
        <f ca="1">_xlfn.XLOOKUP(AM43,#REF!,#REF!)</f>
        <v>#REF!</v>
      </c>
      <c r="AP4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3" s="1">
        <v>0.24170616113744076</v>
      </c>
      <c r="AR43" s="1" t="e">
        <f t="array" aca="1" ref="AR43" ca="1">INDEX(#REF!,RANDBETWEEN(1,COUNTA(#REF!)))</f>
        <v>#REF!</v>
      </c>
      <c r="AS43" s="1" t="e">
        <f t="array" aca="1" ref="AS43" ca="1">INDEX(#REF!,RANDBETWEEN(1,COUNTA(#REF!)))</f>
        <v>#REF!</v>
      </c>
      <c r="AT43" s="1" t="e">
        <f t="array" aca="1" ref="AT43" ca="1">INDEX(#REF!,RANDBETWEEN(1,COUNTA(#REF!)))</f>
        <v>#REF!</v>
      </c>
      <c r="AU43" s="1" t="e">
        <f t="array" aca="1" ref="AU43" ca="1">INDEX(#REF!,RANDBETWEEN(1,COUNTA(#REF!)))</f>
        <v>#REF!</v>
      </c>
      <c r="AV43" s="1" t="e">
        <f t="array" aca="1" ref="AV43" ca="1">INDEX(#REF!,RANDBETWEEN(1,COUNTA(#REF!)))</f>
        <v>#REF!</v>
      </c>
      <c r="AW43" s="1" t="e">
        <f t="array" aca="1" ref="AW43" ca="1">INDEX(#REF!,RANDBETWEEN(1,COUNTA(#REF!)))</f>
        <v>#REF!</v>
      </c>
      <c r="AX43" s="1" t="e">
        <f t="array" aca="1" ref="AX43" ca="1">INDEX(#REF!,RANDBETWEEN(1,COUNTA(#REF!)))</f>
        <v>#REF!</v>
      </c>
      <c r="AY43" s="1" t="e">
        <f t="array" aca="1" ref="AY43" ca="1">INDEX(#REF!,RANDBETWEEN(1,COUNTA(#REF!)))</f>
        <v>#REF!</v>
      </c>
      <c r="AZ43" s="1" t="e">
        <f t="array" aca="1" ref="AZ43" ca="1">INDEX(#REF!,RANDBETWEEN(1,COUNTA(#REF!)))</f>
        <v>#REF!</v>
      </c>
      <c r="BA43" s="1" t="e">
        <f t="array" aca="1" ref="BA43" ca="1">INDEX(#REF!,RANDBETWEEN(1,COUNTA(#REF!)))</f>
        <v>#REF!</v>
      </c>
      <c r="BB43" s="1" t="e">
        <f t="array" aca="1" ref="BB43" ca="1">INDEX(#REF!,RANDBETWEEN(1,COUNTA(#REF!)))</f>
        <v>#REF!</v>
      </c>
      <c r="BC43" s="1" t="e">
        <f t="array" aca="1" ref="BC43" ca="1">IF($AV43="Yes",INDEX(#REF!,RANDBETWEEN(1,COUNTA(#REF!))),"")</f>
        <v>#REF!</v>
      </c>
      <c r="BD43" s="1" t="e">
        <f t="array" aca="1" ref="BD43" ca="1">IF($AV43="Yes",INDEX(#REF!,RANDBETWEEN(1,COUNTA(#REF!))),"")</f>
        <v>#REF!</v>
      </c>
      <c r="BE43" s="1" t="e">
        <f t="array" aca="1" ref="BE43" ca="1">IF($AV43="Yes",INDEX(#REF!,RANDBETWEEN(1,COUNTA(#REF!))),"")</f>
        <v>#REF!</v>
      </c>
      <c r="BF43" s="1" t="e">
        <f t="array" aca="1" ref="BF43" ca="1">IF($AV43="Yes",INDEX(#REF!,RANDBETWEEN(1,COUNTA(#REF!))),"")</f>
        <v>#REF!</v>
      </c>
      <c r="BG43" s="1" t="e">
        <f t="array" aca="1" ref="BG43" ca="1">IF($AV43="Yes",INDEX(#REF!,RANDBETWEEN(1,COUNTA(#REF!))),"")</f>
        <v>#REF!</v>
      </c>
    </row>
    <row r="44" spans="1:59" ht="15.75" customHeight="1" x14ac:dyDescent="0.25">
      <c r="A44" s="6">
        <v>44881.812291666669</v>
      </c>
      <c r="B44" s="1" t="e">
        <f t="array" aca="1" ref="B44" ca="1">INDEX(#REF!,RANDBETWEEN(1,COUNTA(#REF!)))</f>
        <v>#REF!</v>
      </c>
      <c r="C44" s="1" t="e">
        <f t="array" aca="1" ref="C44" ca="1">INDEX(#REF!,RANDBETWEEN(1,COUNTA(#REF!)))</f>
        <v>#REF!</v>
      </c>
      <c r="D44" s="1" t="e">
        <f t="array" aca="1" ref="D44" ca="1">INDEX(#REF!,RANDBETWEEN(1,COUNTA(#REF!)))</f>
        <v>#REF!</v>
      </c>
      <c r="E44" s="1" t="e">
        <f t="array" aca="1" ref="E44" ca="1">INDEX(#REF!,RANDBETWEEN(1,COUNTA(#REF!)))</f>
        <v>#REF!</v>
      </c>
      <c r="F44" s="1" t="e">
        <f t="array" aca="1" ref="F44" ca="1">INDEX(#REF!,RANDBETWEEN(1,COUNTA(#REF!)))</f>
        <v>#REF!</v>
      </c>
      <c r="G44" s="1" t="e">
        <f t="array" aca="1" ref="G44" ca="1">IF($F44="Public Housing (HDB)",INDEX(#REF!,RANDBETWEEN(1,COUNTA(#REF!))),"")</f>
        <v>#REF!</v>
      </c>
      <c r="H44" s="1" t="e">
        <f t="array" aca="1" ref="H44" ca="1">IF($F44="Public Housing (HDB)",INDEX(#REF!,RANDBETWEEN(1,COUNTA(#REF!))),"")</f>
        <v>#REF!</v>
      </c>
      <c r="I44" s="1" t="e">
        <f t="array" aca="1" ref="I44" ca="1">IF($F44="Public Housing (HDB)",INDEX(#REF!,RANDBETWEEN(1,COUNTA(#REF!))),"")</f>
        <v>#REF!</v>
      </c>
      <c r="J44" s="1" t="e">
        <f t="array" aca="1" ref="J44" ca="1">IF($F44="Public Housing (HDB)",INDEX(#REF!,RANDBETWEEN(1,COUNTA(#REF!))),"")</f>
        <v>#REF!</v>
      </c>
      <c r="K44" s="1" t="e">
        <f t="array" aca="1" ref="K44" ca="1">IF($F44&lt;&gt;"Public Housing (HDB)",INDEX(#REF!,RANDBETWEEN(1,COUNTA(#REF!))),"")</f>
        <v>#REF!</v>
      </c>
      <c r="L44" s="1" t="e">
        <f t="array" aca="1" ref="L44" ca="1">IF($F44&lt;&gt;"Public Housing (HDB)",INDEX(#REF!,RANDBETWEEN(1,COUNTA(#REF!))),"")</f>
        <v>#REF!</v>
      </c>
      <c r="M44" s="1" t="e">
        <f t="array" aca="1" ref="M44" ca="1">IF($F44&lt;&gt;"Public Housing (HDB)",INDEX(#REF!,RANDBETWEEN(1,COUNTA(#REF!))),"")</f>
        <v>#REF!</v>
      </c>
      <c r="N44" s="1" t="e">
        <f t="array" aca="1" ref="N44" ca="1">INDEX(#REF!,RANDBETWEEN(1,COUNTA(#REF!)))</f>
        <v>#REF!</v>
      </c>
      <c r="O44" s="1" t="e">
        <f t="array" aca="1" ref="O44" ca="1">INDEX(#REF!,RANDBETWEEN(1,COUNTA(#REF!)))</f>
        <v>#REF!</v>
      </c>
      <c r="P44" s="1" t="e">
        <f t="array" aca="1" ref="P44" ca="1">INDEX(#REF!,RANDBETWEEN(1,COUNTA(#REF!)))</f>
        <v>#REF!</v>
      </c>
      <c r="Q44" s="1" t="e">
        <f ca="1">_xlfn.XLOOKUP(FormResponses2[[#This Row],[How many friends do you have in your neighbourhood? ]],$Q$104:$Q$115,$R$104:$R$115)</f>
        <v>#REF!</v>
      </c>
      <c r="R44" s="1" t="e">
        <f ca="1">_xlfn.XLOOKUP(FormResponses2[[#This Row],[How many friends of different ethnicity do you have in your neighbourhood? ]],$Q$104:$Q$115,$R$104:$R$115)</f>
        <v>#REF!</v>
      </c>
      <c r="S4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4" s="1"/>
      <c r="U44" s="1" t="e">
        <f t="array" aca="1" ref="U44" ca="1">INDEX(#REF!,RANDBETWEEN(1,COUNTA(#REF!)))</f>
        <v>#REF!</v>
      </c>
      <c r="V44" s="1" t="e">
        <f t="array" aca="1" ref="V44" ca="1">INDEX(#REF!,RANDBETWEEN(1,COUNTA(#REF!)))</f>
        <v>#REF!</v>
      </c>
      <c r="W44" s="1" t="e">
        <f t="array" aca="1" ref="W44" ca="1">INDEX(#REF!,RANDBETWEEN(1,COUNTA(#REF!)))</f>
        <v>#REF!</v>
      </c>
      <c r="X44" s="1" t="e">
        <f t="array" aca="1" ref="X44" ca="1">INDEX(#REF!,RANDBETWEEN(1,COUNTA(#REF!)))</f>
        <v>#REF!</v>
      </c>
      <c r="Y44" s="1" t="e">
        <f t="array" aca="1" ref="Y44" ca="1">INDEX(#REF!,RANDBETWEEN(1,COUNTA(#REF!)))</f>
        <v>#REF!</v>
      </c>
      <c r="Z44" s="1" t="e">
        <f t="array" aca="1" ref="Z44" ca="1">INDEX(#REF!,RANDBETWEEN(1,COUNTA(#REF!)))</f>
        <v>#REF!</v>
      </c>
      <c r="AA44" s="1" t="e">
        <f t="array" aca="1" ref="AA44" ca="1">INDEX(#REF!,RANDBETWEEN(1,COUNTA(#REF!)))</f>
        <v>#REF!</v>
      </c>
      <c r="AB44" s="1" t="e">
        <f t="array" aca="1" ref="AB44" ca="1">INDEX(#REF!,RANDBETWEEN(1,COUNTA(#REF!)))</f>
        <v>#REF!</v>
      </c>
      <c r="AC44" s="1" t="e">
        <f t="array" aca="1" ref="AC44" ca="1">INDEX(#REF!,RANDBETWEEN(1,COUNTA(#REF!)))</f>
        <v>#REF!</v>
      </c>
      <c r="AD44" s="1" t="e">
        <f t="array" aca="1" ref="AD44" ca="1">INDEX(#REF!,RANDBETWEEN(1,COUNTA(#REF!)))</f>
        <v>#REF!</v>
      </c>
      <c r="AE44" s="1" t="e">
        <f t="array" aca="1" ref="AE44" ca="1">INDEX(#REF!,RANDBETWEEN(1,COUNTA(#REF!)))</f>
        <v>#REF!</v>
      </c>
      <c r="AF44" s="1" t="e">
        <f t="array" aca="1" ref="AF44" ca="1">INDEX(#REF!,RANDBETWEEN(1,COUNTA(#REF!)))</f>
        <v>#REF!</v>
      </c>
      <c r="AG44" s="1" t="e">
        <f t="array" aca="1" ref="AG44" ca="1">INDEX(#REF!,RANDBETWEEN(1,COUNTA(#REF!)))</f>
        <v>#REF!</v>
      </c>
      <c r="AH44" s="1" t="e">
        <f t="array" aca="1" ref="AH44" ca="1">INDEX(#REF!,RANDBETWEEN(1,COUNTA(#REF!)))</f>
        <v>#REF!</v>
      </c>
      <c r="AI44" s="1" t="e">
        <f t="array" aca="1" ref="AI44" ca="1">INDEX(#REF!,RANDBETWEEN(1,COUNTA(#REF!)))</f>
        <v>#REF!</v>
      </c>
      <c r="AJ44" s="1" t="e">
        <f t="array" aca="1" ref="AJ44" ca="1">INDEX(#REF!,RANDBETWEEN(1,COUNTA(#REF!)))</f>
        <v>#REF!</v>
      </c>
      <c r="AK44" s="1" t="e">
        <f t="array" aca="1" ref="AK44" ca="1">INDEX(#REF!,RANDBETWEEN(1,COUNTA(#REF!)))</f>
        <v>#REF!</v>
      </c>
      <c r="AL44" s="1" t="e">
        <f t="array" aca="1" ref="AL44" ca="1">INDEX(#REF!,RANDBETWEEN(1,COUNTA(#REF!)))</f>
        <v>#REF!</v>
      </c>
      <c r="AM44" s="1" t="e">
        <f t="array" aca="1" ref="AM44" ca="1">INDEX(#REF!,RANDBETWEEN(1,COUNTA(#REF!)))</f>
        <v>#REF!</v>
      </c>
      <c r="AN44" s="1" t="e">
        <f ca="1">_xlfn.XLOOKUP(AL44,#REF!,#REF!)</f>
        <v>#REF!</v>
      </c>
      <c r="AO44" s="1" t="e">
        <f ca="1">_xlfn.XLOOKUP(AM44,#REF!,#REF!)</f>
        <v>#REF!</v>
      </c>
      <c r="AP4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4" s="1"/>
      <c r="AR44" s="1" t="e">
        <f t="array" aca="1" ref="AR44" ca="1">INDEX(#REF!,RANDBETWEEN(1,COUNTA(#REF!)))</f>
        <v>#REF!</v>
      </c>
      <c r="AS44" s="1" t="e">
        <f t="array" aca="1" ref="AS44" ca="1">INDEX(#REF!,RANDBETWEEN(1,COUNTA(#REF!)))</f>
        <v>#REF!</v>
      </c>
      <c r="AT44" s="1" t="e">
        <f t="array" aca="1" ref="AT44" ca="1">INDEX(#REF!,RANDBETWEEN(1,COUNTA(#REF!)))</f>
        <v>#REF!</v>
      </c>
      <c r="AU44" s="1" t="e">
        <f t="array" aca="1" ref="AU44" ca="1">INDEX(#REF!,RANDBETWEEN(1,COUNTA(#REF!)))</f>
        <v>#REF!</v>
      </c>
      <c r="AV44" s="1" t="e">
        <f t="array" aca="1" ref="AV44" ca="1">INDEX(#REF!,RANDBETWEEN(1,COUNTA(#REF!)))</f>
        <v>#REF!</v>
      </c>
      <c r="AW44" s="1" t="e">
        <f t="array" aca="1" ref="AW44" ca="1">INDEX(#REF!,RANDBETWEEN(1,COUNTA(#REF!)))</f>
        <v>#REF!</v>
      </c>
      <c r="AX44" s="1" t="e">
        <f t="array" aca="1" ref="AX44" ca="1">INDEX(#REF!,RANDBETWEEN(1,COUNTA(#REF!)))</f>
        <v>#REF!</v>
      </c>
      <c r="AY44" s="1" t="e">
        <f t="array" aca="1" ref="AY44" ca="1">INDEX(#REF!,RANDBETWEEN(1,COUNTA(#REF!)))</f>
        <v>#REF!</v>
      </c>
      <c r="AZ44" s="1" t="e">
        <f t="array" aca="1" ref="AZ44" ca="1">INDEX(#REF!,RANDBETWEEN(1,COUNTA(#REF!)))</f>
        <v>#REF!</v>
      </c>
      <c r="BA44" s="1" t="e">
        <f t="array" aca="1" ref="BA44" ca="1">INDEX(#REF!,RANDBETWEEN(1,COUNTA(#REF!)))</f>
        <v>#REF!</v>
      </c>
      <c r="BB44" s="1" t="e">
        <f t="array" aca="1" ref="BB44" ca="1">INDEX(#REF!,RANDBETWEEN(1,COUNTA(#REF!)))</f>
        <v>#REF!</v>
      </c>
      <c r="BC44" s="1" t="e">
        <f t="array" aca="1" ref="BC44" ca="1">IF($AV44="Yes",INDEX(#REF!,RANDBETWEEN(1,COUNTA(#REF!))),"")</f>
        <v>#REF!</v>
      </c>
      <c r="BD44" s="1" t="e">
        <f t="array" aca="1" ref="BD44" ca="1">IF($AV44="Yes",INDEX(#REF!,RANDBETWEEN(1,COUNTA(#REF!))),"")</f>
        <v>#REF!</v>
      </c>
      <c r="BE44" s="1" t="e">
        <f t="array" aca="1" ref="BE44" ca="1">IF($AV44="Yes",INDEX(#REF!,RANDBETWEEN(1,COUNTA(#REF!))),"")</f>
        <v>#REF!</v>
      </c>
      <c r="BF44" s="1" t="e">
        <f t="array" aca="1" ref="BF44" ca="1">IF($AV44="Yes",INDEX(#REF!,RANDBETWEEN(1,COUNTA(#REF!))),"")</f>
        <v>#REF!</v>
      </c>
      <c r="BG44" s="1" t="e">
        <f t="array" aca="1" ref="BG44" ca="1">IF($AV44="Yes",INDEX(#REF!,RANDBETWEEN(1,COUNTA(#REF!))),"")</f>
        <v>#REF!</v>
      </c>
    </row>
    <row r="45" spans="1:59" ht="15.75" customHeight="1" x14ac:dyDescent="0.25">
      <c r="A45" s="6">
        <v>44882.812291666669</v>
      </c>
      <c r="B45" s="1" t="e">
        <f t="array" aca="1" ref="B45" ca="1">INDEX(#REF!,RANDBETWEEN(1,COUNTA(#REF!)))</f>
        <v>#REF!</v>
      </c>
      <c r="C45" s="1" t="e">
        <f t="array" aca="1" ref="C45" ca="1">INDEX(#REF!,RANDBETWEEN(1,COUNTA(#REF!)))</f>
        <v>#REF!</v>
      </c>
      <c r="D45" s="1" t="e">
        <f t="array" aca="1" ref="D45" ca="1">INDEX(#REF!,RANDBETWEEN(1,COUNTA(#REF!)))</f>
        <v>#REF!</v>
      </c>
      <c r="E45" s="1" t="e">
        <f t="array" aca="1" ref="E45" ca="1">INDEX(#REF!,RANDBETWEEN(1,COUNTA(#REF!)))</f>
        <v>#REF!</v>
      </c>
      <c r="F45" s="1" t="e">
        <f t="array" aca="1" ref="F45" ca="1">INDEX(#REF!,RANDBETWEEN(1,COUNTA(#REF!)))</f>
        <v>#REF!</v>
      </c>
      <c r="G45" s="1" t="e">
        <f t="array" aca="1" ref="G45" ca="1">IF($F45="Public Housing (HDB)",INDEX(#REF!,RANDBETWEEN(1,COUNTA(#REF!))),"")</f>
        <v>#REF!</v>
      </c>
      <c r="H45" s="1" t="e">
        <f t="array" aca="1" ref="H45" ca="1">IF($F45="Public Housing (HDB)",INDEX(#REF!,RANDBETWEEN(1,COUNTA(#REF!))),"")</f>
        <v>#REF!</v>
      </c>
      <c r="I45" s="1" t="e">
        <f t="array" aca="1" ref="I45" ca="1">IF($F45="Public Housing (HDB)",INDEX(#REF!,RANDBETWEEN(1,COUNTA(#REF!))),"")</f>
        <v>#REF!</v>
      </c>
      <c r="J45" s="1" t="e">
        <f t="array" aca="1" ref="J45" ca="1">IF($F45="Public Housing (HDB)",INDEX(#REF!,RANDBETWEEN(1,COUNTA(#REF!))),"")</f>
        <v>#REF!</v>
      </c>
      <c r="K45" s="1" t="e">
        <f t="array" aca="1" ref="K45" ca="1">IF($F45&lt;&gt;"Public Housing (HDB)",INDEX(#REF!,RANDBETWEEN(1,COUNTA(#REF!))),"")</f>
        <v>#REF!</v>
      </c>
      <c r="L45" s="1" t="e">
        <f t="array" aca="1" ref="L45" ca="1">IF($F45&lt;&gt;"Public Housing (HDB)",INDEX(#REF!,RANDBETWEEN(1,COUNTA(#REF!))),"")</f>
        <v>#REF!</v>
      </c>
      <c r="M45" s="1" t="e">
        <f t="array" aca="1" ref="M45" ca="1">IF($F45&lt;&gt;"Public Housing (HDB)",INDEX(#REF!,RANDBETWEEN(1,COUNTA(#REF!))),"")</f>
        <v>#REF!</v>
      </c>
      <c r="N45" s="1" t="e">
        <f t="array" aca="1" ref="N45" ca="1">INDEX(#REF!,RANDBETWEEN(1,COUNTA(#REF!)))</f>
        <v>#REF!</v>
      </c>
      <c r="O45" s="1" t="e">
        <f t="array" aca="1" ref="O45" ca="1">INDEX(#REF!,RANDBETWEEN(1,COUNTA(#REF!)))</f>
        <v>#REF!</v>
      </c>
      <c r="P45" s="1" t="e">
        <f t="array" aca="1" ref="P45" ca="1">INDEX(#REF!,RANDBETWEEN(1,COUNTA(#REF!)))</f>
        <v>#REF!</v>
      </c>
      <c r="Q45" s="1" t="e">
        <f ca="1">_xlfn.XLOOKUP(FormResponses2[[#This Row],[How many friends do you have in your neighbourhood? ]],$Q$104:$Q$115,$R$104:$R$115)</f>
        <v>#REF!</v>
      </c>
      <c r="R45" s="1" t="e">
        <f ca="1">_xlfn.XLOOKUP(FormResponses2[[#This Row],[How many friends of different ethnicity do you have in your neighbourhood? ]],$Q$104:$Q$115,$R$104:$R$115)</f>
        <v>#REF!</v>
      </c>
      <c r="S4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5" s="1"/>
      <c r="U45" s="1" t="e">
        <f t="array" aca="1" ref="U45" ca="1">INDEX(#REF!,RANDBETWEEN(1,COUNTA(#REF!)))</f>
        <v>#REF!</v>
      </c>
      <c r="V45" s="1" t="e">
        <f t="array" aca="1" ref="V45" ca="1">INDEX(#REF!,RANDBETWEEN(1,COUNTA(#REF!)))</f>
        <v>#REF!</v>
      </c>
      <c r="W45" s="1" t="e">
        <f t="array" aca="1" ref="W45" ca="1">INDEX(#REF!,RANDBETWEEN(1,COUNTA(#REF!)))</f>
        <v>#REF!</v>
      </c>
      <c r="X45" s="1" t="e">
        <f t="array" aca="1" ref="X45" ca="1">INDEX(#REF!,RANDBETWEEN(1,COUNTA(#REF!)))</f>
        <v>#REF!</v>
      </c>
      <c r="Y45" s="1" t="e">
        <f t="array" aca="1" ref="Y45" ca="1">INDEX(#REF!,RANDBETWEEN(1,COUNTA(#REF!)))</f>
        <v>#REF!</v>
      </c>
      <c r="Z45" s="1" t="e">
        <f t="array" aca="1" ref="Z45" ca="1">INDEX(#REF!,RANDBETWEEN(1,COUNTA(#REF!)))</f>
        <v>#REF!</v>
      </c>
      <c r="AA45" s="1" t="e">
        <f t="array" aca="1" ref="AA45" ca="1">INDEX(#REF!,RANDBETWEEN(1,COUNTA(#REF!)))</f>
        <v>#REF!</v>
      </c>
      <c r="AB45" s="1" t="e">
        <f t="array" aca="1" ref="AB45" ca="1">INDEX(#REF!,RANDBETWEEN(1,COUNTA(#REF!)))</f>
        <v>#REF!</v>
      </c>
      <c r="AC45" s="1" t="e">
        <f t="array" aca="1" ref="AC45" ca="1">INDEX(#REF!,RANDBETWEEN(1,COUNTA(#REF!)))</f>
        <v>#REF!</v>
      </c>
      <c r="AD45" s="1" t="e">
        <f t="array" aca="1" ref="AD45" ca="1">INDEX(#REF!,RANDBETWEEN(1,COUNTA(#REF!)))</f>
        <v>#REF!</v>
      </c>
      <c r="AE45" s="1" t="e">
        <f t="array" aca="1" ref="AE45" ca="1">INDEX(#REF!,RANDBETWEEN(1,COUNTA(#REF!)))</f>
        <v>#REF!</v>
      </c>
      <c r="AF45" s="1" t="e">
        <f t="array" aca="1" ref="AF45" ca="1">INDEX(#REF!,RANDBETWEEN(1,COUNTA(#REF!)))</f>
        <v>#REF!</v>
      </c>
      <c r="AG45" s="1" t="e">
        <f t="array" aca="1" ref="AG45" ca="1">INDEX(#REF!,RANDBETWEEN(1,COUNTA(#REF!)))</f>
        <v>#REF!</v>
      </c>
      <c r="AH45" s="1" t="e">
        <f t="array" aca="1" ref="AH45" ca="1">INDEX(#REF!,RANDBETWEEN(1,COUNTA(#REF!)))</f>
        <v>#REF!</v>
      </c>
      <c r="AI45" s="1" t="e">
        <f t="array" aca="1" ref="AI45" ca="1">INDEX(#REF!,RANDBETWEEN(1,COUNTA(#REF!)))</f>
        <v>#REF!</v>
      </c>
      <c r="AJ45" s="1" t="e">
        <f t="array" aca="1" ref="AJ45" ca="1">INDEX(#REF!,RANDBETWEEN(1,COUNTA(#REF!)))</f>
        <v>#REF!</v>
      </c>
      <c r="AK45" s="1" t="e">
        <f t="array" aca="1" ref="AK45" ca="1">INDEX(#REF!,RANDBETWEEN(1,COUNTA(#REF!)))</f>
        <v>#REF!</v>
      </c>
      <c r="AL45" s="1" t="e">
        <f t="array" aca="1" ref="AL45" ca="1">INDEX(#REF!,RANDBETWEEN(1,COUNTA(#REF!)))</f>
        <v>#REF!</v>
      </c>
      <c r="AM45" s="1" t="e">
        <f t="array" aca="1" ref="AM45" ca="1">INDEX(#REF!,RANDBETWEEN(1,COUNTA(#REF!)))</f>
        <v>#REF!</v>
      </c>
      <c r="AN45" s="1" t="e">
        <f ca="1">_xlfn.XLOOKUP(AL45,#REF!,#REF!)</f>
        <v>#REF!</v>
      </c>
      <c r="AO45" s="1" t="e">
        <f ca="1">_xlfn.XLOOKUP(AM45,#REF!,#REF!)</f>
        <v>#REF!</v>
      </c>
      <c r="AP4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5" s="1">
        <v>5.2132701421800945E-2</v>
      </c>
      <c r="AR45" s="1" t="e">
        <f t="array" aca="1" ref="AR45" ca="1">INDEX(#REF!,RANDBETWEEN(1,COUNTA(#REF!)))</f>
        <v>#REF!</v>
      </c>
      <c r="AS45" s="1" t="e">
        <f t="array" aca="1" ref="AS45" ca="1">INDEX(#REF!,RANDBETWEEN(1,COUNTA(#REF!)))</f>
        <v>#REF!</v>
      </c>
      <c r="AT45" s="1" t="e">
        <f t="array" aca="1" ref="AT45" ca="1">INDEX(#REF!,RANDBETWEEN(1,COUNTA(#REF!)))</f>
        <v>#REF!</v>
      </c>
      <c r="AU45" s="1" t="e">
        <f t="array" aca="1" ref="AU45" ca="1">INDEX(#REF!,RANDBETWEEN(1,COUNTA(#REF!)))</f>
        <v>#REF!</v>
      </c>
      <c r="AV45" s="1" t="e">
        <f t="array" aca="1" ref="AV45" ca="1">INDEX(#REF!,RANDBETWEEN(1,COUNTA(#REF!)))</f>
        <v>#REF!</v>
      </c>
      <c r="AW45" s="1" t="e">
        <f t="array" aca="1" ref="AW45" ca="1">INDEX(#REF!,RANDBETWEEN(1,COUNTA(#REF!)))</f>
        <v>#REF!</v>
      </c>
      <c r="AX45" s="1" t="e">
        <f t="array" aca="1" ref="AX45" ca="1">INDEX(#REF!,RANDBETWEEN(1,COUNTA(#REF!)))</f>
        <v>#REF!</v>
      </c>
      <c r="AY45" s="1" t="e">
        <f t="array" aca="1" ref="AY45" ca="1">INDEX(#REF!,RANDBETWEEN(1,COUNTA(#REF!)))</f>
        <v>#REF!</v>
      </c>
      <c r="AZ45" s="1" t="e">
        <f t="array" aca="1" ref="AZ45" ca="1">INDEX(#REF!,RANDBETWEEN(1,COUNTA(#REF!)))</f>
        <v>#REF!</v>
      </c>
      <c r="BA45" s="1" t="e">
        <f t="array" aca="1" ref="BA45" ca="1">INDEX(#REF!,RANDBETWEEN(1,COUNTA(#REF!)))</f>
        <v>#REF!</v>
      </c>
      <c r="BB45" s="1" t="e">
        <f t="array" aca="1" ref="BB45" ca="1">INDEX(#REF!,RANDBETWEEN(1,COUNTA(#REF!)))</f>
        <v>#REF!</v>
      </c>
      <c r="BC45" s="1" t="e">
        <f t="array" aca="1" ref="BC45" ca="1">IF($AV45="Yes",INDEX(#REF!,RANDBETWEEN(1,COUNTA(#REF!))),"")</f>
        <v>#REF!</v>
      </c>
      <c r="BD45" s="1" t="e">
        <f t="array" aca="1" ref="BD45" ca="1">IF($AV45="Yes",INDEX(#REF!,RANDBETWEEN(1,COUNTA(#REF!))),"")</f>
        <v>#REF!</v>
      </c>
      <c r="BE45" s="1" t="e">
        <f t="array" aca="1" ref="BE45" ca="1">IF($AV45="Yes",INDEX(#REF!,RANDBETWEEN(1,COUNTA(#REF!))),"")</f>
        <v>#REF!</v>
      </c>
      <c r="BF45" s="1" t="e">
        <f t="array" aca="1" ref="BF45" ca="1">IF($AV45="Yes",INDEX(#REF!,RANDBETWEEN(1,COUNTA(#REF!))),"")</f>
        <v>#REF!</v>
      </c>
      <c r="BG45" s="1" t="e">
        <f t="array" aca="1" ref="BG45" ca="1">IF($AV45="Yes",INDEX(#REF!,RANDBETWEEN(1,COUNTA(#REF!))),"")</f>
        <v>#REF!</v>
      </c>
    </row>
    <row r="46" spans="1:59" ht="15.75" customHeight="1" x14ac:dyDescent="0.25">
      <c r="A46" s="6">
        <v>44883.812291666669</v>
      </c>
      <c r="B46" s="1" t="e">
        <f t="array" aca="1" ref="B46" ca="1">INDEX(#REF!,RANDBETWEEN(1,COUNTA(#REF!)))</f>
        <v>#REF!</v>
      </c>
      <c r="C46" s="1" t="e">
        <f t="array" aca="1" ref="C46" ca="1">INDEX(#REF!,RANDBETWEEN(1,COUNTA(#REF!)))</f>
        <v>#REF!</v>
      </c>
      <c r="D46" s="1" t="e">
        <f t="array" aca="1" ref="D46" ca="1">INDEX(#REF!,RANDBETWEEN(1,COUNTA(#REF!)))</f>
        <v>#REF!</v>
      </c>
      <c r="E46" s="1" t="e">
        <f t="array" aca="1" ref="E46" ca="1">INDEX(#REF!,RANDBETWEEN(1,COUNTA(#REF!)))</f>
        <v>#REF!</v>
      </c>
      <c r="F46" s="1" t="e">
        <f t="array" aca="1" ref="F46" ca="1">INDEX(#REF!,RANDBETWEEN(1,COUNTA(#REF!)))</f>
        <v>#REF!</v>
      </c>
      <c r="G46" s="1" t="e">
        <f t="array" aca="1" ref="G46" ca="1">IF($F46="Public Housing (HDB)",INDEX(#REF!,RANDBETWEEN(1,COUNTA(#REF!))),"")</f>
        <v>#REF!</v>
      </c>
      <c r="H46" s="1" t="e">
        <f t="array" aca="1" ref="H46" ca="1">IF($F46="Public Housing (HDB)",INDEX(#REF!,RANDBETWEEN(1,COUNTA(#REF!))),"")</f>
        <v>#REF!</v>
      </c>
      <c r="I46" s="1" t="e">
        <f t="array" aca="1" ref="I46" ca="1">IF($F46="Public Housing (HDB)",INDEX(#REF!,RANDBETWEEN(1,COUNTA(#REF!))),"")</f>
        <v>#REF!</v>
      </c>
      <c r="J46" s="1" t="e">
        <f t="array" aca="1" ref="J46" ca="1">IF($F46="Public Housing (HDB)",INDEX(#REF!,RANDBETWEEN(1,COUNTA(#REF!))),"")</f>
        <v>#REF!</v>
      </c>
      <c r="K46" s="1" t="e">
        <f t="array" aca="1" ref="K46" ca="1">IF($F46&lt;&gt;"Public Housing (HDB)",INDEX(#REF!,RANDBETWEEN(1,COUNTA(#REF!))),"")</f>
        <v>#REF!</v>
      </c>
      <c r="L46" s="1" t="e">
        <f t="array" aca="1" ref="L46" ca="1">IF($F46&lt;&gt;"Public Housing (HDB)",INDEX(#REF!,RANDBETWEEN(1,COUNTA(#REF!))),"")</f>
        <v>#REF!</v>
      </c>
      <c r="M46" s="1" t="e">
        <f t="array" aca="1" ref="M46" ca="1">IF($F46&lt;&gt;"Public Housing (HDB)",INDEX(#REF!,RANDBETWEEN(1,COUNTA(#REF!))),"")</f>
        <v>#REF!</v>
      </c>
      <c r="N46" s="1" t="e">
        <f t="array" aca="1" ref="N46" ca="1">INDEX(#REF!,RANDBETWEEN(1,COUNTA(#REF!)))</f>
        <v>#REF!</v>
      </c>
      <c r="O46" s="1" t="e">
        <f t="array" aca="1" ref="O46" ca="1">INDEX(#REF!,RANDBETWEEN(1,COUNTA(#REF!)))</f>
        <v>#REF!</v>
      </c>
      <c r="P46" s="1" t="e">
        <f t="array" aca="1" ref="P46" ca="1">INDEX(#REF!,RANDBETWEEN(1,COUNTA(#REF!)))</f>
        <v>#REF!</v>
      </c>
      <c r="Q46" s="1" t="e">
        <f ca="1">_xlfn.XLOOKUP(FormResponses2[[#This Row],[How many friends do you have in your neighbourhood? ]],$Q$104:$Q$115,$R$104:$R$115)</f>
        <v>#REF!</v>
      </c>
      <c r="R46" s="1" t="e">
        <f ca="1">_xlfn.XLOOKUP(FormResponses2[[#This Row],[How many friends of different ethnicity do you have in your neighbourhood? ]],$Q$104:$Q$115,$R$104:$R$115)</f>
        <v>#REF!</v>
      </c>
      <c r="S4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6" s="1">
        <v>0.27927927927927926</v>
      </c>
      <c r="U46" s="1" t="e">
        <f t="array" aca="1" ref="U46" ca="1">INDEX(#REF!,RANDBETWEEN(1,COUNTA(#REF!)))</f>
        <v>#REF!</v>
      </c>
      <c r="V46" s="1" t="e">
        <f t="array" aca="1" ref="V46" ca="1">INDEX(#REF!,RANDBETWEEN(1,COUNTA(#REF!)))</f>
        <v>#REF!</v>
      </c>
      <c r="W46" s="1" t="e">
        <f t="array" aca="1" ref="W46" ca="1">INDEX(#REF!,RANDBETWEEN(1,COUNTA(#REF!)))</f>
        <v>#REF!</v>
      </c>
      <c r="X46" s="1" t="e">
        <f t="array" aca="1" ref="X46" ca="1">INDEX(#REF!,RANDBETWEEN(1,COUNTA(#REF!)))</f>
        <v>#REF!</v>
      </c>
      <c r="Y46" s="1" t="e">
        <f t="array" aca="1" ref="Y46" ca="1">INDEX(#REF!,RANDBETWEEN(1,COUNTA(#REF!)))</f>
        <v>#REF!</v>
      </c>
      <c r="Z46" s="1" t="e">
        <f t="array" aca="1" ref="Z46" ca="1">INDEX(#REF!,RANDBETWEEN(1,COUNTA(#REF!)))</f>
        <v>#REF!</v>
      </c>
      <c r="AA46" s="1" t="e">
        <f t="array" aca="1" ref="AA46" ca="1">INDEX(#REF!,RANDBETWEEN(1,COUNTA(#REF!)))</f>
        <v>#REF!</v>
      </c>
      <c r="AB46" s="1" t="e">
        <f t="array" aca="1" ref="AB46" ca="1">INDEX(#REF!,RANDBETWEEN(1,COUNTA(#REF!)))</f>
        <v>#REF!</v>
      </c>
      <c r="AC46" s="1" t="e">
        <f t="array" aca="1" ref="AC46" ca="1">INDEX(#REF!,RANDBETWEEN(1,COUNTA(#REF!)))</f>
        <v>#REF!</v>
      </c>
      <c r="AD46" s="1" t="e">
        <f t="array" aca="1" ref="AD46" ca="1">INDEX(#REF!,RANDBETWEEN(1,COUNTA(#REF!)))</f>
        <v>#REF!</v>
      </c>
      <c r="AE46" s="1" t="e">
        <f t="array" aca="1" ref="AE46" ca="1">INDEX(#REF!,RANDBETWEEN(1,COUNTA(#REF!)))</f>
        <v>#REF!</v>
      </c>
      <c r="AF46" s="1" t="e">
        <f t="array" aca="1" ref="AF46" ca="1">INDEX(#REF!,RANDBETWEEN(1,COUNTA(#REF!)))</f>
        <v>#REF!</v>
      </c>
      <c r="AG46" s="1" t="e">
        <f t="array" aca="1" ref="AG46" ca="1">INDEX(#REF!,RANDBETWEEN(1,COUNTA(#REF!)))</f>
        <v>#REF!</v>
      </c>
      <c r="AH46" s="1" t="e">
        <f t="array" aca="1" ref="AH46" ca="1">INDEX(#REF!,RANDBETWEEN(1,COUNTA(#REF!)))</f>
        <v>#REF!</v>
      </c>
      <c r="AI46" s="1" t="e">
        <f t="array" aca="1" ref="AI46" ca="1">INDEX(#REF!,RANDBETWEEN(1,COUNTA(#REF!)))</f>
        <v>#REF!</v>
      </c>
      <c r="AJ46" s="1" t="e">
        <f t="array" aca="1" ref="AJ46" ca="1">INDEX(#REF!,RANDBETWEEN(1,COUNTA(#REF!)))</f>
        <v>#REF!</v>
      </c>
      <c r="AK46" s="1" t="e">
        <f t="array" aca="1" ref="AK46" ca="1">INDEX(#REF!,RANDBETWEEN(1,COUNTA(#REF!)))</f>
        <v>#REF!</v>
      </c>
      <c r="AL46" s="1" t="e">
        <f t="array" aca="1" ref="AL46" ca="1">INDEX(#REF!,RANDBETWEEN(1,COUNTA(#REF!)))</f>
        <v>#REF!</v>
      </c>
      <c r="AM46" s="1" t="e">
        <f t="array" aca="1" ref="AM46" ca="1">INDEX(#REF!,RANDBETWEEN(1,COUNTA(#REF!)))</f>
        <v>#REF!</v>
      </c>
      <c r="AN46" s="1" t="e">
        <f ca="1">_xlfn.XLOOKUP(AL46,#REF!,#REF!)</f>
        <v>#REF!</v>
      </c>
      <c r="AO46" s="1" t="e">
        <f ca="1">_xlfn.XLOOKUP(AM46,#REF!,#REF!)</f>
        <v>#REF!</v>
      </c>
      <c r="AP4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6" s="1">
        <v>0.78021978021978022</v>
      </c>
      <c r="AR46" s="1" t="e">
        <f t="array" aca="1" ref="AR46" ca="1">INDEX(#REF!,RANDBETWEEN(1,COUNTA(#REF!)))</f>
        <v>#REF!</v>
      </c>
      <c r="AS46" s="1" t="e">
        <f t="array" aca="1" ref="AS46" ca="1">INDEX(#REF!,RANDBETWEEN(1,COUNTA(#REF!)))</f>
        <v>#REF!</v>
      </c>
      <c r="AT46" s="1" t="e">
        <f t="array" aca="1" ref="AT46" ca="1">INDEX(#REF!,RANDBETWEEN(1,COUNTA(#REF!)))</f>
        <v>#REF!</v>
      </c>
      <c r="AU46" s="1" t="e">
        <f t="array" aca="1" ref="AU46" ca="1">INDEX(#REF!,RANDBETWEEN(1,COUNTA(#REF!)))</f>
        <v>#REF!</v>
      </c>
      <c r="AV46" s="1" t="e">
        <f t="array" aca="1" ref="AV46" ca="1">INDEX(#REF!,RANDBETWEEN(1,COUNTA(#REF!)))</f>
        <v>#REF!</v>
      </c>
      <c r="AW46" s="1" t="e">
        <f t="array" aca="1" ref="AW46" ca="1">INDEX(#REF!,RANDBETWEEN(1,COUNTA(#REF!)))</f>
        <v>#REF!</v>
      </c>
      <c r="AX46" s="1" t="e">
        <f t="array" aca="1" ref="AX46" ca="1">INDEX(#REF!,RANDBETWEEN(1,COUNTA(#REF!)))</f>
        <v>#REF!</v>
      </c>
      <c r="AY46" s="1" t="e">
        <f t="array" aca="1" ref="AY46" ca="1">INDEX(#REF!,RANDBETWEEN(1,COUNTA(#REF!)))</f>
        <v>#REF!</v>
      </c>
      <c r="AZ46" s="1" t="e">
        <f t="array" aca="1" ref="AZ46" ca="1">INDEX(#REF!,RANDBETWEEN(1,COUNTA(#REF!)))</f>
        <v>#REF!</v>
      </c>
      <c r="BA46" s="1" t="e">
        <f t="array" aca="1" ref="BA46" ca="1">INDEX(#REF!,RANDBETWEEN(1,COUNTA(#REF!)))</f>
        <v>#REF!</v>
      </c>
      <c r="BB46" s="1" t="e">
        <f t="array" aca="1" ref="BB46" ca="1">INDEX(#REF!,RANDBETWEEN(1,COUNTA(#REF!)))</f>
        <v>#REF!</v>
      </c>
      <c r="BC46" s="1" t="e">
        <f t="array" aca="1" ref="BC46" ca="1">IF($AV46="Yes",INDEX(#REF!,RANDBETWEEN(1,COUNTA(#REF!))),"")</f>
        <v>#REF!</v>
      </c>
      <c r="BD46" s="1" t="e">
        <f t="array" aca="1" ref="BD46" ca="1">IF($AV46="Yes",INDEX(#REF!,RANDBETWEEN(1,COUNTA(#REF!))),"")</f>
        <v>#REF!</v>
      </c>
      <c r="BE46" s="1" t="e">
        <f t="array" aca="1" ref="BE46" ca="1">IF($AV46="Yes",INDEX(#REF!,RANDBETWEEN(1,COUNTA(#REF!))),"")</f>
        <v>#REF!</v>
      </c>
      <c r="BF46" s="1" t="e">
        <f t="array" aca="1" ref="BF46" ca="1">IF($AV46="Yes",INDEX(#REF!,RANDBETWEEN(1,COUNTA(#REF!))),"")</f>
        <v>#REF!</v>
      </c>
      <c r="BG46" s="1" t="e">
        <f t="array" aca="1" ref="BG46" ca="1">IF($AV46="Yes",INDEX(#REF!,RANDBETWEEN(1,COUNTA(#REF!))),"")</f>
        <v>#REF!</v>
      </c>
    </row>
    <row r="47" spans="1:59" ht="15.75" customHeight="1" x14ac:dyDescent="0.25">
      <c r="A47" s="6">
        <v>44884.812291666669</v>
      </c>
      <c r="B47" s="1" t="e">
        <f t="array" aca="1" ref="B47" ca="1">INDEX(#REF!,RANDBETWEEN(1,COUNTA(#REF!)))</f>
        <v>#REF!</v>
      </c>
      <c r="C47" s="1" t="e">
        <f t="array" aca="1" ref="C47" ca="1">INDEX(#REF!,RANDBETWEEN(1,COUNTA(#REF!)))</f>
        <v>#REF!</v>
      </c>
      <c r="D47" s="1" t="e">
        <f t="array" aca="1" ref="D47" ca="1">INDEX(#REF!,RANDBETWEEN(1,COUNTA(#REF!)))</f>
        <v>#REF!</v>
      </c>
      <c r="E47" s="1" t="e">
        <f t="array" aca="1" ref="E47" ca="1">INDEX(#REF!,RANDBETWEEN(1,COUNTA(#REF!)))</f>
        <v>#REF!</v>
      </c>
      <c r="F47" s="1" t="e">
        <f t="array" aca="1" ref="F47" ca="1">INDEX(#REF!,RANDBETWEEN(1,COUNTA(#REF!)))</f>
        <v>#REF!</v>
      </c>
      <c r="G47" s="1" t="e">
        <f t="array" aca="1" ref="G47" ca="1">IF($F47="Public Housing (HDB)",INDEX(#REF!,RANDBETWEEN(1,COUNTA(#REF!))),"")</f>
        <v>#REF!</v>
      </c>
      <c r="H47" s="1" t="e">
        <f t="array" aca="1" ref="H47" ca="1">IF($F47="Public Housing (HDB)",INDEX(#REF!,RANDBETWEEN(1,COUNTA(#REF!))),"")</f>
        <v>#REF!</v>
      </c>
      <c r="I47" s="1" t="e">
        <f t="array" aca="1" ref="I47" ca="1">IF($F47="Public Housing (HDB)",INDEX(#REF!,RANDBETWEEN(1,COUNTA(#REF!))),"")</f>
        <v>#REF!</v>
      </c>
      <c r="J47" s="1" t="e">
        <f t="array" aca="1" ref="J47" ca="1">IF($F47="Public Housing (HDB)",INDEX(#REF!,RANDBETWEEN(1,COUNTA(#REF!))),"")</f>
        <v>#REF!</v>
      </c>
      <c r="K47" s="1" t="e">
        <f t="array" aca="1" ref="K47" ca="1">IF($F47&lt;&gt;"Public Housing (HDB)",INDEX(#REF!,RANDBETWEEN(1,COUNTA(#REF!))),"")</f>
        <v>#REF!</v>
      </c>
      <c r="L47" s="1" t="e">
        <f t="array" aca="1" ref="L47" ca="1">IF($F47&lt;&gt;"Public Housing (HDB)",INDEX(#REF!,RANDBETWEEN(1,COUNTA(#REF!))),"")</f>
        <v>#REF!</v>
      </c>
      <c r="M47" s="1" t="e">
        <f t="array" aca="1" ref="M47" ca="1">IF($F47&lt;&gt;"Public Housing (HDB)",INDEX(#REF!,RANDBETWEEN(1,COUNTA(#REF!))),"")</f>
        <v>#REF!</v>
      </c>
      <c r="N47" s="1" t="e">
        <f t="array" aca="1" ref="N47" ca="1">INDEX(#REF!,RANDBETWEEN(1,COUNTA(#REF!)))</f>
        <v>#REF!</v>
      </c>
      <c r="O47" s="1" t="e">
        <f t="array" aca="1" ref="O47" ca="1">INDEX(#REF!,RANDBETWEEN(1,COUNTA(#REF!)))</f>
        <v>#REF!</v>
      </c>
      <c r="P47" s="1" t="e">
        <f t="array" aca="1" ref="P47" ca="1">INDEX(#REF!,RANDBETWEEN(1,COUNTA(#REF!)))</f>
        <v>#REF!</v>
      </c>
      <c r="Q47" s="1" t="e">
        <f ca="1">_xlfn.XLOOKUP(FormResponses2[[#This Row],[How many friends do you have in your neighbourhood? ]],$Q$104:$Q$115,$R$104:$R$115)</f>
        <v>#REF!</v>
      </c>
      <c r="R47" s="1" t="e">
        <f ca="1">_xlfn.XLOOKUP(FormResponses2[[#This Row],[How many friends of different ethnicity do you have in your neighbourhood? ]],$Q$104:$Q$115,$R$104:$R$115)</f>
        <v>#REF!</v>
      </c>
      <c r="S4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7" s="1">
        <v>0</v>
      </c>
      <c r="U47" s="1" t="e">
        <f t="array" aca="1" ref="U47" ca="1">INDEX(#REF!,RANDBETWEEN(1,COUNTA(#REF!)))</f>
        <v>#REF!</v>
      </c>
      <c r="V47" s="1" t="e">
        <f t="array" aca="1" ref="V47" ca="1">INDEX(#REF!,RANDBETWEEN(1,COUNTA(#REF!)))</f>
        <v>#REF!</v>
      </c>
      <c r="W47" s="1" t="e">
        <f t="array" aca="1" ref="W47" ca="1">INDEX(#REF!,RANDBETWEEN(1,COUNTA(#REF!)))</f>
        <v>#REF!</v>
      </c>
      <c r="X47" s="1" t="e">
        <f t="array" aca="1" ref="X47" ca="1">INDEX(#REF!,RANDBETWEEN(1,COUNTA(#REF!)))</f>
        <v>#REF!</v>
      </c>
      <c r="Y47" s="1" t="e">
        <f t="array" aca="1" ref="Y47" ca="1">INDEX(#REF!,RANDBETWEEN(1,COUNTA(#REF!)))</f>
        <v>#REF!</v>
      </c>
      <c r="Z47" s="1" t="e">
        <f t="array" aca="1" ref="Z47" ca="1">INDEX(#REF!,RANDBETWEEN(1,COUNTA(#REF!)))</f>
        <v>#REF!</v>
      </c>
      <c r="AA47" s="1" t="e">
        <f t="array" aca="1" ref="AA47" ca="1">INDEX(#REF!,RANDBETWEEN(1,COUNTA(#REF!)))</f>
        <v>#REF!</v>
      </c>
      <c r="AB47" s="1" t="e">
        <f t="array" aca="1" ref="AB47" ca="1">INDEX(#REF!,RANDBETWEEN(1,COUNTA(#REF!)))</f>
        <v>#REF!</v>
      </c>
      <c r="AC47" s="1" t="e">
        <f t="array" aca="1" ref="AC47" ca="1">INDEX(#REF!,RANDBETWEEN(1,COUNTA(#REF!)))</f>
        <v>#REF!</v>
      </c>
      <c r="AD47" s="1" t="e">
        <f t="array" aca="1" ref="AD47" ca="1">INDEX(#REF!,RANDBETWEEN(1,COUNTA(#REF!)))</f>
        <v>#REF!</v>
      </c>
      <c r="AE47" s="1" t="e">
        <f t="array" aca="1" ref="AE47" ca="1">INDEX(#REF!,RANDBETWEEN(1,COUNTA(#REF!)))</f>
        <v>#REF!</v>
      </c>
      <c r="AF47" s="1" t="e">
        <f t="array" aca="1" ref="AF47" ca="1">INDEX(#REF!,RANDBETWEEN(1,COUNTA(#REF!)))</f>
        <v>#REF!</v>
      </c>
      <c r="AG47" s="1" t="e">
        <f t="array" aca="1" ref="AG47" ca="1">INDEX(#REF!,RANDBETWEEN(1,COUNTA(#REF!)))</f>
        <v>#REF!</v>
      </c>
      <c r="AH47" s="1" t="e">
        <f t="array" aca="1" ref="AH47" ca="1">INDEX(#REF!,RANDBETWEEN(1,COUNTA(#REF!)))</f>
        <v>#REF!</v>
      </c>
      <c r="AI47" s="1" t="e">
        <f t="array" aca="1" ref="AI47" ca="1">INDEX(#REF!,RANDBETWEEN(1,COUNTA(#REF!)))</f>
        <v>#REF!</v>
      </c>
      <c r="AJ47" s="1" t="e">
        <f t="array" aca="1" ref="AJ47" ca="1">INDEX(#REF!,RANDBETWEEN(1,COUNTA(#REF!)))</f>
        <v>#REF!</v>
      </c>
      <c r="AK47" s="1" t="e">
        <f t="array" aca="1" ref="AK47" ca="1">INDEX(#REF!,RANDBETWEEN(1,COUNTA(#REF!)))</f>
        <v>#REF!</v>
      </c>
      <c r="AL47" s="1" t="e">
        <f t="array" aca="1" ref="AL47" ca="1">INDEX(#REF!,RANDBETWEEN(1,COUNTA(#REF!)))</f>
        <v>#REF!</v>
      </c>
      <c r="AM47" s="1" t="e">
        <f t="array" aca="1" ref="AM47" ca="1">INDEX(#REF!,RANDBETWEEN(1,COUNTA(#REF!)))</f>
        <v>#REF!</v>
      </c>
      <c r="AN47" s="1" t="e">
        <f ca="1">_xlfn.XLOOKUP(AL47,#REF!,#REF!)</f>
        <v>#REF!</v>
      </c>
      <c r="AO47" s="1" t="e">
        <f ca="1">_xlfn.XLOOKUP(AM47,#REF!,#REF!)</f>
        <v>#REF!</v>
      </c>
      <c r="AP4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7" s="1"/>
      <c r="AR47" s="1" t="e">
        <f t="array" aca="1" ref="AR47" ca="1">INDEX(#REF!,RANDBETWEEN(1,COUNTA(#REF!)))</f>
        <v>#REF!</v>
      </c>
      <c r="AS47" s="1" t="e">
        <f t="array" aca="1" ref="AS47" ca="1">INDEX(#REF!,RANDBETWEEN(1,COUNTA(#REF!)))</f>
        <v>#REF!</v>
      </c>
      <c r="AT47" s="1" t="e">
        <f t="array" aca="1" ref="AT47" ca="1">INDEX(#REF!,RANDBETWEEN(1,COUNTA(#REF!)))</f>
        <v>#REF!</v>
      </c>
      <c r="AU47" s="1" t="e">
        <f t="array" aca="1" ref="AU47" ca="1">INDEX(#REF!,RANDBETWEEN(1,COUNTA(#REF!)))</f>
        <v>#REF!</v>
      </c>
      <c r="AV47" s="1" t="e">
        <f t="array" aca="1" ref="AV47" ca="1">INDEX(#REF!,RANDBETWEEN(1,COUNTA(#REF!)))</f>
        <v>#REF!</v>
      </c>
      <c r="AW47" s="1" t="e">
        <f t="array" aca="1" ref="AW47" ca="1">INDEX(#REF!,RANDBETWEEN(1,COUNTA(#REF!)))</f>
        <v>#REF!</v>
      </c>
      <c r="AX47" s="1" t="e">
        <f t="array" aca="1" ref="AX47" ca="1">INDEX(#REF!,RANDBETWEEN(1,COUNTA(#REF!)))</f>
        <v>#REF!</v>
      </c>
      <c r="AY47" s="1" t="e">
        <f t="array" aca="1" ref="AY47" ca="1">INDEX(#REF!,RANDBETWEEN(1,COUNTA(#REF!)))</f>
        <v>#REF!</v>
      </c>
      <c r="AZ47" s="1" t="e">
        <f t="array" aca="1" ref="AZ47" ca="1">INDEX(#REF!,RANDBETWEEN(1,COUNTA(#REF!)))</f>
        <v>#REF!</v>
      </c>
      <c r="BA47" s="1" t="e">
        <f t="array" aca="1" ref="BA47" ca="1">INDEX(#REF!,RANDBETWEEN(1,COUNTA(#REF!)))</f>
        <v>#REF!</v>
      </c>
      <c r="BB47" s="1" t="e">
        <f t="array" aca="1" ref="BB47" ca="1">INDEX(#REF!,RANDBETWEEN(1,COUNTA(#REF!)))</f>
        <v>#REF!</v>
      </c>
      <c r="BC47" s="1" t="e">
        <f t="array" aca="1" ref="BC47" ca="1">IF($AV47="Yes",INDEX(#REF!,RANDBETWEEN(1,COUNTA(#REF!))),"")</f>
        <v>#REF!</v>
      </c>
      <c r="BD47" s="1" t="e">
        <f t="array" aca="1" ref="BD47" ca="1">IF($AV47="Yes",INDEX(#REF!,RANDBETWEEN(1,COUNTA(#REF!))),"")</f>
        <v>#REF!</v>
      </c>
      <c r="BE47" s="1" t="e">
        <f t="array" aca="1" ref="BE47" ca="1">IF($AV47="Yes",INDEX(#REF!,RANDBETWEEN(1,COUNTA(#REF!))),"")</f>
        <v>#REF!</v>
      </c>
      <c r="BF47" s="1" t="e">
        <f t="array" aca="1" ref="BF47" ca="1">IF($AV47="Yes",INDEX(#REF!,RANDBETWEEN(1,COUNTA(#REF!))),"")</f>
        <v>#REF!</v>
      </c>
      <c r="BG47" s="1" t="e">
        <f t="array" aca="1" ref="BG47" ca="1">IF($AV47="Yes",INDEX(#REF!,RANDBETWEEN(1,COUNTA(#REF!))),"")</f>
        <v>#REF!</v>
      </c>
    </row>
    <row r="48" spans="1:59" ht="15.75" customHeight="1" x14ac:dyDescent="0.25">
      <c r="A48" s="6">
        <v>44885.812291666669</v>
      </c>
      <c r="B48" s="1" t="e">
        <f t="array" aca="1" ref="B48" ca="1">INDEX(#REF!,RANDBETWEEN(1,COUNTA(#REF!)))</f>
        <v>#REF!</v>
      </c>
      <c r="C48" s="1" t="e">
        <f t="array" aca="1" ref="C48" ca="1">INDEX(#REF!,RANDBETWEEN(1,COUNTA(#REF!)))</f>
        <v>#REF!</v>
      </c>
      <c r="D48" s="1" t="e">
        <f t="array" aca="1" ref="D48" ca="1">INDEX(#REF!,RANDBETWEEN(1,COUNTA(#REF!)))</f>
        <v>#REF!</v>
      </c>
      <c r="E48" s="1" t="e">
        <f t="array" aca="1" ref="E48" ca="1">INDEX(#REF!,RANDBETWEEN(1,COUNTA(#REF!)))</f>
        <v>#REF!</v>
      </c>
      <c r="F48" s="1" t="e">
        <f t="array" aca="1" ref="F48" ca="1">INDEX(#REF!,RANDBETWEEN(1,COUNTA(#REF!)))</f>
        <v>#REF!</v>
      </c>
      <c r="G48" s="1" t="e">
        <f t="array" aca="1" ref="G48" ca="1">IF($F48="Public Housing (HDB)",INDEX(#REF!,RANDBETWEEN(1,COUNTA(#REF!))),"")</f>
        <v>#REF!</v>
      </c>
      <c r="H48" s="1" t="e">
        <f t="array" aca="1" ref="H48" ca="1">IF($F48="Public Housing (HDB)",INDEX(#REF!,RANDBETWEEN(1,COUNTA(#REF!))),"")</f>
        <v>#REF!</v>
      </c>
      <c r="I48" s="1" t="e">
        <f t="array" aca="1" ref="I48" ca="1">IF($F48="Public Housing (HDB)",INDEX(#REF!,RANDBETWEEN(1,COUNTA(#REF!))),"")</f>
        <v>#REF!</v>
      </c>
      <c r="J48" s="1" t="e">
        <f t="array" aca="1" ref="J48" ca="1">IF($F48="Public Housing (HDB)",INDEX(#REF!,RANDBETWEEN(1,COUNTA(#REF!))),"")</f>
        <v>#REF!</v>
      </c>
      <c r="K48" s="1" t="e">
        <f t="array" aca="1" ref="K48" ca="1">IF($F48&lt;&gt;"Public Housing (HDB)",INDEX(#REF!,RANDBETWEEN(1,COUNTA(#REF!))),"")</f>
        <v>#REF!</v>
      </c>
      <c r="L48" s="1" t="e">
        <f t="array" aca="1" ref="L48" ca="1">IF($F48&lt;&gt;"Public Housing (HDB)",INDEX(#REF!,RANDBETWEEN(1,COUNTA(#REF!))),"")</f>
        <v>#REF!</v>
      </c>
      <c r="M48" s="1" t="e">
        <f t="array" aca="1" ref="M48" ca="1">IF($F48&lt;&gt;"Public Housing (HDB)",INDEX(#REF!,RANDBETWEEN(1,COUNTA(#REF!))),"")</f>
        <v>#REF!</v>
      </c>
      <c r="N48" s="1" t="e">
        <f t="array" aca="1" ref="N48" ca="1">INDEX(#REF!,RANDBETWEEN(1,COUNTA(#REF!)))</f>
        <v>#REF!</v>
      </c>
      <c r="O48" s="1" t="e">
        <f t="array" aca="1" ref="O48" ca="1">INDEX(#REF!,RANDBETWEEN(1,COUNTA(#REF!)))</f>
        <v>#REF!</v>
      </c>
      <c r="P48" s="1" t="e">
        <f t="array" aca="1" ref="P48" ca="1">INDEX(#REF!,RANDBETWEEN(1,COUNTA(#REF!)))</f>
        <v>#REF!</v>
      </c>
      <c r="Q48" s="1" t="e">
        <f ca="1">_xlfn.XLOOKUP(FormResponses2[[#This Row],[How many friends do you have in your neighbourhood? ]],$Q$104:$Q$115,$R$104:$R$115)</f>
        <v>#REF!</v>
      </c>
      <c r="R48" s="1" t="e">
        <f ca="1">_xlfn.XLOOKUP(FormResponses2[[#This Row],[How many friends of different ethnicity do you have in your neighbourhood? ]],$Q$104:$Q$115,$R$104:$R$115)</f>
        <v>#REF!</v>
      </c>
      <c r="S4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8" s="1">
        <v>0.68586387434554974</v>
      </c>
      <c r="U48" s="1" t="e">
        <f t="array" aca="1" ref="U48" ca="1">INDEX(#REF!,RANDBETWEEN(1,COUNTA(#REF!)))</f>
        <v>#REF!</v>
      </c>
      <c r="V48" s="1" t="e">
        <f t="array" aca="1" ref="V48" ca="1">INDEX(#REF!,RANDBETWEEN(1,COUNTA(#REF!)))</f>
        <v>#REF!</v>
      </c>
      <c r="W48" s="1" t="e">
        <f t="array" aca="1" ref="W48" ca="1">INDEX(#REF!,RANDBETWEEN(1,COUNTA(#REF!)))</f>
        <v>#REF!</v>
      </c>
      <c r="X48" s="1" t="e">
        <f t="array" aca="1" ref="X48" ca="1">INDEX(#REF!,RANDBETWEEN(1,COUNTA(#REF!)))</f>
        <v>#REF!</v>
      </c>
      <c r="Y48" s="1" t="e">
        <f t="array" aca="1" ref="Y48" ca="1">INDEX(#REF!,RANDBETWEEN(1,COUNTA(#REF!)))</f>
        <v>#REF!</v>
      </c>
      <c r="Z48" s="1" t="e">
        <f t="array" aca="1" ref="Z48" ca="1">INDEX(#REF!,RANDBETWEEN(1,COUNTA(#REF!)))</f>
        <v>#REF!</v>
      </c>
      <c r="AA48" s="1" t="e">
        <f t="array" aca="1" ref="AA48" ca="1">INDEX(#REF!,RANDBETWEEN(1,COUNTA(#REF!)))</f>
        <v>#REF!</v>
      </c>
      <c r="AB48" s="1" t="e">
        <f t="array" aca="1" ref="AB48" ca="1">INDEX(#REF!,RANDBETWEEN(1,COUNTA(#REF!)))</f>
        <v>#REF!</v>
      </c>
      <c r="AC48" s="1" t="e">
        <f t="array" aca="1" ref="AC48" ca="1">INDEX(#REF!,RANDBETWEEN(1,COUNTA(#REF!)))</f>
        <v>#REF!</v>
      </c>
      <c r="AD48" s="1" t="e">
        <f t="array" aca="1" ref="AD48" ca="1">INDEX(#REF!,RANDBETWEEN(1,COUNTA(#REF!)))</f>
        <v>#REF!</v>
      </c>
      <c r="AE48" s="1" t="e">
        <f t="array" aca="1" ref="AE48" ca="1">INDEX(#REF!,RANDBETWEEN(1,COUNTA(#REF!)))</f>
        <v>#REF!</v>
      </c>
      <c r="AF48" s="1" t="e">
        <f t="array" aca="1" ref="AF48" ca="1">INDEX(#REF!,RANDBETWEEN(1,COUNTA(#REF!)))</f>
        <v>#REF!</v>
      </c>
      <c r="AG48" s="1" t="e">
        <f t="array" aca="1" ref="AG48" ca="1">INDEX(#REF!,RANDBETWEEN(1,COUNTA(#REF!)))</f>
        <v>#REF!</v>
      </c>
      <c r="AH48" s="1" t="e">
        <f t="array" aca="1" ref="AH48" ca="1">INDEX(#REF!,RANDBETWEEN(1,COUNTA(#REF!)))</f>
        <v>#REF!</v>
      </c>
      <c r="AI48" s="1" t="e">
        <f t="array" aca="1" ref="AI48" ca="1">INDEX(#REF!,RANDBETWEEN(1,COUNTA(#REF!)))</f>
        <v>#REF!</v>
      </c>
      <c r="AJ48" s="1" t="e">
        <f t="array" aca="1" ref="AJ48" ca="1">INDEX(#REF!,RANDBETWEEN(1,COUNTA(#REF!)))</f>
        <v>#REF!</v>
      </c>
      <c r="AK48" s="1" t="e">
        <f t="array" aca="1" ref="AK48" ca="1">INDEX(#REF!,RANDBETWEEN(1,COUNTA(#REF!)))</f>
        <v>#REF!</v>
      </c>
      <c r="AL48" s="1" t="e">
        <f t="array" aca="1" ref="AL48" ca="1">INDEX(#REF!,RANDBETWEEN(1,COUNTA(#REF!)))</f>
        <v>#REF!</v>
      </c>
      <c r="AM48" s="1" t="e">
        <f t="array" aca="1" ref="AM48" ca="1">INDEX(#REF!,RANDBETWEEN(1,COUNTA(#REF!)))</f>
        <v>#REF!</v>
      </c>
      <c r="AN48" s="1" t="e">
        <f ca="1">_xlfn.XLOOKUP(AL48,#REF!,#REF!)</f>
        <v>#REF!</v>
      </c>
      <c r="AO48" s="1" t="e">
        <f ca="1">_xlfn.XLOOKUP(AM48,#REF!,#REF!)</f>
        <v>#REF!</v>
      </c>
      <c r="AP4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8" s="1"/>
      <c r="AR48" s="1" t="e">
        <f t="array" aca="1" ref="AR48" ca="1">INDEX(#REF!,RANDBETWEEN(1,COUNTA(#REF!)))</f>
        <v>#REF!</v>
      </c>
      <c r="AS48" s="1" t="e">
        <f t="array" aca="1" ref="AS48" ca="1">INDEX(#REF!,RANDBETWEEN(1,COUNTA(#REF!)))</f>
        <v>#REF!</v>
      </c>
      <c r="AT48" s="1" t="e">
        <f t="array" aca="1" ref="AT48" ca="1">INDEX(#REF!,RANDBETWEEN(1,COUNTA(#REF!)))</f>
        <v>#REF!</v>
      </c>
      <c r="AU48" s="1" t="e">
        <f t="array" aca="1" ref="AU48" ca="1">INDEX(#REF!,RANDBETWEEN(1,COUNTA(#REF!)))</f>
        <v>#REF!</v>
      </c>
      <c r="AV48" s="1" t="e">
        <f t="array" aca="1" ref="AV48" ca="1">INDEX(#REF!,RANDBETWEEN(1,COUNTA(#REF!)))</f>
        <v>#REF!</v>
      </c>
      <c r="AW48" s="1" t="e">
        <f t="array" aca="1" ref="AW48" ca="1">INDEX(#REF!,RANDBETWEEN(1,COUNTA(#REF!)))</f>
        <v>#REF!</v>
      </c>
      <c r="AX48" s="1" t="e">
        <f t="array" aca="1" ref="AX48" ca="1">INDEX(#REF!,RANDBETWEEN(1,COUNTA(#REF!)))</f>
        <v>#REF!</v>
      </c>
      <c r="AY48" s="1" t="e">
        <f t="array" aca="1" ref="AY48" ca="1">INDEX(#REF!,RANDBETWEEN(1,COUNTA(#REF!)))</f>
        <v>#REF!</v>
      </c>
      <c r="AZ48" s="1" t="e">
        <f t="array" aca="1" ref="AZ48" ca="1">INDEX(#REF!,RANDBETWEEN(1,COUNTA(#REF!)))</f>
        <v>#REF!</v>
      </c>
      <c r="BA48" s="1" t="e">
        <f t="array" aca="1" ref="BA48" ca="1">INDEX(#REF!,RANDBETWEEN(1,COUNTA(#REF!)))</f>
        <v>#REF!</v>
      </c>
      <c r="BB48" s="1" t="e">
        <f t="array" aca="1" ref="BB48" ca="1">INDEX(#REF!,RANDBETWEEN(1,COUNTA(#REF!)))</f>
        <v>#REF!</v>
      </c>
      <c r="BC48" s="1" t="e">
        <f t="array" aca="1" ref="BC48" ca="1">IF($AV48="Yes",INDEX(#REF!,RANDBETWEEN(1,COUNTA(#REF!))),"")</f>
        <v>#REF!</v>
      </c>
      <c r="BD48" s="1" t="e">
        <f t="array" aca="1" ref="BD48" ca="1">IF($AV48="Yes",INDEX(#REF!,RANDBETWEEN(1,COUNTA(#REF!))),"")</f>
        <v>#REF!</v>
      </c>
      <c r="BE48" s="1" t="e">
        <f t="array" aca="1" ref="BE48" ca="1">IF($AV48="Yes",INDEX(#REF!,RANDBETWEEN(1,COUNTA(#REF!))),"")</f>
        <v>#REF!</v>
      </c>
      <c r="BF48" s="1" t="e">
        <f t="array" aca="1" ref="BF48" ca="1">IF($AV48="Yes",INDEX(#REF!,RANDBETWEEN(1,COUNTA(#REF!))),"")</f>
        <v>#REF!</v>
      </c>
      <c r="BG48" s="1" t="e">
        <f t="array" aca="1" ref="BG48" ca="1">IF($AV48="Yes",INDEX(#REF!,RANDBETWEEN(1,COUNTA(#REF!))),"")</f>
        <v>#REF!</v>
      </c>
    </row>
    <row r="49" spans="1:59" ht="15.75" customHeight="1" x14ac:dyDescent="0.25">
      <c r="A49" s="6">
        <v>44886.812291666669</v>
      </c>
      <c r="B49" s="1" t="e">
        <f t="array" aca="1" ref="B49" ca="1">INDEX(#REF!,RANDBETWEEN(1,COUNTA(#REF!)))</f>
        <v>#REF!</v>
      </c>
      <c r="C49" s="1" t="e">
        <f t="array" aca="1" ref="C49" ca="1">INDEX(#REF!,RANDBETWEEN(1,COUNTA(#REF!)))</f>
        <v>#REF!</v>
      </c>
      <c r="D49" s="1" t="e">
        <f t="array" aca="1" ref="D49" ca="1">INDEX(#REF!,RANDBETWEEN(1,COUNTA(#REF!)))</f>
        <v>#REF!</v>
      </c>
      <c r="E49" s="1" t="e">
        <f t="array" aca="1" ref="E49" ca="1">INDEX(#REF!,RANDBETWEEN(1,COUNTA(#REF!)))</f>
        <v>#REF!</v>
      </c>
      <c r="F49" s="1" t="e">
        <f t="array" aca="1" ref="F49" ca="1">INDEX(#REF!,RANDBETWEEN(1,COUNTA(#REF!)))</f>
        <v>#REF!</v>
      </c>
      <c r="G49" s="1" t="e">
        <f t="array" aca="1" ref="G49" ca="1">IF($F49="Public Housing (HDB)",INDEX(#REF!,RANDBETWEEN(1,COUNTA(#REF!))),"")</f>
        <v>#REF!</v>
      </c>
      <c r="H49" s="1" t="e">
        <f t="array" aca="1" ref="H49" ca="1">IF($F49="Public Housing (HDB)",INDEX(#REF!,RANDBETWEEN(1,COUNTA(#REF!))),"")</f>
        <v>#REF!</v>
      </c>
      <c r="I49" s="1" t="e">
        <f t="array" aca="1" ref="I49" ca="1">IF($F49="Public Housing (HDB)",INDEX(#REF!,RANDBETWEEN(1,COUNTA(#REF!))),"")</f>
        <v>#REF!</v>
      </c>
      <c r="J49" s="1" t="e">
        <f t="array" aca="1" ref="J49" ca="1">IF($F49="Public Housing (HDB)",INDEX(#REF!,RANDBETWEEN(1,COUNTA(#REF!))),"")</f>
        <v>#REF!</v>
      </c>
      <c r="K49" s="1" t="e">
        <f t="array" aca="1" ref="K49" ca="1">IF($F49&lt;&gt;"Public Housing (HDB)",INDEX(#REF!,RANDBETWEEN(1,COUNTA(#REF!))),"")</f>
        <v>#REF!</v>
      </c>
      <c r="L49" s="1" t="e">
        <f t="array" aca="1" ref="L49" ca="1">IF($F49&lt;&gt;"Public Housing (HDB)",INDEX(#REF!,RANDBETWEEN(1,COUNTA(#REF!))),"")</f>
        <v>#REF!</v>
      </c>
      <c r="M49" s="1" t="e">
        <f t="array" aca="1" ref="M49" ca="1">IF($F49&lt;&gt;"Public Housing (HDB)",INDEX(#REF!,RANDBETWEEN(1,COUNTA(#REF!))),"")</f>
        <v>#REF!</v>
      </c>
      <c r="N49" s="1" t="e">
        <f t="array" aca="1" ref="N49" ca="1">INDEX(#REF!,RANDBETWEEN(1,COUNTA(#REF!)))</f>
        <v>#REF!</v>
      </c>
      <c r="O49" s="1" t="e">
        <f t="array" aca="1" ref="O49" ca="1">INDEX(#REF!,RANDBETWEEN(1,COUNTA(#REF!)))</f>
        <v>#REF!</v>
      </c>
      <c r="P49" s="1" t="e">
        <f t="array" aca="1" ref="P49" ca="1">INDEX(#REF!,RANDBETWEEN(1,COUNTA(#REF!)))</f>
        <v>#REF!</v>
      </c>
      <c r="Q49" s="1" t="e">
        <f ca="1">_xlfn.XLOOKUP(FormResponses2[[#This Row],[How many friends do you have in your neighbourhood? ]],$Q$104:$Q$115,$R$104:$R$115)</f>
        <v>#REF!</v>
      </c>
      <c r="R49" s="1" t="e">
        <f ca="1">_xlfn.XLOOKUP(FormResponses2[[#This Row],[How many friends of different ethnicity do you have in your neighbourhood? ]],$Q$104:$Q$115,$R$104:$R$115)</f>
        <v>#REF!</v>
      </c>
      <c r="S4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49" s="1"/>
      <c r="U49" s="1" t="e">
        <f t="array" aca="1" ref="U49" ca="1">INDEX(#REF!,RANDBETWEEN(1,COUNTA(#REF!)))</f>
        <v>#REF!</v>
      </c>
      <c r="V49" s="1" t="e">
        <f t="array" aca="1" ref="V49" ca="1">INDEX(#REF!,RANDBETWEEN(1,COUNTA(#REF!)))</f>
        <v>#REF!</v>
      </c>
      <c r="W49" s="1" t="e">
        <f t="array" aca="1" ref="W49" ca="1">INDEX(#REF!,RANDBETWEEN(1,COUNTA(#REF!)))</f>
        <v>#REF!</v>
      </c>
      <c r="X49" s="1" t="e">
        <f t="array" aca="1" ref="X49" ca="1">INDEX(#REF!,RANDBETWEEN(1,COUNTA(#REF!)))</f>
        <v>#REF!</v>
      </c>
      <c r="Y49" s="1" t="e">
        <f t="array" aca="1" ref="Y49" ca="1">INDEX(#REF!,RANDBETWEEN(1,COUNTA(#REF!)))</f>
        <v>#REF!</v>
      </c>
      <c r="Z49" s="1" t="e">
        <f t="array" aca="1" ref="Z49" ca="1">INDEX(#REF!,RANDBETWEEN(1,COUNTA(#REF!)))</f>
        <v>#REF!</v>
      </c>
      <c r="AA49" s="1" t="e">
        <f t="array" aca="1" ref="AA49" ca="1">INDEX(#REF!,RANDBETWEEN(1,COUNTA(#REF!)))</f>
        <v>#REF!</v>
      </c>
      <c r="AB49" s="1" t="e">
        <f t="array" aca="1" ref="AB49" ca="1">INDEX(#REF!,RANDBETWEEN(1,COUNTA(#REF!)))</f>
        <v>#REF!</v>
      </c>
      <c r="AC49" s="1" t="e">
        <f t="array" aca="1" ref="AC49" ca="1">INDEX(#REF!,RANDBETWEEN(1,COUNTA(#REF!)))</f>
        <v>#REF!</v>
      </c>
      <c r="AD49" s="1" t="e">
        <f t="array" aca="1" ref="AD49" ca="1">INDEX(#REF!,RANDBETWEEN(1,COUNTA(#REF!)))</f>
        <v>#REF!</v>
      </c>
      <c r="AE49" s="1" t="e">
        <f t="array" aca="1" ref="AE49" ca="1">INDEX(#REF!,RANDBETWEEN(1,COUNTA(#REF!)))</f>
        <v>#REF!</v>
      </c>
      <c r="AF49" s="1" t="e">
        <f t="array" aca="1" ref="AF49" ca="1">INDEX(#REF!,RANDBETWEEN(1,COUNTA(#REF!)))</f>
        <v>#REF!</v>
      </c>
      <c r="AG49" s="1" t="e">
        <f t="array" aca="1" ref="AG49" ca="1">INDEX(#REF!,RANDBETWEEN(1,COUNTA(#REF!)))</f>
        <v>#REF!</v>
      </c>
      <c r="AH49" s="1" t="e">
        <f t="array" aca="1" ref="AH49" ca="1">INDEX(#REF!,RANDBETWEEN(1,COUNTA(#REF!)))</f>
        <v>#REF!</v>
      </c>
      <c r="AI49" s="1" t="e">
        <f t="array" aca="1" ref="AI49" ca="1">INDEX(#REF!,RANDBETWEEN(1,COUNTA(#REF!)))</f>
        <v>#REF!</v>
      </c>
      <c r="AJ49" s="1" t="e">
        <f t="array" aca="1" ref="AJ49" ca="1">INDEX(#REF!,RANDBETWEEN(1,COUNTA(#REF!)))</f>
        <v>#REF!</v>
      </c>
      <c r="AK49" s="1" t="e">
        <f t="array" aca="1" ref="AK49" ca="1">INDEX(#REF!,RANDBETWEEN(1,COUNTA(#REF!)))</f>
        <v>#REF!</v>
      </c>
      <c r="AL49" s="1" t="e">
        <f t="array" aca="1" ref="AL49" ca="1">INDEX(#REF!,RANDBETWEEN(1,COUNTA(#REF!)))</f>
        <v>#REF!</v>
      </c>
      <c r="AM49" s="1" t="e">
        <f t="array" aca="1" ref="AM49" ca="1">INDEX(#REF!,RANDBETWEEN(1,COUNTA(#REF!)))</f>
        <v>#REF!</v>
      </c>
      <c r="AN49" s="1" t="e">
        <f ca="1">_xlfn.XLOOKUP(AL49,#REF!,#REF!)</f>
        <v>#REF!</v>
      </c>
      <c r="AO49" s="1" t="e">
        <f ca="1">_xlfn.XLOOKUP(AM49,#REF!,#REF!)</f>
        <v>#REF!</v>
      </c>
      <c r="AP4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49" s="1"/>
      <c r="AR49" s="1" t="e">
        <f t="array" aca="1" ref="AR49" ca="1">INDEX(#REF!,RANDBETWEEN(1,COUNTA(#REF!)))</f>
        <v>#REF!</v>
      </c>
      <c r="AS49" s="1" t="e">
        <f t="array" aca="1" ref="AS49" ca="1">INDEX(#REF!,RANDBETWEEN(1,COUNTA(#REF!)))</f>
        <v>#REF!</v>
      </c>
      <c r="AT49" s="1" t="e">
        <f t="array" aca="1" ref="AT49" ca="1">INDEX(#REF!,RANDBETWEEN(1,COUNTA(#REF!)))</f>
        <v>#REF!</v>
      </c>
      <c r="AU49" s="1" t="e">
        <f t="array" aca="1" ref="AU49" ca="1">INDEX(#REF!,RANDBETWEEN(1,COUNTA(#REF!)))</f>
        <v>#REF!</v>
      </c>
      <c r="AV49" s="1" t="e">
        <f t="array" aca="1" ref="AV49" ca="1">INDEX(#REF!,RANDBETWEEN(1,COUNTA(#REF!)))</f>
        <v>#REF!</v>
      </c>
      <c r="AW49" s="1" t="e">
        <f t="array" aca="1" ref="AW49" ca="1">INDEX(#REF!,RANDBETWEEN(1,COUNTA(#REF!)))</f>
        <v>#REF!</v>
      </c>
      <c r="AX49" s="1" t="e">
        <f t="array" aca="1" ref="AX49" ca="1">INDEX(#REF!,RANDBETWEEN(1,COUNTA(#REF!)))</f>
        <v>#REF!</v>
      </c>
      <c r="AY49" s="1" t="e">
        <f t="array" aca="1" ref="AY49" ca="1">INDEX(#REF!,RANDBETWEEN(1,COUNTA(#REF!)))</f>
        <v>#REF!</v>
      </c>
      <c r="AZ49" s="1" t="e">
        <f t="array" aca="1" ref="AZ49" ca="1">INDEX(#REF!,RANDBETWEEN(1,COUNTA(#REF!)))</f>
        <v>#REF!</v>
      </c>
      <c r="BA49" s="1" t="e">
        <f t="array" aca="1" ref="BA49" ca="1">INDEX(#REF!,RANDBETWEEN(1,COUNTA(#REF!)))</f>
        <v>#REF!</v>
      </c>
      <c r="BB49" s="1" t="e">
        <f t="array" aca="1" ref="BB49" ca="1">INDEX(#REF!,RANDBETWEEN(1,COUNTA(#REF!)))</f>
        <v>#REF!</v>
      </c>
      <c r="BC49" s="1" t="e">
        <f t="array" aca="1" ref="BC49" ca="1">IF($AV49="Yes",INDEX(#REF!,RANDBETWEEN(1,COUNTA(#REF!))),"")</f>
        <v>#REF!</v>
      </c>
      <c r="BD49" s="1" t="e">
        <f t="array" aca="1" ref="BD49" ca="1">IF($AV49="Yes",INDEX(#REF!,RANDBETWEEN(1,COUNTA(#REF!))),"")</f>
        <v>#REF!</v>
      </c>
      <c r="BE49" s="1" t="e">
        <f t="array" aca="1" ref="BE49" ca="1">IF($AV49="Yes",INDEX(#REF!,RANDBETWEEN(1,COUNTA(#REF!))),"")</f>
        <v>#REF!</v>
      </c>
      <c r="BF49" s="1" t="e">
        <f t="array" aca="1" ref="BF49" ca="1">IF($AV49="Yes",INDEX(#REF!,RANDBETWEEN(1,COUNTA(#REF!))),"")</f>
        <v>#REF!</v>
      </c>
      <c r="BG49" s="1" t="e">
        <f t="array" aca="1" ref="BG49" ca="1">IF($AV49="Yes",INDEX(#REF!,RANDBETWEEN(1,COUNTA(#REF!))),"")</f>
        <v>#REF!</v>
      </c>
    </row>
    <row r="50" spans="1:59" ht="15.75" customHeight="1" x14ac:dyDescent="0.25">
      <c r="A50" s="6">
        <v>44887.812291666669</v>
      </c>
      <c r="B50" s="1" t="e">
        <f t="array" aca="1" ref="B50" ca="1">INDEX(#REF!,RANDBETWEEN(1,COUNTA(#REF!)))</f>
        <v>#REF!</v>
      </c>
      <c r="C50" s="1" t="e">
        <f t="array" aca="1" ref="C50" ca="1">INDEX(#REF!,RANDBETWEEN(1,COUNTA(#REF!)))</f>
        <v>#REF!</v>
      </c>
      <c r="D50" s="1" t="e">
        <f t="array" aca="1" ref="D50" ca="1">INDEX(#REF!,RANDBETWEEN(1,COUNTA(#REF!)))</f>
        <v>#REF!</v>
      </c>
      <c r="E50" s="1" t="e">
        <f t="array" aca="1" ref="E50" ca="1">INDEX(#REF!,RANDBETWEEN(1,COUNTA(#REF!)))</f>
        <v>#REF!</v>
      </c>
      <c r="F50" s="1" t="e">
        <f t="array" aca="1" ref="F50" ca="1">INDEX(#REF!,RANDBETWEEN(1,COUNTA(#REF!)))</f>
        <v>#REF!</v>
      </c>
      <c r="G50" s="1" t="e">
        <f t="array" aca="1" ref="G50" ca="1">IF($F50="Public Housing (HDB)",INDEX(#REF!,RANDBETWEEN(1,COUNTA(#REF!))),"")</f>
        <v>#REF!</v>
      </c>
      <c r="H50" s="1" t="e">
        <f t="array" aca="1" ref="H50" ca="1">IF($F50="Public Housing (HDB)",INDEX(#REF!,RANDBETWEEN(1,COUNTA(#REF!))),"")</f>
        <v>#REF!</v>
      </c>
      <c r="I50" s="1" t="e">
        <f t="array" aca="1" ref="I50" ca="1">IF($F50="Public Housing (HDB)",INDEX(#REF!,RANDBETWEEN(1,COUNTA(#REF!))),"")</f>
        <v>#REF!</v>
      </c>
      <c r="J50" s="1" t="e">
        <f t="array" aca="1" ref="J50" ca="1">IF($F50="Public Housing (HDB)",INDEX(#REF!,RANDBETWEEN(1,COUNTA(#REF!))),"")</f>
        <v>#REF!</v>
      </c>
      <c r="K50" s="1" t="e">
        <f t="array" aca="1" ref="K50" ca="1">IF($F50&lt;&gt;"Public Housing (HDB)",INDEX(#REF!,RANDBETWEEN(1,COUNTA(#REF!))),"")</f>
        <v>#REF!</v>
      </c>
      <c r="L50" s="1" t="e">
        <f t="array" aca="1" ref="L50" ca="1">IF($F50&lt;&gt;"Public Housing (HDB)",INDEX(#REF!,RANDBETWEEN(1,COUNTA(#REF!))),"")</f>
        <v>#REF!</v>
      </c>
      <c r="M50" s="1" t="e">
        <f t="array" aca="1" ref="M50" ca="1">IF($F50&lt;&gt;"Public Housing (HDB)",INDEX(#REF!,RANDBETWEEN(1,COUNTA(#REF!))),"")</f>
        <v>#REF!</v>
      </c>
      <c r="N50" s="1" t="e">
        <f t="array" aca="1" ref="N50" ca="1">INDEX(#REF!,RANDBETWEEN(1,COUNTA(#REF!)))</f>
        <v>#REF!</v>
      </c>
      <c r="O50" s="1" t="e">
        <f t="array" aca="1" ref="O50" ca="1">INDEX(#REF!,RANDBETWEEN(1,COUNTA(#REF!)))</f>
        <v>#REF!</v>
      </c>
      <c r="P50" s="1" t="e">
        <f t="array" aca="1" ref="P50" ca="1">INDEX(#REF!,RANDBETWEEN(1,COUNTA(#REF!)))</f>
        <v>#REF!</v>
      </c>
      <c r="Q50" s="1" t="e">
        <f ca="1">_xlfn.XLOOKUP(FormResponses2[[#This Row],[How many friends do you have in your neighbourhood? ]],$Q$104:$Q$115,$R$104:$R$115)</f>
        <v>#REF!</v>
      </c>
      <c r="R50" s="1" t="e">
        <f ca="1">_xlfn.XLOOKUP(FormResponses2[[#This Row],[How many friends of different ethnicity do you have in your neighbourhood? ]],$Q$104:$Q$115,$R$104:$R$115)</f>
        <v>#REF!</v>
      </c>
      <c r="S5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0" s="1">
        <v>0.68586387434554974</v>
      </c>
      <c r="U50" s="1" t="e">
        <f t="array" aca="1" ref="U50" ca="1">INDEX(#REF!,RANDBETWEEN(1,COUNTA(#REF!)))</f>
        <v>#REF!</v>
      </c>
      <c r="V50" s="1" t="e">
        <f t="array" aca="1" ref="V50" ca="1">INDEX(#REF!,RANDBETWEEN(1,COUNTA(#REF!)))</f>
        <v>#REF!</v>
      </c>
      <c r="W50" s="1" t="e">
        <f t="array" aca="1" ref="W50" ca="1">INDEX(#REF!,RANDBETWEEN(1,COUNTA(#REF!)))</f>
        <v>#REF!</v>
      </c>
      <c r="X50" s="1" t="e">
        <f t="array" aca="1" ref="X50" ca="1">INDEX(#REF!,RANDBETWEEN(1,COUNTA(#REF!)))</f>
        <v>#REF!</v>
      </c>
      <c r="Y50" s="1" t="e">
        <f t="array" aca="1" ref="Y50" ca="1">INDEX(#REF!,RANDBETWEEN(1,COUNTA(#REF!)))</f>
        <v>#REF!</v>
      </c>
      <c r="Z50" s="1" t="e">
        <f t="array" aca="1" ref="Z50" ca="1">INDEX(#REF!,RANDBETWEEN(1,COUNTA(#REF!)))</f>
        <v>#REF!</v>
      </c>
      <c r="AA50" s="1" t="e">
        <f t="array" aca="1" ref="AA50" ca="1">INDEX(#REF!,RANDBETWEEN(1,COUNTA(#REF!)))</f>
        <v>#REF!</v>
      </c>
      <c r="AB50" s="1" t="e">
        <f t="array" aca="1" ref="AB50" ca="1">INDEX(#REF!,RANDBETWEEN(1,COUNTA(#REF!)))</f>
        <v>#REF!</v>
      </c>
      <c r="AC50" s="1" t="e">
        <f t="array" aca="1" ref="AC50" ca="1">INDEX(#REF!,RANDBETWEEN(1,COUNTA(#REF!)))</f>
        <v>#REF!</v>
      </c>
      <c r="AD50" s="1" t="e">
        <f t="array" aca="1" ref="AD50" ca="1">INDEX(#REF!,RANDBETWEEN(1,COUNTA(#REF!)))</f>
        <v>#REF!</v>
      </c>
      <c r="AE50" s="1" t="e">
        <f t="array" aca="1" ref="AE50" ca="1">INDEX(#REF!,RANDBETWEEN(1,COUNTA(#REF!)))</f>
        <v>#REF!</v>
      </c>
      <c r="AF50" s="1" t="e">
        <f t="array" aca="1" ref="AF50" ca="1">INDEX(#REF!,RANDBETWEEN(1,COUNTA(#REF!)))</f>
        <v>#REF!</v>
      </c>
      <c r="AG50" s="1" t="e">
        <f t="array" aca="1" ref="AG50" ca="1">INDEX(#REF!,RANDBETWEEN(1,COUNTA(#REF!)))</f>
        <v>#REF!</v>
      </c>
      <c r="AH50" s="1" t="e">
        <f t="array" aca="1" ref="AH50" ca="1">INDEX(#REF!,RANDBETWEEN(1,COUNTA(#REF!)))</f>
        <v>#REF!</v>
      </c>
      <c r="AI50" s="1" t="e">
        <f t="array" aca="1" ref="AI50" ca="1">INDEX(#REF!,RANDBETWEEN(1,COUNTA(#REF!)))</f>
        <v>#REF!</v>
      </c>
      <c r="AJ50" s="1" t="e">
        <f t="array" aca="1" ref="AJ50" ca="1">INDEX(#REF!,RANDBETWEEN(1,COUNTA(#REF!)))</f>
        <v>#REF!</v>
      </c>
      <c r="AK50" s="1" t="e">
        <f t="array" aca="1" ref="AK50" ca="1">INDEX(#REF!,RANDBETWEEN(1,COUNTA(#REF!)))</f>
        <v>#REF!</v>
      </c>
      <c r="AL50" s="1" t="e">
        <f t="array" aca="1" ref="AL50" ca="1">INDEX(#REF!,RANDBETWEEN(1,COUNTA(#REF!)))</f>
        <v>#REF!</v>
      </c>
      <c r="AM50" s="1" t="e">
        <f t="array" aca="1" ref="AM50" ca="1">INDEX(#REF!,RANDBETWEEN(1,COUNTA(#REF!)))</f>
        <v>#REF!</v>
      </c>
      <c r="AN50" s="1" t="e">
        <f ca="1">_xlfn.XLOOKUP(AL50,#REF!,#REF!)</f>
        <v>#REF!</v>
      </c>
      <c r="AO50" s="1" t="e">
        <f ca="1">_xlfn.XLOOKUP(AM50,#REF!,#REF!)</f>
        <v>#REF!</v>
      </c>
      <c r="AP5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0" s="1">
        <v>0.58115183246073299</v>
      </c>
      <c r="AR50" s="1" t="e">
        <f t="array" aca="1" ref="AR50" ca="1">INDEX(#REF!,RANDBETWEEN(1,COUNTA(#REF!)))</f>
        <v>#REF!</v>
      </c>
      <c r="AS50" s="1" t="e">
        <f t="array" aca="1" ref="AS50" ca="1">INDEX(#REF!,RANDBETWEEN(1,COUNTA(#REF!)))</f>
        <v>#REF!</v>
      </c>
      <c r="AT50" s="1" t="e">
        <f t="array" aca="1" ref="AT50" ca="1">INDEX(#REF!,RANDBETWEEN(1,COUNTA(#REF!)))</f>
        <v>#REF!</v>
      </c>
      <c r="AU50" s="1" t="e">
        <f t="array" aca="1" ref="AU50" ca="1">INDEX(#REF!,RANDBETWEEN(1,COUNTA(#REF!)))</f>
        <v>#REF!</v>
      </c>
      <c r="AV50" s="1" t="e">
        <f t="array" aca="1" ref="AV50" ca="1">INDEX(#REF!,RANDBETWEEN(1,COUNTA(#REF!)))</f>
        <v>#REF!</v>
      </c>
      <c r="AW50" s="1" t="e">
        <f t="array" aca="1" ref="AW50" ca="1">INDEX(#REF!,RANDBETWEEN(1,COUNTA(#REF!)))</f>
        <v>#REF!</v>
      </c>
      <c r="AX50" s="1" t="e">
        <f t="array" aca="1" ref="AX50" ca="1">INDEX(#REF!,RANDBETWEEN(1,COUNTA(#REF!)))</f>
        <v>#REF!</v>
      </c>
      <c r="AY50" s="1" t="e">
        <f t="array" aca="1" ref="AY50" ca="1">INDEX(#REF!,RANDBETWEEN(1,COUNTA(#REF!)))</f>
        <v>#REF!</v>
      </c>
      <c r="AZ50" s="1" t="e">
        <f t="array" aca="1" ref="AZ50" ca="1">INDEX(#REF!,RANDBETWEEN(1,COUNTA(#REF!)))</f>
        <v>#REF!</v>
      </c>
      <c r="BA50" s="1" t="e">
        <f t="array" aca="1" ref="BA50" ca="1">INDEX(#REF!,RANDBETWEEN(1,COUNTA(#REF!)))</f>
        <v>#REF!</v>
      </c>
      <c r="BB50" s="1" t="e">
        <f t="array" aca="1" ref="BB50" ca="1">INDEX(#REF!,RANDBETWEEN(1,COUNTA(#REF!)))</f>
        <v>#REF!</v>
      </c>
      <c r="BC50" s="1" t="e">
        <f t="array" aca="1" ref="BC50" ca="1">IF($AV50="Yes",INDEX(#REF!,RANDBETWEEN(1,COUNTA(#REF!))),"")</f>
        <v>#REF!</v>
      </c>
      <c r="BD50" s="1" t="e">
        <f t="array" aca="1" ref="BD50" ca="1">IF($AV50="Yes",INDEX(#REF!,RANDBETWEEN(1,COUNTA(#REF!))),"")</f>
        <v>#REF!</v>
      </c>
      <c r="BE50" s="1" t="e">
        <f t="array" aca="1" ref="BE50" ca="1">IF($AV50="Yes",INDEX(#REF!,RANDBETWEEN(1,COUNTA(#REF!))),"")</f>
        <v>#REF!</v>
      </c>
      <c r="BF50" s="1" t="e">
        <f t="array" aca="1" ref="BF50" ca="1">IF($AV50="Yes",INDEX(#REF!,RANDBETWEEN(1,COUNTA(#REF!))),"")</f>
        <v>#REF!</v>
      </c>
      <c r="BG50" s="1" t="e">
        <f t="array" aca="1" ref="BG50" ca="1">IF($AV50="Yes",INDEX(#REF!,RANDBETWEEN(1,COUNTA(#REF!))),"")</f>
        <v>#REF!</v>
      </c>
    </row>
    <row r="51" spans="1:59" ht="15.75" customHeight="1" x14ac:dyDescent="0.25">
      <c r="A51" s="6">
        <v>44888.812291666669</v>
      </c>
      <c r="B51" s="1" t="e">
        <f t="array" aca="1" ref="B51" ca="1">INDEX(#REF!,RANDBETWEEN(1,COUNTA(#REF!)))</f>
        <v>#REF!</v>
      </c>
      <c r="C51" s="1" t="e">
        <f t="array" aca="1" ref="C51" ca="1">INDEX(#REF!,RANDBETWEEN(1,COUNTA(#REF!)))</f>
        <v>#REF!</v>
      </c>
      <c r="D51" s="1" t="e">
        <f t="array" aca="1" ref="D51" ca="1">INDEX(#REF!,RANDBETWEEN(1,COUNTA(#REF!)))</f>
        <v>#REF!</v>
      </c>
      <c r="E51" s="1" t="e">
        <f t="array" aca="1" ref="E51" ca="1">INDEX(#REF!,RANDBETWEEN(1,COUNTA(#REF!)))</f>
        <v>#REF!</v>
      </c>
      <c r="F51" s="1" t="e">
        <f t="array" aca="1" ref="F51" ca="1">INDEX(#REF!,RANDBETWEEN(1,COUNTA(#REF!)))</f>
        <v>#REF!</v>
      </c>
      <c r="G51" s="1" t="e">
        <f t="array" aca="1" ref="G51" ca="1">IF($F51="Public Housing (HDB)",INDEX(#REF!,RANDBETWEEN(1,COUNTA(#REF!))),"")</f>
        <v>#REF!</v>
      </c>
      <c r="H51" s="1" t="e">
        <f t="array" aca="1" ref="H51" ca="1">IF($F51="Public Housing (HDB)",INDEX(#REF!,RANDBETWEEN(1,COUNTA(#REF!))),"")</f>
        <v>#REF!</v>
      </c>
      <c r="I51" s="1" t="e">
        <f t="array" aca="1" ref="I51" ca="1">IF($F51="Public Housing (HDB)",INDEX(#REF!,RANDBETWEEN(1,COUNTA(#REF!))),"")</f>
        <v>#REF!</v>
      </c>
      <c r="J51" s="1" t="e">
        <f t="array" aca="1" ref="J51" ca="1">IF($F51="Public Housing (HDB)",INDEX(#REF!,RANDBETWEEN(1,COUNTA(#REF!))),"")</f>
        <v>#REF!</v>
      </c>
      <c r="K51" s="1" t="e">
        <f t="array" aca="1" ref="K51" ca="1">IF($F51&lt;&gt;"Public Housing (HDB)",INDEX(#REF!,RANDBETWEEN(1,COUNTA(#REF!))),"")</f>
        <v>#REF!</v>
      </c>
      <c r="L51" s="1" t="e">
        <f t="array" aca="1" ref="L51" ca="1">IF($F51&lt;&gt;"Public Housing (HDB)",INDEX(#REF!,RANDBETWEEN(1,COUNTA(#REF!))),"")</f>
        <v>#REF!</v>
      </c>
      <c r="M51" s="1" t="e">
        <f t="array" aca="1" ref="M51" ca="1">IF($F51&lt;&gt;"Public Housing (HDB)",INDEX(#REF!,RANDBETWEEN(1,COUNTA(#REF!))),"")</f>
        <v>#REF!</v>
      </c>
      <c r="N51" s="1" t="e">
        <f t="array" aca="1" ref="N51" ca="1">INDEX(#REF!,RANDBETWEEN(1,COUNTA(#REF!)))</f>
        <v>#REF!</v>
      </c>
      <c r="O51" s="1" t="e">
        <f t="array" aca="1" ref="O51" ca="1">INDEX(#REF!,RANDBETWEEN(1,COUNTA(#REF!)))</f>
        <v>#REF!</v>
      </c>
      <c r="P51" s="1" t="e">
        <f t="array" aca="1" ref="P51" ca="1">INDEX(#REF!,RANDBETWEEN(1,COUNTA(#REF!)))</f>
        <v>#REF!</v>
      </c>
      <c r="Q51" s="1" t="e">
        <f ca="1">_xlfn.XLOOKUP(FormResponses2[[#This Row],[How many friends do you have in your neighbourhood? ]],$Q$104:$Q$115,$R$104:$R$115)</f>
        <v>#REF!</v>
      </c>
      <c r="R51" s="1" t="e">
        <f ca="1">_xlfn.XLOOKUP(FormResponses2[[#This Row],[How many friends of different ethnicity do you have in your neighbourhood? ]],$Q$104:$Q$115,$R$104:$R$115)</f>
        <v>#REF!</v>
      </c>
      <c r="S5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1" s="1"/>
      <c r="U51" s="1" t="e">
        <f t="array" aca="1" ref="U51" ca="1">INDEX(#REF!,RANDBETWEEN(1,COUNTA(#REF!)))</f>
        <v>#REF!</v>
      </c>
      <c r="V51" s="1" t="e">
        <f t="array" aca="1" ref="V51" ca="1">INDEX(#REF!,RANDBETWEEN(1,COUNTA(#REF!)))</f>
        <v>#REF!</v>
      </c>
      <c r="W51" s="1" t="e">
        <f t="array" aca="1" ref="W51" ca="1">INDEX(#REF!,RANDBETWEEN(1,COUNTA(#REF!)))</f>
        <v>#REF!</v>
      </c>
      <c r="X51" s="1" t="e">
        <f t="array" aca="1" ref="X51" ca="1">INDEX(#REF!,RANDBETWEEN(1,COUNTA(#REF!)))</f>
        <v>#REF!</v>
      </c>
      <c r="Y51" s="1" t="e">
        <f t="array" aca="1" ref="Y51" ca="1">INDEX(#REF!,RANDBETWEEN(1,COUNTA(#REF!)))</f>
        <v>#REF!</v>
      </c>
      <c r="Z51" s="1" t="e">
        <f t="array" aca="1" ref="Z51" ca="1">INDEX(#REF!,RANDBETWEEN(1,COUNTA(#REF!)))</f>
        <v>#REF!</v>
      </c>
      <c r="AA51" s="1" t="e">
        <f t="array" aca="1" ref="AA51" ca="1">INDEX(#REF!,RANDBETWEEN(1,COUNTA(#REF!)))</f>
        <v>#REF!</v>
      </c>
      <c r="AB51" s="1" t="e">
        <f t="array" aca="1" ref="AB51" ca="1">INDEX(#REF!,RANDBETWEEN(1,COUNTA(#REF!)))</f>
        <v>#REF!</v>
      </c>
      <c r="AC51" s="1" t="e">
        <f t="array" aca="1" ref="AC51" ca="1">INDEX(#REF!,RANDBETWEEN(1,COUNTA(#REF!)))</f>
        <v>#REF!</v>
      </c>
      <c r="AD51" s="1" t="e">
        <f t="array" aca="1" ref="AD51" ca="1">INDEX(#REF!,RANDBETWEEN(1,COUNTA(#REF!)))</f>
        <v>#REF!</v>
      </c>
      <c r="AE51" s="1" t="e">
        <f t="array" aca="1" ref="AE51" ca="1">INDEX(#REF!,RANDBETWEEN(1,COUNTA(#REF!)))</f>
        <v>#REF!</v>
      </c>
      <c r="AF51" s="1" t="e">
        <f t="array" aca="1" ref="AF51" ca="1">INDEX(#REF!,RANDBETWEEN(1,COUNTA(#REF!)))</f>
        <v>#REF!</v>
      </c>
      <c r="AG51" s="1" t="e">
        <f t="array" aca="1" ref="AG51" ca="1">INDEX(#REF!,RANDBETWEEN(1,COUNTA(#REF!)))</f>
        <v>#REF!</v>
      </c>
      <c r="AH51" s="1" t="e">
        <f t="array" aca="1" ref="AH51" ca="1">INDEX(#REF!,RANDBETWEEN(1,COUNTA(#REF!)))</f>
        <v>#REF!</v>
      </c>
      <c r="AI51" s="1" t="e">
        <f t="array" aca="1" ref="AI51" ca="1">INDEX(#REF!,RANDBETWEEN(1,COUNTA(#REF!)))</f>
        <v>#REF!</v>
      </c>
      <c r="AJ51" s="1" t="e">
        <f t="array" aca="1" ref="AJ51" ca="1">INDEX(#REF!,RANDBETWEEN(1,COUNTA(#REF!)))</f>
        <v>#REF!</v>
      </c>
      <c r="AK51" s="1" t="e">
        <f t="array" aca="1" ref="AK51" ca="1">INDEX(#REF!,RANDBETWEEN(1,COUNTA(#REF!)))</f>
        <v>#REF!</v>
      </c>
      <c r="AL51" s="1" t="e">
        <f t="array" aca="1" ref="AL51" ca="1">INDEX(#REF!,RANDBETWEEN(1,COUNTA(#REF!)))</f>
        <v>#REF!</v>
      </c>
      <c r="AM51" s="1" t="e">
        <f t="array" aca="1" ref="AM51" ca="1">INDEX(#REF!,RANDBETWEEN(1,COUNTA(#REF!)))</f>
        <v>#REF!</v>
      </c>
      <c r="AN51" s="1" t="e">
        <f ca="1">_xlfn.XLOOKUP(AL51,#REF!,#REF!)</f>
        <v>#REF!</v>
      </c>
      <c r="AO51" s="1" t="e">
        <f ca="1">_xlfn.XLOOKUP(AM51,#REF!,#REF!)</f>
        <v>#REF!</v>
      </c>
      <c r="AP5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1" s="1"/>
      <c r="AR51" s="1" t="e">
        <f t="array" aca="1" ref="AR51" ca="1">INDEX(#REF!,RANDBETWEEN(1,COUNTA(#REF!)))</f>
        <v>#REF!</v>
      </c>
      <c r="AS51" s="1" t="e">
        <f t="array" aca="1" ref="AS51" ca="1">INDEX(#REF!,RANDBETWEEN(1,COUNTA(#REF!)))</f>
        <v>#REF!</v>
      </c>
      <c r="AT51" s="1" t="e">
        <f t="array" aca="1" ref="AT51" ca="1">INDEX(#REF!,RANDBETWEEN(1,COUNTA(#REF!)))</f>
        <v>#REF!</v>
      </c>
      <c r="AU51" s="1" t="e">
        <f t="array" aca="1" ref="AU51" ca="1">INDEX(#REF!,RANDBETWEEN(1,COUNTA(#REF!)))</f>
        <v>#REF!</v>
      </c>
      <c r="AV51" s="1" t="e">
        <f t="array" aca="1" ref="AV51" ca="1">INDEX(#REF!,RANDBETWEEN(1,COUNTA(#REF!)))</f>
        <v>#REF!</v>
      </c>
      <c r="AW51" s="1" t="e">
        <f t="array" aca="1" ref="AW51" ca="1">INDEX(#REF!,RANDBETWEEN(1,COUNTA(#REF!)))</f>
        <v>#REF!</v>
      </c>
      <c r="AX51" s="1" t="e">
        <f t="array" aca="1" ref="AX51" ca="1">INDEX(#REF!,RANDBETWEEN(1,COUNTA(#REF!)))</f>
        <v>#REF!</v>
      </c>
      <c r="AY51" s="1" t="e">
        <f t="array" aca="1" ref="AY51" ca="1">INDEX(#REF!,RANDBETWEEN(1,COUNTA(#REF!)))</f>
        <v>#REF!</v>
      </c>
      <c r="AZ51" s="1" t="e">
        <f t="array" aca="1" ref="AZ51" ca="1">INDEX(#REF!,RANDBETWEEN(1,COUNTA(#REF!)))</f>
        <v>#REF!</v>
      </c>
      <c r="BA51" s="1" t="e">
        <f t="array" aca="1" ref="BA51" ca="1">INDEX(#REF!,RANDBETWEEN(1,COUNTA(#REF!)))</f>
        <v>#REF!</v>
      </c>
      <c r="BB51" s="1" t="e">
        <f t="array" aca="1" ref="BB51" ca="1">INDEX(#REF!,RANDBETWEEN(1,COUNTA(#REF!)))</f>
        <v>#REF!</v>
      </c>
      <c r="BC51" s="1" t="e">
        <f t="array" aca="1" ref="BC51" ca="1">IF($AV51="Yes",INDEX(#REF!,RANDBETWEEN(1,COUNTA(#REF!))),"")</f>
        <v>#REF!</v>
      </c>
      <c r="BD51" s="1" t="e">
        <f t="array" aca="1" ref="BD51" ca="1">IF($AV51="Yes",INDEX(#REF!,RANDBETWEEN(1,COUNTA(#REF!))),"")</f>
        <v>#REF!</v>
      </c>
      <c r="BE51" s="1" t="e">
        <f t="array" aca="1" ref="BE51" ca="1">IF($AV51="Yes",INDEX(#REF!,RANDBETWEEN(1,COUNTA(#REF!))),"")</f>
        <v>#REF!</v>
      </c>
      <c r="BF51" s="1" t="e">
        <f t="array" aca="1" ref="BF51" ca="1">IF($AV51="Yes",INDEX(#REF!,RANDBETWEEN(1,COUNTA(#REF!))),"")</f>
        <v>#REF!</v>
      </c>
      <c r="BG51" s="1" t="e">
        <f t="array" aca="1" ref="BG51" ca="1">IF($AV51="Yes",INDEX(#REF!,RANDBETWEEN(1,COUNTA(#REF!))),"")</f>
        <v>#REF!</v>
      </c>
    </row>
    <row r="52" spans="1:59" ht="15.75" customHeight="1" x14ac:dyDescent="0.25">
      <c r="A52" s="6">
        <v>44889.812291666669</v>
      </c>
      <c r="B52" s="1" t="e">
        <f t="array" aca="1" ref="B52" ca="1">INDEX(#REF!,RANDBETWEEN(1,COUNTA(#REF!)))</f>
        <v>#REF!</v>
      </c>
      <c r="C52" s="1" t="e">
        <f t="array" aca="1" ref="C52" ca="1">INDEX(#REF!,RANDBETWEEN(1,COUNTA(#REF!)))</f>
        <v>#REF!</v>
      </c>
      <c r="D52" s="1" t="e">
        <f t="array" aca="1" ref="D52" ca="1">INDEX(#REF!,RANDBETWEEN(1,COUNTA(#REF!)))</f>
        <v>#REF!</v>
      </c>
      <c r="E52" s="1" t="e">
        <f t="array" aca="1" ref="E52" ca="1">INDEX(#REF!,RANDBETWEEN(1,COUNTA(#REF!)))</f>
        <v>#REF!</v>
      </c>
      <c r="F52" s="1" t="e">
        <f t="array" aca="1" ref="F52" ca="1">INDEX(#REF!,RANDBETWEEN(1,COUNTA(#REF!)))</f>
        <v>#REF!</v>
      </c>
      <c r="G52" s="1" t="e">
        <f t="array" aca="1" ref="G52" ca="1">IF($F52="Public Housing (HDB)",INDEX(#REF!,RANDBETWEEN(1,COUNTA(#REF!))),"")</f>
        <v>#REF!</v>
      </c>
      <c r="H52" s="1" t="e">
        <f t="array" aca="1" ref="H52" ca="1">IF($F52="Public Housing (HDB)",INDEX(#REF!,RANDBETWEEN(1,COUNTA(#REF!))),"")</f>
        <v>#REF!</v>
      </c>
      <c r="I52" s="1" t="e">
        <f t="array" aca="1" ref="I52" ca="1">IF($F52="Public Housing (HDB)",INDEX(#REF!,RANDBETWEEN(1,COUNTA(#REF!))),"")</f>
        <v>#REF!</v>
      </c>
      <c r="J52" s="1" t="e">
        <f t="array" aca="1" ref="J52" ca="1">IF($F52="Public Housing (HDB)",INDEX(#REF!,RANDBETWEEN(1,COUNTA(#REF!))),"")</f>
        <v>#REF!</v>
      </c>
      <c r="K52" s="1" t="e">
        <f t="array" aca="1" ref="K52" ca="1">IF($F52&lt;&gt;"Public Housing (HDB)",INDEX(#REF!,RANDBETWEEN(1,COUNTA(#REF!))),"")</f>
        <v>#REF!</v>
      </c>
      <c r="L52" s="1" t="e">
        <f t="array" aca="1" ref="L52" ca="1">IF($F52&lt;&gt;"Public Housing (HDB)",INDEX(#REF!,RANDBETWEEN(1,COUNTA(#REF!))),"")</f>
        <v>#REF!</v>
      </c>
      <c r="M52" s="1" t="e">
        <f t="array" aca="1" ref="M52" ca="1">IF($F52&lt;&gt;"Public Housing (HDB)",INDEX(#REF!,RANDBETWEEN(1,COUNTA(#REF!))),"")</f>
        <v>#REF!</v>
      </c>
      <c r="N52" s="1" t="e">
        <f t="array" aca="1" ref="N52" ca="1">INDEX(#REF!,RANDBETWEEN(1,COUNTA(#REF!)))</f>
        <v>#REF!</v>
      </c>
      <c r="O52" s="1" t="e">
        <f t="array" aca="1" ref="O52" ca="1">INDEX(#REF!,RANDBETWEEN(1,COUNTA(#REF!)))</f>
        <v>#REF!</v>
      </c>
      <c r="P52" s="1" t="e">
        <f t="array" aca="1" ref="P52" ca="1">INDEX(#REF!,RANDBETWEEN(1,COUNTA(#REF!)))</f>
        <v>#REF!</v>
      </c>
      <c r="Q52" s="1" t="e">
        <f ca="1">_xlfn.XLOOKUP(FormResponses2[[#This Row],[How many friends do you have in your neighbourhood? ]],$Q$104:$Q$115,$R$104:$R$115)</f>
        <v>#REF!</v>
      </c>
      <c r="R52" s="1" t="e">
        <f ca="1">_xlfn.XLOOKUP(FormResponses2[[#This Row],[How many friends of different ethnicity do you have in your neighbourhood? ]],$Q$104:$Q$115,$R$104:$R$115)</f>
        <v>#REF!</v>
      </c>
      <c r="S5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2" s="1"/>
      <c r="U52" s="1" t="e">
        <f t="array" aca="1" ref="U52" ca="1">INDEX(#REF!,RANDBETWEEN(1,COUNTA(#REF!)))</f>
        <v>#REF!</v>
      </c>
      <c r="V52" s="1" t="e">
        <f t="array" aca="1" ref="V52" ca="1">INDEX(#REF!,RANDBETWEEN(1,COUNTA(#REF!)))</f>
        <v>#REF!</v>
      </c>
      <c r="W52" s="1" t="e">
        <f t="array" aca="1" ref="W52" ca="1">INDEX(#REF!,RANDBETWEEN(1,COUNTA(#REF!)))</f>
        <v>#REF!</v>
      </c>
      <c r="X52" s="1" t="e">
        <f t="array" aca="1" ref="X52" ca="1">INDEX(#REF!,RANDBETWEEN(1,COUNTA(#REF!)))</f>
        <v>#REF!</v>
      </c>
      <c r="Y52" s="1" t="e">
        <f t="array" aca="1" ref="Y52" ca="1">INDEX(#REF!,RANDBETWEEN(1,COUNTA(#REF!)))</f>
        <v>#REF!</v>
      </c>
      <c r="Z52" s="1" t="e">
        <f t="array" aca="1" ref="Z52" ca="1">INDEX(#REF!,RANDBETWEEN(1,COUNTA(#REF!)))</f>
        <v>#REF!</v>
      </c>
      <c r="AA52" s="1" t="e">
        <f t="array" aca="1" ref="AA52" ca="1">INDEX(#REF!,RANDBETWEEN(1,COUNTA(#REF!)))</f>
        <v>#REF!</v>
      </c>
      <c r="AB52" s="1" t="e">
        <f t="array" aca="1" ref="AB52" ca="1">INDEX(#REF!,RANDBETWEEN(1,COUNTA(#REF!)))</f>
        <v>#REF!</v>
      </c>
      <c r="AC52" s="1" t="e">
        <f t="array" aca="1" ref="AC52" ca="1">INDEX(#REF!,RANDBETWEEN(1,COUNTA(#REF!)))</f>
        <v>#REF!</v>
      </c>
      <c r="AD52" s="1" t="e">
        <f t="array" aca="1" ref="AD52" ca="1">INDEX(#REF!,RANDBETWEEN(1,COUNTA(#REF!)))</f>
        <v>#REF!</v>
      </c>
      <c r="AE52" s="1" t="e">
        <f t="array" aca="1" ref="AE52" ca="1">INDEX(#REF!,RANDBETWEEN(1,COUNTA(#REF!)))</f>
        <v>#REF!</v>
      </c>
      <c r="AF52" s="1" t="e">
        <f t="array" aca="1" ref="AF52" ca="1">INDEX(#REF!,RANDBETWEEN(1,COUNTA(#REF!)))</f>
        <v>#REF!</v>
      </c>
      <c r="AG52" s="1" t="e">
        <f t="array" aca="1" ref="AG52" ca="1">INDEX(#REF!,RANDBETWEEN(1,COUNTA(#REF!)))</f>
        <v>#REF!</v>
      </c>
      <c r="AH52" s="1" t="e">
        <f t="array" aca="1" ref="AH52" ca="1">INDEX(#REF!,RANDBETWEEN(1,COUNTA(#REF!)))</f>
        <v>#REF!</v>
      </c>
      <c r="AI52" s="1" t="e">
        <f t="array" aca="1" ref="AI52" ca="1">INDEX(#REF!,RANDBETWEEN(1,COUNTA(#REF!)))</f>
        <v>#REF!</v>
      </c>
      <c r="AJ52" s="1" t="e">
        <f t="array" aca="1" ref="AJ52" ca="1">INDEX(#REF!,RANDBETWEEN(1,COUNTA(#REF!)))</f>
        <v>#REF!</v>
      </c>
      <c r="AK52" s="1" t="e">
        <f t="array" aca="1" ref="AK52" ca="1">INDEX(#REF!,RANDBETWEEN(1,COUNTA(#REF!)))</f>
        <v>#REF!</v>
      </c>
      <c r="AL52" s="1" t="e">
        <f t="array" aca="1" ref="AL52" ca="1">INDEX(#REF!,RANDBETWEEN(1,COUNTA(#REF!)))</f>
        <v>#REF!</v>
      </c>
      <c r="AM52" s="1" t="e">
        <f t="array" aca="1" ref="AM52" ca="1">INDEX(#REF!,RANDBETWEEN(1,COUNTA(#REF!)))</f>
        <v>#REF!</v>
      </c>
      <c r="AN52" s="1" t="e">
        <f ca="1">_xlfn.XLOOKUP(AL52,#REF!,#REF!)</f>
        <v>#REF!</v>
      </c>
      <c r="AO52" s="1" t="e">
        <f ca="1">_xlfn.XLOOKUP(AM52,#REF!,#REF!)</f>
        <v>#REF!</v>
      </c>
      <c r="AP5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2" s="1"/>
      <c r="AR52" s="1" t="e">
        <f t="array" aca="1" ref="AR52" ca="1">INDEX(#REF!,RANDBETWEEN(1,COUNTA(#REF!)))</f>
        <v>#REF!</v>
      </c>
      <c r="AS52" s="1" t="e">
        <f t="array" aca="1" ref="AS52" ca="1">INDEX(#REF!,RANDBETWEEN(1,COUNTA(#REF!)))</f>
        <v>#REF!</v>
      </c>
      <c r="AT52" s="1" t="e">
        <f t="array" aca="1" ref="AT52" ca="1">INDEX(#REF!,RANDBETWEEN(1,COUNTA(#REF!)))</f>
        <v>#REF!</v>
      </c>
      <c r="AU52" s="1" t="e">
        <f t="array" aca="1" ref="AU52" ca="1">INDEX(#REF!,RANDBETWEEN(1,COUNTA(#REF!)))</f>
        <v>#REF!</v>
      </c>
      <c r="AV52" s="1" t="e">
        <f t="array" aca="1" ref="AV52" ca="1">INDEX(#REF!,RANDBETWEEN(1,COUNTA(#REF!)))</f>
        <v>#REF!</v>
      </c>
      <c r="AW52" s="1" t="e">
        <f t="array" aca="1" ref="AW52" ca="1">INDEX(#REF!,RANDBETWEEN(1,COUNTA(#REF!)))</f>
        <v>#REF!</v>
      </c>
      <c r="AX52" s="1" t="e">
        <f t="array" aca="1" ref="AX52" ca="1">INDEX(#REF!,RANDBETWEEN(1,COUNTA(#REF!)))</f>
        <v>#REF!</v>
      </c>
      <c r="AY52" s="1" t="e">
        <f t="array" aca="1" ref="AY52" ca="1">INDEX(#REF!,RANDBETWEEN(1,COUNTA(#REF!)))</f>
        <v>#REF!</v>
      </c>
      <c r="AZ52" s="1" t="e">
        <f t="array" aca="1" ref="AZ52" ca="1">INDEX(#REF!,RANDBETWEEN(1,COUNTA(#REF!)))</f>
        <v>#REF!</v>
      </c>
      <c r="BA52" s="1" t="e">
        <f t="array" aca="1" ref="BA52" ca="1">INDEX(#REF!,RANDBETWEEN(1,COUNTA(#REF!)))</f>
        <v>#REF!</v>
      </c>
      <c r="BB52" s="1" t="e">
        <f t="array" aca="1" ref="BB52" ca="1">INDEX(#REF!,RANDBETWEEN(1,COUNTA(#REF!)))</f>
        <v>#REF!</v>
      </c>
      <c r="BC52" s="1" t="e">
        <f t="array" aca="1" ref="BC52" ca="1">IF($AV52="Yes",INDEX(#REF!,RANDBETWEEN(1,COUNTA(#REF!))),"")</f>
        <v>#REF!</v>
      </c>
      <c r="BD52" s="1" t="e">
        <f t="array" aca="1" ref="BD52" ca="1">IF($AV52="Yes",INDEX(#REF!,RANDBETWEEN(1,COUNTA(#REF!))),"")</f>
        <v>#REF!</v>
      </c>
      <c r="BE52" s="1" t="e">
        <f t="array" aca="1" ref="BE52" ca="1">IF($AV52="Yes",INDEX(#REF!,RANDBETWEEN(1,COUNTA(#REF!))),"")</f>
        <v>#REF!</v>
      </c>
      <c r="BF52" s="1" t="e">
        <f t="array" aca="1" ref="BF52" ca="1">IF($AV52="Yes",INDEX(#REF!,RANDBETWEEN(1,COUNTA(#REF!))),"")</f>
        <v>#REF!</v>
      </c>
      <c r="BG52" s="1" t="e">
        <f t="array" aca="1" ref="BG52" ca="1">IF($AV52="Yes",INDEX(#REF!,RANDBETWEEN(1,COUNTA(#REF!))),"")</f>
        <v>#REF!</v>
      </c>
    </row>
    <row r="53" spans="1:59" ht="15.75" customHeight="1" x14ac:dyDescent="0.25">
      <c r="A53" s="6">
        <v>44890.812291666669</v>
      </c>
      <c r="B53" s="1" t="e">
        <f t="array" aca="1" ref="B53" ca="1">INDEX(#REF!,RANDBETWEEN(1,COUNTA(#REF!)))</f>
        <v>#REF!</v>
      </c>
      <c r="C53" s="1" t="e">
        <f t="array" aca="1" ref="C53" ca="1">INDEX(#REF!,RANDBETWEEN(1,COUNTA(#REF!)))</f>
        <v>#REF!</v>
      </c>
      <c r="D53" s="1" t="e">
        <f t="array" aca="1" ref="D53" ca="1">INDEX(#REF!,RANDBETWEEN(1,COUNTA(#REF!)))</f>
        <v>#REF!</v>
      </c>
      <c r="E53" s="1" t="e">
        <f t="array" aca="1" ref="E53" ca="1">INDEX(#REF!,RANDBETWEEN(1,COUNTA(#REF!)))</f>
        <v>#REF!</v>
      </c>
      <c r="F53" s="1" t="e">
        <f t="array" aca="1" ref="F53" ca="1">INDEX(#REF!,RANDBETWEEN(1,COUNTA(#REF!)))</f>
        <v>#REF!</v>
      </c>
      <c r="G53" s="1" t="e">
        <f t="array" aca="1" ref="G53" ca="1">IF($F53="Public Housing (HDB)",INDEX(#REF!,RANDBETWEEN(1,COUNTA(#REF!))),"")</f>
        <v>#REF!</v>
      </c>
      <c r="H53" s="1" t="e">
        <f t="array" aca="1" ref="H53" ca="1">IF($F53="Public Housing (HDB)",INDEX(#REF!,RANDBETWEEN(1,COUNTA(#REF!))),"")</f>
        <v>#REF!</v>
      </c>
      <c r="I53" s="1" t="e">
        <f t="array" aca="1" ref="I53" ca="1">IF($F53="Public Housing (HDB)",INDEX(#REF!,RANDBETWEEN(1,COUNTA(#REF!))),"")</f>
        <v>#REF!</v>
      </c>
      <c r="J53" s="1" t="e">
        <f t="array" aca="1" ref="J53" ca="1">IF($F53="Public Housing (HDB)",INDEX(#REF!,RANDBETWEEN(1,COUNTA(#REF!))),"")</f>
        <v>#REF!</v>
      </c>
      <c r="K53" s="1" t="e">
        <f t="array" aca="1" ref="K53" ca="1">IF($F53&lt;&gt;"Public Housing (HDB)",INDEX(#REF!,RANDBETWEEN(1,COUNTA(#REF!))),"")</f>
        <v>#REF!</v>
      </c>
      <c r="L53" s="1" t="e">
        <f t="array" aca="1" ref="L53" ca="1">IF($F53&lt;&gt;"Public Housing (HDB)",INDEX(#REF!,RANDBETWEEN(1,COUNTA(#REF!))),"")</f>
        <v>#REF!</v>
      </c>
      <c r="M53" s="1" t="e">
        <f t="array" aca="1" ref="M53" ca="1">IF($F53&lt;&gt;"Public Housing (HDB)",INDEX(#REF!,RANDBETWEEN(1,COUNTA(#REF!))),"")</f>
        <v>#REF!</v>
      </c>
      <c r="N53" s="1" t="e">
        <f t="array" aca="1" ref="N53" ca="1">INDEX(#REF!,RANDBETWEEN(1,COUNTA(#REF!)))</f>
        <v>#REF!</v>
      </c>
      <c r="O53" s="1" t="e">
        <f t="array" aca="1" ref="O53" ca="1">INDEX(#REF!,RANDBETWEEN(1,COUNTA(#REF!)))</f>
        <v>#REF!</v>
      </c>
      <c r="P53" s="1" t="e">
        <f t="array" aca="1" ref="P53" ca="1">INDEX(#REF!,RANDBETWEEN(1,COUNTA(#REF!)))</f>
        <v>#REF!</v>
      </c>
      <c r="Q53" s="1" t="e">
        <f ca="1">_xlfn.XLOOKUP(FormResponses2[[#This Row],[How many friends do you have in your neighbourhood? ]],$Q$104:$Q$115,$R$104:$R$115)</f>
        <v>#REF!</v>
      </c>
      <c r="R53" s="1" t="e">
        <f ca="1">_xlfn.XLOOKUP(FormResponses2[[#This Row],[How many friends of different ethnicity do you have in your neighbourhood? ]],$Q$104:$Q$115,$R$104:$R$115)</f>
        <v>#REF!</v>
      </c>
      <c r="S5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3" s="1">
        <v>0.24170616113744076</v>
      </c>
      <c r="U53" s="1" t="e">
        <f t="array" aca="1" ref="U53" ca="1">INDEX(#REF!,RANDBETWEEN(1,COUNTA(#REF!)))</f>
        <v>#REF!</v>
      </c>
      <c r="V53" s="1" t="e">
        <f t="array" aca="1" ref="V53" ca="1">INDEX(#REF!,RANDBETWEEN(1,COUNTA(#REF!)))</f>
        <v>#REF!</v>
      </c>
      <c r="W53" s="1" t="e">
        <f t="array" aca="1" ref="W53" ca="1">INDEX(#REF!,RANDBETWEEN(1,COUNTA(#REF!)))</f>
        <v>#REF!</v>
      </c>
      <c r="X53" s="1" t="e">
        <f t="array" aca="1" ref="X53" ca="1">INDEX(#REF!,RANDBETWEEN(1,COUNTA(#REF!)))</f>
        <v>#REF!</v>
      </c>
      <c r="Y53" s="1" t="e">
        <f t="array" aca="1" ref="Y53" ca="1">INDEX(#REF!,RANDBETWEEN(1,COUNTA(#REF!)))</f>
        <v>#REF!</v>
      </c>
      <c r="Z53" s="1" t="e">
        <f t="array" aca="1" ref="Z53" ca="1">INDEX(#REF!,RANDBETWEEN(1,COUNTA(#REF!)))</f>
        <v>#REF!</v>
      </c>
      <c r="AA53" s="1" t="e">
        <f t="array" aca="1" ref="AA53" ca="1">INDEX(#REF!,RANDBETWEEN(1,COUNTA(#REF!)))</f>
        <v>#REF!</v>
      </c>
      <c r="AB53" s="1" t="e">
        <f t="array" aca="1" ref="AB53" ca="1">INDEX(#REF!,RANDBETWEEN(1,COUNTA(#REF!)))</f>
        <v>#REF!</v>
      </c>
      <c r="AC53" s="1" t="e">
        <f t="array" aca="1" ref="AC53" ca="1">INDEX(#REF!,RANDBETWEEN(1,COUNTA(#REF!)))</f>
        <v>#REF!</v>
      </c>
      <c r="AD53" s="1" t="e">
        <f t="array" aca="1" ref="AD53" ca="1">INDEX(#REF!,RANDBETWEEN(1,COUNTA(#REF!)))</f>
        <v>#REF!</v>
      </c>
      <c r="AE53" s="1" t="e">
        <f t="array" aca="1" ref="AE53" ca="1">INDEX(#REF!,RANDBETWEEN(1,COUNTA(#REF!)))</f>
        <v>#REF!</v>
      </c>
      <c r="AF53" s="1" t="e">
        <f t="array" aca="1" ref="AF53" ca="1">INDEX(#REF!,RANDBETWEEN(1,COUNTA(#REF!)))</f>
        <v>#REF!</v>
      </c>
      <c r="AG53" s="1" t="e">
        <f t="array" aca="1" ref="AG53" ca="1">INDEX(#REF!,RANDBETWEEN(1,COUNTA(#REF!)))</f>
        <v>#REF!</v>
      </c>
      <c r="AH53" s="1" t="e">
        <f t="array" aca="1" ref="AH53" ca="1">INDEX(#REF!,RANDBETWEEN(1,COUNTA(#REF!)))</f>
        <v>#REF!</v>
      </c>
      <c r="AI53" s="1" t="e">
        <f t="array" aca="1" ref="AI53" ca="1">INDEX(#REF!,RANDBETWEEN(1,COUNTA(#REF!)))</f>
        <v>#REF!</v>
      </c>
      <c r="AJ53" s="1" t="e">
        <f t="array" aca="1" ref="AJ53" ca="1">INDEX(#REF!,RANDBETWEEN(1,COUNTA(#REF!)))</f>
        <v>#REF!</v>
      </c>
      <c r="AK53" s="1" t="e">
        <f t="array" aca="1" ref="AK53" ca="1">INDEX(#REF!,RANDBETWEEN(1,COUNTA(#REF!)))</f>
        <v>#REF!</v>
      </c>
      <c r="AL53" s="1" t="e">
        <f t="array" aca="1" ref="AL53" ca="1">INDEX(#REF!,RANDBETWEEN(1,COUNTA(#REF!)))</f>
        <v>#REF!</v>
      </c>
      <c r="AM53" s="1" t="e">
        <f t="array" aca="1" ref="AM53" ca="1">INDEX(#REF!,RANDBETWEEN(1,COUNTA(#REF!)))</f>
        <v>#REF!</v>
      </c>
      <c r="AN53" s="1" t="e">
        <f ca="1">_xlfn.XLOOKUP(AL53,#REF!,#REF!)</f>
        <v>#REF!</v>
      </c>
      <c r="AO53" s="1" t="e">
        <f ca="1">_xlfn.XLOOKUP(AM53,#REF!,#REF!)</f>
        <v>#REF!</v>
      </c>
      <c r="AP5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3" s="1">
        <v>0.43661971830985913</v>
      </c>
      <c r="AR53" s="1" t="e">
        <f t="array" aca="1" ref="AR53" ca="1">INDEX(#REF!,RANDBETWEEN(1,COUNTA(#REF!)))</f>
        <v>#REF!</v>
      </c>
      <c r="AS53" s="1" t="e">
        <f t="array" aca="1" ref="AS53" ca="1">INDEX(#REF!,RANDBETWEEN(1,COUNTA(#REF!)))</f>
        <v>#REF!</v>
      </c>
      <c r="AT53" s="1" t="e">
        <f t="array" aca="1" ref="AT53" ca="1">INDEX(#REF!,RANDBETWEEN(1,COUNTA(#REF!)))</f>
        <v>#REF!</v>
      </c>
      <c r="AU53" s="1" t="e">
        <f t="array" aca="1" ref="AU53" ca="1">INDEX(#REF!,RANDBETWEEN(1,COUNTA(#REF!)))</f>
        <v>#REF!</v>
      </c>
      <c r="AV53" s="1" t="e">
        <f t="array" aca="1" ref="AV53" ca="1">INDEX(#REF!,RANDBETWEEN(1,COUNTA(#REF!)))</f>
        <v>#REF!</v>
      </c>
      <c r="AW53" s="1" t="e">
        <f t="array" aca="1" ref="AW53" ca="1">INDEX(#REF!,RANDBETWEEN(1,COUNTA(#REF!)))</f>
        <v>#REF!</v>
      </c>
      <c r="AX53" s="1" t="e">
        <f t="array" aca="1" ref="AX53" ca="1">INDEX(#REF!,RANDBETWEEN(1,COUNTA(#REF!)))</f>
        <v>#REF!</v>
      </c>
      <c r="AY53" s="1" t="e">
        <f t="array" aca="1" ref="AY53" ca="1">INDEX(#REF!,RANDBETWEEN(1,COUNTA(#REF!)))</f>
        <v>#REF!</v>
      </c>
      <c r="AZ53" s="1" t="e">
        <f t="array" aca="1" ref="AZ53" ca="1">INDEX(#REF!,RANDBETWEEN(1,COUNTA(#REF!)))</f>
        <v>#REF!</v>
      </c>
      <c r="BA53" s="1" t="e">
        <f t="array" aca="1" ref="BA53" ca="1">INDEX(#REF!,RANDBETWEEN(1,COUNTA(#REF!)))</f>
        <v>#REF!</v>
      </c>
      <c r="BB53" s="1" t="e">
        <f t="array" aca="1" ref="BB53" ca="1">INDEX(#REF!,RANDBETWEEN(1,COUNTA(#REF!)))</f>
        <v>#REF!</v>
      </c>
      <c r="BC53" s="1" t="e">
        <f t="array" aca="1" ref="BC53" ca="1">IF($AV53="Yes",INDEX(#REF!,RANDBETWEEN(1,COUNTA(#REF!))),"")</f>
        <v>#REF!</v>
      </c>
      <c r="BD53" s="1" t="e">
        <f t="array" aca="1" ref="BD53" ca="1">IF($AV53="Yes",INDEX(#REF!,RANDBETWEEN(1,COUNTA(#REF!))),"")</f>
        <v>#REF!</v>
      </c>
      <c r="BE53" s="1" t="e">
        <f t="array" aca="1" ref="BE53" ca="1">IF($AV53="Yes",INDEX(#REF!,RANDBETWEEN(1,COUNTA(#REF!))),"")</f>
        <v>#REF!</v>
      </c>
      <c r="BF53" s="1" t="e">
        <f t="array" aca="1" ref="BF53" ca="1">IF($AV53="Yes",INDEX(#REF!,RANDBETWEEN(1,COUNTA(#REF!))),"")</f>
        <v>#REF!</v>
      </c>
      <c r="BG53" s="1" t="e">
        <f t="array" aca="1" ref="BG53" ca="1">IF($AV53="Yes",INDEX(#REF!,RANDBETWEEN(1,COUNTA(#REF!))),"")</f>
        <v>#REF!</v>
      </c>
    </row>
    <row r="54" spans="1:59" ht="15.75" customHeight="1" x14ac:dyDescent="0.25">
      <c r="A54" s="6">
        <v>44891.812291666669</v>
      </c>
      <c r="B54" s="1" t="e">
        <f t="array" aca="1" ref="B54" ca="1">INDEX(#REF!,RANDBETWEEN(1,COUNTA(#REF!)))</f>
        <v>#REF!</v>
      </c>
      <c r="C54" s="1" t="e">
        <f t="array" aca="1" ref="C54" ca="1">INDEX(#REF!,RANDBETWEEN(1,COUNTA(#REF!)))</f>
        <v>#REF!</v>
      </c>
      <c r="D54" s="1" t="e">
        <f t="array" aca="1" ref="D54" ca="1">INDEX(#REF!,RANDBETWEEN(1,COUNTA(#REF!)))</f>
        <v>#REF!</v>
      </c>
      <c r="E54" s="1" t="e">
        <f t="array" aca="1" ref="E54" ca="1">INDEX(#REF!,RANDBETWEEN(1,COUNTA(#REF!)))</f>
        <v>#REF!</v>
      </c>
      <c r="F54" s="1" t="e">
        <f t="array" aca="1" ref="F54" ca="1">INDEX(#REF!,RANDBETWEEN(1,COUNTA(#REF!)))</f>
        <v>#REF!</v>
      </c>
      <c r="G54" s="1" t="e">
        <f t="array" aca="1" ref="G54" ca="1">IF($F54="Public Housing (HDB)",INDEX(#REF!,RANDBETWEEN(1,COUNTA(#REF!))),"")</f>
        <v>#REF!</v>
      </c>
      <c r="H54" s="1" t="e">
        <f t="array" aca="1" ref="H54" ca="1">IF($F54="Public Housing (HDB)",INDEX(#REF!,RANDBETWEEN(1,COUNTA(#REF!))),"")</f>
        <v>#REF!</v>
      </c>
      <c r="I54" s="1" t="e">
        <f t="array" aca="1" ref="I54" ca="1">IF($F54="Public Housing (HDB)",INDEX(#REF!,RANDBETWEEN(1,COUNTA(#REF!))),"")</f>
        <v>#REF!</v>
      </c>
      <c r="J54" s="1" t="e">
        <f t="array" aca="1" ref="J54" ca="1">IF($F54="Public Housing (HDB)",INDEX(#REF!,RANDBETWEEN(1,COUNTA(#REF!))),"")</f>
        <v>#REF!</v>
      </c>
      <c r="K54" s="1" t="e">
        <f t="array" aca="1" ref="K54" ca="1">IF($F54&lt;&gt;"Public Housing (HDB)",INDEX(#REF!,RANDBETWEEN(1,COUNTA(#REF!))),"")</f>
        <v>#REF!</v>
      </c>
      <c r="L54" s="1" t="e">
        <f t="array" aca="1" ref="L54" ca="1">IF($F54&lt;&gt;"Public Housing (HDB)",INDEX(#REF!,RANDBETWEEN(1,COUNTA(#REF!))),"")</f>
        <v>#REF!</v>
      </c>
      <c r="M54" s="1" t="e">
        <f t="array" aca="1" ref="M54" ca="1">IF($F54&lt;&gt;"Public Housing (HDB)",INDEX(#REF!,RANDBETWEEN(1,COUNTA(#REF!))),"")</f>
        <v>#REF!</v>
      </c>
      <c r="N54" s="1" t="e">
        <f t="array" aca="1" ref="N54" ca="1">INDEX(#REF!,RANDBETWEEN(1,COUNTA(#REF!)))</f>
        <v>#REF!</v>
      </c>
      <c r="O54" s="1" t="e">
        <f t="array" aca="1" ref="O54" ca="1">INDEX(#REF!,RANDBETWEEN(1,COUNTA(#REF!)))</f>
        <v>#REF!</v>
      </c>
      <c r="P54" s="1" t="e">
        <f t="array" aca="1" ref="P54" ca="1">INDEX(#REF!,RANDBETWEEN(1,COUNTA(#REF!)))</f>
        <v>#REF!</v>
      </c>
      <c r="Q54" s="1" t="e">
        <f ca="1">_xlfn.XLOOKUP(FormResponses2[[#This Row],[How many friends do you have in your neighbourhood? ]],$Q$104:$Q$115,$R$104:$R$115)</f>
        <v>#REF!</v>
      </c>
      <c r="R54" s="1" t="e">
        <f ca="1">_xlfn.XLOOKUP(FormResponses2[[#This Row],[How many friends of different ethnicity do you have in your neighbourhood? ]],$Q$104:$Q$115,$R$104:$R$115)</f>
        <v>#REF!</v>
      </c>
      <c r="S5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4" s="1">
        <v>0.71563981042654023</v>
      </c>
      <c r="U54" s="1" t="e">
        <f t="array" aca="1" ref="U54" ca="1">INDEX(#REF!,RANDBETWEEN(1,COUNTA(#REF!)))</f>
        <v>#REF!</v>
      </c>
      <c r="V54" s="1" t="e">
        <f t="array" aca="1" ref="V54" ca="1">INDEX(#REF!,RANDBETWEEN(1,COUNTA(#REF!)))</f>
        <v>#REF!</v>
      </c>
      <c r="W54" s="1" t="e">
        <f t="array" aca="1" ref="W54" ca="1">INDEX(#REF!,RANDBETWEEN(1,COUNTA(#REF!)))</f>
        <v>#REF!</v>
      </c>
      <c r="X54" s="1" t="e">
        <f t="array" aca="1" ref="X54" ca="1">INDEX(#REF!,RANDBETWEEN(1,COUNTA(#REF!)))</f>
        <v>#REF!</v>
      </c>
      <c r="Y54" s="1" t="e">
        <f t="array" aca="1" ref="Y54" ca="1">INDEX(#REF!,RANDBETWEEN(1,COUNTA(#REF!)))</f>
        <v>#REF!</v>
      </c>
      <c r="Z54" s="1" t="e">
        <f t="array" aca="1" ref="Z54" ca="1">INDEX(#REF!,RANDBETWEEN(1,COUNTA(#REF!)))</f>
        <v>#REF!</v>
      </c>
      <c r="AA54" s="1" t="e">
        <f t="array" aca="1" ref="AA54" ca="1">INDEX(#REF!,RANDBETWEEN(1,COUNTA(#REF!)))</f>
        <v>#REF!</v>
      </c>
      <c r="AB54" s="1" t="e">
        <f t="array" aca="1" ref="AB54" ca="1">INDEX(#REF!,RANDBETWEEN(1,COUNTA(#REF!)))</f>
        <v>#REF!</v>
      </c>
      <c r="AC54" s="1" t="e">
        <f t="array" aca="1" ref="AC54" ca="1">INDEX(#REF!,RANDBETWEEN(1,COUNTA(#REF!)))</f>
        <v>#REF!</v>
      </c>
      <c r="AD54" s="1" t="e">
        <f t="array" aca="1" ref="AD54" ca="1">INDEX(#REF!,RANDBETWEEN(1,COUNTA(#REF!)))</f>
        <v>#REF!</v>
      </c>
      <c r="AE54" s="1" t="e">
        <f t="array" aca="1" ref="AE54" ca="1">INDEX(#REF!,RANDBETWEEN(1,COUNTA(#REF!)))</f>
        <v>#REF!</v>
      </c>
      <c r="AF54" s="1" t="e">
        <f t="array" aca="1" ref="AF54" ca="1">INDEX(#REF!,RANDBETWEEN(1,COUNTA(#REF!)))</f>
        <v>#REF!</v>
      </c>
      <c r="AG54" s="1" t="e">
        <f t="array" aca="1" ref="AG54" ca="1">INDEX(#REF!,RANDBETWEEN(1,COUNTA(#REF!)))</f>
        <v>#REF!</v>
      </c>
      <c r="AH54" s="1" t="e">
        <f t="array" aca="1" ref="AH54" ca="1">INDEX(#REF!,RANDBETWEEN(1,COUNTA(#REF!)))</f>
        <v>#REF!</v>
      </c>
      <c r="AI54" s="1" t="e">
        <f t="array" aca="1" ref="AI54" ca="1">INDEX(#REF!,RANDBETWEEN(1,COUNTA(#REF!)))</f>
        <v>#REF!</v>
      </c>
      <c r="AJ54" s="1" t="e">
        <f t="array" aca="1" ref="AJ54" ca="1">INDEX(#REF!,RANDBETWEEN(1,COUNTA(#REF!)))</f>
        <v>#REF!</v>
      </c>
      <c r="AK54" s="1" t="e">
        <f t="array" aca="1" ref="AK54" ca="1">INDEX(#REF!,RANDBETWEEN(1,COUNTA(#REF!)))</f>
        <v>#REF!</v>
      </c>
      <c r="AL54" s="1" t="e">
        <f t="array" aca="1" ref="AL54" ca="1">INDEX(#REF!,RANDBETWEEN(1,COUNTA(#REF!)))</f>
        <v>#REF!</v>
      </c>
      <c r="AM54" s="1" t="e">
        <f t="array" aca="1" ref="AM54" ca="1">INDEX(#REF!,RANDBETWEEN(1,COUNTA(#REF!)))</f>
        <v>#REF!</v>
      </c>
      <c r="AN54" s="1" t="e">
        <f ca="1">_xlfn.XLOOKUP(AL54,#REF!,#REF!)</f>
        <v>#REF!</v>
      </c>
      <c r="AO54" s="1" t="e">
        <f ca="1">_xlfn.XLOOKUP(AM54,#REF!,#REF!)</f>
        <v>#REF!</v>
      </c>
      <c r="AP5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4" s="1">
        <v>0.23664122137404581</v>
      </c>
      <c r="AR54" s="1" t="e">
        <f t="array" aca="1" ref="AR54" ca="1">INDEX(#REF!,RANDBETWEEN(1,COUNTA(#REF!)))</f>
        <v>#REF!</v>
      </c>
      <c r="AS54" s="1" t="e">
        <f t="array" aca="1" ref="AS54" ca="1">INDEX(#REF!,RANDBETWEEN(1,COUNTA(#REF!)))</f>
        <v>#REF!</v>
      </c>
      <c r="AT54" s="1" t="e">
        <f t="array" aca="1" ref="AT54" ca="1">INDEX(#REF!,RANDBETWEEN(1,COUNTA(#REF!)))</f>
        <v>#REF!</v>
      </c>
      <c r="AU54" s="1" t="e">
        <f t="array" aca="1" ref="AU54" ca="1">INDEX(#REF!,RANDBETWEEN(1,COUNTA(#REF!)))</f>
        <v>#REF!</v>
      </c>
      <c r="AV54" s="1" t="e">
        <f t="array" aca="1" ref="AV54" ca="1">INDEX(#REF!,RANDBETWEEN(1,COUNTA(#REF!)))</f>
        <v>#REF!</v>
      </c>
      <c r="AW54" s="1" t="e">
        <f t="array" aca="1" ref="AW54" ca="1">INDEX(#REF!,RANDBETWEEN(1,COUNTA(#REF!)))</f>
        <v>#REF!</v>
      </c>
      <c r="AX54" s="1" t="e">
        <f t="array" aca="1" ref="AX54" ca="1">INDEX(#REF!,RANDBETWEEN(1,COUNTA(#REF!)))</f>
        <v>#REF!</v>
      </c>
      <c r="AY54" s="1" t="e">
        <f t="array" aca="1" ref="AY54" ca="1">INDEX(#REF!,RANDBETWEEN(1,COUNTA(#REF!)))</f>
        <v>#REF!</v>
      </c>
      <c r="AZ54" s="1" t="e">
        <f t="array" aca="1" ref="AZ54" ca="1">INDEX(#REF!,RANDBETWEEN(1,COUNTA(#REF!)))</f>
        <v>#REF!</v>
      </c>
      <c r="BA54" s="1" t="e">
        <f t="array" aca="1" ref="BA54" ca="1">INDEX(#REF!,RANDBETWEEN(1,COUNTA(#REF!)))</f>
        <v>#REF!</v>
      </c>
      <c r="BB54" s="1" t="e">
        <f t="array" aca="1" ref="BB54" ca="1">INDEX(#REF!,RANDBETWEEN(1,COUNTA(#REF!)))</f>
        <v>#REF!</v>
      </c>
      <c r="BC54" s="1" t="e">
        <f t="array" aca="1" ref="BC54" ca="1">IF($AV54="Yes",INDEX(#REF!,RANDBETWEEN(1,COUNTA(#REF!))),"")</f>
        <v>#REF!</v>
      </c>
      <c r="BD54" s="1" t="e">
        <f t="array" aca="1" ref="BD54" ca="1">IF($AV54="Yes",INDEX(#REF!,RANDBETWEEN(1,COUNTA(#REF!))),"")</f>
        <v>#REF!</v>
      </c>
      <c r="BE54" s="1" t="e">
        <f t="array" aca="1" ref="BE54" ca="1">IF($AV54="Yes",INDEX(#REF!,RANDBETWEEN(1,COUNTA(#REF!))),"")</f>
        <v>#REF!</v>
      </c>
      <c r="BF54" s="1" t="e">
        <f t="array" aca="1" ref="BF54" ca="1">IF($AV54="Yes",INDEX(#REF!,RANDBETWEEN(1,COUNTA(#REF!))),"")</f>
        <v>#REF!</v>
      </c>
      <c r="BG54" s="1" t="e">
        <f t="array" aca="1" ref="BG54" ca="1">IF($AV54="Yes",INDEX(#REF!,RANDBETWEEN(1,COUNTA(#REF!))),"")</f>
        <v>#REF!</v>
      </c>
    </row>
    <row r="55" spans="1:59" ht="15.75" customHeight="1" x14ac:dyDescent="0.25">
      <c r="A55" s="6">
        <v>44892.812291666669</v>
      </c>
      <c r="B55" s="1" t="e">
        <f t="array" aca="1" ref="B55" ca="1">INDEX(#REF!,RANDBETWEEN(1,COUNTA(#REF!)))</f>
        <v>#REF!</v>
      </c>
      <c r="C55" s="1" t="e">
        <f t="array" aca="1" ref="C55" ca="1">INDEX(#REF!,RANDBETWEEN(1,COUNTA(#REF!)))</f>
        <v>#REF!</v>
      </c>
      <c r="D55" s="1" t="e">
        <f t="array" aca="1" ref="D55" ca="1">INDEX(#REF!,RANDBETWEEN(1,COUNTA(#REF!)))</f>
        <v>#REF!</v>
      </c>
      <c r="E55" s="1" t="e">
        <f t="array" aca="1" ref="E55" ca="1">INDEX(#REF!,RANDBETWEEN(1,COUNTA(#REF!)))</f>
        <v>#REF!</v>
      </c>
      <c r="F55" s="1" t="e">
        <f t="array" aca="1" ref="F55" ca="1">INDEX(#REF!,RANDBETWEEN(1,COUNTA(#REF!)))</f>
        <v>#REF!</v>
      </c>
      <c r="G55" s="1" t="e">
        <f t="array" aca="1" ref="G55" ca="1">IF($F55="Public Housing (HDB)",INDEX(#REF!,RANDBETWEEN(1,COUNTA(#REF!))),"")</f>
        <v>#REF!</v>
      </c>
      <c r="H55" s="1" t="e">
        <f t="array" aca="1" ref="H55" ca="1">IF($F55="Public Housing (HDB)",INDEX(#REF!,RANDBETWEEN(1,COUNTA(#REF!))),"")</f>
        <v>#REF!</v>
      </c>
      <c r="I55" s="1" t="e">
        <f t="array" aca="1" ref="I55" ca="1">IF($F55="Public Housing (HDB)",INDEX(#REF!,RANDBETWEEN(1,COUNTA(#REF!))),"")</f>
        <v>#REF!</v>
      </c>
      <c r="J55" s="1" t="e">
        <f t="array" aca="1" ref="J55" ca="1">IF($F55="Public Housing (HDB)",INDEX(#REF!,RANDBETWEEN(1,COUNTA(#REF!))),"")</f>
        <v>#REF!</v>
      </c>
      <c r="K55" s="1" t="e">
        <f t="array" aca="1" ref="K55" ca="1">IF($F55&lt;&gt;"Public Housing (HDB)",INDEX(#REF!,RANDBETWEEN(1,COUNTA(#REF!))),"")</f>
        <v>#REF!</v>
      </c>
      <c r="L55" s="1" t="e">
        <f t="array" aca="1" ref="L55" ca="1">IF($F55&lt;&gt;"Public Housing (HDB)",INDEX(#REF!,RANDBETWEEN(1,COUNTA(#REF!))),"")</f>
        <v>#REF!</v>
      </c>
      <c r="M55" s="1" t="e">
        <f t="array" aca="1" ref="M55" ca="1">IF($F55&lt;&gt;"Public Housing (HDB)",INDEX(#REF!,RANDBETWEEN(1,COUNTA(#REF!))),"")</f>
        <v>#REF!</v>
      </c>
      <c r="N55" s="1" t="e">
        <f t="array" aca="1" ref="N55" ca="1">INDEX(#REF!,RANDBETWEEN(1,COUNTA(#REF!)))</f>
        <v>#REF!</v>
      </c>
      <c r="O55" s="1" t="e">
        <f t="array" aca="1" ref="O55" ca="1">INDEX(#REF!,RANDBETWEEN(1,COUNTA(#REF!)))</f>
        <v>#REF!</v>
      </c>
      <c r="P55" s="1" t="e">
        <f t="array" aca="1" ref="P55" ca="1">INDEX(#REF!,RANDBETWEEN(1,COUNTA(#REF!)))</f>
        <v>#REF!</v>
      </c>
      <c r="Q55" s="1" t="e">
        <f ca="1">_xlfn.XLOOKUP(FormResponses2[[#This Row],[How many friends do you have in your neighbourhood? ]],$Q$104:$Q$115,$R$104:$R$115)</f>
        <v>#REF!</v>
      </c>
      <c r="R55" s="1" t="e">
        <f ca="1">_xlfn.XLOOKUP(FormResponses2[[#This Row],[How many friends of different ethnicity do you have in your neighbourhood? ]],$Q$104:$Q$115,$R$104:$R$115)</f>
        <v>#REF!</v>
      </c>
      <c r="S5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5" s="1"/>
      <c r="U55" s="1" t="e">
        <f t="array" aca="1" ref="U55" ca="1">INDEX(#REF!,RANDBETWEEN(1,COUNTA(#REF!)))</f>
        <v>#REF!</v>
      </c>
      <c r="V55" s="1" t="e">
        <f t="array" aca="1" ref="V55" ca="1">INDEX(#REF!,RANDBETWEEN(1,COUNTA(#REF!)))</f>
        <v>#REF!</v>
      </c>
      <c r="W55" s="1" t="e">
        <f t="array" aca="1" ref="W55" ca="1">INDEX(#REF!,RANDBETWEEN(1,COUNTA(#REF!)))</f>
        <v>#REF!</v>
      </c>
      <c r="X55" s="1" t="e">
        <f t="array" aca="1" ref="X55" ca="1">INDEX(#REF!,RANDBETWEEN(1,COUNTA(#REF!)))</f>
        <v>#REF!</v>
      </c>
      <c r="Y55" s="1" t="e">
        <f t="array" aca="1" ref="Y55" ca="1">INDEX(#REF!,RANDBETWEEN(1,COUNTA(#REF!)))</f>
        <v>#REF!</v>
      </c>
      <c r="Z55" s="1" t="e">
        <f t="array" aca="1" ref="Z55" ca="1">INDEX(#REF!,RANDBETWEEN(1,COUNTA(#REF!)))</f>
        <v>#REF!</v>
      </c>
      <c r="AA55" s="1" t="e">
        <f t="array" aca="1" ref="AA55" ca="1">INDEX(#REF!,RANDBETWEEN(1,COUNTA(#REF!)))</f>
        <v>#REF!</v>
      </c>
      <c r="AB55" s="1" t="e">
        <f t="array" aca="1" ref="AB55" ca="1">INDEX(#REF!,RANDBETWEEN(1,COUNTA(#REF!)))</f>
        <v>#REF!</v>
      </c>
      <c r="AC55" s="1" t="e">
        <f t="array" aca="1" ref="AC55" ca="1">INDEX(#REF!,RANDBETWEEN(1,COUNTA(#REF!)))</f>
        <v>#REF!</v>
      </c>
      <c r="AD55" s="1" t="e">
        <f t="array" aca="1" ref="AD55" ca="1">INDEX(#REF!,RANDBETWEEN(1,COUNTA(#REF!)))</f>
        <v>#REF!</v>
      </c>
      <c r="AE55" s="1" t="e">
        <f t="array" aca="1" ref="AE55" ca="1">INDEX(#REF!,RANDBETWEEN(1,COUNTA(#REF!)))</f>
        <v>#REF!</v>
      </c>
      <c r="AF55" s="1" t="e">
        <f t="array" aca="1" ref="AF55" ca="1">INDEX(#REF!,RANDBETWEEN(1,COUNTA(#REF!)))</f>
        <v>#REF!</v>
      </c>
      <c r="AG55" s="1" t="e">
        <f t="array" aca="1" ref="AG55" ca="1">INDEX(#REF!,RANDBETWEEN(1,COUNTA(#REF!)))</f>
        <v>#REF!</v>
      </c>
      <c r="AH55" s="1" t="e">
        <f t="array" aca="1" ref="AH55" ca="1">INDEX(#REF!,RANDBETWEEN(1,COUNTA(#REF!)))</f>
        <v>#REF!</v>
      </c>
      <c r="AI55" s="1" t="e">
        <f t="array" aca="1" ref="AI55" ca="1">INDEX(#REF!,RANDBETWEEN(1,COUNTA(#REF!)))</f>
        <v>#REF!</v>
      </c>
      <c r="AJ55" s="1" t="e">
        <f t="array" aca="1" ref="AJ55" ca="1">INDEX(#REF!,RANDBETWEEN(1,COUNTA(#REF!)))</f>
        <v>#REF!</v>
      </c>
      <c r="AK55" s="1" t="e">
        <f t="array" aca="1" ref="AK55" ca="1">INDEX(#REF!,RANDBETWEEN(1,COUNTA(#REF!)))</f>
        <v>#REF!</v>
      </c>
      <c r="AL55" s="1" t="e">
        <f t="array" aca="1" ref="AL55" ca="1">INDEX(#REF!,RANDBETWEEN(1,COUNTA(#REF!)))</f>
        <v>#REF!</v>
      </c>
      <c r="AM55" s="1" t="e">
        <f t="array" aca="1" ref="AM55" ca="1">INDEX(#REF!,RANDBETWEEN(1,COUNTA(#REF!)))</f>
        <v>#REF!</v>
      </c>
      <c r="AN55" s="1" t="e">
        <f ca="1">_xlfn.XLOOKUP(AL55,#REF!,#REF!)</f>
        <v>#REF!</v>
      </c>
      <c r="AO55" s="1" t="e">
        <f ca="1">_xlfn.XLOOKUP(AM55,#REF!,#REF!)</f>
        <v>#REF!</v>
      </c>
      <c r="AP5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5" s="1">
        <v>0.62085308056872035</v>
      </c>
      <c r="AR55" s="1" t="e">
        <f t="array" aca="1" ref="AR55" ca="1">INDEX(#REF!,RANDBETWEEN(1,COUNTA(#REF!)))</f>
        <v>#REF!</v>
      </c>
      <c r="AS55" s="1" t="e">
        <f t="array" aca="1" ref="AS55" ca="1">INDEX(#REF!,RANDBETWEEN(1,COUNTA(#REF!)))</f>
        <v>#REF!</v>
      </c>
      <c r="AT55" s="1" t="e">
        <f t="array" aca="1" ref="AT55" ca="1">INDEX(#REF!,RANDBETWEEN(1,COUNTA(#REF!)))</f>
        <v>#REF!</v>
      </c>
      <c r="AU55" s="1" t="e">
        <f t="array" aca="1" ref="AU55" ca="1">INDEX(#REF!,RANDBETWEEN(1,COUNTA(#REF!)))</f>
        <v>#REF!</v>
      </c>
      <c r="AV55" s="1" t="e">
        <f t="array" aca="1" ref="AV55" ca="1">INDEX(#REF!,RANDBETWEEN(1,COUNTA(#REF!)))</f>
        <v>#REF!</v>
      </c>
      <c r="AW55" s="1" t="e">
        <f t="array" aca="1" ref="AW55" ca="1">INDEX(#REF!,RANDBETWEEN(1,COUNTA(#REF!)))</f>
        <v>#REF!</v>
      </c>
      <c r="AX55" s="1" t="e">
        <f t="array" aca="1" ref="AX55" ca="1">INDEX(#REF!,RANDBETWEEN(1,COUNTA(#REF!)))</f>
        <v>#REF!</v>
      </c>
      <c r="AY55" s="1" t="e">
        <f t="array" aca="1" ref="AY55" ca="1">INDEX(#REF!,RANDBETWEEN(1,COUNTA(#REF!)))</f>
        <v>#REF!</v>
      </c>
      <c r="AZ55" s="1" t="e">
        <f t="array" aca="1" ref="AZ55" ca="1">INDEX(#REF!,RANDBETWEEN(1,COUNTA(#REF!)))</f>
        <v>#REF!</v>
      </c>
      <c r="BA55" s="1" t="e">
        <f t="array" aca="1" ref="BA55" ca="1">INDEX(#REF!,RANDBETWEEN(1,COUNTA(#REF!)))</f>
        <v>#REF!</v>
      </c>
      <c r="BB55" s="1" t="e">
        <f t="array" aca="1" ref="BB55" ca="1">INDEX(#REF!,RANDBETWEEN(1,COUNTA(#REF!)))</f>
        <v>#REF!</v>
      </c>
      <c r="BC55" s="1" t="e">
        <f t="array" aca="1" ref="BC55" ca="1">IF($AV55="Yes",INDEX(#REF!,RANDBETWEEN(1,COUNTA(#REF!))),"")</f>
        <v>#REF!</v>
      </c>
      <c r="BD55" s="1" t="e">
        <f t="array" aca="1" ref="BD55" ca="1">IF($AV55="Yes",INDEX(#REF!,RANDBETWEEN(1,COUNTA(#REF!))),"")</f>
        <v>#REF!</v>
      </c>
      <c r="BE55" s="1" t="e">
        <f t="array" aca="1" ref="BE55" ca="1">IF($AV55="Yes",INDEX(#REF!,RANDBETWEEN(1,COUNTA(#REF!))),"")</f>
        <v>#REF!</v>
      </c>
      <c r="BF55" s="1" t="e">
        <f t="array" aca="1" ref="BF55" ca="1">IF($AV55="Yes",INDEX(#REF!,RANDBETWEEN(1,COUNTA(#REF!))),"")</f>
        <v>#REF!</v>
      </c>
      <c r="BG55" s="1" t="e">
        <f t="array" aca="1" ref="BG55" ca="1">IF($AV55="Yes",INDEX(#REF!,RANDBETWEEN(1,COUNTA(#REF!))),"")</f>
        <v>#REF!</v>
      </c>
    </row>
    <row r="56" spans="1:59" ht="15.75" customHeight="1" x14ac:dyDescent="0.25">
      <c r="A56" s="6">
        <v>44893.812291666669</v>
      </c>
      <c r="B56" s="1" t="e">
        <f t="array" aca="1" ref="B56" ca="1">INDEX(#REF!,RANDBETWEEN(1,COUNTA(#REF!)))</f>
        <v>#REF!</v>
      </c>
      <c r="C56" s="1" t="e">
        <f t="array" aca="1" ref="C56" ca="1">INDEX(#REF!,RANDBETWEEN(1,COUNTA(#REF!)))</f>
        <v>#REF!</v>
      </c>
      <c r="D56" s="1" t="e">
        <f t="array" aca="1" ref="D56" ca="1">INDEX(#REF!,RANDBETWEEN(1,COUNTA(#REF!)))</f>
        <v>#REF!</v>
      </c>
      <c r="E56" s="1" t="e">
        <f t="array" aca="1" ref="E56" ca="1">INDEX(#REF!,RANDBETWEEN(1,COUNTA(#REF!)))</f>
        <v>#REF!</v>
      </c>
      <c r="F56" s="1" t="e">
        <f t="array" aca="1" ref="F56" ca="1">INDEX(#REF!,RANDBETWEEN(1,COUNTA(#REF!)))</f>
        <v>#REF!</v>
      </c>
      <c r="G56" s="1" t="e">
        <f t="array" aca="1" ref="G56" ca="1">IF($F56="Public Housing (HDB)",INDEX(#REF!,RANDBETWEEN(1,COUNTA(#REF!))),"")</f>
        <v>#REF!</v>
      </c>
      <c r="H56" s="1" t="e">
        <f t="array" aca="1" ref="H56" ca="1">IF($F56="Public Housing (HDB)",INDEX(#REF!,RANDBETWEEN(1,COUNTA(#REF!))),"")</f>
        <v>#REF!</v>
      </c>
      <c r="I56" s="1" t="e">
        <f t="array" aca="1" ref="I56" ca="1">IF($F56="Public Housing (HDB)",INDEX(#REF!,RANDBETWEEN(1,COUNTA(#REF!))),"")</f>
        <v>#REF!</v>
      </c>
      <c r="J56" s="1" t="e">
        <f t="array" aca="1" ref="J56" ca="1">IF($F56="Public Housing (HDB)",INDEX(#REF!,RANDBETWEEN(1,COUNTA(#REF!))),"")</f>
        <v>#REF!</v>
      </c>
      <c r="K56" s="1" t="e">
        <f t="array" aca="1" ref="K56" ca="1">IF($F56&lt;&gt;"Public Housing (HDB)",INDEX(#REF!,RANDBETWEEN(1,COUNTA(#REF!))),"")</f>
        <v>#REF!</v>
      </c>
      <c r="L56" s="1" t="e">
        <f t="array" aca="1" ref="L56" ca="1">IF($F56&lt;&gt;"Public Housing (HDB)",INDEX(#REF!,RANDBETWEEN(1,COUNTA(#REF!))),"")</f>
        <v>#REF!</v>
      </c>
      <c r="M56" s="1" t="e">
        <f t="array" aca="1" ref="M56" ca="1">IF($F56&lt;&gt;"Public Housing (HDB)",INDEX(#REF!,RANDBETWEEN(1,COUNTA(#REF!))),"")</f>
        <v>#REF!</v>
      </c>
      <c r="N56" s="1" t="e">
        <f t="array" aca="1" ref="N56" ca="1">INDEX(#REF!,RANDBETWEEN(1,COUNTA(#REF!)))</f>
        <v>#REF!</v>
      </c>
      <c r="O56" s="1" t="e">
        <f t="array" aca="1" ref="O56" ca="1">INDEX(#REF!,RANDBETWEEN(1,COUNTA(#REF!)))</f>
        <v>#REF!</v>
      </c>
      <c r="P56" s="1" t="e">
        <f t="array" aca="1" ref="P56" ca="1">INDEX(#REF!,RANDBETWEEN(1,COUNTA(#REF!)))</f>
        <v>#REF!</v>
      </c>
      <c r="Q56" s="1" t="e">
        <f ca="1">_xlfn.XLOOKUP(FormResponses2[[#This Row],[How many friends do you have in your neighbourhood? ]],$Q$104:$Q$115,$R$104:$R$115)</f>
        <v>#REF!</v>
      </c>
      <c r="R56" s="1" t="e">
        <f ca="1">_xlfn.XLOOKUP(FormResponses2[[#This Row],[How many friends of different ethnicity do you have in your neighbourhood? ]],$Q$104:$Q$115,$R$104:$R$115)</f>
        <v>#REF!</v>
      </c>
      <c r="S5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6" s="1">
        <v>0</v>
      </c>
      <c r="U56" s="1" t="e">
        <f t="array" aca="1" ref="U56" ca="1">INDEX(#REF!,RANDBETWEEN(1,COUNTA(#REF!)))</f>
        <v>#REF!</v>
      </c>
      <c r="V56" s="1" t="e">
        <f t="array" aca="1" ref="V56" ca="1">INDEX(#REF!,RANDBETWEEN(1,COUNTA(#REF!)))</f>
        <v>#REF!</v>
      </c>
      <c r="W56" s="1" t="e">
        <f t="array" aca="1" ref="W56" ca="1">INDEX(#REF!,RANDBETWEEN(1,COUNTA(#REF!)))</f>
        <v>#REF!</v>
      </c>
      <c r="X56" s="1" t="e">
        <f t="array" aca="1" ref="X56" ca="1">INDEX(#REF!,RANDBETWEEN(1,COUNTA(#REF!)))</f>
        <v>#REF!</v>
      </c>
      <c r="Y56" s="1" t="e">
        <f t="array" aca="1" ref="Y56" ca="1">INDEX(#REF!,RANDBETWEEN(1,COUNTA(#REF!)))</f>
        <v>#REF!</v>
      </c>
      <c r="Z56" s="1" t="e">
        <f t="array" aca="1" ref="Z56" ca="1">INDEX(#REF!,RANDBETWEEN(1,COUNTA(#REF!)))</f>
        <v>#REF!</v>
      </c>
      <c r="AA56" s="1" t="e">
        <f t="array" aca="1" ref="AA56" ca="1">INDEX(#REF!,RANDBETWEEN(1,COUNTA(#REF!)))</f>
        <v>#REF!</v>
      </c>
      <c r="AB56" s="1" t="e">
        <f t="array" aca="1" ref="AB56" ca="1">INDEX(#REF!,RANDBETWEEN(1,COUNTA(#REF!)))</f>
        <v>#REF!</v>
      </c>
      <c r="AC56" s="1" t="e">
        <f t="array" aca="1" ref="AC56" ca="1">INDEX(#REF!,RANDBETWEEN(1,COUNTA(#REF!)))</f>
        <v>#REF!</v>
      </c>
      <c r="AD56" s="1" t="e">
        <f t="array" aca="1" ref="AD56" ca="1">INDEX(#REF!,RANDBETWEEN(1,COUNTA(#REF!)))</f>
        <v>#REF!</v>
      </c>
      <c r="AE56" s="1" t="e">
        <f t="array" aca="1" ref="AE56" ca="1">INDEX(#REF!,RANDBETWEEN(1,COUNTA(#REF!)))</f>
        <v>#REF!</v>
      </c>
      <c r="AF56" s="1" t="e">
        <f t="array" aca="1" ref="AF56" ca="1">INDEX(#REF!,RANDBETWEEN(1,COUNTA(#REF!)))</f>
        <v>#REF!</v>
      </c>
      <c r="AG56" s="1" t="e">
        <f t="array" aca="1" ref="AG56" ca="1">INDEX(#REF!,RANDBETWEEN(1,COUNTA(#REF!)))</f>
        <v>#REF!</v>
      </c>
      <c r="AH56" s="1" t="e">
        <f t="array" aca="1" ref="AH56" ca="1">INDEX(#REF!,RANDBETWEEN(1,COUNTA(#REF!)))</f>
        <v>#REF!</v>
      </c>
      <c r="AI56" s="1" t="e">
        <f t="array" aca="1" ref="AI56" ca="1">INDEX(#REF!,RANDBETWEEN(1,COUNTA(#REF!)))</f>
        <v>#REF!</v>
      </c>
      <c r="AJ56" s="1" t="e">
        <f t="array" aca="1" ref="AJ56" ca="1">INDEX(#REF!,RANDBETWEEN(1,COUNTA(#REF!)))</f>
        <v>#REF!</v>
      </c>
      <c r="AK56" s="1" t="e">
        <f t="array" aca="1" ref="AK56" ca="1">INDEX(#REF!,RANDBETWEEN(1,COUNTA(#REF!)))</f>
        <v>#REF!</v>
      </c>
      <c r="AL56" s="1" t="e">
        <f t="array" aca="1" ref="AL56" ca="1">INDEX(#REF!,RANDBETWEEN(1,COUNTA(#REF!)))</f>
        <v>#REF!</v>
      </c>
      <c r="AM56" s="1" t="e">
        <f t="array" aca="1" ref="AM56" ca="1">INDEX(#REF!,RANDBETWEEN(1,COUNTA(#REF!)))</f>
        <v>#REF!</v>
      </c>
      <c r="AN56" s="1" t="e">
        <f ca="1">_xlfn.XLOOKUP(AL56,#REF!,#REF!)</f>
        <v>#REF!</v>
      </c>
      <c r="AO56" s="1" t="e">
        <f ca="1">_xlfn.XLOOKUP(AM56,#REF!,#REF!)</f>
        <v>#REF!</v>
      </c>
      <c r="AP5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6" s="1">
        <v>0.27927927927927926</v>
      </c>
      <c r="AR56" s="1" t="e">
        <f t="array" aca="1" ref="AR56" ca="1">INDEX(#REF!,RANDBETWEEN(1,COUNTA(#REF!)))</f>
        <v>#REF!</v>
      </c>
      <c r="AS56" s="1" t="e">
        <f t="array" aca="1" ref="AS56" ca="1">INDEX(#REF!,RANDBETWEEN(1,COUNTA(#REF!)))</f>
        <v>#REF!</v>
      </c>
      <c r="AT56" s="1" t="e">
        <f t="array" aca="1" ref="AT56" ca="1">INDEX(#REF!,RANDBETWEEN(1,COUNTA(#REF!)))</f>
        <v>#REF!</v>
      </c>
      <c r="AU56" s="1" t="e">
        <f t="array" aca="1" ref="AU56" ca="1">INDEX(#REF!,RANDBETWEEN(1,COUNTA(#REF!)))</f>
        <v>#REF!</v>
      </c>
      <c r="AV56" s="1" t="e">
        <f t="array" aca="1" ref="AV56" ca="1">INDEX(#REF!,RANDBETWEEN(1,COUNTA(#REF!)))</f>
        <v>#REF!</v>
      </c>
      <c r="AW56" s="1" t="e">
        <f t="array" aca="1" ref="AW56" ca="1">INDEX(#REF!,RANDBETWEEN(1,COUNTA(#REF!)))</f>
        <v>#REF!</v>
      </c>
      <c r="AX56" s="1" t="e">
        <f t="array" aca="1" ref="AX56" ca="1">INDEX(#REF!,RANDBETWEEN(1,COUNTA(#REF!)))</f>
        <v>#REF!</v>
      </c>
      <c r="AY56" s="1" t="e">
        <f t="array" aca="1" ref="AY56" ca="1">INDEX(#REF!,RANDBETWEEN(1,COUNTA(#REF!)))</f>
        <v>#REF!</v>
      </c>
      <c r="AZ56" s="1" t="e">
        <f t="array" aca="1" ref="AZ56" ca="1">INDEX(#REF!,RANDBETWEEN(1,COUNTA(#REF!)))</f>
        <v>#REF!</v>
      </c>
      <c r="BA56" s="1" t="e">
        <f t="array" aca="1" ref="BA56" ca="1">INDEX(#REF!,RANDBETWEEN(1,COUNTA(#REF!)))</f>
        <v>#REF!</v>
      </c>
      <c r="BB56" s="1" t="e">
        <f t="array" aca="1" ref="BB56" ca="1">INDEX(#REF!,RANDBETWEEN(1,COUNTA(#REF!)))</f>
        <v>#REF!</v>
      </c>
      <c r="BC56" s="1" t="e">
        <f t="array" aca="1" ref="BC56" ca="1">IF($AV56="Yes",INDEX(#REF!,RANDBETWEEN(1,COUNTA(#REF!))),"")</f>
        <v>#REF!</v>
      </c>
      <c r="BD56" s="1" t="e">
        <f t="array" aca="1" ref="BD56" ca="1">IF($AV56="Yes",INDEX(#REF!,RANDBETWEEN(1,COUNTA(#REF!))),"")</f>
        <v>#REF!</v>
      </c>
      <c r="BE56" s="1" t="e">
        <f t="array" aca="1" ref="BE56" ca="1">IF($AV56="Yes",INDEX(#REF!,RANDBETWEEN(1,COUNTA(#REF!))),"")</f>
        <v>#REF!</v>
      </c>
      <c r="BF56" s="1" t="e">
        <f t="array" aca="1" ref="BF56" ca="1">IF($AV56="Yes",INDEX(#REF!,RANDBETWEEN(1,COUNTA(#REF!))),"")</f>
        <v>#REF!</v>
      </c>
      <c r="BG56" s="1" t="e">
        <f t="array" aca="1" ref="BG56" ca="1">IF($AV56="Yes",INDEX(#REF!,RANDBETWEEN(1,COUNTA(#REF!))),"")</f>
        <v>#REF!</v>
      </c>
    </row>
    <row r="57" spans="1:59" ht="15.75" customHeight="1" x14ac:dyDescent="0.25">
      <c r="A57" s="6">
        <v>44894.812291666669</v>
      </c>
      <c r="B57" s="1" t="e">
        <f t="array" aca="1" ref="B57" ca="1">INDEX(#REF!,RANDBETWEEN(1,COUNTA(#REF!)))</f>
        <v>#REF!</v>
      </c>
      <c r="C57" s="1" t="e">
        <f t="array" aca="1" ref="C57" ca="1">INDEX(#REF!,RANDBETWEEN(1,COUNTA(#REF!)))</f>
        <v>#REF!</v>
      </c>
      <c r="D57" s="1" t="e">
        <f t="array" aca="1" ref="D57" ca="1">INDEX(#REF!,RANDBETWEEN(1,COUNTA(#REF!)))</f>
        <v>#REF!</v>
      </c>
      <c r="E57" s="1" t="e">
        <f t="array" aca="1" ref="E57" ca="1">INDEX(#REF!,RANDBETWEEN(1,COUNTA(#REF!)))</f>
        <v>#REF!</v>
      </c>
      <c r="F57" s="1" t="e">
        <f t="array" aca="1" ref="F57" ca="1">INDEX(#REF!,RANDBETWEEN(1,COUNTA(#REF!)))</f>
        <v>#REF!</v>
      </c>
      <c r="G57" s="1" t="e">
        <f t="array" aca="1" ref="G57" ca="1">IF($F57="Public Housing (HDB)",INDEX(#REF!,RANDBETWEEN(1,COUNTA(#REF!))),"")</f>
        <v>#REF!</v>
      </c>
      <c r="H57" s="1" t="e">
        <f t="array" aca="1" ref="H57" ca="1">IF($F57="Public Housing (HDB)",INDEX(#REF!,RANDBETWEEN(1,COUNTA(#REF!))),"")</f>
        <v>#REF!</v>
      </c>
      <c r="I57" s="1" t="e">
        <f t="array" aca="1" ref="I57" ca="1">IF($F57="Public Housing (HDB)",INDEX(#REF!,RANDBETWEEN(1,COUNTA(#REF!))),"")</f>
        <v>#REF!</v>
      </c>
      <c r="J57" s="1" t="e">
        <f t="array" aca="1" ref="J57" ca="1">IF($F57="Public Housing (HDB)",INDEX(#REF!,RANDBETWEEN(1,COUNTA(#REF!))),"")</f>
        <v>#REF!</v>
      </c>
      <c r="K57" s="1" t="e">
        <f t="array" aca="1" ref="K57" ca="1">IF($F57&lt;&gt;"Public Housing (HDB)",INDEX(#REF!,RANDBETWEEN(1,COUNTA(#REF!))),"")</f>
        <v>#REF!</v>
      </c>
      <c r="L57" s="1" t="e">
        <f t="array" aca="1" ref="L57" ca="1">IF($F57&lt;&gt;"Public Housing (HDB)",INDEX(#REF!,RANDBETWEEN(1,COUNTA(#REF!))),"")</f>
        <v>#REF!</v>
      </c>
      <c r="M57" s="1" t="e">
        <f t="array" aca="1" ref="M57" ca="1">IF($F57&lt;&gt;"Public Housing (HDB)",INDEX(#REF!,RANDBETWEEN(1,COUNTA(#REF!))),"")</f>
        <v>#REF!</v>
      </c>
      <c r="N57" s="1" t="e">
        <f t="array" aca="1" ref="N57" ca="1">INDEX(#REF!,RANDBETWEEN(1,COUNTA(#REF!)))</f>
        <v>#REF!</v>
      </c>
      <c r="O57" s="1" t="e">
        <f t="array" aca="1" ref="O57" ca="1">INDEX(#REF!,RANDBETWEEN(1,COUNTA(#REF!)))</f>
        <v>#REF!</v>
      </c>
      <c r="P57" s="1" t="e">
        <f t="array" aca="1" ref="P57" ca="1">INDEX(#REF!,RANDBETWEEN(1,COUNTA(#REF!)))</f>
        <v>#REF!</v>
      </c>
      <c r="Q57" s="1" t="e">
        <f ca="1">_xlfn.XLOOKUP(FormResponses2[[#This Row],[How many friends do you have in your neighbourhood? ]],$Q$104:$Q$115,$R$104:$R$115)</f>
        <v>#REF!</v>
      </c>
      <c r="R57" s="1" t="e">
        <f ca="1">_xlfn.XLOOKUP(FormResponses2[[#This Row],[How many friends of different ethnicity do you have in your neighbourhood? ]],$Q$104:$Q$115,$R$104:$R$115)</f>
        <v>#REF!</v>
      </c>
      <c r="S5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7" s="1">
        <v>0.16230366492146597</v>
      </c>
      <c r="U57" s="1" t="e">
        <f t="array" aca="1" ref="U57" ca="1">INDEX(#REF!,RANDBETWEEN(1,COUNTA(#REF!)))</f>
        <v>#REF!</v>
      </c>
      <c r="V57" s="1" t="e">
        <f t="array" aca="1" ref="V57" ca="1">INDEX(#REF!,RANDBETWEEN(1,COUNTA(#REF!)))</f>
        <v>#REF!</v>
      </c>
      <c r="W57" s="1" t="e">
        <f t="array" aca="1" ref="W57" ca="1">INDEX(#REF!,RANDBETWEEN(1,COUNTA(#REF!)))</f>
        <v>#REF!</v>
      </c>
      <c r="X57" s="1" t="e">
        <f t="array" aca="1" ref="X57" ca="1">INDEX(#REF!,RANDBETWEEN(1,COUNTA(#REF!)))</f>
        <v>#REF!</v>
      </c>
      <c r="Y57" s="1" t="e">
        <f t="array" aca="1" ref="Y57" ca="1">INDEX(#REF!,RANDBETWEEN(1,COUNTA(#REF!)))</f>
        <v>#REF!</v>
      </c>
      <c r="Z57" s="1" t="e">
        <f t="array" aca="1" ref="Z57" ca="1">INDEX(#REF!,RANDBETWEEN(1,COUNTA(#REF!)))</f>
        <v>#REF!</v>
      </c>
      <c r="AA57" s="1" t="e">
        <f t="array" aca="1" ref="AA57" ca="1">INDEX(#REF!,RANDBETWEEN(1,COUNTA(#REF!)))</f>
        <v>#REF!</v>
      </c>
      <c r="AB57" s="1" t="e">
        <f t="array" aca="1" ref="AB57" ca="1">INDEX(#REF!,RANDBETWEEN(1,COUNTA(#REF!)))</f>
        <v>#REF!</v>
      </c>
      <c r="AC57" s="1" t="e">
        <f t="array" aca="1" ref="AC57" ca="1">INDEX(#REF!,RANDBETWEEN(1,COUNTA(#REF!)))</f>
        <v>#REF!</v>
      </c>
      <c r="AD57" s="1" t="e">
        <f t="array" aca="1" ref="AD57" ca="1">INDEX(#REF!,RANDBETWEEN(1,COUNTA(#REF!)))</f>
        <v>#REF!</v>
      </c>
      <c r="AE57" s="1" t="e">
        <f t="array" aca="1" ref="AE57" ca="1">INDEX(#REF!,RANDBETWEEN(1,COUNTA(#REF!)))</f>
        <v>#REF!</v>
      </c>
      <c r="AF57" s="1" t="e">
        <f t="array" aca="1" ref="AF57" ca="1">INDEX(#REF!,RANDBETWEEN(1,COUNTA(#REF!)))</f>
        <v>#REF!</v>
      </c>
      <c r="AG57" s="1" t="e">
        <f t="array" aca="1" ref="AG57" ca="1">INDEX(#REF!,RANDBETWEEN(1,COUNTA(#REF!)))</f>
        <v>#REF!</v>
      </c>
      <c r="AH57" s="1" t="e">
        <f t="array" aca="1" ref="AH57" ca="1">INDEX(#REF!,RANDBETWEEN(1,COUNTA(#REF!)))</f>
        <v>#REF!</v>
      </c>
      <c r="AI57" s="1" t="e">
        <f t="array" aca="1" ref="AI57" ca="1">INDEX(#REF!,RANDBETWEEN(1,COUNTA(#REF!)))</f>
        <v>#REF!</v>
      </c>
      <c r="AJ57" s="1" t="e">
        <f t="array" aca="1" ref="AJ57" ca="1">INDEX(#REF!,RANDBETWEEN(1,COUNTA(#REF!)))</f>
        <v>#REF!</v>
      </c>
      <c r="AK57" s="1" t="e">
        <f t="array" aca="1" ref="AK57" ca="1">INDEX(#REF!,RANDBETWEEN(1,COUNTA(#REF!)))</f>
        <v>#REF!</v>
      </c>
      <c r="AL57" s="1" t="e">
        <f t="array" aca="1" ref="AL57" ca="1">INDEX(#REF!,RANDBETWEEN(1,COUNTA(#REF!)))</f>
        <v>#REF!</v>
      </c>
      <c r="AM57" s="1" t="e">
        <f t="array" aca="1" ref="AM57" ca="1">INDEX(#REF!,RANDBETWEEN(1,COUNTA(#REF!)))</f>
        <v>#REF!</v>
      </c>
      <c r="AN57" s="1" t="e">
        <f ca="1">_xlfn.XLOOKUP(AL57,#REF!,#REF!)</f>
        <v>#REF!</v>
      </c>
      <c r="AO57" s="1" t="e">
        <f ca="1">_xlfn.XLOOKUP(AM57,#REF!,#REF!)</f>
        <v>#REF!</v>
      </c>
      <c r="AP5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7" s="1">
        <v>0</v>
      </c>
      <c r="AR57" s="1" t="e">
        <f t="array" aca="1" ref="AR57" ca="1">INDEX(#REF!,RANDBETWEEN(1,COUNTA(#REF!)))</f>
        <v>#REF!</v>
      </c>
      <c r="AS57" s="1" t="e">
        <f t="array" aca="1" ref="AS57" ca="1">INDEX(#REF!,RANDBETWEEN(1,COUNTA(#REF!)))</f>
        <v>#REF!</v>
      </c>
      <c r="AT57" s="1" t="e">
        <f t="array" aca="1" ref="AT57" ca="1">INDEX(#REF!,RANDBETWEEN(1,COUNTA(#REF!)))</f>
        <v>#REF!</v>
      </c>
      <c r="AU57" s="1" t="e">
        <f t="array" aca="1" ref="AU57" ca="1">INDEX(#REF!,RANDBETWEEN(1,COUNTA(#REF!)))</f>
        <v>#REF!</v>
      </c>
      <c r="AV57" s="1" t="e">
        <f t="array" aca="1" ref="AV57" ca="1">INDEX(#REF!,RANDBETWEEN(1,COUNTA(#REF!)))</f>
        <v>#REF!</v>
      </c>
      <c r="AW57" s="1" t="e">
        <f t="array" aca="1" ref="AW57" ca="1">INDEX(#REF!,RANDBETWEEN(1,COUNTA(#REF!)))</f>
        <v>#REF!</v>
      </c>
      <c r="AX57" s="1" t="e">
        <f t="array" aca="1" ref="AX57" ca="1">INDEX(#REF!,RANDBETWEEN(1,COUNTA(#REF!)))</f>
        <v>#REF!</v>
      </c>
      <c r="AY57" s="1" t="e">
        <f t="array" aca="1" ref="AY57" ca="1">INDEX(#REF!,RANDBETWEEN(1,COUNTA(#REF!)))</f>
        <v>#REF!</v>
      </c>
      <c r="AZ57" s="1" t="e">
        <f t="array" aca="1" ref="AZ57" ca="1">INDEX(#REF!,RANDBETWEEN(1,COUNTA(#REF!)))</f>
        <v>#REF!</v>
      </c>
      <c r="BA57" s="1" t="e">
        <f t="array" aca="1" ref="BA57" ca="1">INDEX(#REF!,RANDBETWEEN(1,COUNTA(#REF!)))</f>
        <v>#REF!</v>
      </c>
      <c r="BB57" s="1" t="e">
        <f t="array" aca="1" ref="BB57" ca="1">INDEX(#REF!,RANDBETWEEN(1,COUNTA(#REF!)))</f>
        <v>#REF!</v>
      </c>
      <c r="BC57" s="1" t="e">
        <f t="array" aca="1" ref="BC57" ca="1">IF($AV57="Yes",INDEX(#REF!,RANDBETWEEN(1,COUNTA(#REF!))),"")</f>
        <v>#REF!</v>
      </c>
      <c r="BD57" s="1" t="e">
        <f t="array" aca="1" ref="BD57" ca="1">IF($AV57="Yes",INDEX(#REF!,RANDBETWEEN(1,COUNTA(#REF!))),"")</f>
        <v>#REF!</v>
      </c>
      <c r="BE57" s="1" t="e">
        <f t="array" aca="1" ref="BE57" ca="1">IF($AV57="Yes",INDEX(#REF!,RANDBETWEEN(1,COUNTA(#REF!))),"")</f>
        <v>#REF!</v>
      </c>
      <c r="BF57" s="1" t="e">
        <f t="array" aca="1" ref="BF57" ca="1">IF($AV57="Yes",INDEX(#REF!,RANDBETWEEN(1,COUNTA(#REF!))),"")</f>
        <v>#REF!</v>
      </c>
      <c r="BG57" s="1" t="e">
        <f t="array" aca="1" ref="BG57" ca="1">IF($AV57="Yes",INDEX(#REF!,RANDBETWEEN(1,COUNTA(#REF!))),"")</f>
        <v>#REF!</v>
      </c>
    </row>
    <row r="58" spans="1:59" ht="15.75" customHeight="1" x14ac:dyDescent="0.25">
      <c r="A58" s="6">
        <v>44895.812291666669</v>
      </c>
      <c r="B58" s="1" t="e">
        <f t="array" aca="1" ref="B58" ca="1">INDEX(#REF!,RANDBETWEEN(1,COUNTA(#REF!)))</f>
        <v>#REF!</v>
      </c>
      <c r="C58" s="1" t="e">
        <f t="array" aca="1" ref="C58" ca="1">INDEX(#REF!,RANDBETWEEN(1,COUNTA(#REF!)))</f>
        <v>#REF!</v>
      </c>
      <c r="D58" s="1" t="e">
        <f t="array" aca="1" ref="D58" ca="1">INDEX(#REF!,RANDBETWEEN(1,COUNTA(#REF!)))</f>
        <v>#REF!</v>
      </c>
      <c r="E58" s="1" t="e">
        <f t="array" aca="1" ref="E58" ca="1">INDEX(#REF!,RANDBETWEEN(1,COUNTA(#REF!)))</f>
        <v>#REF!</v>
      </c>
      <c r="F58" s="1" t="e">
        <f t="array" aca="1" ref="F58" ca="1">INDEX(#REF!,RANDBETWEEN(1,COUNTA(#REF!)))</f>
        <v>#REF!</v>
      </c>
      <c r="G58" s="1" t="e">
        <f t="array" aca="1" ref="G58" ca="1">IF($F58="Public Housing (HDB)",INDEX(#REF!,RANDBETWEEN(1,COUNTA(#REF!))),"")</f>
        <v>#REF!</v>
      </c>
      <c r="H58" s="1" t="e">
        <f t="array" aca="1" ref="H58" ca="1">IF($F58="Public Housing (HDB)",INDEX(#REF!,RANDBETWEEN(1,COUNTA(#REF!))),"")</f>
        <v>#REF!</v>
      </c>
      <c r="I58" s="1" t="e">
        <f t="array" aca="1" ref="I58" ca="1">IF($F58="Public Housing (HDB)",INDEX(#REF!,RANDBETWEEN(1,COUNTA(#REF!))),"")</f>
        <v>#REF!</v>
      </c>
      <c r="J58" s="1" t="e">
        <f t="array" aca="1" ref="J58" ca="1">IF($F58="Public Housing (HDB)",INDEX(#REF!,RANDBETWEEN(1,COUNTA(#REF!))),"")</f>
        <v>#REF!</v>
      </c>
      <c r="K58" s="1" t="e">
        <f t="array" aca="1" ref="K58" ca="1">IF($F58&lt;&gt;"Public Housing (HDB)",INDEX(#REF!,RANDBETWEEN(1,COUNTA(#REF!))),"")</f>
        <v>#REF!</v>
      </c>
      <c r="L58" s="1" t="e">
        <f t="array" aca="1" ref="L58" ca="1">IF($F58&lt;&gt;"Public Housing (HDB)",INDEX(#REF!,RANDBETWEEN(1,COUNTA(#REF!))),"")</f>
        <v>#REF!</v>
      </c>
      <c r="M58" s="1" t="e">
        <f t="array" aca="1" ref="M58" ca="1">IF($F58&lt;&gt;"Public Housing (HDB)",INDEX(#REF!,RANDBETWEEN(1,COUNTA(#REF!))),"")</f>
        <v>#REF!</v>
      </c>
      <c r="N58" s="1" t="e">
        <f t="array" aca="1" ref="N58" ca="1">INDEX(#REF!,RANDBETWEEN(1,COUNTA(#REF!)))</f>
        <v>#REF!</v>
      </c>
      <c r="O58" s="1" t="e">
        <f t="array" aca="1" ref="O58" ca="1">INDEX(#REF!,RANDBETWEEN(1,COUNTA(#REF!)))</f>
        <v>#REF!</v>
      </c>
      <c r="P58" s="1" t="e">
        <f t="array" aca="1" ref="P58" ca="1">INDEX(#REF!,RANDBETWEEN(1,COUNTA(#REF!)))</f>
        <v>#REF!</v>
      </c>
      <c r="Q58" s="1" t="e">
        <f ca="1">_xlfn.XLOOKUP(FormResponses2[[#This Row],[How many friends do you have in your neighbourhood? ]],$Q$104:$Q$115,$R$104:$R$115)</f>
        <v>#REF!</v>
      </c>
      <c r="R58" s="1" t="e">
        <f ca="1">_xlfn.XLOOKUP(FormResponses2[[#This Row],[How many friends of different ethnicity do you have in your neighbourhood? ]],$Q$104:$Q$115,$R$104:$R$115)</f>
        <v>#REF!</v>
      </c>
      <c r="S5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8" s="1"/>
      <c r="U58" s="1" t="e">
        <f t="array" aca="1" ref="U58" ca="1">INDEX(#REF!,RANDBETWEEN(1,COUNTA(#REF!)))</f>
        <v>#REF!</v>
      </c>
      <c r="V58" s="1" t="e">
        <f t="array" aca="1" ref="V58" ca="1">INDEX(#REF!,RANDBETWEEN(1,COUNTA(#REF!)))</f>
        <v>#REF!</v>
      </c>
      <c r="W58" s="1" t="e">
        <f t="array" aca="1" ref="W58" ca="1">INDEX(#REF!,RANDBETWEEN(1,COUNTA(#REF!)))</f>
        <v>#REF!</v>
      </c>
      <c r="X58" s="1" t="e">
        <f t="array" aca="1" ref="X58" ca="1">INDEX(#REF!,RANDBETWEEN(1,COUNTA(#REF!)))</f>
        <v>#REF!</v>
      </c>
      <c r="Y58" s="1" t="e">
        <f t="array" aca="1" ref="Y58" ca="1">INDEX(#REF!,RANDBETWEEN(1,COUNTA(#REF!)))</f>
        <v>#REF!</v>
      </c>
      <c r="Z58" s="1" t="e">
        <f t="array" aca="1" ref="Z58" ca="1">INDEX(#REF!,RANDBETWEEN(1,COUNTA(#REF!)))</f>
        <v>#REF!</v>
      </c>
      <c r="AA58" s="1" t="e">
        <f t="array" aca="1" ref="AA58" ca="1">INDEX(#REF!,RANDBETWEEN(1,COUNTA(#REF!)))</f>
        <v>#REF!</v>
      </c>
      <c r="AB58" s="1" t="e">
        <f t="array" aca="1" ref="AB58" ca="1">INDEX(#REF!,RANDBETWEEN(1,COUNTA(#REF!)))</f>
        <v>#REF!</v>
      </c>
      <c r="AC58" s="1" t="e">
        <f t="array" aca="1" ref="AC58" ca="1">INDEX(#REF!,RANDBETWEEN(1,COUNTA(#REF!)))</f>
        <v>#REF!</v>
      </c>
      <c r="AD58" s="1" t="e">
        <f t="array" aca="1" ref="AD58" ca="1">INDEX(#REF!,RANDBETWEEN(1,COUNTA(#REF!)))</f>
        <v>#REF!</v>
      </c>
      <c r="AE58" s="1" t="e">
        <f t="array" aca="1" ref="AE58" ca="1">INDEX(#REF!,RANDBETWEEN(1,COUNTA(#REF!)))</f>
        <v>#REF!</v>
      </c>
      <c r="AF58" s="1" t="e">
        <f t="array" aca="1" ref="AF58" ca="1">INDEX(#REF!,RANDBETWEEN(1,COUNTA(#REF!)))</f>
        <v>#REF!</v>
      </c>
      <c r="AG58" s="1" t="e">
        <f t="array" aca="1" ref="AG58" ca="1">INDEX(#REF!,RANDBETWEEN(1,COUNTA(#REF!)))</f>
        <v>#REF!</v>
      </c>
      <c r="AH58" s="1" t="e">
        <f t="array" aca="1" ref="AH58" ca="1">INDEX(#REF!,RANDBETWEEN(1,COUNTA(#REF!)))</f>
        <v>#REF!</v>
      </c>
      <c r="AI58" s="1" t="e">
        <f t="array" aca="1" ref="AI58" ca="1">INDEX(#REF!,RANDBETWEEN(1,COUNTA(#REF!)))</f>
        <v>#REF!</v>
      </c>
      <c r="AJ58" s="1" t="e">
        <f t="array" aca="1" ref="AJ58" ca="1">INDEX(#REF!,RANDBETWEEN(1,COUNTA(#REF!)))</f>
        <v>#REF!</v>
      </c>
      <c r="AK58" s="1" t="e">
        <f t="array" aca="1" ref="AK58" ca="1">INDEX(#REF!,RANDBETWEEN(1,COUNTA(#REF!)))</f>
        <v>#REF!</v>
      </c>
      <c r="AL58" s="1" t="e">
        <f t="array" aca="1" ref="AL58" ca="1">INDEX(#REF!,RANDBETWEEN(1,COUNTA(#REF!)))</f>
        <v>#REF!</v>
      </c>
      <c r="AM58" s="1" t="e">
        <f t="array" aca="1" ref="AM58" ca="1">INDEX(#REF!,RANDBETWEEN(1,COUNTA(#REF!)))</f>
        <v>#REF!</v>
      </c>
      <c r="AN58" s="1" t="e">
        <f ca="1">_xlfn.XLOOKUP(AL58,#REF!,#REF!)</f>
        <v>#REF!</v>
      </c>
      <c r="AO58" s="1" t="e">
        <f ca="1">_xlfn.XLOOKUP(AM58,#REF!,#REF!)</f>
        <v>#REF!</v>
      </c>
      <c r="AP5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8" s="1">
        <v>0.37172774869109948</v>
      </c>
      <c r="AR58" s="1" t="e">
        <f t="array" aca="1" ref="AR58" ca="1">INDEX(#REF!,RANDBETWEEN(1,COUNTA(#REF!)))</f>
        <v>#REF!</v>
      </c>
      <c r="AS58" s="1" t="e">
        <f t="array" aca="1" ref="AS58" ca="1">INDEX(#REF!,RANDBETWEEN(1,COUNTA(#REF!)))</f>
        <v>#REF!</v>
      </c>
      <c r="AT58" s="1" t="e">
        <f t="array" aca="1" ref="AT58" ca="1">INDEX(#REF!,RANDBETWEEN(1,COUNTA(#REF!)))</f>
        <v>#REF!</v>
      </c>
      <c r="AU58" s="1" t="e">
        <f t="array" aca="1" ref="AU58" ca="1">INDEX(#REF!,RANDBETWEEN(1,COUNTA(#REF!)))</f>
        <v>#REF!</v>
      </c>
      <c r="AV58" s="1" t="e">
        <f t="array" aca="1" ref="AV58" ca="1">INDEX(#REF!,RANDBETWEEN(1,COUNTA(#REF!)))</f>
        <v>#REF!</v>
      </c>
      <c r="AW58" s="1" t="e">
        <f t="array" aca="1" ref="AW58" ca="1">INDEX(#REF!,RANDBETWEEN(1,COUNTA(#REF!)))</f>
        <v>#REF!</v>
      </c>
      <c r="AX58" s="1" t="e">
        <f t="array" aca="1" ref="AX58" ca="1">INDEX(#REF!,RANDBETWEEN(1,COUNTA(#REF!)))</f>
        <v>#REF!</v>
      </c>
      <c r="AY58" s="1" t="e">
        <f t="array" aca="1" ref="AY58" ca="1">INDEX(#REF!,RANDBETWEEN(1,COUNTA(#REF!)))</f>
        <v>#REF!</v>
      </c>
      <c r="AZ58" s="1" t="e">
        <f t="array" aca="1" ref="AZ58" ca="1">INDEX(#REF!,RANDBETWEEN(1,COUNTA(#REF!)))</f>
        <v>#REF!</v>
      </c>
      <c r="BA58" s="1" t="e">
        <f t="array" aca="1" ref="BA58" ca="1">INDEX(#REF!,RANDBETWEEN(1,COUNTA(#REF!)))</f>
        <v>#REF!</v>
      </c>
      <c r="BB58" s="1" t="e">
        <f t="array" aca="1" ref="BB58" ca="1">INDEX(#REF!,RANDBETWEEN(1,COUNTA(#REF!)))</f>
        <v>#REF!</v>
      </c>
      <c r="BC58" s="1" t="e">
        <f t="array" aca="1" ref="BC58" ca="1">IF($AV58="Yes",INDEX(#REF!,RANDBETWEEN(1,COUNTA(#REF!))),"")</f>
        <v>#REF!</v>
      </c>
      <c r="BD58" s="1" t="e">
        <f t="array" aca="1" ref="BD58" ca="1">IF($AV58="Yes",INDEX(#REF!,RANDBETWEEN(1,COUNTA(#REF!))),"")</f>
        <v>#REF!</v>
      </c>
      <c r="BE58" s="1" t="e">
        <f t="array" aca="1" ref="BE58" ca="1">IF($AV58="Yes",INDEX(#REF!,RANDBETWEEN(1,COUNTA(#REF!))),"")</f>
        <v>#REF!</v>
      </c>
      <c r="BF58" s="1" t="e">
        <f t="array" aca="1" ref="BF58" ca="1">IF($AV58="Yes",INDEX(#REF!,RANDBETWEEN(1,COUNTA(#REF!))),"")</f>
        <v>#REF!</v>
      </c>
      <c r="BG58" s="1" t="e">
        <f t="array" aca="1" ref="BG58" ca="1">IF($AV58="Yes",INDEX(#REF!,RANDBETWEEN(1,COUNTA(#REF!))),"")</f>
        <v>#REF!</v>
      </c>
    </row>
    <row r="59" spans="1:59" ht="15.75" customHeight="1" x14ac:dyDescent="0.25">
      <c r="A59" s="6">
        <v>44896.812291666669</v>
      </c>
      <c r="B59" s="1" t="e">
        <f t="array" aca="1" ref="B59" ca="1">INDEX(#REF!,RANDBETWEEN(1,COUNTA(#REF!)))</f>
        <v>#REF!</v>
      </c>
      <c r="C59" s="1" t="e">
        <f t="array" aca="1" ref="C59" ca="1">INDEX(#REF!,RANDBETWEEN(1,COUNTA(#REF!)))</f>
        <v>#REF!</v>
      </c>
      <c r="D59" s="1" t="e">
        <f t="array" aca="1" ref="D59" ca="1">INDEX(#REF!,RANDBETWEEN(1,COUNTA(#REF!)))</f>
        <v>#REF!</v>
      </c>
      <c r="E59" s="1" t="e">
        <f t="array" aca="1" ref="E59" ca="1">INDEX(#REF!,RANDBETWEEN(1,COUNTA(#REF!)))</f>
        <v>#REF!</v>
      </c>
      <c r="F59" s="1" t="e">
        <f t="array" aca="1" ref="F59" ca="1">INDEX(#REF!,RANDBETWEEN(1,COUNTA(#REF!)))</f>
        <v>#REF!</v>
      </c>
      <c r="G59" s="1" t="e">
        <f t="array" aca="1" ref="G59" ca="1">IF($F59="Public Housing (HDB)",INDEX(#REF!,RANDBETWEEN(1,COUNTA(#REF!))),"")</f>
        <v>#REF!</v>
      </c>
      <c r="H59" s="1" t="e">
        <f t="array" aca="1" ref="H59" ca="1">IF($F59="Public Housing (HDB)",INDEX(#REF!,RANDBETWEEN(1,COUNTA(#REF!))),"")</f>
        <v>#REF!</v>
      </c>
      <c r="I59" s="1" t="e">
        <f t="array" aca="1" ref="I59" ca="1">IF($F59="Public Housing (HDB)",INDEX(#REF!,RANDBETWEEN(1,COUNTA(#REF!))),"")</f>
        <v>#REF!</v>
      </c>
      <c r="J59" s="1" t="e">
        <f t="array" aca="1" ref="J59" ca="1">IF($F59="Public Housing (HDB)",INDEX(#REF!,RANDBETWEEN(1,COUNTA(#REF!))),"")</f>
        <v>#REF!</v>
      </c>
      <c r="K59" s="1" t="e">
        <f t="array" aca="1" ref="K59" ca="1">IF($F59&lt;&gt;"Public Housing (HDB)",INDEX(#REF!,RANDBETWEEN(1,COUNTA(#REF!))),"")</f>
        <v>#REF!</v>
      </c>
      <c r="L59" s="1" t="e">
        <f t="array" aca="1" ref="L59" ca="1">IF($F59&lt;&gt;"Public Housing (HDB)",INDEX(#REF!,RANDBETWEEN(1,COUNTA(#REF!))),"")</f>
        <v>#REF!</v>
      </c>
      <c r="M59" s="1" t="e">
        <f t="array" aca="1" ref="M59" ca="1">IF($F59&lt;&gt;"Public Housing (HDB)",INDEX(#REF!,RANDBETWEEN(1,COUNTA(#REF!))),"")</f>
        <v>#REF!</v>
      </c>
      <c r="N59" s="1" t="e">
        <f t="array" aca="1" ref="N59" ca="1">INDEX(#REF!,RANDBETWEEN(1,COUNTA(#REF!)))</f>
        <v>#REF!</v>
      </c>
      <c r="O59" s="1" t="e">
        <f t="array" aca="1" ref="O59" ca="1">INDEX(#REF!,RANDBETWEEN(1,COUNTA(#REF!)))</f>
        <v>#REF!</v>
      </c>
      <c r="P59" s="1" t="e">
        <f t="array" aca="1" ref="P59" ca="1">INDEX(#REF!,RANDBETWEEN(1,COUNTA(#REF!)))</f>
        <v>#REF!</v>
      </c>
      <c r="Q59" s="1" t="e">
        <f ca="1">_xlfn.XLOOKUP(FormResponses2[[#This Row],[How many friends do you have in your neighbourhood? ]],$Q$104:$Q$115,$R$104:$R$115)</f>
        <v>#REF!</v>
      </c>
      <c r="R59" s="1" t="e">
        <f ca="1">_xlfn.XLOOKUP(FormResponses2[[#This Row],[How many friends of different ethnicity do you have in your neighbourhood? ]],$Q$104:$Q$115,$R$104:$R$115)</f>
        <v>#REF!</v>
      </c>
      <c r="S5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59" s="1">
        <v>0.20529801324503311</v>
      </c>
      <c r="U59" s="1" t="e">
        <f t="array" aca="1" ref="U59" ca="1">INDEX(#REF!,RANDBETWEEN(1,COUNTA(#REF!)))</f>
        <v>#REF!</v>
      </c>
      <c r="V59" s="1" t="e">
        <f t="array" aca="1" ref="V59" ca="1">INDEX(#REF!,RANDBETWEEN(1,COUNTA(#REF!)))</f>
        <v>#REF!</v>
      </c>
      <c r="W59" s="1" t="e">
        <f t="array" aca="1" ref="W59" ca="1">INDEX(#REF!,RANDBETWEEN(1,COUNTA(#REF!)))</f>
        <v>#REF!</v>
      </c>
      <c r="X59" s="1" t="e">
        <f t="array" aca="1" ref="X59" ca="1">INDEX(#REF!,RANDBETWEEN(1,COUNTA(#REF!)))</f>
        <v>#REF!</v>
      </c>
      <c r="Y59" s="1" t="e">
        <f t="array" aca="1" ref="Y59" ca="1">INDEX(#REF!,RANDBETWEEN(1,COUNTA(#REF!)))</f>
        <v>#REF!</v>
      </c>
      <c r="Z59" s="1" t="e">
        <f t="array" aca="1" ref="Z59" ca="1">INDEX(#REF!,RANDBETWEEN(1,COUNTA(#REF!)))</f>
        <v>#REF!</v>
      </c>
      <c r="AA59" s="1" t="e">
        <f t="array" aca="1" ref="AA59" ca="1">INDEX(#REF!,RANDBETWEEN(1,COUNTA(#REF!)))</f>
        <v>#REF!</v>
      </c>
      <c r="AB59" s="1" t="e">
        <f t="array" aca="1" ref="AB59" ca="1">INDEX(#REF!,RANDBETWEEN(1,COUNTA(#REF!)))</f>
        <v>#REF!</v>
      </c>
      <c r="AC59" s="1" t="e">
        <f t="array" aca="1" ref="AC59" ca="1">INDEX(#REF!,RANDBETWEEN(1,COUNTA(#REF!)))</f>
        <v>#REF!</v>
      </c>
      <c r="AD59" s="1" t="e">
        <f t="array" aca="1" ref="AD59" ca="1">INDEX(#REF!,RANDBETWEEN(1,COUNTA(#REF!)))</f>
        <v>#REF!</v>
      </c>
      <c r="AE59" s="1" t="e">
        <f t="array" aca="1" ref="AE59" ca="1">INDEX(#REF!,RANDBETWEEN(1,COUNTA(#REF!)))</f>
        <v>#REF!</v>
      </c>
      <c r="AF59" s="1" t="e">
        <f t="array" aca="1" ref="AF59" ca="1">INDEX(#REF!,RANDBETWEEN(1,COUNTA(#REF!)))</f>
        <v>#REF!</v>
      </c>
      <c r="AG59" s="1" t="e">
        <f t="array" aca="1" ref="AG59" ca="1">INDEX(#REF!,RANDBETWEEN(1,COUNTA(#REF!)))</f>
        <v>#REF!</v>
      </c>
      <c r="AH59" s="1" t="e">
        <f t="array" aca="1" ref="AH59" ca="1">INDEX(#REF!,RANDBETWEEN(1,COUNTA(#REF!)))</f>
        <v>#REF!</v>
      </c>
      <c r="AI59" s="1" t="e">
        <f t="array" aca="1" ref="AI59" ca="1">INDEX(#REF!,RANDBETWEEN(1,COUNTA(#REF!)))</f>
        <v>#REF!</v>
      </c>
      <c r="AJ59" s="1" t="e">
        <f t="array" aca="1" ref="AJ59" ca="1">INDEX(#REF!,RANDBETWEEN(1,COUNTA(#REF!)))</f>
        <v>#REF!</v>
      </c>
      <c r="AK59" s="1" t="e">
        <f t="array" aca="1" ref="AK59" ca="1">INDEX(#REF!,RANDBETWEEN(1,COUNTA(#REF!)))</f>
        <v>#REF!</v>
      </c>
      <c r="AL59" s="1" t="e">
        <f t="array" aca="1" ref="AL59" ca="1">INDEX(#REF!,RANDBETWEEN(1,COUNTA(#REF!)))</f>
        <v>#REF!</v>
      </c>
      <c r="AM59" s="1" t="e">
        <f t="array" aca="1" ref="AM59" ca="1">INDEX(#REF!,RANDBETWEEN(1,COUNTA(#REF!)))</f>
        <v>#REF!</v>
      </c>
      <c r="AN59" s="1" t="e">
        <f ca="1">_xlfn.XLOOKUP(AL59,#REF!,#REF!)</f>
        <v>#REF!</v>
      </c>
      <c r="AO59" s="1" t="e">
        <f ca="1">_xlfn.XLOOKUP(AM59,#REF!,#REF!)</f>
        <v>#REF!</v>
      </c>
      <c r="AP5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59" s="1"/>
      <c r="AR59" s="1" t="e">
        <f t="array" aca="1" ref="AR59" ca="1">INDEX(#REF!,RANDBETWEEN(1,COUNTA(#REF!)))</f>
        <v>#REF!</v>
      </c>
      <c r="AS59" s="1" t="e">
        <f t="array" aca="1" ref="AS59" ca="1">INDEX(#REF!,RANDBETWEEN(1,COUNTA(#REF!)))</f>
        <v>#REF!</v>
      </c>
      <c r="AT59" s="1" t="e">
        <f t="array" aca="1" ref="AT59" ca="1">INDEX(#REF!,RANDBETWEEN(1,COUNTA(#REF!)))</f>
        <v>#REF!</v>
      </c>
      <c r="AU59" s="1" t="e">
        <f t="array" aca="1" ref="AU59" ca="1">INDEX(#REF!,RANDBETWEEN(1,COUNTA(#REF!)))</f>
        <v>#REF!</v>
      </c>
      <c r="AV59" s="1" t="e">
        <f t="array" aca="1" ref="AV59" ca="1">INDEX(#REF!,RANDBETWEEN(1,COUNTA(#REF!)))</f>
        <v>#REF!</v>
      </c>
      <c r="AW59" s="1" t="e">
        <f t="array" aca="1" ref="AW59" ca="1">INDEX(#REF!,RANDBETWEEN(1,COUNTA(#REF!)))</f>
        <v>#REF!</v>
      </c>
      <c r="AX59" s="1" t="e">
        <f t="array" aca="1" ref="AX59" ca="1">INDEX(#REF!,RANDBETWEEN(1,COUNTA(#REF!)))</f>
        <v>#REF!</v>
      </c>
      <c r="AY59" s="1" t="e">
        <f t="array" aca="1" ref="AY59" ca="1">INDEX(#REF!,RANDBETWEEN(1,COUNTA(#REF!)))</f>
        <v>#REF!</v>
      </c>
      <c r="AZ59" s="1" t="e">
        <f t="array" aca="1" ref="AZ59" ca="1">INDEX(#REF!,RANDBETWEEN(1,COUNTA(#REF!)))</f>
        <v>#REF!</v>
      </c>
      <c r="BA59" s="1" t="e">
        <f t="array" aca="1" ref="BA59" ca="1">INDEX(#REF!,RANDBETWEEN(1,COUNTA(#REF!)))</f>
        <v>#REF!</v>
      </c>
      <c r="BB59" s="1" t="e">
        <f t="array" aca="1" ref="BB59" ca="1">INDEX(#REF!,RANDBETWEEN(1,COUNTA(#REF!)))</f>
        <v>#REF!</v>
      </c>
      <c r="BC59" s="1" t="e">
        <f t="array" aca="1" ref="BC59" ca="1">IF($AV59="Yes",INDEX(#REF!,RANDBETWEEN(1,COUNTA(#REF!))),"")</f>
        <v>#REF!</v>
      </c>
      <c r="BD59" s="1" t="e">
        <f t="array" aca="1" ref="BD59" ca="1">IF($AV59="Yes",INDEX(#REF!,RANDBETWEEN(1,COUNTA(#REF!))),"")</f>
        <v>#REF!</v>
      </c>
      <c r="BE59" s="1" t="e">
        <f t="array" aca="1" ref="BE59" ca="1">IF($AV59="Yes",INDEX(#REF!,RANDBETWEEN(1,COUNTA(#REF!))),"")</f>
        <v>#REF!</v>
      </c>
      <c r="BF59" s="1" t="e">
        <f t="array" aca="1" ref="BF59" ca="1">IF($AV59="Yes",INDEX(#REF!,RANDBETWEEN(1,COUNTA(#REF!))),"")</f>
        <v>#REF!</v>
      </c>
      <c r="BG59" s="1" t="e">
        <f t="array" aca="1" ref="BG59" ca="1">IF($AV59="Yes",INDEX(#REF!,RANDBETWEEN(1,COUNTA(#REF!))),"")</f>
        <v>#REF!</v>
      </c>
    </row>
    <row r="60" spans="1:59" ht="15.75" customHeight="1" x14ac:dyDescent="0.25">
      <c r="A60" s="6">
        <v>44897.812291666669</v>
      </c>
      <c r="B60" s="1" t="e">
        <f t="array" aca="1" ref="B60" ca="1">INDEX(#REF!,RANDBETWEEN(1,COUNTA(#REF!)))</f>
        <v>#REF!</v>
      </c>
      <c r="C60" s="1" t="e">
        <f t="array" aca="1" ref="C60" ca="1">INDEX(#REF!,RANDBETWEEN(1,COUNTA(#REF!)))</f>
        <v>#REF!</v>
      </c>
      <c r="D60" s="1" t="e">
        <f t="array" aca="1" ref="D60" ca="1">INDEX(#REF!,RANDBETWEEN(1,COUNTA(#REF!)))</f>
        <v>#REF!</v>
      </c>
      <c r="E60" s="1" t="e">
        <f t="array" aca="1" ref="E60" ca="1">INDEX(#REF!,RANDBETWEEN(1,COUNTA(#REF!)))</f>
        <v>#REF!</v>
      </c>
      <c r="F60" s="1" t="e">
        <f t="array" aca="1" ref="F60" ca="1">INDEX(#REF!,RANDBETWEEN(1,COUNTA(#REF!)))</f>
        <v>#REF!</v>
      </c>
      <c r="G60" s="1" t="e">
        <f t="array" aca="1" ref="G60" ca="1">IF($F60="Public Housing (HDB)",INDEX(#REF!,RANDBETWEEN(1,COUNTA(#REF!))),"")</f>
        <v>#REF!</v>
      </c>
      <c r="H60" s="1" t="e">
        <f t="array" aca="1" ref="H60" ca="1">IF($F60="Public Housing (HDB)",INDEX(#REF!,RANDBETWEEN(1,COUNTA(#REF!))),"")</f>
        <v>#REF!</v>
      </c>
      <c r="I60" s="1" t="e">
        <f t="array" aca="1" ref="I60" ca="1">IF($F60="Public Housing (HDB)",INDEX(#REF!,RANDBETWEEN(1,COUNTA(#REF!))),"")</f>
        <v>#REF!</v>
      </c>
      <c r="J60" s="1" t="e">
        <f t="array" aca="1" ref="J60" ca="1">IF($F60="Public Housing (HDB)",INDEX(#REF!,RANDBETWEEN(1,COUNTA(#REF!))),"")</f>
        <v>#REF!</v>
      </c>
      <c r="K60" s="1" t="e">
        <f t="array" aca="1" ref="K60" ca="1">IF($F60&lt;&gt;"Public Housing (HDB)",INDEX(#REF!,RANDBETWEEN(1,COUNTA(#REF!))),"")</f>
        <v>#REF!</v>
      </c>
      <c r="L60" s="1" t="e">
        <f t="array" aca="1" ref="L60" ca="1">IF($F60&lt;&gt;"Public Housing (HDB)",INDEX(#REF!,RANDBETWEEN(1,COUNTA(#REF!))),"")</f>
        <v>#REF!</v>
      </c>
      <c r="M60" s="1" t="e">
        <f t="array" aca="1" ref="M60" ca="1">IF($F60&lt;&gt;"Public Housing (HDB)",INDEX(#REF!,RANDBETWEEN(1,COUNTA(#REF!))),"")</f>
        <v>#REF!</v>
      </c>
      <c r="N60" s="1" t="e">
        <f t="array" aca="1" ref="N60" ca="1">INDEX(#REF!,RANDBETWEEN(1,COUNTA(#REF!)))</f>
        <v>#REF!</v>
      </c>
      <c r="O60" s="1" t="e">
        <f t="array" aca="1" ref="O60" ca="1">INDEX(#REF!,RANDBETWEEN(1,COUNTA(#REF!)))</f>
        <v>#REF!</v>
      </c>
      <c r="P60" s="1" t="e">
        <f t="array" aca="1" ref="P60" ca="1">INDEX(#REF!,RANDBETWEEN(1,COUNTA(#REF!)))</f>
        <v>#REF!</v>
      </c>
      <c r="Q60" s="1" t="e">
        <f ca="1">_xlfn.XLOOKUP(FormResponses2[[#This Row],[How many friends do you have in your neighbourhood? ]],$Q$104:$Q$115,$R$104:$R$115)</f>
        <v>#REF!</v>
      </c>
      <c r="R60" s="1" t="e">
        <f ca="1">_xlfn.XLOOKUP(FormResponses2[[#This Row],[How many friends of different ethnicity do you have in your neighbourhood? ]],$Q$104:$Q$115,$R$104:$R$115)</f>
        <v>#REF!</v>
      </c>
      <c r="S6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0" s="1"/>
      <c r="U60" s="1" t="e">
        <f t="array" aca="1" ref="U60" ca="1">INDEX(#REF!,RANDBETWEEN(1,COUNTA(#REF!)))</f>
        <v>#REF!</v>
      </c>
      <c r="V60" s="1" t="e">
        <f t="array" aca="1" ref="V60" ca="1">INDEX(#REF!,RANDBETWEEN(1,COUNTA(#REF!)))</f>
        <v>#REF!</v>
      </c>
      <c r="W60" s="1" t="e">
        <f t="array" aca="1" ref="W60" ca="1">INDEX(#REF!,RANDBETWEEN(1,COUNTA(#REF!)))</f>
        <v>#REF!</v>
      </c>
      <c r="X60" s="1" t="e">
        <f t="array" aca="1" ref="X60" ca="1">INDEX(#REF!,RANDBETWEEN(1,COUNTA(#REF!)))</f>
        <v>#REF!</v>
      </c>
      <c r="Y60" s="1" t="e">
        <f t="array" aca="1" ref="Y60" ca="1">INDEX(#REF!,RANDBETWEEN(1,COUNTA(#REF!)))</f>
        <v>#REF!</v>
      </c>
      <c r="Z60" s="1" t="e">
        <f t="array" aca="1" ref="Z60" ca="1">INDEX(#REF!,RANDBETWEEN(1,COUNTA(#REF!)))</f>
        <v>#REF!</v>
      </c>
      <c r="AA60" s="1" t="e">
        <f t="array" aca="1" ref="AA60" ca="1">INDEX(#REF!,RANDBETWEEN(1,COUNTA(#REF!)))</f>
        <v>#REF!</v>
      </c>
      <c r="AB60" s="1" t="e">
        <f t="array" aca="1" ref="AB60" ca="1">INDEX(#REF!,RANDBETWEEN(1,COUNTA(#REF!)))</f>
        <v>#REF!</v>
      </c>
      <c r="AC60" s="1" t="e">
        <f t="array" aca="1" ref="AC60" ca="1">INDEX(#REF!,RANDBETWEEN(1,COUNTA(#REF!)))</f>
        <v>#REF!</v>
      </c>
      <c r="AD60" s="1" t="e">
        <f t="array" aca="1" ref="AD60" ca="1">INDEX(#REF!,RANDBETWEEN(1,COUNTA(#REF!)))</f>
        <v>#REF!</v>
      </c>
      <c r="AE60" s="1" t="e">
        <f t="array" aca="1" ref="AE60" ca="1">INDEX(#REF!,RANDBETWEEN(1,COUNTA(#REF!)))</f>
        <v>#REF!</v>
      </c>
      <c r="AF60" s="1" t="e">
        <f t="array" aca="1" ref="AF60" ca="1">INDEX(#REF!,RANDBETWEEN(1,COUNTA(#REF!)))</f>
        <v>#REF!</v>
      </c>
      <c r="AG60" s="1" t="e">
        <f t="array" aca="1" ref="AG60" ca="1">INDEX(#REF!,RANDBETWEEN(1,COUNTA(#REF!)))</f>
        <v>#REF!</v>
      </c>
      <c r="AH60" s="1" t="e">
        <f t="array" aca="1" ref="AH60" ca="1">INDEX(#REF!,RANDBETWEEN(1,COUNTA(#REF!)))</f>
        <v>#REF!</v>
      </c>
      <c r="AI60" s="1" t="e">
        <f t="array" aca="1" ref="AI60" ca="1">INDEX(#REF!,RANDBETWEEN(1,COUNTA(#REF!)))</f>
        <v>#REF!</v>
      </c>
      <c r="AJ60" s="1" t="e">
        <f t="array" aca="1" ref="AJ60" ca="1">INDEX(#REF!,RANDBETWEEN(1,COUNTA(#REF!)))</f>
        <v>#REF!</v>
      </c>
      <c r="AK60" s="1" t="e">
        <f t="array" aca="1" ref="AK60" ca="1">INDEX(#REF!,RANDBETWEEN(1,COUNTA(#REF!)))</f>
        <v>#REF!</v>
      </c>
      <c r="AL60" s="1" t="e">
        <f t="array" aca="1" ref="AL60" ca="1">INDEX(#REF!,RANDBETWEEN(1,COUNTA(#REF!)))</f>
        <v>#REF!</v>
      </c>
      <c r="AM60" s="1" t="e">
        <f t="array" aca="1" ref="AM60" ca="1">INDEX(#REF!,RANDBETWEEN(1,COUNTA(#REF!)))</f>
        <v>#REF!</v>
      </c>
      <c r="AN60" s="1" t="e">
        <f ca="1">_xlfn.XLOOKUP(AL60,#REF!,#REF!)</f>
        <v>#REF!</v>
      </c>
      <c r="AO60" s="1" t="e">
        <f ca="1">_xlfn.XLOOKUP(AM60,#REF!,#REF!)</f>
        <v>#REF!</v>
      </c>
      <c r="AP6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0" s="1">
        <v>5.2132701421800945E-2</v>
      </c>
      <c r="AR60" s="1" t="e">
        <f t="array" aca="1" ref="AR60" ca="1">INDEX(#REF!,RANDBETWEEN(1,COUNTA(#REF!)))</f>
        <v>#REF!</v>
      </c>
      <c r="AS60" s="1" t="e">
        <f t="array" aca="1" ref="AS60" ca="1">INDEX(#REF!,RANDBETWEEN(1,COUNTA(#REF!)))</f>
        <v>#REF!</v>
      </c>
      <c r="AT60" s="1" t="e">
        <f t="array" aca="1" ref="AT60" ca="1">INDEX(#REF!,RANDBETWEEN(1,COUNTA(#REF!)))</f>
        <v>#REF!</v>
      </c>
      <c r="AU60" s="1" t="e">
        <f t="array" aca="1" ref="AU60" ca="1">INDEX(#REF!,RANDBETWEEN(1,COUNTA(#REF!)))</f>
        <v>#REF!</v>
      </c>
      <c r="AV60" s="1" t="e">
        <f t="array" aca="1" ref="AV60" ca="1">INDEX(#REF!,RANDBETWEEN(1,COUNTA(#REF!)))</f>
        <v>#REF!</v>
      </c>
      <c r="AW60" s="1" t="e">
        <f t="array" aca="1" ref="AW60" ca="1">INDEX(#REF!,RANDBETWEEN(1,COUNTA(#REF!)))</f>
        <v>#REF!</v>
      </c>
      <c r="AX60" s="1" t="e">
        <f t="array" aca="1" ref="AX60" ca="1">INDEX(#REF!,RANDBETWEEN(1,COUNTA(#REF!)))</f>
        <v>#REF!</v>
      </c>
      <c r="AY60" s="1" t="e">
        <f t="array" aca="1" ref="AY60" ca="1">INDEX(#REF!,RANDBETWEEN(1,COUNTA(#REF!)))</f>
        <v>#REF!</v>
      </c>
      <c r="AZ60" s="1" t="e">
        <f t="array" aca="1" ref="AZ60" ca="1">INDEX(#REF!,RANDBETWEEN(1,COUNTA(#REF!)))</f>
        <v>#REF!</v>
      </c>
      <c r="BA60" s="1" t="e">
        <f t="array" aca="1" ref="BA60" ca="1">INDEX(#REF!,RANDBETWEEN(1,COUNTA(#REF!)))</f>
        <v>#REF!</v>
      </c>
      <c r="BB60" s="1" t="e">
        <f t="array" aca="1" ref="BB60" ca="1">INDEX(#REF!,RANDBETWEEN(1,COUNTA(#REF!)))</f>
        <v>#REF!</v>
      </c>
      <c r="BC60" s="1" t="e">
        <f t="array" aca="1" ref="BC60" ca="1">IF($AV60="Yes",INDEX(#REF!,RANDBETWEEN(1,COUNTA(#REF!))),"")</f>
        <v>#REF!</v>
      </c>
      <c r="BD60" s="1" t="e">
        <f t="array" aca="1" ref="BD60" ca="1">IF($AV60="Yes",INDEX(#REF!,RANDBETWEEN(1,COUNTA(#REF!))),"")</f>
        <v>#REF!</v>
      </c>
      <c r="BE60" s="1" t="e">
        <f t="array" aca="1" ref="BE60" ca="1">IF($AV60="Yes",INDEX(#REF!,RANDBETWEEN(1,COUNTA(#REF!))),"")</f>
        <v>#REF!</v>
      </c>
      <c r="BF60" s="1" t="e">
        <f t="array" aca="1" ref="BF60" ca="1">IF($AV60="Yes",INDEX(#REF!,RANDBETWEEN(1,COUNTA(#REF!))),"")</f>
        <v>#REF!</v>
      </c>
      <c r="BG60" s="1" t="e">
        <f t="array" aca="1" ref="BG60" ca="1">IF($AV60="Yes",INDEX(#REF!,RANDBETWEEN(1,COUNTA(#REF!))),"")</f>
        <v>#REF!</v>
      </c>
    </row>
    <row r="61" spans="1:59" ht="15.75" customHeight="1" x14ac:dyDescent="0.25">
      <c r="A61" s="6">
        <v>44898.812291666669</v>
      </c>
      <c r="B61" s="1" t="e">
        <f t="array" aca="1" ref="B61" ca="1">INDEX(#REF!,RANDBETWEEN(1,COUNTA(#REF!)))</f>
        <v>#REF!</v>
      </c>
      <c r="C61" s="1" t="e">
        <f t="array" aca="1" ref="C61" ca="1">INDEX(#REF!,RANDBETWEEN(1,COUNTA(#REF!)))</f>
        <v>#REF!</v>
      </c>
      <c r="D61" s="1" t="e">
        <f t="array" aca="1" ref="D61" ca="1">INDEX(#REF!,RANDBETWEEN(1,COUNTA(#REF!)))</f>
        <v>#REF!</v>
      </c>
      <c r="E61" s="1" t="e">
        <f t="array" aca="1" ref="E61" ca="1">INDEX(#REF!,RANDBETWEEN(1,COUNTA(#REF!)))</f>
        <v>#REF!</v>
      </c>
      <c r="F61" s="1" t="e">
        <f t="array" aca="1" ref="F61" ca="1">INDEX(#REF!,RANDBETWEEN(1,COUNTA(#REF!)))</f>
        <v>#REF!</v>
      </c>
      <c r="G61" s="1" t="e">
        <f t="array" aca="1" ref="G61" ca="1">IF($F61="Public Housing (HDB)",INDEX(#REF!,RANDBETWEEN(1,COUNTA(#REF!))),"")</f>
        <v>#REF!</v>
      </c>
      <c r="H61" s="1" t="e">
        <f t="array" aca="1" ref="H61" ca="1">IF($F61="Public Housing (HDB)",INDEX(#REF!,RANDBETWEEN(1,COUNTA(#REF!))),"")</f>
        <v>#REF!</v>
      </c>
      <c r="I61" s="1" t="e">
        <f t="array" aca="1" ref="I61" ca="1">IF($F61="Public Housing (HDB)",INDEX(#REF!,RANDBETWEEN(1,COUNTA(#REF!))),"")</f>
        <v>#REF!</v>
      </c>
      <c r="J61" s="1" t="e">
        <f t="array" aca="1" ref="J61" ca="1">IF($F61="Public Housing (HDB)",INDEX(#REF!,RANDBETWEEN(1,COUNTA(#REF!))),"")</f>
        <v>#REF!</v>
      </c>
      <c r="K61" s="1" t="e">
        <f t="array" aca="1" ref="K61" ca="1">IF($F61&lt;&gt;"Public Housing (HDB)",INDEX(#REF!,RANDBETWEEN(1,COUNTA(#REF!))),"")</f>
        <v>#REF!</v>
      </c>
      <c r="L61" s="1" t="e">
        <f t="array" aca="1" ref="L61" ca="1">IF($F61&lt;&gt;"Public Housing (HDB)",INDEX(#REF!,RANDBETWEEN(1,COUNTA(#REF!))),"")</f>
        <v>#REF!</v>
      </c>
      <c r="M61" s="1" t="e">
        <f t="array" aca="1" ref="M61" ca="1">IF($F61&lt;&gt;"Public Housing (HDB)",INDEX(#REF!,RANDBETWEEN(1,COUNTA(#REF!))),"")</f>
        <v>#REF!</v>
      </c>
      <c r="N61" s="1" t="e">
        <f t="array" aca="1" ref="N61" ca="1">INDEX(#REF!,RANDBETWEEN(1,COUNTA(#REF!)))</f>
        <v>#REF!</v>
      </c>
      <c r="O61" s="1" t="e">
        <f t="array" aca="1" ref="O61" ca="1">INDEX(#REF!,RANDBETWEEN(1,COUNTA(#REF!)))</f>
        <v>#REF!</v>
      </c>
      <c r="P61" s="1" t="e">
        <f t="array" aca="1" ref="P61" ca="1">INDEX(#REF!,RANDBETWEEN(1,COUNTA(#REF!)))</f>
        <v>#REF!</v>
      </c>
      <c r="Q61" s="1" t="e">
        <f ca="1">_xlfn.XLOOKUP(FormResponses2[[#This Row],[How many friends do you have in your neighbourhood? ]],$Q$104:$Q$115,$R$104:$R$115)</f>
        <v>#REF!</v>
      </c>
      <c r="R61" s="1" t="e">
        <f ca="1">_xlfn.XLOOKUP(FormResponses2[[#This Row],[How many friends of different ethnicity do you have in your neighbourhood? ]],$Q$104:$Q$115,$R$104:$R$115)</f>
        <v>#REF!</v>
      </c>
      <c r="S6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1" s="1"/>
      <c r="U61" s="1" t="e">
        <f t="array" aca="1" ref="U61" ca="1">INDEX(#REF!,RANDBETWEEN(1,COUNTA(#REF!)))</f>
        <v>#REF!</v>
      </c>
      <c r="V61" s="1" t="e">
        <f t="array" aca="1" ref="V61" ca="1">INDEX(#REF!,RANDBETWEEN(1,COUNTA(#REF!)))</f>
        <v>#REF!</v>
      </c>
      <c r="W61" s="1" t="e">
        <f t="array" aca="1" ref="W61" ca="1">INDEX(#REF!,RANDBETWEEN(1,COUNTA(#REF!)))</f>
        <v>#REF!</v>
      </c>
      <c r="X61" s="1" t="e">
        <f t="array" aca="1" ref="X61" ca="1">INDEX(#REF!,RANDBETWEEN(1,COUNTA(#REF!)))</f>
        <v>#REF!</v>
      </c>
      <c r="Y61" s="1" t="e">
        <f t="array" aca="1" ref="Y61" ca="1">INDEX(#REF!,RANDBETWEEN(1,COUNTA(#REF!)))</f>
        <v>#REF!</v>
      </c>
      <c r="Z61" s="1" t="e">
        <f t="array" aca="1" ref="Z61" ca="1">INDEX(#REF!,RANDBETWEEN(1,COUNTA(#REF!)))</f>
        <v>#REF!</v>
      </c>
      <c r="AA61" s="1" t="e">
        <f t="array" aca="1" ref="AA61" ca="1">INDEX(#REF!,RANDBETWEEN(1,COUNTA(#REF!)))</f>
        <v>#REF!</v>
      </c>
      <c r="AB61" s="1" t="e">
        <f t="array" aca="1" ref="AB61" ca="1">INDEX(#REF!,RANDBETWEEN(1,COUNTA(#REF!)))</f>
        <v>#REF!</v>
      </c>
      <c r="AC61" s="1" t="e">
        <f t="array" aca="1" ref="AC61" ca="1">INDEX(#REF!,RANDBETWEEN(1,COUNTA(#REF!)))</f>
        <v>#REF!</v>
      </c>
      <c r="AD61" s="1" t="e">
        <f t="array" aca="1" ref="AD61" ca="1">INDEX(#REF!,RANDBETWEEN(1,COUNTA(#REF!)))</f>
        <v>#REF!</v>
      </c>
      <c r="AE61" s="1" t="e">
        <f t="array" aca="1" ref="AE61" ca="1">INDEX(#REF!,RANDBETWEEN(1,COUNTA(#REF!)))</f>
        <v>#REF!</v>
      </c>
      <c r="AF61" s="1" t="e">
        <f t="array" aca="1" ref="AF61" ca="1">INDEX(#REF!,RANDBETWEEN(1,COUNTA(#REF!)))</f>
        <v>#REF!</v>
      </c>
      <c r="AG61" s="1" t="e">
        <f t="array" aca="1" ref="AG61" ca="1">INDEX(#REF!,RANDBETWEEN(1,COUNTA(#REF!)))</f>
        <v>#REF!</v>
      </c>
      <c r="AH61" s="1" t="e">
        <f t="array" aca="1" ref="AH61" ca="1">INDEX(#REF!,RANDBETWEEN(1,COUNTA(#REF!)))</f>
        <v>#REF!</v>
      </c>
      <c r="AI61" s="1" t="e">
        <f t="array" aca="1" ref="AI61" ca="1">INDEX(#REF!,RANDBETWEEN(1,COUNTA(#REF!)))</f>
        <v>#REF!</v>
      </c>
      <c r="AJ61" s="1" t="e">
        <f t="array" aca="1" ref="AJ61" ca="1">INDEX(#REF!,RANDBETWEEN(1,COUNTA(#REF!)))</f>
        <v>#REF!</v>
      </c>
      <c r="AK61" s="1" t="e">
        <f t="array" aca="1" ref="AK61" ca="1">INDEX(#REF!,RANDBETWEEN(1,COUNTA(#REF!)))</f>
        <v>#REF!</v>
      </c>
      <c r="AL61" s="1" t="e">
        <f t="array" aca="1" ref="AL61" ca="1">INDEX(#REF!,RANDBETWEEN(1,COUNTA(#REF!)))</f>
        <v>#REF!</v>
      </c>
      <c r="AM61" s="1" t="e">
        <f t="array" aca="1" ref="AM61" ca="1">INDEX(#REF!,RANDBETWEEN(1,COUNTA(#REF!)))</f>
        <v>#REF!</v>
      </c>
      <c r="AN61" s="1" t="e">
        <f ca="1">_xlfn.XLOOKUP(AL61,#REF!,#REF!)</f>
        <v>#REF!</v>
      </c>
      <c r="AO61" s="1" t="e">
        <f ca="1">_xlfn.XLOOKUP(AM61,#REF!,#REF!)</f>
        <v>#REF!</v>
      </c>
      <c r="AP6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1" s="1"/>
      <c r="AR61" s="1" t="e">
        <f t="array" aca="1" ref="AR61" ca="1">INDEX(#REF!,RANDBETWEEN(1,COUNTA(#REF!)))</f>
        <v>#REF!</v>
      </c>
      <c r="AS61" s="1" t="e">
        <f t="array" aca="1" ref="AS61" ca="1">INDEX(#REF!,RANDBETWEEN(1,COUNTA(#REF!)))</f>
        <v>#REF!</v>
      </c>
      <c r="AT61" s="1" t="e">
        <f t="array" aca="1" ref="AT61" ca="1">INDEX(#REF!,RANDBETWEEN(1,COUNTA(#REF!)))</f>
        <v>#REF!</v>
      </c>
      <c r="AU61" s="1" t="e">
        <f t="array" aca="1" ref="AU61" ca="1">INDEX(#REF!,RANDBETWEEN(1,COUNTA(#REF!)))</f>
        <v>#REF!</v>
      </c>
      <c r="AV61" s="1" t="e">
        <f t="array" aca="1" ref="AV61" ca="1">INDEX(#REF!,RANDBETWEEN(1,COUNTA(#REF!)))</f>
        <v>#REF!</v>
      </c>
      <c r="AW61" s="1" t="e">
        <f t="array" aca="1" ref="AW61" ca="1">INDEX(#REF!,RANDBETWEEN(1,COUNTA(#REF!)))</f>
        <v>#REF!</v>
      </c>
      <c r="AX61" s="1" t="e">
        <f t="array" aca="1" ref="AX61" ca="1">INDEX(#REF!,RANDBETWEEN(1,COUNTA(#REF!)))</f>
        <v>#REF!</v>
      </c>
      <c r="AY61" s="1" t="e">
        <f t="array" aca="1" ref="AY61" ca="1">INDEX(#REF!,RANDBETWEEN(1,COUNTA(#REF!)))</f>
        <v>#REF!</v>
      </c>
      <c r="AZ61" s="1" t="e">
        <f t="array" aca="1" ref="AZ61" ca="1">INDEX(#REF!,RANDBETWEEN(1,COUNTA(#REF!)))</f>
        <v>#REF!</v>
      </c>
      <c r="BA61" s="1" t="e">
        <f t="array" aca="1" ref="BA61" ca="1">INDEX(#REF!,RANDBETWEEN(1,COUNTA(#REF!)))</f>
        <v>#REF!</v>
      </c>
      <c r="BB61" s="1" t="e">
        <f t="array" aca="1" ref="BB61" ca="1">INDEX(#REF!,RANDBETWEEN(1,COUNTA(#REF!)))</f>
        <v>#REF!</v>
      </c>
      <c r="BC61" s="1" t="e">
        <f t="array" aca="1" ref="BC61" ca="1">IF($AV61="Yes",INDEX(#REF!,RANDBETWEEN(1,COUNTA(#REF!))),"")</f>
        <v>#REF!</v>
      </c>
      <c r="BD61" s="1" t="e">
        <f t="array" aca="1" ref="BD61" ca="1">IF($AV61="Yes",INDEX(#REF!,RANDBETWEEN(1,COUNTA(#REF!))),"")</f>
        <v>#REF!</v>
      </c>
      <c r="BE61" s="1" t="e">
        <f t="array" aca="1" ref="BE61" ca="1">IF($AV61="Yes",INDEX(#REF!,RANDBETWEEN(1,COUNTA(#REF!))),"")</f>
        <v>#REF!</v>
      </c>
      <c r="BF61" s="1" t="e">
        <f t="array" aca="1" ref="BF61" ca="1">IF($AV61="Yes",INDEX(#REF!,RANDBETWEEN(1,COUNTA(#REF!))),"")</f>
        <v>#REF!</v>
      </c>
      <c r="BG61" s="1" t="e">
        <f t="array" aca="1" ref="BG61" ca="1">IF($AV61="Yes",INDEX(#REF!,RANDBETWEEN(1,COUNTA(#REF!))),"")</f>
        <v>#REF!</v>
      </c>
    </row>
    <row r="62" spans="1:59" ht="15.75" customHeight="1" x14ac:dyDescent="0.25">
      <c r="A62" s="6">
        <v>44899.812291666669</v>
      </c>
      <c r="B62" s="1" t="e">
        <f t="array" aca="1" ref="B62" ca="1">INDEX(#REF!,RANDBETWEEN(1,COUNTA(#REF!)))</f>
        <v>#REF!</v>
      </c>
      <c r="C62" s="1" t="e">
        <f t="array" aca="1" ref="C62" ca="1">INDEX(#REF!,RANDBETWEEN(1,COUNTA(#REF!)))</f>
        <v>#REF!</v>
      </c>
      <c r="D62" s="1" t="e">
        <f t="array" aca="1" ref="D62" ca="1">INDEX(#REF!,RANDBETWEEN(1,COUNTA(#REF!)))</f>
        <v>#REF!</v>
      </c>
      <c r="E62" s="1" t="e">
        <f t="array" aca="1" ref="E62" ca="1">INDEX(#REF!,RANDBETWEEN(1,COUNTA(#REF!)))</f>
        <v>#REF!</v>
      </c>
      <c r="F62" s="1" t="e">
        <f t="array" aca="1" ref="F62" ca="1">INDEX(#REF!,RANDBETWEEN(1,COUNTA(#REF!)))</f>
        <v>#REF!</v>
      </c>
      <c r="G62" s="1" t="e">
        <f t="array" aca="1" ref="G62" ca="1">IF($F62="Public Housing (HDB)",INDEX(#REF!,RANDBETWEEN(1,COUNTA(#REF!))),"")</f>
        <v>#REF!</v>
      </c>
      <c r="H62" s="1" t="e">
        <f t="array" aca="1" ref="H62" ca="1">IF($F62="Public Housing (HDB)",INDEX(#REF!,RANDBETWEEN(1,COUNTA(#REF!))),"")</f>
        <v>#REF!</v>
      </c>
      <c r="I62" s="1" t="e">
        <f t="array" aca="1" ref="I62" ca="1">IF($F62="Public Housing (HDB)",INDEX(#REF!,RANDBETWEEN(1,COUNTA(#REF!))),"")</f>
        <v>#REF!</v>
      </c>
      <c r="J62" s="1" t="e">
        <f t="array" aca="1" ref="J62" ca="1">IF($F62="Public Housing (HDB)",INDEX(#REF!,RANDBETWEEN(1,COUNTA(#REF!))),"")</f>
        <v>#REF!</v>
      </c>
      <c r="K62" s="1" t="e">
        <f t="array" aca="1" ref="K62" ca="1">IF($F62&lt;&gt;"Public Housing (HDB)",INDEX(#REF!,RANDBETWEEN(1,COUNTA(#REF!))),"")</f>
        <v>#REF!</v>
      </c>
      <c r="L62" s="1" t="e">
        <f t="array" aca="1" ref="L62" ca="1">IF($F62&lt;&gt;"Public Housing (HDB)",INDEX(#REF!,RANDBETWEEN(1,COUNTA(#REF!))),"")</f>
        <v>#REF!</v>
      </c>
      <c r="M62" s="1" t="e">
        <f t="array" aca="1" ref="M62" ca="1">IF($F62&lt;&gt;"Public Housing (HDB)",INDEX(#REF!,RANDBETWEEN(1,COUNTA(#REF!))),"")</f>
        <v>#REF!</v>
      </c>
      <c r="N62" s="1" t="e">
        <f t="array" aca="1" ref="N62" ca="1">INDEX(#REF!,RANDBETWEEN(1,COUNTA(#REF!)))</f>
        <v>#REF!</v>
      </c>
      <c r="O62" s="1" t="e">
        <f t="array" aca="1" ref="O62" ca="1">INDEX(#REF!,RANDBETWEEN(1,COUNTA(#REF!)))</f>
        <v>#REF!</v>
      </c>
      <c r="P62" s="1" t="e">
        <f t="array" aca="1" ref="P62" ca="1">INDEX(#REF!,RANDBETWEEN(1,COUNTA(#REF!)))</f>
        <v>#REF!</v>
      </c>
      <c r="Q62" s="1" t="e">
        <f ca="1">_xlfn.XLOOKUP(FormResponses2[[#This Row],[How many friends do you have in your neighbourhood? ]],$Q$104:$Q$115,$R$104:$R$115)</f>
        <v>#REF!</v>
      </c>
      <c r="R62" s="1" t="e">
        <f ca="1">_xlfn.XLOOKUP(FormResponses2[[#This Row],[How many friends of different ethnicity do you have in your neighbourhood? ]],$Q$104:$Q$115,$R$104:$R$115)</f>
        <v>#REF!</v>
      </c>
      <c r="S6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2" s="1">
        <v>0.71563981042654023</v>
      </c>
      <c r="U62" s="1" t="e">
        <f t="array" aca="1" ref="U62" ca="1">INDEX(#REF!,RANDBETWEEN(1,COUNTA(#REF!)))</f>
        <v>#REF!</v>
      </c>
      <c r="V62" s="1" t="e">
        <f t="array" aca="1" ref="V62" ca="1">INDEX(#REF!,RANDBETWEEN(1,COUNTA(#REF!)))</f>
        <v>#REF!</v>
      </c>
      <c r="W62" s="1" t="e">
        <f t="array" aca="1" ref="W62" ca="1">INDEX(#REF!,RANDBETWEEN(1,COUNTA(#REF!)))</f>
        <v>#REF!</v>
      </c>
      <c r="X62" s="1" t="e">
        <f t="array" aca="1" ref="X62" ca="1">INDEX(#REF!,RANDBETWEEN(1,COUNTA(#REF!)))</f>
        <v>#REF!</v>
      </c>
      <c r="Y62" s="1" t="e">
        <f t="array" aca="1" ref="Y62" ca="1">INDEX(#REF!,RANDBETWEEN(1,COUNTA(#REF!)))</f>
        <v>#REF!</v>
      </c>
      <c r="Z62" s="1" t="e">
        <f t="array" aca="1" ref="Z62" ca="1">INDEX(#REF!,RANDBETWEEN(1,COUNTA(#REF!)))</f>
        <v>#REF!</v>
      </c>
      <c r="AA62" s="1" t="e">
        <f t="array" aca="1" ref="AA62" ca="1">INDEX(#REF!,RANDBETWEEN(1,COUNTA(#REF!)))</f>
        <v>#REF!</v>
      </c>
      <c r="AB62" s="1" t="e">
        <f t="array" aca="1" ref="AB62" ca="1">INDEX(#REF!,RANDBETWEEN(1,COUNTA(#REF!)))</f>
        <v>#REF!</v>
      </c>
      <c r="AC62" s="1" t="e">
        <f t="array" aca="1" ref="AC62" ca="1">INDEX(#REF!,RANDBETWEEN(1,COUNTA(#REF!)))</f>
        <v>#REF!</v>
      </c>
      <c r="AD62" s="1" t="e">
        <f t="array" aca="1" ref="AD62" ca="1">INDEX(#REF!,RANDBETWEEN(1,COUNTA(#REF!)))</f>
        <v>#REF!</v>
      </c>
      <c r="AE62" s="1" t="e">
        <f t="array" aca="1" ref="AE62" ca="1">INDEX(#REF!,RANDBETWEEN(1,COUNTA(#REF!)))</f>
        <v>#REF!</v>
      </c>
      <c r="AF62" s="1" t="e">
        <f t="array" aca="1" ref="AF62" ca="1">INDEX(#REF!,RANDBETWEEN(1,COUNTA(#REF!)))</f>
        <v>#REF!</v>
      </c>
      <c r="AG62" s="1" t="e">
        <f t="array" aca="1" ref="AG62" ca="1">INDEX(#REF!,RANDBETWEEN(1,COUNTA(#REF!)))</f>
        <v>#REF!</v>
      </c>
      <c r="AH62" s="1" t="e">
        <f t="array" aca="1" ref="AH62" ca="1">INDEX(#REF!,RANDBETWEEN(1,COUNTA(#REF!)))</f>
        <v>#REF!</v>
      </c>
      <c r="AI62" s="1" t="e">
        <f t="array" aca="1" ref="AI62" ca="1">INDEX(#REF!,RANDBETWEEN(1,COUNTA(#REF!)))</f>
        <v>#REF!</v>
      </c>
      <c r="AJ62" s="1" t="e">
        <f t="array" aca="1" ref="AJ62" ca="1">INDEX(#REF!,RANDBETWEEN(1,COUNTA(#REF!)))</f>
        <v>#REF!</v>
      </c>
      <c r="AK62" s="1" t="e">
        <f t="array" aca="1" ref="AK62" ca="1">INDEX(#REF!,RANDBETWEEN(1,COUNTA(#REF!)))</f>
        <v>#REF!</v>
      </c>
      <c r="AL62" s="1" t="e">
        <f t="array" aca="1" ref="AL62" ca="1">INDEX(#REF!,RANDBETWEEN(1,COUNTA(#REF!)))</f>
        <v>#REF!</v>
      </c>
      <c r="AM62" s="1" t="e">
        <f t="array" aca="1" ref="AM62" ca="1">INDEX(#REF!,RANDBETWEEN(1,COUNTA(#REF!)))</f>
        <v>#REF!</v>
      </c>
      <c r="AN62" s="1" t="e">
        <f ca="1">_xlfn.XLOOKUP(AL62,#REF!,#REF!)</f>
        <v>#REF!</v>
      </c>
      <c r="AO62" s="1" t="e">
        <f ca="1">_xlfn.XLOOKUP(AM62,#REF!,#REF!)</f>
        <v>#REF!</v>
      </c>
      <c r="AP6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2" s="1">
        <v>0.33649289099526064</v>
      </c>
      <c r="AR62" s="1" t="e">
        <f t="array" aca="1" ref="AR62" ca="1">INDEX(#REF!,RANDBETWEEN(1,COUNTA(#REF!)))</f>
        <v>#REF!</v>
      </c>
      <c r="AS62" s="1" t="e">
        <f t="array" aca="1" ref="AS62" ca="1">INDEX(#REF!,RANDBETWEEN(1,COUNTA(#REF!)))</f>
        <v>#REF!</v>
      </c>
      <c r="AT62" s="1" t="e">
        <f t="array" aca="1" ref="AT62" ca="1">INDEX(#REF!,RANDBETWEEN(1,COUNTA(#REF!)))</f>
        <v>#REF!</v>
      </c>
      <c r="AU62" s="1" t="e">
        <f t="array" aca="1" ref="AU62" ca="1">INDEX(#REF!,RANDBETWEEN(1,COUNTA(#REF!)))</f>
        <v>#REF!</v>
      </c>
      <c r="AV62" s="1" t="e">
        <f t="array" aca="1" ref="AV62" ca="1">INDEX(#REF!,RANDBETWEEN(1,COUNTA(#REF!)))</f>
        <v>#REF!</v>
      </c>
      <c r="AW62" s="1" t="e">
        <f t="array" aca="1" ref="AW62" ca="1">INDEX(#REF!,RANDBETWEEN(1,COUNTA(#REF!)))</f>
        <v>#REF!</v>
      </c>
      <c r="AX62" s="1" t="e">
        <f t="array" aca="1" ref="AX62" ca="1">INDEX(#REF!,RANDBETWEEN(1,COUNTA(#REF!)))</f>
        <v>#REF!</v>
      </c>
      <c r="AY62" s="1" t="e">
        <f t="array" aca="1" ref="AY62" ca="1">INDEX(#REF!,RANDBETWEEN(1,COUNTA(#REF!)))</f>
        <v>#REF!</v>
      </c>
      <c r="AZ62" s="1" t="e">
        <f t="array" aca="1" ref="AZ62" ca="1">INDEX(#REF!,RANDBETWEEN(1,COUNTA(#REF!)))</f>
        <v>#REF!</v>
      </c>
      <c r="BA62" s="1" t="e">
        <f t="array" aca="1" ref="BA62" ca="1">INDEX(#REF!,RANDBETWEEN(1,COUNTA(#REF!)))</f>
        <v>#REF!</v>
      </c>
      <c r="BB62" s="1" t="e">
        <f t="array" aca="1" ref="BB62" ca="1">INDEX(#REF!,RANDBETWEEN(1,COUNTA(#REF!)))</f>
        <v>#REF!</v>
      </c>
      <c r="BC62" s="1" t="e">
        <f t="array" aca="1" ref="BC62" ca="1">IF($AV62="Yes",INDEX(#REF!,RANDBETWEEN(1,COUNTA(#REF!))),"")</f>
        <v>#REF!</v>
      </c>
      <c r="BD62" s="1" t="e">
        <f t="array" aca="1" ref="BD62" ca="1">IF($AV62="Yes",INDEX(#REF!,RANDBETWEEN(1,COUNTA(#REF!))),"")</f>
        <v>#REF!</v>
      </c>
      <c r="BE62" s="1" t="e">
        <f t="array" aca="1" ref="BE62" ca="1">IF($AV62="Yes",INDEX(#REF!,RANDBETWEEN(1,COUNTA(#REF!))),"")</f>
        <v>#REF!</v>
      </c>
      <c r="BF62" s="1" t="e">
        <f t="array" aca="1" ref="BF62" ca="1">IF($AV62="Yes",INDEX(#REF!,RANDBETWEEN(1,COUNTA(#REF!))),"")</f>
        <v>#REF!</v>
      </c>
      <c r="BG62" s="1" t="e">
        <f t="array" aca="1" ref="BG62" ca="1">IF($AV62="Yes",INDEX(#REF!,RANDBETWEEN(1,COUNTA(#REF!))),"")</f>
        <v>#REF!</v>
      </c>
    </row>
    <row r="63" spans="1:59" ht="15.75" customHeight="1" x14ac:dyDescent="0.25">
      <c r="A63" s="6">
        <v>44900.812291666669</v>
      </c>
      <c r="B63" s="1" t="e">
        <f t="array" aca="1" ref="B63" ca="1">INDEX(#REF!,RANDBETWEEN(1,COUNTA(#REF!)))</f>
        <v>#REF!</v>
      </c>
      <c r="C63" s="1" t="e">
        <f t="array" aca="1" ref="C63" ca="1">INDEX(#REF!,RANDBETWEEN(1,COUNTA(#REF!)))</f>
        <v>#REF!</v>
      </c>
      <c r="D63" s="1" t="e">
        <f t="array" aca="1" ref="D63" ca="1">INDEX(#REF!,RANDBETWEEN(1,COUNTA(#REF!)))</f>
        <v>#REF!</v>
      </c>
      <c r="E63" s="1" t="e">
        <f t="array" aca="1" ref="E63" ca="1">INDEX(#REF!,RANDBETWEEN(1,COUNTA(#REF!)))</f>
        <v>#REF!</v>
      </c>
      <c r="F63" s="1" t="e">
        <f t="array" aca="1" ref="F63" ca="1">INDEX(#REF!,RANDBETWEEN(1,COUNTA(#REF!)))</f>
        <v>#REF!</v>
      </c>
      <c r="G63" s="1" t="e">
        <f t="array" aca="1" ref="G63" ca="1">IF($F63="Public Housing (HDB)",INDEX(#REF!,RANDBETWEEN(1,COUNTA(#REF!))),"")</f>
        <v>#REF!</v>
      </c>
      <c r="H63" s="1" t="e">
        <f t="array" aca="1" ref="H63" ca="1">IF($F63="Public Housing (HDB)",INDEX(#REF!,RANDBETWEEN(1,COUNTA(#REF!))),"")</f>
        <v>#REF!</v>
      </c>
      <c r="I63" s="1" t="e">
        <f t="array" aca="1" ref="I63" ca="1">IF($F63="Public Housing (HDB)",INDEX(#REF!,RANDBETWEEN(1,COUNTA(#REF!))),"")</f>
        <v>#REF!</v>
      </c>
      <c r="J63" s="1" t="e">
        <f t="array" aca="1" ref="J63" ca="1">IF($F63="Public Housing (HDB)",INDEX(#REF!,RANDBETWEEN(1,COUNTA(#REF!))),"")</f>
        <v>#REF!</v>
      </c>
      <c r="K63" s="1" t="e">
        <f t="array" aca="1" ref="K63" ca="1">IF($F63&lt;&gt;"Public Housing (HDB)",INDEX(#REF!,RANDBETWEEN(1,COUNTA(#REF!))),"")</f>
        <v>#REF!</v>
      </c>
      <c r="L63" s="1" t="e">
        <f t="array" aca="1" ref="L63" ca="1">IF($F63&lt;&gt;"Public Housing (HDB)",INDEX(#REF!,RANDBETWEEN(1,COUNTA(#REF!))),"")</f>
        <v>#REF!</v>
      </c>
      <c r="M63" s="1" t="e">
        <f t="array" aca="1" ref="M63" ca="1">IF($F63&lt;&gt;"Public Housing (HDB)",INDEX(#REF!,RANDBETWEEN(1,COUNTA(#REF!))),"")</f>
        <v>#REF!</v>
      </c>
      <c r="N63" s="1" t="e">
        <f t="array" aca="1" ref="N63" ca="1">INDEX(#REF!,RANDBETWEEN(1,COUNTA(#REF!)))</f>
        <v>#REF!</v>
      </c>
      <c r="O63" s="1" t="e">
        <f t="array" aca="1" ref="O63" ca="1">INDEX(#REF!,RANDBETWEEN(1,COUNTA(#REF!)))</f>
        <v>#REF!</v>
      </c>
      <c r="P63" s="1" t="e">
        <f t="array" aca="1" ref="P63" ca="1">INDEX(#REF!,RANDBETWEEN(1,COUNTA(#REF!)))</f>
        <v>#REF!</v>
      </c>
      <c r="Q63" s="1" t="e">
        <f ca="1">_xlfn.XLOOKUP(FormResponses2[[#This Row],[How many friends do you have in your neighbourhood? ]],$Q$104:$Q$115,$R$104:$R$115)</f>
        <v>#REF!</v>
      </c>
      <c r="R63" s="1" t="e">
        <f ca="1">_xlfn.XLOOKUP(FormResponses2[[#This Row],[How many friends of different ethnicity do you have in your neighbourhood? ]],$Q$104:$Q$115,$R$104:$R$115)</f>
        <v>#REF!</v>
      </c>
      <c r="S6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3" s="1"/>
      <c r="U63" s="1" t="e">
        <f t="array" aca="1" ref="U63" ca="1">INDEX(#REF!,RANDBETWEEN(1,COUNTA(#REF!)))</f>
        <v>#REF!</v>
      </c>
      <c r="V63" s="1" t="e">
        <f t="array" aca="1" ref="V63" ca="1">INDEX(#REF!,RANDBETWEEN(1,COUNTA(#REF!)))</f>
        <v>#REF!</v>
      </c>
      <c r="W63" s="1" t="e">
        <f t="array" aca="1" ref="W63" ca="1">INDEX(#REF!,RANDBETWEEN(1,COUNTA(#REF!)))</f>
        <v>#REF!</v>
      </c>
      <c r="X63" s="1" t="e">
        <f t="array" aca="1" ref="X63" ca="1">INDEX(#REF!,RANDBETWEEN(1,COUNTA(#REF!)))</f>
        <v>#REF!</v>
      </c>
      <c r="Y63" s="1" t="e">
        <f t="array" aca="1" ref="Y63" ca="1">INDEX(#REF!,RANDBETWEEN(1,COUNTA(#REF!)))</f>
        <v>#REF!</v>
      </c>
      <c r="Z63" s="1" t="e">
        <f t="array" aca="1" ref="Z63" ca="1">INDEX(#REF!,RANDBETWEEN(1,COUNTA(#REF!)))</f>
        <v>#REF!</v>
      </c>
      <c r="AA63" s="1" t="e">
        <f t="array" aca="1" ref="AA63" ca="1">INDEX(#REF!,RANDBETWEEN(1,COUNTA(#REF!)))</f>
        <v>#REF!</v>
      </c>
      <c r="AB63" s="1" t="e">
        <f t="array" aca="1" ref="AB63" ca="1">INDEX(#REF!,RANDBETWEEN(1,COUNTA(#REF!)))</f>
        <v>#REF!</v>
      </c>
      <c r="AC63" s="1" t="e">
        <f t="array" aca="1" ref="AC63" ca="1">INDEX(#REF!,RANDBETWEEN(1,COUNTA(#REF!)))</f>
        <v>#REF!</v>
      </c>
      <c r="AD63" s="1" t="e">
        <f t="array" aca="1" ref="AD63" ca="1">INDEX(#REF!,RANDBETWEEN(1,COUNTA(#REF!)))</f>
        <v>#REF!</v>
      </c>
      <c r="AE63" s="1" t="e">
        <f t="array" aca="1" ref="AE63" ca="1">INDEX(#REF!,RANDBETWEEN(1,COUNTA(#REF!)))</f>
        <v>#REF!</v>
      </c>
      <c r="AF63" s="1" t="e">
        <f t="array" aca="1" ref="AF63" ca="1">INDEX(#REF!,RANDBETWEEN(1,COUNTA(#REF!)))</f>
        <v>#REF!</v>
      </c>
      <c r="AG63" s="1" t="e">
        <f t="array" aca="1" ref="AG63" ca="1">INDEX(#REF!,RANDBETWEEN(1,COUNTA(#REF!)))</f>
        <v>#REF!</v>
      </c>
      <c r="AH63" s="1" t="e">
        <f t="array" aca="1" ref="AH63" ca="1">INDEX(#REF!,RANDBETWEEN(1,COUNTA(#REF!)))</f>
        <v>#REF!</v>
      </c>
      <c r="AI63" s="1" t="e">
        <f t="array" aca="1" ref="AI63" ca="1">INDEX(#REF!,RANDBETWEEN(1,COUNTA(#REF!)))</f>
        <v>#REF!</v>
      </c>
      <c r="AJ63" s="1" t="e">
        <f t="array" aca="1" ref="AJ63" ca="1">INDEX(#REF!,RANDBETWEEN(1,COUNTA(#REF!)))</f>
        <v>#REF!</v>
      </c>
      <c r="AK63" s="1" t="e">
        <f t="array" aca="1" ref="AK63" ca="1">INDEX(#REF!,RANDBETWEEN(1,COUNTA(#REF!)))</f>
        <v>#REF!</v>
      </c>
      <c r="AL63" s="1" t="e">
        <f t="array" aca="1" ref="AL63" ca="1">INDEX(#REF!,RANDBETWEEN(1,COUNTA(#REF!)))</f>
        <v>#REF!</v>
      </c>
      <c r="AM63" s="1" t="e">
        <f t="array" aca="1" ref="AM63" ca="1">INDEX(#REF!,RANDBETWEEN(1,COUNTA(#REF!)))</f>
        <v>#REF!</v>
      </c>
      <c r="AN63" s="1" t="e">
        <f ca="1">_xlfn.XLOOKUP(AL63,#REF!,#REF!)</f>
        <v>#REF!</v>
      </c>
      <c r="AO63" s="1" t="e">
        <f ca="1">_xlfn.XLOOKUP(AM63,#REF!,#REF!)</f>
        <v>#REF!</v>
      </c>
      <c r="AP6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3" s="1"/>
      <c r="AR63" s="1" t="e">
        <f t="array" aca="1" ref="AR63" ca="1">INDEX(#REF!,RANDBETWEEN(1,COUNTA(#REF!)))</f>
        <v>#REF!</v>
      </c>
      <c r="AS63" s="1" t="e">
        <f t="array" aca="1" ref="AS63" ca="1">INDEX(#REF!,RANDBETWEEN(1,COUNTA(#REF!)))</f>
        <v>#REF!</v>
      </c>
      <c r="AT63" s="1" t="e">
        <f t="array" aca="1" ref="AT63" ca="1">INDEX(#REF!,RANDBETWEEN(1,COUNTA(#REF!)))</f>
        <v>#REF!</v>
      </c>
      <c r="AU63" s="1" t="e">
        <f t="array" aca="1" ref="AU63" ca="1">INDEX(#REF!,RANDBETWEEN(1,COUNTA(#REF!)))</f>
        <v>#REF!</v>
      </c>
      <c r="AV63" s="1" t="e">
        <f t="array" aca="1" ref="AV63" ca="1">INDEX(#REF!,RANDBETWEEN(1,COUNTA(#REF!)))</f>
        <v>#REF!</v>
      </c>
      <c r="AW63" s="1" t="e">
        <f t="array" aca="1" ref="AW63" ca="1">INDEX(#REF!,RANDBETWEEN(1,COUNTA(#REF!)))</f>
        <v>#REF!</v>
      </c>
      <c r="AX63" s="1" t="e">
        <f t="array" aca="1" ref="AX63" ca="1">INDEX(#REF!,RANDBETWEEN(1,COUNTA(#REF!)))</f>
        <v>#REF!</v>
      </c>
      <c r="AY63" s="1" t="e">
        <f t="array" aca="1" ref="AY63" ca="1">INDEX(#REF!,RANDBETWEEN(1,COUNTA(#REF!)))</f>
        <v>#REF!</v>
      </c>
      <c r="AZ63" s="1" t="e">
        <f t="array" aca="1" ref="AZ63" ca="1">INDEX(#REF!,RANDBETWEEN(1,COUNTA(#REF!)))</f>
        <v>#REF!</v>
      </c>
      <c r="BA63" s="1" t="e">
        <f t="array" aca="1" ref="BA63" ca="1">INDEX(#REF!,RANDBETWEEN(1,COUNTA(#REF!)))</f>
        <v>#REF!</v>
      </c>
      <c r="BB63" s="1" t="e">
        <f t="array" aca="1" ref="BB63" ca="1">INDEX(#REF!,RANDBETWEEN(1,COUNTA(#REF!)))</f>
        <v>#REF!</v>
      </c>
      <c r="BC63" s="1" t="e">
        <f t="array" aca="1" ref="BC63" ca="1">IF($AV63="Yes",INDEX(#REF!,RANDBETWEEN(1,COUNTA(#REF!))),"")</f>
        <v>#REF!</v>
      </c>
      <c r="BD63" s="1" t="e">
        <f t="array" aca="1" ref="BD63" ca="1">IF($AV63="Yes",INDEX(#REF!,RANDBETWEEN(1,COUNTA(#REF!))),"")</f>
        <v>#REF!</v>
      </c>
      <c r="BE63" s="1" t="e">
        <f t="array" aca="1" ref="BE63" ca="1">IF($AV63="Yes",INDEX(#REF!,RANDBETWEEN(1,COUNTA(#REF!))),"")</f>
        <v>#REF!</v>
      </c>
      <c r="BF63" s="1" t="e">
        <f t="array" aca="1" ref="BF63" ca="1">IF($AV63="Yes",INDEX(#REF!,RANDBETWEEN(1,COUNTA(#REF!))),"")</f>
        <v>#REF!</v>
      </c>
      <c r="BG63" s="1" t="e">
        <f t="array" aca="1" ref="BG63" ca="1">IF($AV63="Yes",INDEX(#REF!,RANDBETWEEN(1,COUNTA(#REF!))),"")</f>
        <v>#REF!</v>
      </c>
    </row>
    <row r="64" spans="1:59" ht="15.75" customHeight="1" x14ac:dyDescent="0.25">
      <c r="A64" s="6">
        <v>44901.812291666669</v>
      </c>
      <c r="B64" s="1" t="e">
        <f t="array" aca="1" ref="B64" ca="1">INDEX(#REF!,RANDBETWEEN(1,COUNTA(#REF!)))</f>
        <v>#REF!</v>
      </c>
      <c r="C64" s="1" t="e">
        <f t="array" aca="1" ref="C64" ca="1">INDEX(#REF!,RANDBETWEEN(1,COUNTA(#REF!)))</f>
        <v>#REF!</v>
      </c>
      <c r="D64" s="1" t="e">
        <f t="array" aca="1" ref="D64" ca="1">INDEX(#REF!,RANDBETWEEN(1,COUNTA(#REF!)))</f>
        <v>#REF!</v>
      </c>
      <c r="E64" s="1" t="e">
        <f t="array" aca="1" ref="E64" ca="1">INDEX(#REF!,RANDBETWEEN(1,COUNTA(#REF!)))</f>
        <v>#REF!</v>
      </c>
      <c r="F64" s="1" t="e">
        <f t="array" aca="1" ref="F64" ca="1">INDEX(#REF!,RANDBETWEEN(1,COUNTA(#REF!)))</f>
        <v>#REF!</v>
      </c>
      <c r="G64" s="1" t="e">
        <f t="array" aca="1" ref="G64" ca="1">IF($F64="Public Housing (HDB)",INDEX(#REF!,RANDBETWEEN(1,COUNTA(#REF!))),"")</f>
        <v>#REF!</v>
      </c>
      <c r="H64" s="1" t="e">
        <f t="array" aca="1" ref="H64" ca="1">IF($F64="Public Housing (HDB)",INDEX(#REF!,RANDBETWEEN(1,COUNTA(#REF!))),"")</f>
        <v>#REF!</v>
      </c>
      <c r="I64" s="1" t="e">
        <f t="array" aca="1" ref="I64" ca="1">IF($F64="Public Housing (HDB)",INDEX(#REF!,RANDBETWEEN(1,COUNTA(#REF!))),"")</f>
        <v>#REF!</v>
      </c>
      <c r="J64" s="1" t="e">
        <f t="array" aca="1" ref="J64" ca="1">IF($F64="Public Housing (HDB)",INDEX(#REF!,RANDBETWEEN(1,COUNTA(#REF!))),"")</f>
        <v>#REF!</v>
      </c>
      <c r="K64" s="1" t="e">
        <f t="array" aca="1" ref="K64" ca="1">IF($F64&lt;&gt;"Public Housing (HDB)",INDEX(#REF!,RANDBETWEEN(1,COUNTA(#REF!))),"")</f>
        <v>#REF!</v>
      </c>
      <c r="L64" s="1" t="e">
        <f t="array" aca="1" ref="L64" ca="1">IF($F64&lt;&gt;"Public Housing (HDB)",INDEX(#REF!,RANDBETWEEN(1,COUNTA(#REF!))),"")</f>
        <v>#REF!</v>
      </c>
      <c r="M64" s="1" t="e">
        <f t="array" aca="1" ref="M64" ca="1">IF($F64&lt;&gt;"Public Housing (HDB)",INDEX(#REF!,RANDBETWEEN(1,COUNTA(#REF!))),"")</f>
        <v>#REF!</v>
      </c>
      <c r="N64" s="1" t="e">
        <f t="array" aca="1" ref="N64" ca="1">INDEX(#REF!,RANDBETWEEN(1,COUNTA(#REF!)))</f>
        <v>#REF!</v>
      </c>
      <c r="O64" s="1" t="e">
        <f t="array" aca="1" ref="O64" ca="1">INDEX(#REF!,RANDBETWEEN(1,COUNTA(#REF!)))</f>
        <v>#REF!</v>
      </c>
      <c r="P64" s="1" t="e">
        <f t="array" aca="1" ref="P64" ca="1">INDEX(#REF!,RANDBETWEEN(1,COUNTA(#REF!)))</f>
        <v>#REF!</v>
      </c>
      <c r="Q64" s="1" t="e">
        <f ca="1">_xlfn.XLOOKUP(FormResponses2[[#This Row],[How many friends do you have in your neighbourhood? ]],$Q$104:$Q$115,$R$104:$R$115)</f>
        <v>#REF!</v>
      </c>
      <c r="R64" s="1" t="e">
        <f ca="1">_xlfn.XLOOKUP(FormResponses2[[#This Row],[How many friends of different ethnicity do you have in your neighbourhood? ]],$Q$104:$Q$115,$R$104:$R$115)</f>
        <v>#REF!</v>
      </c>
      <c r="S6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4" s="1"/>
      <c r="U64" s="1" t="e">
        <f t="array" aca="1" ref="U64" ca="1">INDEX(#REF!,RANDBETWEEN(1,COUNTA(#REF!)))</f>
        <v>#REF!</v>
      </c>
      <c r="V64" s="1" t="e">
        <f t="array" aca="1" ref="V64" ca="1">INDEX(#REF!,RANDBETWEEN(1,COUNTA(#REF!)))</f>
        <v>#REF!</v>
      </c>
      <c r="W64" s="1" t="e">
        <f t="array" aca="1" ref="W64" ca="1">INDEX(#REF!,RANDBETWEEN(1,COUNTA(#REF!)))</f>
        <v>#REF!</v>
      </c>
      <c r="X64" s="1" t="e">
        <f t="array" aca="1" ref="X64" ca="1">INDEX(#REF!,RANDBETWEEN(1,COUNTA(#REF!)))</f>
        <v>#REF!</v>
      </c>
      <c r="Y64" s="1" t="e">
        <f t="array" aca="1" ref="Y64" ca="1">INDEX(#REF!,RANDBETWEEN(1,COUNTA(#REF!)))</f>
        <v>#REF!</v>
      </c>
      <c r="Z64" s="1" t="e">
        <f t="array" aca="1" ref="Z64" ca="1">INDEX(#REF!,RANDBETWEEN(1,COUNTA(#REF!)))</f>
        <v>#REF!</v>
      </c>
      <c r="AA64" s="1" t="e">
        <f t="array" aca="1" ref="AA64" ca="1">INDEX(#REF!,RANDBETWEEN(1,COUNTA(#REF!)))</f>
        <v>#REF!</v>
      </c>
      <c r="AB64" s="1" t="e">
        <f t="array" aca="1" ref="AB64" ca="1">INDEX(#REF!,RANDBETWEEN(1,COUNTA(#REF!)))</f>
        <v>#REF!</v>
      </c>
      <c r="AC64" s="1" t="e">
        <f t="array" aca="1" ref="AC64" ca="1">INDEX(#REF!,RANDBETWEEN(1,COUNTA(#REF!)))</f>
        <v>#REF!</v>
      </c>
      <c r="AD64" s="1" t="e">
        <f t="array" aca="1" ref="AD64" ca="1">INDEX(#REF!,RANDBETWEEN(1,COUNTA(#REF!)))</f>
        <v>#REF!</v>
      </c>
      <c r="AE64" s="1" t="e">
        <f t="array" aca="1" ref="AE64" ca="1">INDEX(#REF!,RANDBETWEEN(1,COUNTA(#REF!)))</f>
        <v>#REF!</v>
      </c>
      <c r="AF64" s="1" t="e">
        <f t="array" aca="1" ref="AF64" ca="1">INDEX(#REF!,RANDBETWEEN(1,COUNTA(#REF!)))</f>
        <v>#REF!</v>
      </c>
      <c r="AG64" s="1" t="e">
        <f t="array" aca="1" ref="AG64" ca="1">INDEX(#REF!,RANDBETWEEN(1,COUNTA(#REF!)))</f>
        <v>#REF!</v>
      </c>
      <c r="AH64" s="1" t="e">
        <f t="array" aca="1" ref="AH64" ca="1">INDEX(#REF!,RANDBETWEEN(1,COUNTA(#REF!)))</f>
        <v>#REF!</v>
      </c>
      <c r="AI64" s="1" t="e">
        <f t="array" aca="1" ref="AI64" ca="1">INDEX(#REF!,RANDBETWEEN(1,COUNTA(#REF!)))</f>
        <v>#REF!</v>
      </c>
      <c r="AJ64" s="1" t="e">
        <f t="array" aca="1" ref="AJ64" ca="1">INDEX(#REF!,RANDBETWEEN(1,COUNTA(#REF!)))</f>
        <v>#REF!</v>
      </c>
      <c r="AK64" s="1" t="e">
        <f t="array" aca="1" ref="AK64" ca="1">INDEX(#REF!,RANDBETWEEN(1,COUNTA(#REF!)))</f>
        <v>#REF!</v>
      </c>
      <c r="AL64" s="1" t="e">
        <f t="array" aca="1" ref="AL64" ca="1">INDEX(#REF!,RANDBETWEEN(1,COUNTA(#REF!)))</f>
        <v>#REF!</v>
      </c>
      <c r="AM64" s="1" t="e">
        <f t="array" aca="1" ref="AM64" ca="1">INDEX(#REF!,RANDBETWEEN(1,COUNTA(#REF!)))</f>
        <v>#REF!</v>
      </c>
      <c r="AN64" s="1" t="e">
        <f ca="1">_xlfn.XLOOKUP(AL64,#REF!,#REF!)</f>
        <v>#REF!</v>
      </c>
      <c r="AO64" s="1" t="e">
        <f ca="1">_xlfn.XLOOKUP(AM64,#REF!,#REF!)</f>
        <v>#REF!</v>
      </c>
      <c r="AP6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4" s="1">
        <v>0.47019867549668876</v>
      </c>
      <c r="AR64" s="1" t="e">
        <f t="array" aca="1" ref="AR64" ca="1">INDEX(#REF!,RANDBETWEEN(1,COUNTA(#REF!)))</f>
        <v>#REF!</v>
      </c>
      <c r="AS64" s="1" t="e">
        <f t="array" aca="1" ref="AS64" ca="1">INDEX(#REF!,RANDBETWEEN(1,COUNTA(#REF!)))</f>
        <v>#REF!</v>
      </c>
      <c r="AT64" s="1" t="e">
        <f t="array" aca="1" ref="AT64" ca="1">INDEX(#REF!,RANDBETWEEN(1,COUNTA(#REF!)))</f>
        <v>#REF!</v>
      </c>
      <c r="AU64" s="1" t="e">
        <f t="array" aca="1" ref="AU64" ca="1">INDEX(#REF!,RANDBETWEEN(1,COUNTA(#REF!)))</f>
        <v>#REF!</v>
      </c>
      <c r="AV64" s="1" t="e">
        <f t="array" aca="1" ref="AV64" ca="1">INDEX(#REF!,RANDBETWEEN(1,COUNTA(#REF!)))</f>
        <v>#REF!</v>
      </c>
      <c r="AW64" s="1" t="e">
        <f t="array" aca="1" ref="AW64" ca="1">INDEX(#REF!,RANDBETWEEN(1,COUNTA(#REF!)))</f>
        <v>#REF!</v>
      </c>
      <c r="AX64" s="1" t="e">
        <f t="array" aca="1" ref="AX64" ca="1">INDEX(#REF!,RANDBETWEEN(1,COUNTA(#REF!)))</f>
        <v>#REF!</v>
      </c>
      <c r="AY64" s="1" t="e">
        <f t="array" aca="1" ref="AY64" ca="1">INDEX(#REF!,RANDBETWEEN(1,COUNTA(#REF!)))</f>
        <v>#REF!</v>
      </c>
      <c r="AZ64" s="1" t="e">
        <f t="array" aca="1" ref="AZ64" ca="1">INDEX(#REF!,RANDBETWEEN(1,COUNTA(#REF!)))</f>
        <v>#REF!</v>
      </c>
      <c r="BA64" s="1" t="e">
        <f t="array" aca="1" ref="BA64" ca="1">INDEX(#REF!,RANDBETWEEN(1,COUNTA(#REF!)))</f>
        <v>#REF!</v>
      </c>
      <c r="BB64" s="1" t="e">
        <f t="array" aca="1" ref="BB64" ca="1">INDEX(#REF!,RANDBETWEEN(1,COUNTA(#REF!)))</f>
        <v>#REF!</v>
      </c>
      <c r="BC64" s="1" t="e">
        <f t="array" aca="1" ref="BC64" ca="1">IF($AV64="Yes",INDEX(#REF!,RANDBETWEEN(1,COUNTA(#REF!))),"")</f>
        <v>#REF!</v>
      </c>
      <c r="BD64" s="1" t="e">
        <f t="array" aca="1" ref="BD64" ca="1">IF($AV64="Yes",INDEX(#REF!,RANDBETWEEN(1,COUNTA(#REF!))),"")</f>
        <v>#REF!</v>
      </c>
      <c r="BE64" s="1" t="e">
        <f t="array" aca="1" ref="BE64" ca="1">IF($AV64="Yes",INDEX(#REF!,RANDBETWEEN(1,COUNTA(#REF!))),"")</f>
        <v>#REF!</v>
      </c>
      <c r="BF64" s="1" t="e">
        <f t="array" aca="1" ref="BF64" ca="1">IF($AV64="Yes",INDEX(#REF!,RANDBETWEEN(1,COUNTA(#REF!))),"")</f>
        <v>#REF!</v>
      </c>
      <c r="BG64" s="1" t="e">
        <f t="array" aca="1" ref="BG64" ca="1">IF($AV64="Yes",INDEX(#REF!,RANDBETWEEN(1,COUNTA(#REF!))),"")</f>
        <v>#REF!</v>
      </c>
    </row>
    <row r="65" spans="1:59" ht="15.75" customHeight="1" x14ac:dyDescent="0.25">
      <c r="A65" s="6">
        <v>44902.812291666669</v>
      </c>
      <c r="B65" s="1" t="e">
        <f t="array" aca="1" ref="B65" ca="1">INDEX(#REF!,RANDBETWEEN(1,COUNTA(#REF!)))</f>
        <v>#REF!</v>
      </c>
      <c r="C65" s="1" t="e">
        <f t="array" aca="1" ref="C65" ca="1">INDEX(#REF!,RANDBETWEEN(1,COUNTA(#REF!)))</f>
        <v>#REF!</v>
      </c>
      <c r="D65" s="1" t="e">
        <f t="array" aca="1" ref="D65" ca="1">INDEX(#REF!,RANDBETWEEN(1,COUNTA(#REF!)))</f>
        <v>#REF!</v>
      </c>
      <c r="E65" s="1" t="e">
        <f t="array" aca="1" ref="E65" ca="1">INDEX(#REF!,RANDBETWEEN(1,COUNTA(#REF!)))</f>
        <v>#REF!</v>
      </c>
      <c r="F65" s="1" t="e">
        <f t="array" aca="1" ref="F65" ca="1">INDEX(#REF!,RANDBETWEEN(1,COUNTA(#REF!)))</f>
        <v>#REF!</v>
      </c>
      <c r="G65" s="1" t="e">
        <f t="array" aca="1" ref="G65" ca="1">IF($F65="Public Housing (HDB)",INDEX(#REF!,RANDBETWEEN(1,COUNTA(#REF!))),"")</f>
        <v>#REF!</v>
      </c>
      <c r="H65" s="1" t="e">
        <f t="array" aca="1" ref="H65" ca="1">IF($F65="Public Housing (HDB)",INDEX(#REF!,RANDBETWEEN(1,COUNTA(#REF!))),"")</f>
        <v>#REF!</v>
      </c>
      <c r="I65" s="1" t="e">
        <f t="array" aca="1" ref="I65" ca="1">IF($F65="Public Housing (HDB)",INDEX(#REF!,RANDBETWEEN(1,COUNTA(#REF!))),"")</f>
        <v>#REF!</v>
      </c>
      <c r="J65" s="1" t="e">
        <f t="array" aca="1" ref="J65" ca="1">IF($F65="Public Housing (HDB)",INDEX(#REF!,RANDBETWEEN(1,COUNTA(#REF!))),"")</f>
        <v>#REF!</v>
      </c>
      <c r="K65" s="1" t="e">
        <f t="array" aca="1" ref="K65" ca="1">IF($F65&lt;&gt;"Public Housing (HDB)",INDEX(#REF!,RANDBETWEEN(1,COUNTA(#REF!))),"")</f>
        <v>#REF!</v>
      </c>
      <c r="L65" s="1" t="e">
        <f t="array" aca="1" ref="L65" ca="1">IF($F65&lt;&gt;"Public Housing (HDB)",INDEX(#REF!,RANDBETWEEN(1,COUNTA(#REF!))),"")</f>
        <v>#REF!</v>
      </c>
      <c r="M65" s="1" t="e">
        <f t="array" aca="1" ref="M65" ca="1">IF($F65&lt;&gt;"Public Housing (HDB)",INDEX(#REF!,RANDBETWEEN(1,COUNTA(#REF!))),"")</f>
        <v>#REF!</v>
      </c>
      <c r="N65" s="1" t="e">
        <f t="array" aca="1" ref="N65" ca="1">INDEX(#REF!,RANDBETWEEN(1,COUNTA(#REF!)))</f>
        <v>#REF!</v>
      </c>
      <c r="O65" s="1" t="e">
        <f t="array" aca="1" ref="O65" ca="1">INDEX(#REF!,RANDBETWEEN(1,COUNTA(#REF!)))</f>
        <v>#REF!</v>
      </c>
      <c r="P65" s="1" t="e">
        <f t="array" aca="1" ref="P65" ca="1">INDEX(#REF!,RANDBETWEEN(1,COUNTA(#REF!)))</f>
        <v>#REF!</v>
      </c>
      <c r="Q65" s="1" t="e">
        <f ca="1">_xlfn.XLOOKUP(FormResponses2[[#This Row],[How many friends do you have in your neighbourhood? ]],$Q$104:$Q$115,$R$104:$R$115)</f>
        <v>#REF!</v>
      </c>
      <c r="R65" s="1" t="e">
        <f ca="1">_xlfn.XLOOKUP(FormResponses2[[#This Row],[How many friends of different ethnicity do you have in your neighbourhood? ]],$Q$104:$Q$115,$R$104:$R$115)</f>
        <v>#REF!</v>
      </c>
      <c r="S6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5" s="1">
        <v>0.43661971830985913</v>
      </c>
      <c r="U65" s="1" t="e">
        <f t="array" aca="1" ref="U65" ca="1">INDEX(#REF!,RANDBETWEEN(1,COUNTA(#REF!)))</f>
        <v>#REF!</v>
      </c>
      <c r="V65" s="1" t="e">
        <f t="array" aca="1" ref="V65" ca="1">INDEX(#REF!,RANDBETWEEN(1,COUNTA(#REF!)))</f>
        <v>#REF!</v>
      </c>
      <c r="W65" s="1" t="e">
        <f t="array" aca="1" ref="W65" ca="1">INDEX(#REF!,RANDBETWEEN(1,COUNTA(#REF!)))</f>
        <v>#REF!</v>
      </c>
      <c r="X65" s="1" t="e">
        <f t="array" aca="1" ref="X65" ca="1">INDEX(#REF!,RANDBETWEEN(1,COUNTA(#REF!)))</f>
        <v>#REF!</v>
      </c>
      <c r="Y65" s="1" t="e">
        <f t="array" aca="1" ref="Y65" ca="1">INDEX(#REF!,RANDBETWEEN(1,COUNTA(#REF!)))</f>
        <v>#REF!</v>
      </c>
      <c r="Z65" s="1" t="e">
        <f t="array" aca="1" ref="Z65" ca="1">INDEX(#REF!,RANDBETWEEN(1,COUNTA(#REF!)))</f>
        <v>#REF!</v>
      </c>
      <c r="AA65" s="1" t="e">
        <f t="array" aca="1" ref="AA65" ca="1">INDEX(#REF!,RANDBETWEEN(1,COUNTA(#REF!)))</f>
        <v>#REF!</v>
      </c>
      <c r="AB65" s="1" t="e">
        <f t="array" aca="1" ref="AB65" ca="1">INDEX(#REF!,RANDBETWEEN(1,COUNTA(#REF!)))</f>
        <v>#REF!</v>
      </c>
      <c r="AC65" s="1" t="e">
        <f t="array" aca="1" ref="AC65" ca="1">INDEX(#REF!,RANDBETWEEN(1,COUNTA(#REF!)))</f>
        <v>#REF!</v>
      </c>
      <c r="AD65" s="1" t="e">
        <f t="array" aca="1" ref="AD65" ca="1">INDEX(#REF!,RANDBETWEEN(1,COUNTA(#REF!)))</f>
        <v>#REF!</v>
      </c>
      <c r="AE65" s="1" t="e">
        <f t="array" aca="1" ref="AE65" ca="1">INDEX(#REF!,RANDBETWEEN(1,COUNTA(#REF!)))</f>
        <v>#REF!</v>
      </c>
      <c r="AF65" s="1" t="e">
        <f t="array" aca="1" ref="AF65" ca="1">INDEX(#REF!,RANDBETWEEN(1,COUNTA(#REF!)))</f>
        <v>#REF!</v>
      </c>
      <c r="AG65" s="1" t="e">
        <f t="array" aca="1" ref="AG65" ca="1">INDEX(#REF!,RANDBETWEEN(1,COUNTA(#REF!)))</f>
        <v>#REF!</v>
      </c>
      <c r="AH65" s="1" t="e">
        <f t="array" aca="1" ref="AH65" ca="1">INDEX(#REF!,RANDBETWEEN(1,COUNTA(#REF!)))</f>
        <v>#REF!</v>
      </c>
      <c r="AI65" s="1" t="e">
        <f t="array" aca="1" ref="AI65" ca="1">INDEX(#REF!,RANDBETWEEN(1,COUNTA(#REF!)))</f>
        <v>#REF!</v>
      </c>
      <c r="AJ65" s="1" t="e">
        <f t="array" aca="1" ref="AJ65" ca="1">INDEX(#REF!,RANDBETWEEN(1,COUNTA(#REF!)))</f>
        <v>#REF!</v>
      </c>
      <c r="AK65" s="1" t="e">
        <f t="array" aca="1" ref="AK65" ca="1">INDEX(#REF!,RANDBETWEEN(1,COUNTA(#REF!)))</f>
        <v>#REF!</v>
      </c>
      <c r="AL65" s="1" t="e">
        <f t="array" aca="1" ref="AL65" ca="1">INDEX(#REF!,RANDBETWEEN(1,COUNTA(#REF!)))</f>
        <v>#REF!</v>
      </c>
      <c r="AM65" s="1" t="e">
        <f t="array" aca="1" ref="AM65" ca="1">INDEX(#REF!,RANDBETWEEN(1,COUNTA(#REF!)))</f>
        <v>#REF!</v>
      </c>
      <c r="AN65" s="1" t="e">
        <f ca="1">_xlfn.XLOOKUP(AL65,#REF!,#REF!)</f>
        <v>#REF!</v>
      </c>
      <c r="AO65" s="1" t="e">
        <f ca="1">_xlfn.XLOOKUP(AM65,#REF!,#REF!)</f>
        <v>#REF!</v>
      </c>
      <c r="AP6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5" s="1">
        <v>0.14691943127962084</v>
      </c>
      <c r="AR65" s="1" t="e">
        <f t="array" aca="1" ref="AR65" ca="1">INDEX(#REF!,RANDBETWEEN(1,COUNTA(#REF!)))</f>
        <v>#REF!</v>
      </c>
      <c r="AS65" s="1" t="e">
        <f t="array" aca="1" ref="AS65" ca="1">INDEX(#REF!,RANDBETWEEN(1,COUNTA(#REF!)))</f>
        <v>#REF!</v>
      </c>
      <c r="AT65" s="1" t="e">
        <f t="array" aca="1" ref="AT65" ca="1">INDEX(#REF!,RANDBETWEEN(1,COUNTA(#REF!)))</f>
        <v>#REF!</v>
      </c>
      <c r="AU65" s="1" t="e">
        <f t="array" aca="1" ref="AU65" ca="1">INDEX(#REF!,RANDBETWEEN(1,COUNTA(#REF!)))</f>
        <v>#REF!</v>
      </c>
      <c r="AV65" s="1" t="e">
        <f t="array" aca="1" ref="AV65" ca="1">INDEX(#REF!,RANDBETWEEN(1,COUNTA(#REF!)))</f>
        <v>#REF!</v>
      </c>
      <c r="AW65" s="1" t="e">
        <f t="array" aca="1" ref="AW65" ca="1">INDEX(#REF!,RANDBETWEEN(1,COUNTA(#REF!)))</f>
        <v>#REF!</v>
      </c>
      <c r="AX65" s="1" t="e">
        <f t="array" aca="1" ref="AX65" ca="1">INDEX(#REF!,RANDBETWEEN(1,COUNTA(#REF!)))</f>
        <v>#REF!</v>
      </c>
      <c r="AY65" s="1" t="e">
        <f t="array" aca="1" ref="AY65" ca="1">INDEX(#REF!,RANDBETWEEN(1,COUNTA(#REF!)))</f>
        <v>#REF!</v>
      </c>
      <c r="AZ65" s="1" t="e">
        <f t="array" aca="1" ref="AZ65" ca="1">INDEX(#REF!,RANDBETWEEN(1,COUNTA(#REF!)))</f>
        <v>#REF!</v>
      </c>
      <c r="BA65" s="1" t="e">
        <f t="array" aca="1" ref="BA65" ca="1">INDEX(#REF!,RANDBETWEEN(1,COUNTA(#REF!)))</f>
        <v>#REF!</v>
      </c>
      <c r="BB65" s="1" t="e">
        <f t="array" aca="1" ref="BB65" ca="1">INDEX(#REF!,RANDBETWEEN(1,COUNTA(#REF!)))</f>
        <v>#REF!</v>
      </c>
      <c r="BC65" s="1" t="e">
        <f t="array" aca="1" ref="BC65" ca="1">IF($AV65="Yes",INDEX(#REF!,RANDBETWEEN(1,COUNTA(#REF!))),"")</f>
        <v>#REF!</v>
      </c>
      <c r="BD65" s="1" t="e">
        <f t="array" aca="1" ref="BD65" ca="1">IF($AV65="Yes",INDEX(#REF!,RANDBETWEEN(1,COUNTA(#REF!))),"")</f>
        <v>#REF!</v>
      </c>
      <c r="BE65" s="1" t="e">
        <f t="array" aca="1" ref="BE65" ca="1">IF($AV65="Yes",INDEX(#REF!,RANDBETWEEN(1,COUNTA(#REF!))),"")</f>
        <v>#REF!</v>
      </c>
      <c r="BF65" s="1" t="e">
        <f t="array" aca="1" ref="BF65" ca="1">IF($AV65="Yes",INDEX(#REF!,RANDBETWEEN(1,COUNTA(#REF!))),"")</f>
        <v>#REF!</v>
      </c>
      <c r="BG65" s="1" t="e">
        <f t="array" aca="1" ref="BG65" ca="1">IF($AV65="Yes",INDEX(#REF!,RANDBETWEEN(1,COUNTA(#REF!))),"")</f>
        <v>#REF!</v>
      </c>
    </row>
    <row r="66" spans="1:59" ht="12.5" x14ac:dyDescent="0.25">
      <c r="A66" s="6">
        <v>44903.812291666669</v>
      </c>
      <c r="B66" s="1" t="e">
        <f t="array" aca="1" ref="B66" ca="1">INDEX(#REF!,RANDBETWEEN(1,COUNTA(#REF!)))</f>
        <v>#REF!</v>
      </c>
      <c r="C66" s="1" t="e">
        <f t="array" aca="1" ref="C66" ca="1">INDEX(#REF!,RANDBETWEEN(1,COUNTA(#REF!)))</f>
        <v>#REF!</v>
      </c>
      <c r="D66" s="1" t="e">
        <f t="array" aca="1" ref="D66" ca="1">INDEX(#REF!,RANDBETWEEN(1,COUNTA(#REF!)))</f>
        <v>#REF!</v>
      </c>
      <c r="E66" s="1" t="e">
        <f t="array" aca="1" ref="E66" ca="1">INDEX(#REF!,RANDBETWEEN(1,COUNTA(#REF!)))</f>
        <v>#REF!</v>
      </c>
      <c r="F66" s="1" t="e">
        <f t="array" aca="1" ref="F66" ca="1">INDEX(#REF!,RANDBETWEEN(1,COUNTA(#REF!)))</f>
        <v>#REF!</v>
      </c>
      <c r="G66" s="1" t="e">
        <f t="array" aca="1" ref="G66" ca="1">IF($F66="Public Housing (HDB)",INDEX(#REF!,RANDBETWEEN(1,COUNTA(#REF!))),"")</f>
        <v>#REF!</v>
      </c>
      <c r="H66" s="1" t="e">
        <f t="array" aca="1" ref="H66" ca="1">IF($F66="Public Housing (HDB)",INDEX(#REF!,RANDBETWEEN(1,COUNTA(#REF!))),"")</f>
        <v>#REF!</v>
      </c>
      <c r="I66" s="1" t="e">
        <f t="array" aca="1" ref="I66" ca="1">IF($F66="Public Housing (HDB)",INDEX(#REF!,RANDBETWEEN(1,COUNTA(#REF!))),"")</f>
        <v>#REF!</v>
      </c>
      <c r="J66" s="1" t="e">
        <f t="array" aca="1" ref="J66" ca="1">IF($F66="Public Housing (HDB)",INDEX(#REF!,RANDBETWEEN(1,COUNTA(#REF!))),"")</f>
        <v>#REF!</v>
      </c>
      <c r="K66" s="1" t="e">
        <f t="array" aca="1" ref="K66" ca="1">IF($F66&lt;&gt;"Public Housing (HDB)",INDEX(#REF!,RANDBETWEEN(1,COUNTA(#REF!))),"")</f>
        <v>#REF!</v>
      </c>
      <c r="L66" s="1" t="e">
        <f t="array" aca="1" ref="L66" ca="1">IF($F66&lt;&gt;"Public Housing (HDB)",INDEX(#REF!,RANDBETWEEN(1,COUNTA(#REF!))),"")</f>
        <v>#REF!</v>
      </c>
      <c r="M66" s="1" t="e">
        <f t="array" aca="1" ref="M66" ca="1">IF($F66&lt;&gt;"Public Housing (HDB)",INDEX(#REF!,RANDBETWEEN(1,COUNTA(#REF!))),"")</f>
        <v>#REF!</v>
      </c>
      <c r="N66" s="1" t="e">
        <f t="array" aca="1" ref="N66" ca="1">INDEX(#REF!,RANDBETWEEN(1,COUNTA(#REF!)))</f>
        <v>#REF!</v>
      </c>
      <c r="O66" s="1" t="e">
        <f t="array" aca="1" ref="O66" ca="1">INDEX(#REF!,RANDBETWEEN(1,COUNTA(#REF!)))</f>
        <v>#REF!</v>
      </c>
      <c r="P66" s="1" t="e">
        <f t="array" aca="1" ref="P66" ca="1">INDEX(#REF!,RANDBETWEEN(1,COUNTA(#REF!)))</f>
        <v>#REF!</v>
      </c>
      <c r="Q66" s="1" t="e">
        <f ca="1">_xlfn.XLOOKUP(FormResponses2[[#This Row],[How many friends do you have in your neighbourhood? ]],$Q$104:$Q$115,$R$104:$R$115)</f>
        <v>#REF!</v>
      </c>
      <c r="R66" s="1" t="e">
        <f ca="1">_xlfn.XLOOKUP(FormResponses2[[#This Row],[How many friends of different ethnicity do you have in your neighbourhood? ]],$Q$104:$Q$115,$R$104:$R$115)</f>
        <v>#REF!</v>
      </c>
      <c r="S6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6" s="1">
        <v>0.16230366492146597</v>
      </c>
      <c r="U66" s="1" t="e">
        <f t="array" aca="1" ref="U66" ca="1">INDEX(#REF!,RANDBETWEEN(1,COUNTA(#REF!)))</f>
        <v>#REF!</v>
      </c>
      <c r="V66" s="1" t="e">
        <f t="array" aca="1" ref="V66" ca="1">INDEX(#REF!,RANDBETWEEN(1,COUNTA(#REF!)))</f>
        <v>#REF!</v>
      </c>
      <c r="W66" s="1" t="e">
        <f t="array" aca="1" ref="W66" ca="1">INDEX(#REF!,RANDBETWEEN(1,COUNTA(#REF!)))</f>
        <v>#REF!</v>
      </c>
      <c r="X66" s="1" t="e">
        <f t="array" aca="1" ref="X66" ca="1">INDEX(#REF!,RANDBETWEEN(1,COUNTA(#REF!)))</f>
        <v>#REF!</v>
      </c>
      <c r="Y66" s="1" t="e">
        <f t="array" aca="1" ref="Y66" ca="1">INDEX(#REF!,RANDBETWEEN(1,COUNTA(#REF!)))</f>
        <v>#REF!</v>
      </c>
      <c r="Z66" s="1" t="e">
        <f t="array" aca="1" ref="Z66" ca="1">INDEX(#REF!,RANDBETWEEN(1,COUNTA(#REF!)))</f>
        <v>#REF!</v>
      </c>
      <c r="AA66" s="1" t="e">
        <f t="array" aca="1" ref="AA66" ca="1">INDEX(#REF!,RANDBETWEEN(1,COUNTA(#REF!)))</f>
        <v>#REF!</v>
      </c>
      <c r="AB66" s="1" t="e">
        <f t="array" aca="1" ref="AB66" ca="1">INDEX(#REF!,RANDBETWEEN(1,COUNTA(#REF!)))</f>
        <v>#REF!</v>
      </c>
      <c r="AC66" s="1" t="e">
        <f t="array" aca="1" ref="AC66" ca="1">INDEX(#REF!,RANDBETWEEN(1,COUNTA(#REF!)))</f>
        <v>#REF!</v>
      </c>
      <c r="AD66" s="1" t="e">
        <f t="array" aca="1" ref="AD66" ca="1">INDEX(#REF!,RANDBETWEEN(1,COUNTA(#REF!)))</f>
        <v>#REF!</v>
      </c>
      <c r="AE66" s="1" t="e">
        <f t="array" aca="1" ref="AE66" ca="1">INDEX(#REF!,RANDBETWEEN(1,COUNTA(#REF!)))</f>
        <v>#REF!</v>
      </c>
      <c r="AF66" s="1" t="e">
        <f t="array" aca="1" ref="AF66" ca="1">INDEX(#REF!,RANDBETWEEN(1,COUNTA(#REF!)))</f>
        <v>#REF!</v>
      </c>
      <c r="AG66" s="1" t="e">
        <f t="array" aca="1" ref="AG66" ca="1">INDEX(#REF!,RANDBETWEEN(1,COUNTA(#REF!)))</f>
        <v>#REF!</v>
      </c>
      <c r="AH66" s="1" t="e">
        <f t="array" aca="1" ref="AH66" ca="1">INDEX(#REF!,RANDBETWEEN(1,COUNTA(#REF!)))</f>
        <v>#REF!</v>
      </c>
      <c r="AI66" s="1" t="e">
        <f t="array" aca="1" ref="AI66" ca="1">INDEX(#REF!,RANDBETWEEN(1,COUNTA(#REF!)))</f>
        <v>#REF!</v>
      </c>
      <c r="AJ66" s="1" t="e">
        <f t="array" aca="1" ref="AJ66" ca="1">INDEX(#REF!,RANDBETWEEN(1,COUNTA(#REF!)))</f>
        <v>#REF!</v>
      </c>
      <c r="AK66" s="1" t="e">
        <f t="array" aca="1" ref="AK66" ca="1">INDEX(#REF!,RANDBETWEEN(1,COUNTA(#REF!)))</f>
        <v>#REF!</v>
      </c>
      <c r="AL66" s="1" t="e">
        <f t="array" aca="1" ref="AL66" ca="1">INDEX(#REF!,RANDBETWEEN(1,COUNTA(#REF!)))</f>
        <v>#REF!</v>
      </c>
      <c r="AM66" s="1" t="e">
        <f t="array" aca="1" ref="AM66" ca="1">INDEX(#REF!,RANDBETWEEN(1,COUNTA(#REF!)))</f>
        <v>#REF!</v>
      </c>
      <c r="AN66" s="1" t="e">
        <f ca="1">_xlfn.XLOOKUP(AL66,#REF!,#REF!)</f>
        <v>#REF!</v>
      </c>
      <c r="AO66" s="1" t="e">
        <f ca="1">_xlfn.XLOOKUP(AM66,#REF!,#REF!)</f>
        <v>#REF!</v>
      </c>
      <c r="AP6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6" s="1">
        <v>0.60784313725490191</v>
      </c>
      <c r="AR66" s="1" t="e">
        <f t="array" aca="1" ref="AR66" ca="1">INDEX(#REF!,RANDBETWEEN(1,COUNTA(#REF!)))</f>
        <v>#REF!</v>
      </c>
      <c r="AS66" s="1" t="e">
        <f t="array" aca="1" ref="AS66" ca="1">INDEX(#REF!,RANDBETWEEN(1,COUNTA(#REF!)))</f>
        <v>#REF!</v>
      </c>
      <c r="AT66" s="1" t="e">
        <f t="array" aca="1" ref="AT66" ca="1">INDEX(#REF!,RANDBETWEEN(1,COUNTA(#REF!)))</f>
        <v>#REF!</v>
      </c>
      <c r="AU66" s="1" t="e">
        <f t="array" aca="1" ref="AU66" ca="1">INDEX(#REF!,RANDBETWEEN(1,COUNTA(#REF!)))</f>
        <v>#REF!</v>
      </c>
      <c r="AV66" s="1" t="e">
        <f t="array" aca="1" ref="AV66" ca="1">INDEX(#REF!,RANDBETWEEN(1,COUNTA(#REF!)))</f>
        <v>#REF!</v>
      </c>
      <c r="AW66" s="1" t="e">
        <f t="array" aca="1" ref="AW66" ca="1">INDEX(#REF!,RANDBETWEEN(1,COUNTA(#REF!)))</f>
        <v>#REF!</v>
      </c>
      <c r="AX66" s="1" t="e">
        <f t="array" aca="1" ref="AX66" ca="1">INDEX(#REF!,RANDBETWEEN(1,COUNTA(#REF!)))</f>
        <v>#REF!</v>
      </c>
      <c r="AY66" s="1" t="e">
        <f t="array" aca="1" ref="AY66" ca="1">INDEX(#REF!,RANDBETWEEN(1,COUNTA(#REF!)))</f>
        <v>#REF!</v>
      </c>
      <c r="AZ66" s="1" t="e">
        <f t="array" aca="1" ref="AZ66" ca="1">INDEX(#REF!,RANDBETWEEN(1,COUNTA(#REF!)))</f>
        <v>#REF!</v>
      </c>
      <c r="BA66" s="1" t="e">
        <f t="array" aca="1" ref="BA66" ca="1">INDEX(#REF!,RANDBETWEEN(1,COUNTA(#REF!)))</f>
        <v>#REF!</v>
      </c>
      <c r="BB66" s="1" t="e">
        <f t="array" aca="1" ref="BB66" ca="1">INDEX(#REF!,RANDBETWEEN(1,COUNTA(#REF!)))</f>
        <v>#REF!</v>
      </c>
      <c r="BC66" s="1" t="e">
        <f t="array" aca="1" ref="BC66" ca="1">IF($AV66="Yes",INDEX(#REF!,RANDBETWEEN(1,COUNTA(#REF!))),"")</f>
        <v>#REF!</v>
      </c>
      <c r="BD66" s="1" t="e">
        <f t="array" aca="1" ref="BD66" ca="1">IF($AV66="Yes",INDEX(#REF!,RANDBETWEEN(1,COUNTA(#REF!))),"")</f>
        <v>#REF!</v>
      </c>
      <c r="BE66" s="1" t="e">
        <f t="array" aca="1" ref="BE66" ca="1">IF($AV66="Yes",INDEX(#REF!,RANDBETWEEN(1,COUNTA(#REF!))),"")</f>
        <v>#REF!</v>
      </c>
      <c r="BF66" s="1" t="e">
        <f t="array" aca="1" ref="BF66" ca="1">IF($AV66="Yes",INDEX(#REF!,RANDBETWEEN(1,COUNTA(#REF!))),"")</f>
        <v>#REF!</v>
      </c>
      <c r="BG66" s="1" t="e">
        <f t="array" aca="1" ref="BG66" ca="1">IF($AV66="Yes",INDEX(#REF!,RANDBETWEEN(1,COUNTA(#REF!))),"")</f>
        <v>#REF!</v>
      </c>
    </row>
    <row r="67" spans="1:59" ht="12.5" x14ac:dyDescent="0.25">
      <c r="A67" s="6">
        <v>44904.812291666669</v>
      </c>
      <c r="B67" s="1" t="e">
        <f t="array" aca="1" ref="B67" ca="1">INDEX(#REF!,RANDBETWEEN(1,COUNTA(#REF!)))</f>
        <v>#REF!</v>
      </c>
      <c r="C67" s="1" t="e">
        <f t="array" aca="1" ref="C67" ca="1">INDEX(#REF!,RANDBETWEEN(1,COUNTA(#REF!)))</f>
        <v>#REF!</v>
      </c>
      <c r="D67" s="1" t="e">
        <f t="array" aca="1" ref="D67" ca="1">INDEX(#REF!,RANDBETWEEN(1,COUNTA(#REF!)))</f>
        <v>#REF!</v>
      </c>
      <c r="E67" s="1" t="e">
        <f t="array" aca="1" ref="E67" ca="1">INDEX(#REF!,RANDBETWEEN(1,COUNTA(#REF!)))</f>
        <v>#REF!</v>
      </c>
      <c r="F67" s="1" t="e">
        <f t="array" aca="1" ref="F67" ca="1">INDEX(#REF!,RANDBETWEEN(1,COUNTA(#REF!)))</f>
        <v>#REF!</v>
      </c>
      <c r="G67" s="1" t="e">
        <f t="array" aca="1" ref="G67" ca="1">IF($F67="Public Housing (HDB)",INDEX(#REF!,RANDBETWEEN(1,COUNTA(#REF!))),"")</f>
        <v>#REF!</v>
      </c>
      <c r="H67" s="1" t="e">
        <f t="array" aca="1" ref="H67" ca="1">IF($F67="Public Housing (HDB)",INDEX(#REF!,RANDBETWEEN(1,COUNTA(#REF!))),"")</f>
        <v>#REF!</v>
      </c>
      <c r="I67" s="1" t="e">
        <f t="array" aca="1" ref="I67" ca="1">IF($F67="Public Housing (HDB)",INDEX(#REF!,RANDBETWEEN(1,COUNTA(#REF!))),"")</f>
        <v>#REF!</v>
      </c>
      <c r="J67" s="1" t="e">
        <f t="array" aca="1" ref="J67" ca="1">IF($F67="Public Housing (HDB)",INDEX(#REF!,RANDBETWEEN(1,COUNTA(#REF!))),"")</f>
        <v>#REF!</v>
      </c>
      <c r="K67" s="1" t="e">
        <f t="array" aca="1" ref="K67" ca="1">IF($F67&lt;&gt;"Public Housing (HDB)",INDEX(#REF!,RANDBETWEEN(1,COUNTA(#REF!))),"")</f>
        <v>#REF!</v>
      </c>
      <c r="L67" s="1" t="e">
        <f t="array" aca="1" ref="L67" ca="1">IF($F67&lt;&gt;"Public Housing (HDB)",INDEX(#REF!,RANDBETWEEN(1,COUNTA(#REF!))),"")</f>
        <v>#REF!</v>
      </c>
      <c r="M67" s="1" t="e">
        <f t="array" aca="1" ref="M67" ca="1">IF($F67&lt;&gt;"Public Housing (HDB)",INDEX(#REF!,RANDBETWEEN(1,COUNTA(#REF!))),"")</f>
        <v>#REF!</v>
      </c>
      <c r="N67" s="1" t="e">
        <f t="array" aca="1" ref="N67" ca="1">INDEX(#REF!,RANDBETWEEN(1,COUNTA(#REF!)))</f>
        <v>#REF!</v>
      </c>
      <c r="O67" s="1" t="e">
        <f t="array" aca="1" ref="O67" ca="1">INDEX(#REF!,RANDBETWEEN(1,COUNTA(#REF!)))</f>
        <v>#REF!</v>
      </c>
      <c r="P67" s="1" t="e">
        <f t="array" aca="1" ref="P67" ca="1">INDEX(#REF!,RANDBETWEEN(1,COUNTA(#REF!)))</f>
        <v>#REF!</v>
      </c>
      <c r="Q67" s="1" t="e">
        <f ca="1">_xlfn.XLOOKUP(FormResponses2[[#This Row],[How many friends do you have in your neighbourhood? ]],$Q$104:$Q$115,$R$104:$R$115)</f>
        <v>#REF!</v>
      </c>
      <c r="R67" s="1" t="e">
        <f ca="1">_xlfn.XLOOKUP(FormResponses2[[#This Row],[How many friends of different ethnicity do you have in your neighbourhood? ]],$Q$104:$Q$115,$R$104:$R$115)</f>
        <v>#REF!</v>
      </c>
      <c r="S6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7" s="1">
        <v>0</v>
      </c>
      <c r="U67" s="1" t="e">
        <f t="array" aca="1" ref="U67" ca="1">INDEX(#REF!,RANDBETWEEN(1,COUNTA(#REF!)))</f>
        <v>#REF!</v>
      </c>
      <c r="V67" s="1" t="e">
        <f t="array" aca="1" ref="V67" ca="1">INDEX(#REF!,RANDBETWEEN(1,COUNTA(#REF!)))</f>
        <v>#REF!</v>
      </c>
      <c r="W67" s="1" t="e">
        <f t="array" aca="1" ref="W67" ca="1">INDEX(#REF!,RANDBETWEEN(1,COUNTA(#REF!)))</f>
        <v>#REF!</v>
      </c>
      <c r="X67" s="1" t="e">
        <f t="array" aca="1" ref="X67" ca="1">INDEX(#REF!,RANDBETWEEN(1,COUNTA(#REF!)))</f>
        <v>#REF!</v>
      </c>
      <c r="Y67" s="1" t="e">
        <f t="array" aca="1" ref="Y67" ca="1">INDEX(#REF!,RANDBETWEEN(1,COUNTA(#REF!)))</f>
        <v>#REF!</v>
      </c>
      <c r="Z67" s="1" t="e">
        <f t="array" aca="1" ref="Z67" ca="1">INDEX(#REF!,RANDBETWEEN(1,COUNTA(#REF!)))</f>
        <v>#REF!</v>
      </c>
      <c r="AA67" s="1" t="e">
        <f t="array" aca="1" ref="AA67" ca="1">INDEX(#REF!,RANDBETWEEN(1,COUNTA(#REF!)))</f>
        <v>#REF!</v>
      </c>
      <c r="AB67" s="1" t="e">
        <f t="array" aca="1" ref="AB67" ca="1">INDEX(#REF!,RANDBETWEEN(1,COUNTA(#REF!)))</f>
        <v>#REF!</v>
      </c>
      <c r="AC67" s="1" t="e">
        <f t="array" aca="1" ref="AC67" ca="1">INDEX(#REF!,RANDBETWEEN(1,COUNTA(#REF!)))</f>
        <v>#REF!</v>
      </c>
      <c r="AD67" s="1" t="e">
        <f t="array" aca="1" ref="AD67" ca="1">INDEX(#REF!,RANDBETWEEN(1,COUNTA(#REF!)))</f>
        <v>#REF!</v>
      </c>
      <c r="AE67" s="1" t="e">
        <f t="array" aca="1" ref="AE67" ca="1">INDEX(#REF!,RANDBETWEEN(1,COUNTA(#REF!)))</f>
        <v>#REF!</v>
      </c>
      <c r="AF67" s="1" t="e">
        <f t="array" aca="1" ref="AF67" ca="1">INDEX(#REF!,RANDBETWEEN(1,COUNTA(#REF!)))</f>
        <v>#REF!</v>
      </c>
      <c r="AG67" s="1" t="e">
        <f t="array" aca="1" ref="AG67" ca="1">INDEX(#REF!,RANDBETWEEN(1,COUNTA(#REF!)))</f>
        <v>#REF!</v>
      </c>
      <c r="AH67" s="1" t="e">
        <f t="array" aca="1" ref="AH67" ca="1">INDEX(#REF!,RANDBETWEEN(1,COUNTA(#REF!)))</f>
        <v>#REF!</v>
      </c>
      <c r="AI67" s="1" t="e">
        <f t="array" aca="1" ref="AI67" ca="1">INDEX(#REF!,RANDBETWEEN(1,COUNTA(#REF!)))</f>
        <v>#REF!</v>
      </c>
      <c r="AJ67" s="1" t="e">
        <f t="array" aca="1" ref="AJ67" ca="1">INDEX(#REF!,RANDBETWEEN(1,COUNTA(#REF!)))</f>
        <v>#REF!</v>
      </c>
      <c r="AK67" s="1" t="e">
        <f t="array" aca="1" ref="AK67" ca="1">INDEX(#REF!,RANDBETWEEN(1,COUNTA(#REF!)))</f>
        <v>#REF!</v>
      </c>
      <c r="AL67" s="1" t="e">
        <f t="array" aca="1" ref="AL67" ca="1">INDEX(#REF!,RANDBETWEEN(1,COUNTA(#REF!)))</f>
        <v>#REF!</v>
      </c>
      <c r="AM67" s="1" t="e">
        <f t="array" aca="1" ref="AM67" ca="1">INDEX(#REF!,RANDBETWEEN(1,COUNTA(#REF!)))</f>
        <v>#REF!</v>
      </c>
      <c r="AN67" s="1" t="e">
        <f ca="1">_xlfn.XLOOKUP(AL67,#REF!,#REF!)</f>
        <v>#REF!</v>
      </c>
      <c r="AO67" s="1" t="e">
        <f ca="1">_xlfn.XLOOKUP(AM67,#REF!,#REF!)</f>
        <v>#REF!</v>
      </c>
      <c r="AP6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7" s="1"/>
      <c r="AR67" s="1" t="e">
        <f t="array" aca="1" ref="AR67" ca="1">INDEX(#REF!,RANDBETWEEN(1,COUNTA(#REF!)))</f>
        <v>#REF!</v>
      </c>
      <c r="AS67" s="1" t="e">
        <f t="array" aca="1" ref="AS67" ca="1">INDEX(#REF!,RANDBETWEEN(1,COUNTA(#REF!)))</f>
        <v>#REF!</v>
      </c>
      <c r="AT67" s="1" t="e">
        <f t="array" aca="1" ref="AT67" ca="1">INDEX(#REF!,RANDBETWEEN(1,COUNTA(#REF!)))</f>
        <v>#REF!</v>
      </c>
      <c r="AU67" s="1" t="e">
        <f t="array" aca="1" ref="AU67" ca="1">INDEX(#REF!,RANDBETWEEN(1,COUNTA(#REF!)))</f>
        <v>#REF!</v>
      </c>
      <c r="AV67" s="1" t="e">
        <f t="array" aca="1" ref="AV67" ca="1">INDEX(#REF!,RANDBETWEEN(1,COUNTA(#REF!)))</f>
        <v>#REF!</v>
      </c>
      <c r="AW67" s="1" t="e">
        <f t="array" aca="1" ref="AW67" ca="1">INDEX(#REF!,RANDBETWEEN(1,COUNTA(#REF!)))</f>
        <v>#REF!</v>
      </c>
      <c r="AX67" s="1" t="e">
        <f t="array" aca="1" ref="AX67" ca="1">INDEX(#REF!,RANDBETWEEN(1,COUNTA(#REF!)))</f>
        <v>#REF!</v>
      </c>
      <c r="AY67" s="1" t="e">
        <f t="array" aca="1" ref="AY67" ca="1">INDEX(#REF!,RANDBETWEEN(1,COUNTA(#REF!)))</f>
        <v>#REF!</v>
      </c>
      <c r="AZ67" s="1" t="e">
        <f t="array" aca="1" ref="AZ67" ca="1">INDEX(#REF!,RANDBETWEEN(1,COUNTA(#REF!)))</f>
        <v>#REF!</v>
      </c>
      <c r="BA67" s="1" t="e">
        <f t="array" aca="1" ref="BA67" ca="1">INDEX(#REF!,RANDBETWEEN(1,COUNTA(#REF!)))</f>
        <v>#REF!</v>
      </c>
      <c r="BB67" s="1" t="e">
        <f t="array" aca="1" ref="BB67" ca="1">INDEX(#REF!,RANDBETWEEN(1,COUNTA(#REF!)))</f>
        <v>#REF!</v>
      </c>
      <c r="BC67" s="1" t="e">
        <f t="array" aca="1" ref="BC67" ca="1">IF($AV67="Yes",INDEX(#REF!,RANDBETWEEN(1,COUNTA(#REF!))),"")</f>
        <v>#REF!</v>
      </c>
      <c r="BD67" s="1" t="e">
        <f t="array" aca="1" ref="BD67" ca="1">IF($AV67="Yes",INDEX(#REF!,RANDBETWEEN(1,COUNTA(#REF!))),"")</f>
        <v>#REF!</v>
      </c>
      <c r="BE67" s="1" t="e">
        <f t="array" aca="1" ref="BE67" ca="1">IF($AV67="Yes",INDEX(#REF!,RANDBETWEEN(1,COUNTA(#REF!))),"")</f>
        <v>#REF!</v>
      </c>
      <c r="BF67" s="1" t="e">
        <f t="array" aca="1" ref="BF67" ca="1">IF($AV67="Yes",INDEX(#REF!,RANDBETWEEN(1,COUNTA(#REF!))),"")</f>
        <v>#REF!</v>
      </c>
      <c r="BG67" s="1" t="e">
        <f t="array" aca="1" ref="BG67" ca="1">IF($AV67="Yes",INDEX(#REF!,RANDBETWEEN(1,COUNTA(#REF!))),"")</f>
        <v>#REF!</v>
      </c>
    </row>
    <row r="68" spans="1:59" ht="12.5" x14ac:dyDescent="0.25">
      <c r="A68" s="6">
        <v>44905.812291666669</v>
      </c>
      <c r="B68" s="1" t="e">
        <f t="array" aca="1" ref="B68" ca="1">INDEX(#REF!,RANDBETWEEN(1,COUNTA(#REF!)))</f>
        <v>#REF!</v>
      </c>
      <c r="C68" s="1" t="e">
        <f t="array" aca="1" ref="C68" ca="1">INDEX(#REF!,RANDBETWEEN(1,COUNTA(#REF!)))</f>
        <v>#REF!</v>
      </c>
      <c r="D68" s="1" t="e">
        <f t="array" aca="1" ref="D68" ca="1">INDEX(#REF!,RANDBETWEEN(1,COUNTA(#REF!)))</f>
        <v>#REF!</v>
      </c>
      <c r="E68" s="1" t="e">
        <f t="array" aca="1" ref="E68" ca="1">INDEX(#REF!,RANDBETWEEN(1,COUNTA(#REF!)))</f>
        <v>#REF!</v>
      </c>
      <c r="F68" s="1" t="e">
        <f t="array" aca="1" ref="F68" ca="1">INDEX(#REF!,RANDBETWEEN(1,COUNTA(#REF!)))</f>
        <v>#REF!</v>
      </c>
      <c r="G68" s="1" t="e">
        <f t="array" aca="1" ref="G68" ca="1">IF($F68="Public Housing (HDB)",INDEX(#REF!,RANDBETWEEN(1,COUNTA(#REF!))),"")</f>
        <v>#REF!</v>
      </c>
      <c r="H68" s="1" t="e">
        <f t="array" aca="1" ref="H68" ca="1">IF($F68="Public Housing (HDB)",INDEX(#REF!,RANDBETWEEN(1,COUNTA(#REF!))),"")</f>
        <v>#REF!</v>
      </c>
      <c r="I68" s="1" t="e">
        <f t="array" aca="1" ref="I68" ca="1">IF($F68="Public Housing (HDB)",INDEX(#REF!,RANDBETWEEN(1,COUNTA(#REF!))),"")</f>
        <v>#REF!</v>
      </c>
      <c r="J68" s="1" t="e">
        <f t="array" aca="1" ref="J68" ca="1">IF($F68="Public Housing (HDB)",INDEX(#REF!,RANDBETWEEN(1,COUNTA(#REF!))),"")</f>
        <v>#REF!</v>
      </c>
      <c r="K68" s="1" t="e">
        <f t="array" aca="1" ref="K68" ca="1">IF($F68&lt;&gt;"Public Housing (HDB)",INDEX(#REF!,RANDBETWEEN(1,COUNTA(#REF!))),"")</f>
        <v>#REF!</v>
      </c>
      <c r="L68" s="1" t="e">
        <f t="array" aca="1" ref="L68" ca="1">IF($F68&lt;&gt;"Public Housing (HDB)",INDEX(#REF!,RANDBETWEEN(1,COUNTA(#REF!))),"")</f>
        <v>#REF!</v>
      </c>
      <c r="M68" s="1" t="e">
        <f t="array" aca="1" ref="M68" ca="1">IF($F68&lt;&gt;"Public Housing (HDB)",INDEX(#REF!,RANDBETWEEN(1,COUNTA(#REF!))),"")</f>
        <v>#REF!</v>
      </c>
      <c r="N68" s="1" t="e">
        <f t="array" aca="1" ref="N68" ca="1">INDEX(#REF!,RANDBETWEEN(1,COUNTA(#REF!)))</f>
        <v>#REF!</v>
      </c>
      <c r="O68" s="1" t="e">
        <f t="array" aca="1" ref="O68" ca="1">INDEX(#REF!,RANDBETWEEN(1,COUNTA(#REF!)))</f>
        <v>#REF!</v>
      </c>
      <c r="P68" s="1" t="e">
        <f t="array" aca="1" ref="P68" ca="1">INDEX(#REF!,RANDBETWEEN(1,COUNTA(#REF!)))</f>
        <v>#REF!</v>
      </c>
      <c r="Q68" s="1" t="e">
        <f ca="1">_xlfn.XLOOKUP(FormResponses2[[#This Row],[How many friends do you have in your neighbourhood? ]],$Q$104:$Q$115,$R$104:$R$115)</f>
        <v>#REF!</v>
      </c>
      <c r="R68" s="1" t="e">
        <f ca="1">_xlfn.XLOOKUP(FormResponses2[[#This Row],[How many friends of different ethnicity do you have in your neighbourhood? ]],$Q$104:$Q$115,$R$104:$R$115)</f>
        <v>#REF!</v>
      </c>
      <c r="S6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8" s="1"/>
      <c r="U68" s="1" t="e">
        <f t="array" aca="1" ref="U68" ca="1">INDEX(#REF!,RANDBETWEEN(1,COUNTA(#REF!)))</f>
        <v>#REF!</v>
      </c>
      <c r="V68" s="1" t="e">
        <f t="array" aca="1" ref="V68" ca="1">INDEX(#REF!,RANDBETWEEN(1,COUNTA(#REF!)))</f>
        <v>#REF!</v>
      </c>
      <c r="W68" s="1" t="e">
        <f t="array" aca="1" ref="W68" ca="1">INDEX(#REF!,RANDBETWEEN(1,COUNTA(#REF!)))</f>
        <v>#REF!</v>
      </c>
      <c r="X68" s="1" t="e">
        <f t="array" aca="1" ref="X68" ca="1">INDEX(#REF!,RANDBETWEEN(1,COUNTA(#REF!)))</f>
        <v>#REF!</v>
      </c>
      <c r="Y68" s="1" t="e">
        <f t="array" aca="1" ref="Y68" ca="1">INDEX(#REF!,RANDBETWEEN(1,COUNTA(#REF!)))</f>
        <v>#REF!</v>
      </c>
      <c r="Z68" s="1" t="e">
        <f t="array" aca="1" ref="Z68" ca="1">INDEX(#REF!,RANDBETWEEN(1,COUNTA(#REF!)))</f>
        <v>#REF!</v>
      </c>
      <c r="AA68" s="1" t="e">
        <f t="array" aca="1" ref="AA68" ca="1">INDEX(#REF!,RANDBETWEEN(1,COUNTA(#REF!)))</f>
        <v>#REF!</v>
      </c>
      <c r="AB68" s="1" t="e">
        <f t="array" aca="1" ref="AB68" ca="1">INDEX(#REF!,RANDBETWEEN(1,COUNTA(#REF!)))</f>
        <v>#REF!</v>
      </c>
      <c r="AC68" s="1" t="e">
        <f t="array" aca="1" ref="AC68" ca="1">INDEX(#REF!,RANDBETWEEN(1,COUNTA(#REF!)))</f>
        <v>#REF!</v>
      </c>
      <c r="AD68" s="1" t="e">
        <f t="array" aca="1" ref="AD68" ca="1">INDEX(#REF!,RANDBETWEEN(1,COUNTA(#REF!)))</f>
        <v>#REF!</v>
      </c>
      <c r="AE68" s="1" t="e">
        <f t="array" aca="1" ref="AE68" ca="1">INDEX(#REF!,RANDBETWEEN(1,COUNTA(#REF!)))</f>
        <v>#REF!</v>
      </c>
      <c r="AF68" s="1" t="e">
        <f t="array" aca="1" ref="AF68" ca="1">INDEX(#REF!,RANDBETWEEN(1,COUNTA(#REF!)))</f>
        <v>#REF!</v>
      </c>
      <c r="AG68" s="1" t="e">
        <f t="array" aca="1" ref="AG68" ca="1">INDEX(#REF!,RANDBETWEEN(1,COUNTA(#REF!)))</f>
        <v>#REF!</v>
      </c>
      <c r="AH68" s="1" t="e">
        <f t="array" aca="1" ref="AH68" ca="1">INDEX(#REF!,RANDBETWEEN(1,COUNTA(#REF!)))</f>
        <v>#REF!</v>
      </c>
      <c r="AI68" s="1" t="e">
        <f t="array" aca="1" ref="AI68" ca="1">INDEX(#REF!,RANDBETWEEN(1,COUNTA(#REF!)))</f>
        <v>#REF!</v>
      </c>
      <c r="AJ68" s="1" t="e">
        <f t="array" aca="1" ref="AJ68" ca="1">INDEX(#REF!,RANDBETWEEN(1,COUNTA(#REF!)))</f>
        <v>#REF!</v>
      </c>
      <c r="AK68" s="1" t="e">
        <f t="array" aca="1" ref="AK68" ca="1">INDEX(#REF!,RANDBETWEEN(1,COUNTA(#REF!)))</f>
        <v>#REF!</v>
      </c>
      <c r="AL68" s="1" t="e">
        <f t="array" aca="1" ref="AL68" ca="1">INDEX(#REF!,RANDBETWEEN(1,COUNTA(#REF!)))</f>
        <v>#REF!</v>
      </c>
      <c r="AM68" s="1" t="e">
        <f t="array" aca="1" ref="AM68" ca="1">INDEX(#REF!,RANDBETWEEN(1,COUNTA(#REF!)))</f>
        <v>#REF!</v>
      </c>
      <c r="AN68" s="1" t="e">
        <f ca="1">_xlfn.XLOOKUP(AL68,#REF!,#REF!)</f>
        <v>#REF!</v>
      </c>
      <c r="AO68" s="1" t="e">
        <f ca="1">_xlfn.XLOOKUP(AM68,#REF!,#REF!)</f>
        <v>#REF!</v>
      </c>
      <c r="AP6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8" s="1"/>
      <c r="AR68" s="1" t="e">
        <f t="array" aca="1" ref="AR68" ca="1">INDEX(#REF!,RANDBETWEEN(1,COUNTA(#REF!)))</f>
        <v>#REF!</v>
      </c>
      <c r="AS68" s="1" t="e">
        <f t="array" aca="1" ref="AS68" ca="1">INDEX(#REF!,RANDBETWEEN(1,COUNTA(#REF!)))</f>
        <v>#REF!</v>
      </c>
      <c r="AT68" s="1" t="e">
        <f t="array" aca="1" ref="AT68" ca="1">INDEX(#REF!,RANDBETWEEN(1,COUNTA(#REF!)))</f>
        <v>#REF!</v>
      </c>
      <c r="AU68" s="1" t="e">
        <f t="array" aca="1" ref="AU68" ca="1">INDEX(#REF!,RANDBETWEEN(1,COUNTA(#REF!)))</f>
        <v>#REF!</v>
      </c>
      <c r="AV68" s="1" t="e">
        <f t="array" aca="1" ref="AV68" ca="1">INDEX(#REF!,RANDBETWEEN(1,COUNTA(#REF!)))</f>
        <v>#REF!</v>
      </c>
      <c r="AW68" s="1" t="e">
        <f t="array" aca="1" ref="AW68" ca="1">INDEX(#REF!,RANDBETWEEN(1,COUNTA(#REF!)))</f>
        <v>#REF!</v>
      </c>
      <c r="AX68" s="1" t="e">
        <f t="array" aca="1" ref="AX68" ca="1">INDEX(#REF!,RANDBETWEEN(1,COUNTA(#REF!)))</f>
        <v>#REF!</v>
      </c>
      <c r="AY68" s="1" t="e">
        <f t="array" aca="1" ref="AY68" ca="1">INDEX(#REF!,RANDBETWEEN(1,COUNTA(#REF!)))</f>
        <v>#REF!</v>
      </c>
      <c r="AZ68" s="1" t="e">
        <f t="array" aca="1" ref="AZ68" ca="1">INDEX(#REF!,RANDBETWEEN(1,COUNTA(#REF!)))</f>
        <v>#REF!</v>
      </c>
      <c r="BA68" s="1" t="e">
        <f t="array" aca="1" ref="BA68" ca="1">INDEX(#REF!,RANDBETWEEN(1,COUNTA(#REF!)))</f>
        <v>#REF!</v>
      </c>
      <c r="BB68" s="1" t="e">
        <f t="array" aca="1" ref="BB68" ca="1">INDEX(#REF!,RANDBETWEEN(1,COUNTA(#REF!)))</f>
        <v>#REF!</v>
      </c>
      <c r="BC68" s="1" t="e">
        <f t="array" aca="1" ref="BC68" ca="1">IF($AV68="Yes",INDEX(#REF!,RANDBETWEEN(1,COUNTA(#REF!))),"")</f>
        <v>#REF!</v>
      </c>
      <c r="BD68" s="1" t="e">
        <f t="array" aca="1" ref="BD68" ca="1">IF($AV68="Yes",INDEX(#REF!,RANDBETWEEN(1,COUNTA(#REF!))),"")</f>
        <v>#REF!</v>
      </c>
      <c r="BE68" s="1" t="e">
        <f t="array" aca="1" ref="BE68" ca="1">IF($AV68="Yes",INDEX(#REF!,RANDBETWEEN(1,COUNTA(#REF!))),"")</f>
        <v>#REF!</v>
      </c>
      <c r="BF68" s="1" t="e">
        <f t="array" aca="1" ref="BF68" ca="1">IF($AV68="Yes",INDEX(#REF!,RANDBETWEEN(1,COUNTA(#REF!))),"")</f>
        <v>#REF!</v>
      </c>
      <c r="BG68" s="1" t="e">
        <f t="array" aca="1" ref="BG68" ca="1">IF($AV68="Yes",INDEX(#REF!,RANDBETWEEN(1,COUNTA(#REF!))),"")</f>
        <v>#REF!</v>
      </c>
    </row>
    <row r="69" spans="1:59" ht="12.5" x14ac:dyDescent="0.25">
      <c r="A69" s="6">
        <v>44906.812291666669</v>
      </c>
      <c r="B69" s="1" t="e">
        <f t="array" aca="1" ref="B69" ca="1">INDEX(#REF!,RANDBETWEEN(1,COUNTA(#REF!)))</f>
        <v>#REF!</v>
      </c>
      <c r="C69" s="1" t="e">
        <f t="array" aca="1" ref="C69" ca="1">INDEX(#REF!,RANDBETWEEN(1,COUNTA(#REF!)))</f>
        <v>#REF!</v>
      </c>
      <c r="D69" s="1" t="e">
        <f t="array" aca="1" ref="D69" ca="1">INDEX(#REF!,RANDBETWEEN(1,COUNTA(#REF!)))</f>
        <v>#REF!</v>
      </c>
      <c r="E69" s="1" t="e">
        <f t="array" aca="1" ref="E69" ca="1">INDEX(#REF!,RANDBETWEEN(1,COUNTA(#REF!)))</f>
        <v>#REF!</v>
      </c>
      <c r="F69" s="1" t="e">
        <f t="array" aca="1" ref="F69" ca="1">INDEX(#REF!,RANDBETWEEN(1,COUNTA(#REF!)))</f>
        <v>#REF!</v>
      </c>
      <c r="G69" s="1" t="e">
        <f t="array" aca="1" ref="G69" ca="1">IF($F69="Public Housing (HDB)",INDEX(#REF!,RANDBETWEEN(1,COUNTA(#REF!))),"")</f>
        <v>#REF!</v>
      </c>
      <c r="H69" s="1" t="e">
        <f t="array" aca="1" ref="H69" ca="1">IF($F69="Public Housing (HDB)",INDEX(#REF!,RANDBETWEEN(1,COUNTA(#REF!))),"")</f>
        <v>#REF!</v>
      </c>
      <c r="I69" s="1" t="e">
        <f t="array" aca="1" ref="I69" ca="1">IF($F69="Public Housing (HDB)",INDEX(#REF!,RANDBETWEEN(1,COUNTA(#REF!))),"")</f>
        <v>#REF!</v>
      </c>
      <c r="J69" s="1" t="e">
        <f t="array" aca="1" ref="J69" ca="1">IF($F69="Public Housing (HDB)",INDEX(#REF!,RANDBETWEEN(1,COUNTA(#REF!))),"")</f>
        <v>#REF!</v>
      </c>
      <c r="K69" s="1" t="e">
        <f t="array" aca="1" ref="K69" ca="1">IF($F69&lt;&gt;"Public Housing (HDB)",INDEX(#REF!,RANDBETWEEN(1,COUNTA(#REF!))),"")</f>
        <v>#REF!</v>
      </c>
      <c r="L69" s="1" t="e">
        <f t="array" aca="1" ref="L69" ca="1">IF($F69&lt;&gt;"Public Housing (HDB)",INDEX(#REF!,RANDBETWEEN(1,COUNTA(#REF!))),"")</f>
        <v>#REF!</v>
      </c>
      <c r="M69" s="1" t="e">
        <f t="array" aca="1" ref="M69" ca="1">IF($F69&lt;&gt;"Public Housing (HDB)",INDEX(#REF!,RANDBETWEEN(1,COUNTA(#REF!))),"")</f>
        <v>#REF!</v>
      </c>
      <c r="N69" s="1" t="e">
        <f t="array" aca="1" ref="N69" ca="1">INDEX(#REF!,RANDBETWEEN(1,COUNTA(#REF!)))</f>
        <v>#REF!</v>
      </c>
      <c r="O69" s="1" t="e">
        <f t="array" aca="1" ref="O69" ca="1">INDEX(#REF!,RANDBETWEEN(1,COUNTA(#REF!)))</f>
        <v>#REF!</v>
      </c>
      <c r="P69" s="1" t="e">
        <f t="array" aca="1" ref="P69" ca="1">INDEX(#REF!,RANDBETWEEN(1,COUNTA(#REF!)))</f>
        <v>#REF!</v>
      </c>
      <c r="Q69" s="1" t="e">
        <f ca="1">_xlfn.XLOOKUP(FormResponses2[[#This Row],[How many friends do you have in your neighbourhood? ]],$Q$104:$Q$115,$R$104:$R$115)</f>
        <v>#REF!</v>
      </c>
      <c r="R69" s="1" t="e">
        <f ca="1">_xlfn.XLOOKUP(FormResponses2[[#This Row],[How many friends of different ethnicity do you have in your neighbourhood? ]],$Q$104:$Q$115,$R$104:$R$115)</f>
        <v>#REF!</v>
      </c>
      <c r="S6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69" s="1"/>
      <c r="U69" s="1" t="e">
        <f t="array" aca="1" ref="U69" ca="1">INDEX(#REF!,RANDBETWEEN(1,COUNTA(#REF!)))</f>
        <v>#REF!</v>
      </c>
      <c r="V69" s="1" t="e">
        <f t="array" aca="1" ref="V69" ca="1">INDEX(#REF!,RANDBETWEEN(1,COUNTA(#REF!)))</f>
        <v>#REF!</v>
      </c>
      <c r="W69" s="1" t="e">
        <f t="array" aca="1" ref="W69" ca="1">INDEX(#REF!,RANDBETWEEN(1,COUNTA(#REF!)))</f>
        <v>#REF!</v>
      </c>
      <c r="X69" s="1" t="e">
        <f t="array" aca="1" ref="X69" ca="1">INDEX(#REF!,RANDBETWEEN(1,COUNTA(#REF!)))</f>
        <v>#REF!</v>
      </c>
      <c r="Y69" s="1" t="e">
        <f t="array" aca="1" ref="Y69" ca="1">INDEX(#REF!,RANDBETWEEN(1,COUNTA(#REF!)))</f>
        <v>#REF!</v>
      </c>
      <c r="Z69" s="1" t="e">
        <f t="array" aca="1" ref="Z69" ca="1">INDEX(#REF!,RANDBETWEEN(1,COUNTA(#REF!)))</f>
        <v>#REF!</v>
      </c>
      <c r="AA69" s="1" t="e">
        <f t="array" aca="1" ref="AA69" ca="1">INDEX(#REF!,RANDBETWEEN(1,COUNTA(#REF!)))</f>
        <v>#REF!</v>
      </c>
      <c r="AB69" s="1" t="e">
        <f t="array" aca="1" ref="AB69" ca="1">INDEX(#REF!,RANDBETWEEN(1,COUNTA(#REF!)))</f>
        <v>#REF!</v>
      </c>
      <c r="AC69" s="1" t="e">
        <f t="array" aca="1" ref="AC69" ca="1">INDEX(#REF!,RANDBETWEEN(1,COUNTA(#REF!)))</f>
        <v>#REF!</v>
      </c>
      <c r="AD69" s="1" t="e">
        <f t="array" aca="1" ref="AD69" ca="1">INDEX(#REF!,RANDBETWEEN(1,COUNTA(#REF!)))</f>
        <v>#REF!</v>
      </c>
      <c r="AE69" s="1" t="e">
        <f t="array" aca="1" ref="AE69" ca="1">INDEX(#REF!,RANDBETWEEN(1,COUNTA(#REF!)))</f>
        <v>#REF!</v>
      </c>
      <c r="AF69" s="1" t="e">
        <f t="array" aca="1" ref="AF69" ca="1">INDEX(#REF!,RANDBETWEEN(1,COUNTA(#REF!)))</f>
        <v>#REF!</v>
      </c>
      <c r="AG69" s="1" t="e">
        <f t="array" aca="1" ref="AG69" ca="1">INDEX(#REF!,RANDBETWEEN(1,COUNTA(#REF!)))</f>
        <v>#REF!</v>
      </c>
      <c r="AH69" s="1" t="e">
        <f t="array" aca="1" ref="AH69" ca="1">INDEX(#REF!,RANDBETWEEN(1,COUNTA(#REF!)))</f>
        <v>#REF!</v>
      </c>
      <c r="AI69" s="1" t="e">
        <f t="array" aca="1" ref="AI69" ca="1">INDEX(#REF!,RANDBETWEEN(1,COUNTA(#REF!)))</f>
        <v>#REF!</v>
      </c>
      <c r="AJ69" s="1" t="e">
        <f t="array" aca="1" ref="AJ69" ca="1">INDEX(#REF!,RANDBETWEEN(1,COUNTA(#REF!)))</f>
        <v>#REF!</v>
      </c>
      <c r="AK69" s="1" t="e">
        <f t="array" aca="1" ref="AK69" ca="1">INDEX(#REF!,RANDBETWEEN(1,COUNTA(#REF!)))</f>
        <v>#REF!</v>
      </c>
      <c r="AL69" s="1" t="e">
        <f t="array" aca="1" ref="AL69" ca="1">INDEX(#REF!,RANDBETWEEN(1,COUNTA(#REF!)))</f>
        <v>#REF!</v>
      </c>
      <c r="AM69" s="1" t="e">
        <f t="array" aca="1" ref="AM69" ca="1">INDEX(#REF!,RANDBETWEEN(1,COUNTA(#REF!)))</f>
        <v>#REF!</v>
      </c>
      <c r="AN69" s="1" t="e">
        <f ca="1">_xlfn.XLOOKUP(AL69,#REF!,#REF!)</f>
        <v>#REF!</v>
      </c>
      <c r="AO69" s="1" t="e">
        <f ca="1">_xlfn.XLOOKUP(AM69,#REF!,#REF!)</f>
        <v>#REF!</v>
      </c>
      <c r="AP6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69" s="1">
        <v>0</v>
      </c>
      <c r="AR69" s="1" t="e">
        <f t="array" aca="1" ref="AR69" ca="1">INDEX(#REF!,RANDBETWEEN(1,COUNTA(#REF!)))</f>
        <v>#REF!</v>
      </c>
      <c r="AS69" s="1" t="e">
        <f t="array" aca="1" ref="AS69" ca="1">INDEX(#REF!,RANDBETWEEN(1,COUNTA(#REF!)))</f>
        <v>#REF!</v>
      </c>
      <c r="AT69" s="1" t="e">
        <f t="array" aca="1" ref="AT69" ca="1">INDEX(#REF!,RANDBETWEEN(1,COUNTA(#REF!)))</f>
        <v>#REF!</v>
      </c>
      <c r="AU69" s="1" t="e">
        <f t="array" aca="1" ref="AU69" ca="1">INDEX(#REF!,RANDBETWEEN(1,COUNTA(#REF!)))</f>
        <v>#REF!</v>
      </c>
      <c r="AV69" s="1" t="e">
        <f t="array" aca="1" ref="AV69" ca="1">INDEX(#REF!,RANDBETWEEN(1,COUNTA(#REF!)))</f>
        <v>#REF!</v>
      </c>
      <c r="AW69" s="1" t="e">
        <f t="array" aca="1" ref="AW69" ca="1">INDEX(#REF!,RANDBETWEEN(1,COUNTA(#REF!)))</f>
        <v>#REF!</v>
      </c>
      <c r="AX69" s="1" t="e">
        <f t="array" aca="1" ref="AX69" ca="1">INDEX(#REF!,RANDBETWEEN(1,COUNTA(#REF!)))</f>
        <v>#REF!</v>
      </c>
      <c r="AY69" s="1" t="e">
        <f t="array" aca="1" ref="AY69" ca="1">INDEX(#REF!,RANDBETWEEN(1,COUNTA(#REF!)))</f>
        <v>#REF!</v>
      </c>
      <c r="AZ69" s="1" t="e">
        <f t="array" aca="1" ref="AZ69" ca="1">INDEX(#REF!,RANDBETWEEN(1,COUNTA(#REF!)))</f>
        <v>#REF!</v>
      </c>
      <c r="BA69" s="1" t="e">
        <f t="array" aca="1" ref="BA69" ca="1">INDEX(#REF!,RANDBETWEEN(1,COUNTA(#REF!)))</f>
        <v>#REF!</v>
      </c>
      <c r="BB69" s="1" t="e">
        <f t="array" aca="1" ref="BB69" ca="1">INDEX(#REF!,RANDBETWEEN(1,COUNTA(#REF!)))</f>
        <v>#REF!</v>
      </c>
      <c r="BC69" s="1" t="e">
        <f t="array" aca="1" ref="BC69" ca="1">IF($AV69="Yes",INDEX(#REF!,RANDBETWEEN(1,COUNTA(#REF!))),"")</f>
        <v>#REF!</v>
      </c>
      <c r="BD69" s="1" t="e">
        <f t="array" aca="1" ref="BD69" ca="1">IF($AV69="Yes",INDEX(#REF!,RANDBETWEEN(1,COUNTA(#REF!))),"")</f>
        <v>#REF!</v>
      </c>
      <c r="BE69" s="1" t="e">
        <f t="array" aca="1" ref="BE69" ca="1">IF($AV69="Yes",INDEX(#REF!,RANDBETWEEN(1,COUNTA(#REF!))),"")</f>
        <v>#REF!</v>
      </c>
      <c r="BF69" s="1" t="e">
        <f t="array" aca="1" ref="BF69" ca="1">IF($AV69="Yes",INDEX(#REF!,RANDBETWEEN(1,COUNTA(#REF!))),"")</f>
        <v>#REF!</v>
      </c>
      <c r="BG69" s="1" t="e">
        <f t="array" aca="1" ref="BG69" ca="1">IF($AV69="Yes",INDEX(#REF!,RANDBETWEEN(1,COUNTA(#REF!))),"")</f>
        <v>#REF!</v>
      </c>
    </row>
    <row r="70" spans="1:59" ht="12.5" x14ac:dyDescent="0.25">
      <c r="A70" s="6">
        <v>44907.812291666669</v>
      </c>
      <c r="B70" s="1" t="e">
        <f t="array" aca="1" ref="B70" ca="1">INDEX(#REF!,RANDBETWEEN(1,COUNTA(#REF!)))</f>
        <v>#REF!</v>
      </c>
      <c r="C70" s="1" t="e">
        <f t="array" aca="1" ref="C70" ca="1">INDEX(#REF!,RANDBETWEEN(1,COUNTA(#REF!)))</f>
        <v>#REF!</v>
      </c>
      <c r="D70" s="1" t="e">
        <f t="array" aca="1" ref="D70" ca="1">INDEX(#REF!,RANDBETWEEN(1,COUNTA(#REF!)))</f>
        <v>#REF!</v>
      </c>
      <c r="E70" s="1" t="e">
        <f t="array" aca="1" ref="E70" ca="1">INDEX(#REF!,RANDBETWEEN(1,COUNTA(#REF!)))</f>
        <v>#REF!</v>
      </c>
      <c r="F70" s="1" t="e">
        <f t="array" aca="1" ref="F70" ca="1">INDEX(#REF!,RANDBETWEEN(1,COUNTA(#REF!)))</f>
        <v>#REF!</v>
      </c>
      <c r="G70" s="1" t="e">
        <f t="array" aca="1" ref="G70" ca="1">IF($F70="Public Housing (HDB)",INDEX(#REF!,RANDBETWEEN(1,COUNTA(#REF!))),"")</f>
        <v>#REF!</v>
      </c>
      <c r="H70" s="1" t="e">
        <f t="array" aca="1" ref="H70" ca="1">IF($F70="Public Housing (HDB)",INDEX(#REF!,RANDBETWEEN(1,COUNTA(#REF!))),"")</f>
        <v>#REF!</v>
      </c>
      <c r="I70" s="1" t="e">
        <f t="array" aca="1" ref="I70" ca="1">IF($F70="Public Housing (HDB)",INDEX(#REF!,RANDBETWEEN(1,COUNTA(#REF!))),"")</f>
        <v>#REF!</v>
      </c>
      <c r="J70" s="1" t="e">
        <f t="array" aca="1" ref="J70" ca="1">IF($F70="Public Housing (HDB)",INDEX(#REF!,RANDBETWEEN(1,COUNTA(#REF!))),"")</f>
        <v>#REF!</v>
      </c>
      <c r="K70" s="1" t="e">
        <f t="array" aca="1" ref="K70" ca="1">IF($F70&lt;&gt;"Public Housing (HDB)",INDEX(#REF!,RANDBETWEEN(1,COUNTA(#REF!))),"")</f>
        <v>#REF!</v>
      </c>
      <c r="L70" s="1" t="e">
        <f t="array" aca="1" ref="L70" ca="1">IF($F70&lt;&gt;"Public Housing (HDB)",INDEX(#REF!,RANDBETWEEN(1,COUNTA(#REF!))),"")</f>
        <v>#REF!</v>
      </c>
      <c r="M70" s="1" t="e">
        <f t="array" aca="1" ref="M70" ca="1">IF($F70&lt;&gt;"Public Housing (HDB)",INDEX(#REF!,RANDBETWEEN(1,COUNTA(#REF!))),"")</f>
        <v>#REF!</v>
      </c>
      <c r="N70" s="1" t="e">
        <f t="array" aca="1" ref="N70" ca="1">INDEX(#REF!,RANDBETWEEN(1,COUNTA(#REF!)))</f>
        <v>#REF!</v>
      </c>
      <c r="O70" s="1" t="e">
        <f t="array" aca="1" ref="O70" ca="1">INDEX(#REF!,RANDBETWEEN(1,COUNTA(#REF!)))</f>
        <v>#REF!</v>
      </c>
      <c r="P70" s="1" t="e">
        <f t="array" aca="1" ref="P70" ca="1">INDEX(#REF!,RANDBETWEEN(1,COUNTA(#REF!)))</f>
        <v>#REF!</v>
      </c>
      <c r="Q70" s="1" t="e">
        <f ca="1">_xlfn.XLOOKUP(FormResponses2[[#This Row],[How many friends do you have in your neighbourhood? ]],$Q$104:$Q$115,$R$104:$R$115)</f>
        <v>#REF!</v>
      </c>
      <c r="R70" s="1" t="e">
        <f ca="1">_xlfn.XLOOKUP(FormResponses2[[#This Row],[How many friends of different ethnicity do you have in your neighbourhood? ]],$Q$104:$Q$115,$R$104:$R$115)</f>
        <v>#REF!</v>
      </c>
      <c r="S7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0" s="1">
        <v>0</v>
      </c>
      <c r="U70" s="1" t="e">
        <f t="array" aca="1" ref="U70" ca="1">INDEX(#REF!,RANDBETWEEN(1,COUNTA(#REF!)))</f>
        <v>#REF!</v>
      </c>
      <c r="V70" s="1" t="e">
        <f t="array" aca="1" ref="V70" ca="1">INDEX(#REF!,RANDBETWEEN(1,COUNTA(#REF!)))</f>
        <v>#REF!</v>
      </c>
      <c r="W70" s="1" t="e">
        <f t="array" aca="1" ref="W70" ca="1">INDEX(#REF!,RANDBETWEEN(1,COUNTA(#REF!)))</f>
        <v>#REF!</v>
      </c>
      <c r="X70" s="1" t="e">
        <f t="array" aca="1" ref="X70" ca="1">INDEX(#REF!,RANDBETWEEN(1,COUNTA(#REF!)))</f>
        <v>#REF!</v>
      </c>
      <c r="Y70" s="1" t="e">
        <f t="array" aca="1" ref="Y70" ca="1">INDEX(#REF!,RANDBETWEEN(1,COUNTA(#REF!)))</f>
        <v>#REF!</v>
      </c>
      <c r="Z70" s="1" t="e">
        <f t="array" aca="1" ref="Z70" ca="1">INDEX(#REF!,RANDBETWEEN(1,COUNTA(#REF!)))</f>
        <v>#REF!</v>
      </c>
      <c r="AA70" s="1" t="e">
        <f t="array" aca="1" ref="AA70" ca="1">INDEX(#REF!,RANDBETWEEN(1,COUNTA(#REF!)))</f>
        <v>#REF!</v>
      </c>
      <c r="AB70" s="1" t="e">
        <f t="array" aca="1" ref="AB70" ca="1">INDEX(#REF!,RANDBETWEEN(1,COUNTA(#REF!)))</f>
        <v>#REF!</v>
      </c>
      <c r="AC70" s="1" t="e">
        <f t="array" aca="1" ref="AC70" ca="1">INDEX(#REF!,RANDBETWEEN(1,COUNTA(#REF!)))</f>
        <v>#REF!</v>
      </c>
      <c r="AD70" s="1" t="e">
        <f t="array" aca="1" ref="AD70" ca="1">INDEX(#REF!,RANDBETWEEN(1,COUNTA(#REF!)))</f>
        <v>#REF!</v>
      </c>
      <c r="AE70" s="1" t="e">
        <f t="array" aca="1" ref="AE70" ca="1">INDEX(#REF!,RANDBETWEEN(1,COUNTA(#REF!)))</f>
        <v>#REF!</v>
      </c>
      <c r="AF70" s="1" t="e">
        <f t="array" aca="1" ref="AF70" ca="1">INDEX(#REF!,RANDBETWEEN(1,COUNTA(#REF!)))</f>
        <v>#REF!</v>
      </c>
      <c r="AG70" s="1" t="e">
        <f t="array" aca="1" ref="AG70" ca="1">INDEX(#REF!,RANDBETWEEN(1,COUNTA(#REF!)))</f>
        <v>#REF!</v>
      </c>
      <c r="AH70" s="1" t="e">
        <f t="array" aca="1" ref="AH70" ca="1">INDEX(#REF!,RANDBETWEEN(1,COUNTA(#REF!)))</f>
        <v>#REF!</v>
      </c>
      <c r="AI70" s="1" t="e">
        <f t="array" aca="1" ref="AI70" ca="1">INDEX(#REF!,RANDBETWEEN(1,COUNTA(#REF!)))</f>
        <v>#REF!</v>
      </c>
      <c r="AJ70" s="1" t="e">
        <f t="array" aca="1" ref="AJ70" ca="1">INDEX(#REF!,RANDBETWEEN(1,COUNTA(#REF!)))</f>
        <v>#REF!</v>
      </c>
      <c r="AK70" s="1" t="e">
        <f t="array" aca="1" ref="AK70" ca="1">INDEX(#REF!,RANDBETWEEN(1,COUNTA(#REF!)))</f>
        <v>#REF!</v>
      </c>
      <c r="AL70" s="1" t="e">
        <f t="array" aca="1" ref="AL70" ca="1">INDEX(#REF!,RANDBETWEEN(1,COUNTA(#REF!)))</f>
        <v>#REF!</v>
      </c>
      <c r="AM70" s="1" t="e">
        <f t="array" aca="1" ref="AM70" ca="1">INDEX(#REF!,RANDBETWEEN(1,COUNTA(#REF!)))</f>
        <v>#REF!</v>
      </c>
      <c r="AN70" s="1" t="e">
        <f ca="1">_xlfn.XLOOKUP(AL70,#REF!,#REF!)</f>
        <v>#REF!</v>
      </c>
      <c r="AO70" s="1" t="e">
        <f ca="1">_xlfn.XLOOKUP(AM70,#REF!,#REF!)</f>
        <v>#REF!</v>
      </c>
      <c r="AP7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0" s="1">
        <v>0.24170616113744076</v>
      </c>
      <c r="AR70" s="1" t="e">
        <f t="array" aca="1" ref="AR70" ca="1">INDEX(#REF!,RANDBETWEEN(1,COUNTA(#REF!)))</f>
        <v>#REF!</v>
      </c>
      <c r="AS70" s="1" t="e">
        <f t="array" aca="1" ref="AS70" ca="1">INDEX(#REF!,RANDBETWEEN(1,COUNTA(#REF!)))</f>
        <v>#REF!</v>
      </c>
      <c r="AT70" s="1" t="e">
        <f t="array" aca="1" ref="AT70" ca="1">INDEX(#REF!,RANDBETWEEN(1,COUNTA(#REF!)))</f>
        <v>#REF!</v>
      </c>
      <c r="AU70" s="1" t="e">
        <f t="array" aca="1" ref="AU70" ca="1">INDEX(#REF!,RANDBETWEEN(1,COUNTA(#REF!)))</f>
        <v>#REF!</v>
      </c>
      <c r="AV70" s="1" t="e">
        <f t="array" aca="1" ref="AV70" ca="1">INDEX(#REF!,RANDBETWEEN(1,COUNTA(#REF!)))</f>
        <v>#REF!</v>
      </c>
      <c r="AW70" s="1" t="e">
        <f t="array" aca="1" ref="AW70" ca="1">INDEX(#REF!,RANDBETWEEN(1,COUNTA(#REF!)))</f>
        <v>#REF!</v>
      </c>
      <c r="AX70" s="1" t="e">
        <f t="array" aca="1" ref="AX70" ca="1">INDEX(#REF!,RANDBETWEEN(1,COUNTA(#REF!)))</f>
        <v>#REF!</v>
      </c>
      <c r="AY70" s="1" t="e">
        <f t="array" aca="1" ref="AY70" ca="1">INDEX(#REF!,RANDBETWEEN(1,COUNTA(#REF!)))</f>
        <v>#REF!</v>
      </c>
      <c r="AZ70" s="1" t="e">
        <f t="array" aca="1" ref="AZ70" ca="1">INDEX(#REF!,RANDBETWEEN(1,COUNTA(#REF!)))</f>
        <v>#REF!</v>
      </c>
      <c r="BA70" s="1" t="e">
        <f t="array" aca="1" ref="BA70" ca="1">INDEX(#REF!,RANDBETWEEN(1,COUNTA(#REF!)))</f>
        <v>#REF!</v>
      </c>
      <c r="BB70" s="1" t="e">
        <f t="array" aca="1" ref="BB70" ca="1">INDEX(#REF!,RANDBETWEEN(1,COUNTA(#REF!)))</f>
        <v>#REF!</v>
      </c>
      <c r="BC70" s="1" t="e">
        <f t="array" aca="1" ref="BC70" ca="1">IF($AV70="Yes",INDEX(#REF!,RANDBETWEEN(1,COUNTA(#REF!))),"")</f>
        <v>#REF!</v>
      </c>
      <c r="BD70" s="1" t="e">
        <f t="array" aca="1" ref="BD70" ca="1">IF($AV70="Yes",INDEX(#REF!,RANDBETWEEN(1,COUNTA(#REF!))),"")</f>
        <v>#REF!</v>
      </c>
      <c r="BE70" s="1" t="e">
        <f t="array" aca="1" ref="BE70" ca="1">IF($AV70="Yes",INDEX(#REF!,RANDBETWEEN(1,COUNTA(#REF!))),"")</f>
        <v>#REF!</v>
      </c>
      <c r="BF70" s="1" t="e">
        <f t="array" aca="1" ref="BF70" ca="1">IF($AV70="Yes",INDEX(#REF!,RANDBETWEEN(1,COUNTA(#REF!))),"")</f>
        <v>#REF!</v>
      </c>
      <c r="BG70" s="1" t="e">
        <f t="array" aca="1" ref="BG70" ca="1">IF($AV70="Yes",INDEX(#REF!,RANDBETWEEN(1,COUNTA(#REF!))),"")</f>
        <v>#REF!</v>
      </c>
    </row>
    <row r="71" spans="1:59" ht="12.5" x14ac:dyDescent="0.25">
      <c r="A71" s="6">
        <v>44908.812291666669</v>
      </c>
      <c r="B71" s="1" t="e">
        <f t="array" aca="1" ref="B71" ca="1">INDEX(#REF!,RANDBETWEEN(1,COUNTA(#REF!)))</f>
        <v>#REF!</v>
      </c>
      <c r="C71" s="1" t="e">
        <f t="array" aca="1" ref="C71" ca="1">INDEX(#REF!,RANDBETWEEN(1,COUNTA(#REF!)))</f>
        <v>#REF!</v>
      </c>
      <c r="D71" s="1" t="e">
        <f t="array" aca="1" ref="D71" ca="1">INDEX(#REF!,RANDBETWEEN(1,COUNTA(#REF!)))</f>
        <v>#REF!</v>
      </c>
      <c r="E71" s="1" t="e">
        <f t="array" aca="1" ref="E71" ca="1">INDEX(#REF!,RANDBETWEEN(1,COUNTA(#REF!)))</f>
        <v>#REF!</v>
      </c>
      <c r="F71" s="1" t="e">
        <f t="array" aca="1" ref="F71" ca="1">INDEX(#REF!,RANDBETWEEN(1,COUNTA(#REF!)))</f>
        <v>#REF!</v>
      </c>
      <c r="G71" s="1" t="e">
        <f t="array" aca="1" ref="G71" ca="1">IF($F71="Public Housing (HDB)",INDEX(#REF!,RANDBETWEEN(1,COUNTA(#REF!))),"")</f>
        <v>#REF!</v>
      </c>
      <c r="H71" s="1" t="e">
        <f t="array" aca="1" ref="H71" ca="1">IF($F71="Public Housing (HDB)",INDEX(#REF!,RANDBETWEEN(1,COUNTA(#REF!))),"")</f>
        <v>#REF!</v>
      </c>
      <c r="I71" s="1" t="e">
        <f t="array" aca="1" ref="I71" ca="1">IF($F71="Public Housing (HDB)",INDEX(#REF!,RANDBETWEEN(1,COUNTA(#REF!))),"")</f>
        <v>#REF!</v>
      </c>
      <c r="J71" s="1" t="e">
        <f t="array" aca="1" ref="J71" ca="1">IF($F71="Public Housing (HDB)",INDEX(#REF!,RANDBETWEEN(1,COUNTA(#REF!))),"")</f>
        <v>#REF!</v>
      </c>
      <c r="K71" s="1" t="e">
        <f t="array" aca="1" ref="K71" ca="1">IF($F71&lt;&gt;"Public Housing (HDB)",INDEX(#REF!,RANDBETWEEN(1,COUNTA(#REF!))),"")</f>
        <v>#REF!</v>
      </c>
      <c r="L71" s="1" t="e">
        <f t="array" aca="1" ref="L71" ca="1">IF($F71&lt;&gt;"Public Housing (HDB)",INDEX(#REF!,RANDBETWEEN(1,COUNTA(#REF!))),"")</f>
        <v>#REF!</v>
      </c>
      <c r="M71" s="1" t="e">
        <f t="array" aca="1" ref="M71" ca="1">IF($F71&lt;&gt;"Public Housing (HDB)",INDEX(#REF!,RANDBETWEEN(1,COUNTA(#REF!))),"")</f>
        <v>#REF!</v>
      </c>
      <c r="N71" s="1" t="e">
        <f t="array" aca="1" ref="N71" ca="1">INDEX(#REF!,RANDBETWEEN(1,COUNTA(#REF!)))</f>
        <v>#REF!</v>
      </c>
      <c r="O71" s="1" t="e">
        <f t="array" aca="1" ref="O71" ca="1">INDEX(#REF!,RANDBETWEEN(1,COUNTA(#REF!)))</f>
        <v>#REF!</v>
      </c>
      <c r="P71" s="1" t="e">
        <f t="array" aca="1" ref="P71" ca="1">INDEX(#REF!,RANDBETWEEN(1,COUNTA(#REF!)))</f>
        <v>#REF!</v>
      </c>
      <c r="Q71" s="1" t="e">
        <f ca="1">_xlfn.XLOOKUP(FormResponses2[[#This Row],[How many friends do you have in your neighbourhood? ]],$Q$104:$Q$115,$R$104:$R$115)</f>
        <v>#REF!</v>
      </c>
      <c r="R71" s="1" t="e">
        <f ca="1">_xlfn.XLOOKUP(FormResponses2[[#This Row],[How many friends of different ethnicity do you have in your neighbourhood? ]],$Q$104:$Q$115,$R$104:$R$115)</f>
        <v>#REF!</v>
      </c>
      <c r="S7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1" s="1"/>
      <c r="U71" s="1" t="e">
        <f t="array" aca="1" ref="U71" ca="1">INDEX(#REF!,RANDBETWEEN(1,COUNTA(#REF!)))</f>
        <v>#REF!</v>
      </c>
      <c r="V71" s="1" t="e">
        <f t="array" aca="1" ref="V71" ca="1">INDEX(#REF!,RANDBETWEEN(1,COUNTA(#REF!)))</f>
        <v>#REF!</v>
      </c>
      <c r="W71" s="1" t="e">
        <f t="array" aca="1" ref="W71" ca="1">INDEX(#REF!,RANDBETWEEN(1,COUNTA(#REF!)))</f>
        <v>#REF!</v>
      </c>
      <c r="X71" s="1" t="e">
        <f t="array" aca="1" ref="X71" ca="1">INDEX(#REF!,RANDBETWEEN(1,COUNTA(#REF!)))</f>
        <v>#REF!</v>
      </c>
      <c r="Y71" s="1" t="e">
        <f t="array" aca="1" ref="Y71" ca="1">INDEX(#REF!,RANDBETWEEN(1,COUNTA(#REF!)))</f>
        <v>#REF!</v>
      </c>
      <c r="Z71" s="1" t="e">
        <f t="array" aca="1" ref="Z71" ca="1">INDEX(#REF!,RANDBETWEEN(1,COUNTA(#REF!)))</f>
        <v>#REF!</v>
      </c>
      <c r="AA71" s="1" t="e">
        <f t="array" aca="1" ref="AA71" ca="1">INDEX(#REF!,RANDBETWEEN(1,COUNTA(#REF!)))</f>
        <v>#REF!</v>
      </c>
      <c r="AB71" s="1" t="e">
        <f t="array" aca="1" ref="AB71" ca="1">INDEX(#REF!,RANDBETWEEN(1,COUNTA(#REF!)))</f>
        <v>#REF!</v>
      </c>
      <c r="AC71" s="1" t="e">
        <f t="array" aca="1" ref="AC71" ca="1">INDEX(#REF!,RANDBETWEEN(1,COUNTA(#REF!)))</f>
        <v>#REF!</v>
      </c>
      <c r="AD71" s="1" t="e">
        <f t="array" aca="1" ref="AD71" ca="1">INDEX(#REF!,RANDBETWEEN(1,COUNTA(#REF!)))</f>
        <v>#REF!</v>
      </c>
      <c r="AE71" s="1" t="e">
        <f t="array" aca="1" ref="AE71" ca="1">INDEX(#REF!,RANDBETWEEN(1,COUNTA(#REF!)))</f>
        <v>#REF!</v>
      </c>
      <c r="AF71" s="1" t="e">
        <f t="array" aca="1" ref="AF71" ca="1">INDEX(#REF!,RANDBETWEEN(1,COUNTA(#REF!)))</f>
        <v>#REF!</v>
      </c>
      <c r="AG71" s="1" t="e">
        <f t="array" aca="1" ref="AG71" ca="1">INDEX(#REF!,RANDBETWEEN(1,COUNTA(#REF!)))</f>
        <v>#REF!</v>
      </c>
      <c r="AH71" s="1" t="e">
        <f t="array" aca="1" ref="AH71" ca="1">INDEX(#REF!,RANDBETWEEN(1,COUNTA(#REF!)))</f>
        <v>#REF!</v>
      </c>
      <c r="AI71" s="1" t="e">
        <f t="array" aca="1" ref="AI71" ca="1">INDEX(#REF!,RANDBETWEEN(1,COUNTA(#REF!)))</f>
        <v>#REF!</v>
      </c>
      <c r="AJ71" s="1" t="e">
        <f t="array" aca="1" ref="AJ71" ca="1">INDEX(#REF!,RANDBETWEEN(1,COUNTA(#REF!)))</f>
        <v>#REF!</v>
      </c>
      <c r="AK71" s="1" t="e">
        <f t="array" aca="1" ref="AK71" ca="1">INDEX(#REF!,RANDBETWEEN(1,COUNTA(#REF!)))</f>
        <v>#REF!</v>
      </c>
      <c r="AL71" s="1" t="e">
        <f t="array" aca="1" ref="AL71" ca="1">INDEX(#REF!,RANDBETWEEN(1,COUNTA(#REF!)))</f>
        <v>#REF!</v>
      </c>
      <c r="AM71" s="1" t="e">
        <f t="array" aca="1" ref="AM71" ca="1">INDEX(#REF!,RANDBETWEEN(1,COUNTA(#REF!)))</f>
        <v>#REF!</v>
      </c>
      <c r="AN71" s="1" t="e">
        <f ca="1">_xlfn.XLOOKUP(AL71,#REF!,#REF!)</f>
        <v>#REF!</v>
      </c>
      <c r="AO71" s="1" t="e">
        <f ca="1">_xlfn.XLOOKUP(AM71,#REF!,#REF!)</f>
        <v>#REF!</v>
      </c>
      <c r="AP7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1" s="1">
        <v>0.79057591623036649</v>
      </c>
      <c r="AR71" s="1" t="e">
        <f t="array" aca="1" ref="AR71" ca="1">INDEX(#REF!,RANDBETWEEN(1,COUNTA(#REF!)))</f>
        <v>#REF!</v>
      </c>
      <c r="AS71" s="1" t="e">
        <f t="array" aca="1" ref="AS71" ca="1">INDEX(#REF!,RANDBETWEEN(1,COUNTA(#REF!)))</f>
        <v>#REF!</v>
      </c>
      <c r="AT71" s="1" t="e">
        <f t="array" aca="1" ref="AT71" ca="1">INDEX(#REF!,RANDBETWEEN(1,COUNTA(#REF!)))</f>
        <v>#REF!</v>
      </c>
      <c r="AU71" s="1" t="e">
        <f t="array" aca="1" ref="AU71" ca="1">INDEX(#REF!,RANDBETWEEN(1,COUNTA(#REF!)))</f>
        <v>#REF!</v>
      </c>
      <c r="AV71" s="1" t="e">
        <f t="array" aca="1" ref="AV71" ca="1">INDEX(#REF!,RANDBETWEEN(1,COUNTA(#REF!)))</f>
        <v>#REF!</v>
      </c>
      <c r="AW71" s="1" t="e">
        <f t="array" aca="1" ref="AW71" ca="1">INDEX(#REF!,RANDBETWEEN(1,COUNTA(#REF!)))</f>
        <v>#REF!</v>
      </c>
      <c r="AX71" s="1" t="e">
        <f t="array" aca="1" ref="AX71" ca="1">INDEX(#REF!,RANDBETWEEN(1,COUNTA(#REF!)))</f>
        <v>#REF!</v>
      </c>
      <c r="AY71" s="1" t="e">
        <f t="array" aca="1" ref="AY71" ca="1">INDEX(#REF!,RANDBETWEEN(1,COUNTA(#REF!)))</f>
        <v>#REF!</v>
      </c>
      <c r="AZ71" s="1" t="e">
        <f t="array" aca="1" ref="AZ71" ca="1">INDEX(#REF!,RANDBETWEEN(1,COUNTA(#REF!)))</f>
        <v>#REF!</v>
      </c>
      <c r="BA71" s="1" t="e">
        <f t="array" aca="1" ref="BA71" ca="1">INDEX(#REF!,RANDBETWEEN(1,COUNTA(#REF!)))</f>
        <v>#REF!</v>
      </c>
      <c r="BB71" s="1" t="e">
        <f t="array" aca="1" ref="BB71" ca="1">INDEX(#REF!,RANDBETWEEN(1,COUNTA(#REF!)))</f>
        <v>#REF!</v>
      </c>
      <c r="BC71" s="1" t="e">
        <f t="array" aca="1" ref="BC71" ca="1">IF($AV71="Yes",INDEX(#REF!,RANDBETWEEN(1,COUNTA(#REF!))),"")</f>
        <v>#REF!</v>
      </c>
      <c r="BD71" s="1" t="e">
        <f t="array" aca="1" ref="BD71" ca="1">IF($AV71="Yes",INDEX(#REF!,RANDBETWEEN(1,COUNTA(#REF!))),"")</f>
        <v>#REF!</v>
      </c>
      <c r="BE71" s="1" t="e">
        <f t="array" aca="1" ref="BE71" ca="1">IF($AV71="Yes",INDEX(#REF!,RANDBETWEEN(1,COUNTA(#REF!))),"")</f>
        <v>#REF!</v>
      </c>
      <c r="BF71" s="1" t="e">
        <f t="array" aca="1" ref="BF71" ca="1">IF($AV71="Yes",INDEX(#REF!,RANDBETWEEN(1,COUNTA(#REF!))),"")</f>
        <v>#REF!</v>
      </c>
      <c r="BG71" s="1" t="e">
        <f t="array" aca="1" ref="BG71" ca="1">IF($AV71="Yes",INDEX(#REF!,RANDBETWEEN(1,COUNTA(#REF!))),"")</f>
        <v>#REF!</v>
      </c>
    </row>
    <row r="72" spans="1:59" ht="12.5" x14ac:dyDescent="0.25">
      <c r="A72" s="6">
        <v>44909.812291666669</v>
      </c>
      <c r="B72" s="1" t="e">
        <f t="array" aca="1" ref="B72" ca="1">INDEX(#REF!,RANDBETWEEN(1,COUNTA(#REF!)))</f>
        <v>#REF!</v>
      </c>
      <c r="C72" s="1" t="e">
        <f t="array" aca="1" ref="C72" ca="1">INDEX(#REF!,RANDBETWEEN(1,COUNTA(#REF!)))</f>
        <v>#REF!</v>
      </c>
      <c r="D72" s="1" t="e">
        <f t="array" aca="1" ref="D72" ca="1">INDEX(#REF!,RANDBETWEEN(1,COUNTA(#REF!)))</f>
        <v>#REF!</v>
      </c>
      <c r="E72" s="1" t="e">
        <f t="array" aca="1" ref="E72" ca="1">INDEX(#REF!,RANDBETWEEN(1,COUNTA(#REF!)))</f>
        <v>#REF!</v>
      </c>
      <c r="F72" s="1" t="e">
        <f t="array" aca="1" ref="F72" ca="1">INDEX(#REF!,RANDBETWEEN(1,COUNTA(#REF!)))</f>
        <v>#REF!</v>
      </c>
      <c r="G72" s="1" t="e">
        <f t="array" aca="1" ref="G72" ca="1">IF($F72="Public Housing (HDB)",INDEX(#REF!,RANDBETWEEN(1,COUNTA(#REF!))),"")</f>
        <v>#REF!</v>
      </c>
      <c r="H72" s="1" t="e">
        <f t="array" aca="1" ref="H72" ca="1">IF($F72="Public Housing (HDB)",INDEX(#REF!,RANDBETWEEN(1,COUNTA(#REF!))),"")</f>
        <v>#REF!</v>
      </c>
      <c r="I72" s="1" t="e">
        <f t="array" aca="1" ref="I72" ca="1">IF($F72="Public Housing (HDB)",INDEX(#REF!,RANDBETWEEN(1,COUNTA(#REF!))),"")</f>
        <v>#REF!</v>
      </c>
      <c r="J72" s="1" t="e">
        <f t="array" aca="1" ref="J72" ca="1">IF($F72="Public Housing (HDB)",INDEX(#REF!,RANDBETWEEN(1,COUNTA(#REF!))),"")</f>
        <v>#REF!</v>
      </c>
      <c r="K72" s="1" t="e">
        <f t="array" aca="1" ref="K72" ca="1">IF($F72&lt;&gt;"Public Housing (HDB)",INDEX(#REF!,RANDBETWEEN(1,COUNTA(#REF!))),"")</f>
        <v>#REF!</v>
      </c>
      <c r="L72" s="1" t="e">
        <f t="array" aca="1" ref="L72" ca="1">IF($F72&lt;&gt;"Public Housing (HDB)",INDEX(#REF!,RANDBETWEEN(1,COUNTA(#REF!))),"")</f>
        <v>#REF!</v>
      </c>
      <c r="M72" s="1" t="e">
        <f t="array" aca="1" ref="M72" ca="1">IF($F72&lt;&gt;"Public Housing (HDB)",INDEX(#REF!,RANDBETWEEN(1,COUNTA(#REF!))),"")</f>
        <v>#REF!</v>
      </c>
      <c r="N72" s="1" t="e">
        <f t="array" aca="1" ref="N72" ca="1">INDEX(#REF!,RANDBETWEEN(1,COUNTA(#REF!)))</f>
        <v>#REF!</v>
      </c>
      <c r="O72" s="1" t="e">
        <f t="array" aca="1" ref="O72" ca="1">INDEX(#REF!,RANDBETWEEN(1,COUNTA(#REF!)))</f>
        <v>#REF!</v>
      </c>
      <c r="P72" s="1" t="e">
        <f t="array" aca="1" ref="P72" ca="1">INDEX(#REF!,RANDBETWEEN(1,COUNTA(#REF!)))</f>
        <v>#REF!</v>
      </c>
      <c r="Q72" s="1" t="e">
        <f ca="1">_xlfn.XLOOKUP(FormResponses2[[#This Row],[How many friends do you have in your neighbourhood? ]],$Q$104:$Q$115,$R$104:$R$115)</f>
        <v>#REF!</v>
      </c>
      <c r="R72" s="1" t="e">
        <f ca="1">_xlfn.XLOOKUP(FormResponses2[[#This Row],[How many friends of different ethnicity do you have in your neighbourhood? ]],$Q$104:$Q$115,$R$104:$R$115)</f>
        <v>#REF!</v>
      </c>
      <c r="S7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2" s="1"/>
      <c r="U72" s="1" t="e">
        <f t="array" aca="1" ref="U72" ca="1">INDEX(#REF!,RANDBETWEEN(1,COUNTA(#REF!)))</f>
        <v>#REF!</v>
      </c>
      <c r="V72" s="1" t="e">
        <f t="array" aca="1" ref="V72" ca="1">INDEX(#REF!,RANDBETWEEN(1,COUNTA(#REF!)))</f>
        <v>#REF!</v>
      </c>
      <c r="W72" s="1" t="e">
        <f t="array" aca="1" ref="W72" ca="1">INDEX(#REF!,RANDBETWEEN(1,COUNTA(#REF!)))</f>
        <v>#REF!</v>
      </c>
      <c r="X72" s="1" t="e">
        <f t="array" aca="1" ref="X72" ca="1">INDEX(#REF!,RANDBETWEEN(1,COUNTA(#REF!)))</f>
        <v>#REF!</v>
      </c>
      <c r="Y72" s="1" t="e">
        <f t="array" aca="1" ref="Y72" ca="1">INDEX(#REF!,RANDBETWEEN(1,COUNTA(#REF!)))</f>
        <v>#REF!</v>
      </c>
      <c r="Z72" s="1" t="e">
        <f t="array" aca="1" ref="Z72" ca="1">INDEX(#REF!,RANDBETWEEN(1,COUNTA(#REF!)))</f>
        <v>#REF!</v>
      </c>
      <c r="AA72" s="1" t="e">
        <f t="array" aca="1" ref="AA72" ca="1">INDEX(#REF!,RANDBETWEEN(1,COUNTA(#REF!)))</f>
        <v>#REF!</v>
      </c>
      <c r="AB72" s="1" t="e">
        <f t="array" aca="1" ref="AB72" ca="1">INDEX(#REF!,RANDBETWEEN(1,COUNTA(#REF!)))</f>
        <v>#REF!</v>
      </c>
      <c r="AC72" s="1" t="e">
        <f t="array" aca="1" ref="AC72" ca="1">INDEX(#REF!,RANDBETWEEN(1,COUNTA(#REF!)))</f>
        <v>#REF!</v>
      </c>
      <c r="AD72" s="1" t="e">
        <f t="array" aca="1" ref="AD72" ca="1">INDEX(#REF!,RANDBETWEEN(1,COUNTA(#REF!)))</f>
        <v>#REF!</v>
      </c>
      <c r="AE72" s="1" t="e">
        <f t="array" aca="1" ref="AE72" ca="1">INDEX(#REF!,RANDBETWEEN(1,COUNTA(#REF!)))</f>
        <v>#REF!</v>
      </c>
      <c r="AF72" s="1" t="e">
        <f t="array" aca="1" ref="AF72" ca="1">INDEX(#REF!,RANDBETWEEN(1,COUNTA(#REF!)))</f>
        <v>#REF!</v>
      </c>
      <c r="AG72" s="1" t="e">
        <f t="array" aca="1" ref="AG72" ca="1">INDEX(#REF!,RANDBETWEEN(1,COUNTA(#REF!)))</f>
        <v>#REF!</v>
      </c>
      <c r="AH72" s="1" t="e">
        <f t="array" aca="1" ref="AH72" ca="1">INDEX(#REF!,RANDBETWEEN(1,COUNTA(#REF!)))</f>
        <v>#REF!</v>
      </c>
      <c r="AI72" s="1" t="e">
        <f t="array" aca="1" ref="AI72" ca="1">INDEX(#REF!,RANDBETWEEN(1,COUNTA(#REF!)))</f>
        <v>#REF!</v>
      </c>
      <c r="AJ72" s="1" t="e">
        <f t="array" aca="1" ref="AJ72" ca="1">INDEX(#REF!,RANDBETWEEN(1,COUNTA(#REF!)))</f>
        <v>#REF!</v>
      </c>
      <c r="AK72" s="1" t="e">
        <f t="array" aca="1" ref="AK72" ca="1">INDEX(#REF!,RANDBETWEEN(1,COUNTA(#REF!)))</f>
        <v>#REF!</v>
      </c>
      <c r="AL72" s="1" t="e">
        <f t="array" aca="1" ref="AL72" ca="1">INDEX(#REF!,RANDBETWEEN(1,COUNTA(#REF!)))</f>
        <v>#REF!</v>
      </c>
      <c r="AM72" s="1" t="e">
        <f t="array" aca="1" ref="AM72" ca="1">INDEX(#REF!,RANDBETWEEN(1,COUNTA(#REF!)))</f>
        <v>#REF!</v>
      </c>
      <c r="AN72" s="1" t="e">
        <f ca="1">_xlfn.XLOOKUP(AL72,#REF!,#REF!)</f>
        <v>#REF!</v>
      </c>
      <c r="AO72" s="1" t="e">
        <f ca="1">_xlfn.XLOOKUP(AM72,#REF!,#REF!)</f>
        <v>#REF!</v>
      </c>
      <c r="AP7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2" s="1">
        <v>0.38931297709923662</v>
      </c>
      <c r="AR72" s="1" t="e">
        <f t="array" aca="1" ref="AR72" ca="1">INDEX(#REF!,RANDBETWEEN(1,COUNTA(#REF!)))</f>
        <v>#REF!</v>
      </c>
      <c r="AS72" s="1" t="e">
        <f t="array" aca="1" ref="AS72" ca="1">INDEX(#REF!,RANDBETWEEN(1,COUNTA(#REF!)))</f>
        <v>#REF!</v>
      </c>
      <c r="AT72" s="1" t="e">
        <f t="array" aca="1" ref="AT72" ca="1">INDEX(#REF!,RANDBETWEEN(1,COUNTA(#REF!)))</f>
        <v>#REF!</v>
      </c>
      <c r="AU72" s="1" t="e">
        <f t="array" aca="1" ref="AU72" ca="1">INDEX(#REF!,RANDBETWEEN(1,COUNTA(#REF!)))</f>
        <v>#REF!</v>
      </c>
      <c r="AV72" s="1" t="e">
        <f t="array" aca="1" ref="AV72" ca="1">INDEX(#REF!,RANDBETWEEN(1,COUNTA(#REF!)))</f>
        <v>#REF!</v>
      </c>
      <c r="AW72" s="1" t="e">
        <f t="array" aca="1" ref="AW72" ca="1">INDEX(#REF!,RANDBETWEEN(1,COUNTA(#REF!)))</f>
        <v>#REF!</v>
      </c>
      <c r="AX72" s="1" t="e">
        <f t="array" aca="1" ref="AX72" ca="1">INDEX(#REF!,RANDBETWEEN(1,COUNTA(#REF!)))</f>
        <v>#REF!</v>
      </c>
      <c r="AY72" s="1" t="e">
        <f t="array" aca="1" ref="AY72" ca="1">INDEX(#REF!,RANDBETWEEN(1,COUNTA(#REF!)))</f>
        <v>#REF!</v>
      </c>
      <c r="AZ72" s="1" t="e">
        <f t="array" aca="1" ref="AZ72" ca="1">INDEX(#REF!,RANDBETWEEN(1,COUNTA(#REF!)))</f>
        <v>#REF!</v>
      </c>
      <c r="BA72" s="1" t="e">
        <f t="array" aca="1" ref="BA72" ca="1">INDEX(#REF!,RANDBETWEEN(1,COUNTA(#REF!)))</f>
        <v>#REF!</v>
      </c>
      <c r="BB72" s="1" t="e">
        <f t="array" aca="1" ref="BB72" ca="1">INDEX(#REF!,RANDBETWEEN(1,COUNTA(#REF!)))</f>
        <v>#REF!</v>
      </c>
      <c r="BC72" s="1" t="e">
        <f t="array" aca="1" ref="BC72" ca="1">IF($AV72="Yes",INDEX(#REF!,RANDBETWEEN(1,COUNTA(#REF!))),"")</f>
        <v>#REF!</v>
      </c>
      <c r="BD72" s="1" t="e">
        <f t="array" aca="1" ref="BD72" ca="1">IF($AV72="Yes",INDEX(#REF!,RANDBETWEEN(1,COUNTA(#REF!))),"")</f>
        <v>#REF!</v>
      </c>
      <c r="BE72" s="1" t="e">
        <f t="array" aca="1" ref="BE72" ca="1">IF($AV72="Yes",INDEX(#REF!,RANDBETWEEN(1,COUNTA(#REF!))),"")</f>
        <v>#REF!</v>
      </c>
      <c r="BF72" s="1" t="e">
        <f t="array" aca="1" ref="BF72" ca="1">IF($AV72="Yes",INDEX(#REF!,RANDBETWEEN(1,COUNTA(#REF!))),"")</f>
        <v>#REF!</v>
      </c>
      <c r="BG72" s="1" t="e">
        <f t="array" aca="1" ref="BG72" ca="1">IF($AV72="Yes",INDEX(#REF!,RANDBETWEEN(1,COUNTA(#REF!))),"")</f>
        <v>#REF!</v>
      </c>
    </row>
    <row r="73" spans="1:59" ht="12.5" x14ac:dyDescent="0.25">
      <c r="A73" s="6">
        <v>44910.812291666669</v>
      </c>
      <c r="B73" s="1" t="e">
        <f t="array" aca="1" ref="B73" ca="1">INDEX(#REF!,RANDBETWEEN(1,COUNTA(#REF!)))</f>
        <v>#REF!</v>
      </c>
      <c r="C73" s="1" t="e">
        <f t="array" aca="1" ref="C73" ca="1">INDEX(#REF!,RANDBETWEEN(1,COUNTA(#REF!)))</f>
        <v>#REF!</v>
      </c>
      <c r="D73" s="1" t="e">
        <f t="array" aca="1" ref="D73" ca="1">INDEX(#REF!,RANDBETWEEN(1,COUNTA(#REF!)))</f>
        <v>#REF!</v>
      </c>
      <c r="E73" s="1" t="e">
        <f t="array" aca="1" ref="E73" ca="1">INDEX(#REF!,RANDBETWEEN(1,COUNTA(#REF!)))</f>
        <v>#REF!</v>
      </c>
      <c r="F73" s="1" t="e">
        <f t="array" aca="1" ref="F73" ca="1">INDEX(#REF!,RANDBETWEEN(1,COUNTA(#REF!)))</f>
        <v>#REF!</v>
      </c>
      <c r="G73" s="1" t="e">
        <f t="array" aca="1" ref="G73" ca="1">IF($F73="Public Housing (HDB)",INDEX(#REF!,RANDBETWEEN(1,COUNTA(#REF!))),"")</f>
        <v>#REF!</v>
      </c>
      <c r="H73" s="1" t="e">
        <f t="array" aca="1" ref="H73" ca="1">IF($F73="Public Housing (HDB)",INDEX(#REF!,RANDBETWEEN(1,COUNTA(#REF!))),"")</f>
        <v>#REF!</v>
      </c>
      <c r="I73" s="1" t="e">
        <f t="array" aca="1" ref="I73" ca="1">IF($F73="Public Housing (HDB)",INDEX(#REF!,RANDBETWEEN(1,COUNTA(#REF!))),"")</f>
        <v>#REF!</v>
      </c>
      <c r="J73" s="1" t="e">
        <f t="array" aca="1" ref="J73" ca="1">IF($F73="Public Housing (HDB)",INDEX(#REF!,RANDBETWEEN(1,COUNTA(#REF!))),"")</f>
        <v>#REF!</v>
      </c>
      <c r="K73" s="1" t="e">
        <f t="array" aca="1" ref="K73" ca="1">IF($F73&lt;&gt;"Public Housing (HDB)",INDEX(#REF!,RANDBETWEEN(1,COUNTA(#REF!))),"")</f>
        <v>#REF!</v>
      </c>
      <c r="L73" s="1" t="e">
        <f t="array" aca="1" ref="L73" ca="1">IF($F73&lt;&gt;"Public Housing (HDB)",INDEX(#REF!,RANDBETWEEN(1,COUNTA(#REF!))),"")</f>
        <v>#REF!</v>
      </c>
      <c r="M73" s="1" t="e">
        <f t="array" aca="1" ref="M73" ca="1">IF($F73&lt;&gt;"Public Housing (HDB)",INDEX(#REF!,RANDBETWEEN(1,COUNTA(#REF!))),"")</f>
        <v>#REF!</v>
      </c>
      <c r="N73" s="1" t="e">
        <f t="array" aca="1" ref="N73" ca="1">INDEX(#REF!,RANDBETWEEN(1,COUNTA(#REF!)))</f>
        <v>#REF!</v>
      </c>
      <c r="O73" s="1" t="e">
        <f t="array" aca="1" ref="O73" ca="1">INDEX(#REF!,RANDBETWEEN(1,COUNTA(#REF!)))</f>
        <v>#REF!</v>
      </c>
      <c r="P73" s="1" t="e">
        <f t="array" aca="1" ref="P73" ca="1">INDEX(#REF!,RANDBETWEEN(1,COUNTA(#REF!)))</f>
        <v>#REF!</v>
      </c>
      <c r="Q73" s="1" t="e">
        <f ca="1">_xlfn.XLOOKUP(FormResponses2[[#This Row],[How many friends do you have in your neighbourhood? ]],$Q$104:$Q$115,$R$104:$R$115)</f>
        <v>#REF!</v>
      </c>
      <c r="R73" s="1" t="e">
        <f ca="1">_xlfn.XLOOKUP(FormResponses2[[#This Row],[How many friends of different ethnicity do you have in your neighbourhood? ]],$Q$104:$Q$115,$R$104:$R$115)</f>
        <v>#REF!</v>
      </c>
      <c r="S7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3" s="1"/>
      <c r="U73" s="1" t="e">
        <f t="array" aca="1" ref="U73" ca="1">INDEX(#REF!,RANDBETWEEN(1,COUNTA(#REF!)))</f>
        <v>#REF!</v>
      </c>
      <c r="V73" s="1" t="e">
        <f t="array" aca="1" ref="V73" ca="1">INDEX(#REF!,RANDBETWEEN(1,COUNTA(#REF!)))</f>
        <v>#REF!</v>
      </c>
      <c r="W73" s="1" t="e">
        <f t="array" aca="1" ref="W73" ca="1">INDEX(#REF!,RANDBETWEEN(1,COUNTA(#REF!)))</f>
        <v>#REF!</v>
      </c>
      <c r="X73" s="1" t="e">
        <f t="array" aca="1" ref="X73" ca="1">INDEX(#REF!,RANDBETWEEN(1,COUNTA(#REF!)))</f>
        <v>#REF!</v>
      </c>
      <c r="Y73" s="1" t="e">
        <f t="array" aca="1" ref="Y73" ca="1">INDEX(#REF!,RANDBETWEEN(1,COUNTA(#REF!)))</f>
        <v>#REF!</v>
      </c>
      <c r="Z73" s="1" t="e">
        <f t="array" aca="1" ref="Z73" ca="1">INDEX(#REF!,RANDBETWEEN(1,COUNTA(#REF!)))</f>
        <v>#REF!</v>
      </c>
      <c r="AA73" s="1" t="e">
        <f t="array" aca="1" ref="AA73" ca="1">INDEX(#REF!,RANDBETWEEN(1,COUNTA(#REF!)))</f>
        <v>#REF!</v>
      </c>
      <c r="AB73" s="1" t="e">
        <f t="array" aca="1" ref="AB73" ca="1">INDEX(#REF!,RANDBETWEEN(1,COUNTA(#REF!)))</f>
        <v>#REF!</v>
      </c>
      <c r="AC73" s="1" t="e">
        <f t="array" aca="1" ref="AC73" ca="1">INDEX(#REF!,RANDBETWEEN(1,COUNTA(#REF!)))</f>
        <v>#REF!</v>
      </c>
      <c r="AD73" s="1" t="e">
        <f t="array" aca="1" ref="AD73" ca="1">INDEX(#REF!,RANDBETWEEN(1,COUNTA(#REF!)))</f>
        <v>#REF!</v>
      </c>
      <c r="AE73" s="1" t="e">
        <f t="array" aca="1" ref="AE73" ca="1">INDEX(#REF!,RANDBETWEEN(1,COUNTA(#REF!)))</f>
        <v>#REF!</v>
      </c>
      <c r="AF73" s="1" t="e">
        <f t="array" aca="1" ref="AF73" ca="1">INDEX(#REF!,RANDBETWEEN(1,COUNTA(#REF!)))</f>
        <v>#REF!</v>
      </c>
      <c r="AG73" s="1" t="e">
        <f t="array" aca="1" ref="AG73" ca="1">INDEX(#REF!,RANDBETWEEN(1,COUNTA(#REF!)))</f>
        <v>#REF!</v>
      </c>
      <c r="AH73" s="1" t="e">
        <f t="array" aca="1" ref="AH73" ca="1">INDEX(#REF!,RANDBETWEEN(1,COUNTA(#REF!)))</f>
        <v>#REF!</v>
      </c>
      <c r="AI73" s="1" t="e">
        <f t="array" aca="1" ref="AI73" ca="1">INDEX(#REF!,RANDBETWEEN(1,COUNTA(#REF!)))</f>
        <v>#REF!</v>
      </c>
      <c r="AJ73" s="1" t="e">
        <f t="array" aca="1" ref="AJ73" ca="1">INDEX(#REF!,RANDBETWEEN(1,COUNTA(#REF!)))</f>
        <v>#REF!</v>
      </c>
      <c r="AK73" s="1" t="e">
        <f t="array" aca="1" ref="AK73" ca="1">INDEX(#REF!,RANDBETWEEN(1,COUNTA(#REF!)))</f>
        <v>#REF!</v>
      </c>
      <c r="AL73" s="1" t="e">
        <f t="array" aca="1" ref="AL73" ca="1">INDEX(#REF!,RANDBETWEEN(1,COUNTA(#REF!)))</f>
        <v>#REF!</v>
      </c>
      <c r="AM73" s="1" t="e">
        <f t="array" aca="1" ref="AM73" ca="1">INDEX(#REF!,RANDBETWEEN(1,COUNTA(#REF!)))</f>
        <v>#REF!</v>
      </c>
      <c r="AN73" s="1" t="e">
        <f ca="1">_xlfn.XLOOKUP(AL73,#REF!,#REF!)</f>
        <v>#REF!</v>
      </c>
      <c r="AO73" s="1" t="e">
        <f ca="1">_xlfn.XLOOKUP(AM73,#REF!,#REF!)</f>
        <v>#REF!</v>
      </c>
      <c r="AP7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3" s="1"/>
      <c r="AR73" s="1" t="e">
        <f t="array" aca="1" ref="AR73" ca="1">INDEX(#REF!,RANDBETWEEN(1,COUNTA(#REF!)))</f>
        <v>#REF!</v>
      </c>
      <c r="AS73" s="1" t="e">
        <f t="array" aca="1" ref="AS73" ca="1">INDEX(#REF!,RANDBETWEEN(1,COUNTA(#REF!)))</f>
        <v>#REF!</v>
      </c>
      <c r="AT73" s="1" t="e">
        <f t="array" aca="1" ref="AT73" ca="1">INDEX(#REF!,RANDBETWEEN(1,COUNTA(#REF!)))</f>
        <v>#REF!</v>
      </c>
      <c r="AU73" s="1" t="e">
        <f t="array" aca="1" ref="AU73" ca="1">INDEX(#REF!,RANDBETWEEN(1,COUNTA(#REF!)))</f>
        <v>#REF!</v>
      </c>
      <c r="AV73" s="1" t="e">
        <f t="array" aca="1" ref="AV73" ca="1">INDEX(#REF!,RANDBETWEEN(1,COUNTA(#REF!)))</f>
        <v>#REF!</v>
      </c>
      <c r="AW73" s="1" t="e">
        <f t="array" aca="1" ref="AW73" ca="1">INDEX(#REF!,RANDBETWEEN(1,COUNTA(#REF!)))</f>
        <v>#REF!</v>
      </c>
      <c r="AX73" s="1" t="e">
        <f t="array" aca="1" ref="AX73" ca="1">INDEX(#REF!,RANDBETWEEN(1,COUNTA(#REF!)))</f>
        <v>#REF!</v>
      </c>
      <c r="AY73" s="1" t="e">
        <f t="array" aca="1" ref="AY73" ca="1">INDEX(#REF!,RANDBETWEEN(1,COUNTA(#REF!)))</f>
        <v>#REF!</v>
      </c>
      <c r="AZ73" s="1" t="e">
        <f t="array" aca="1" ref="AZ73" ca="1">INDEX(#REF!,RANDBETWEEN(1,COUNTA(#REF!)))</f>
        <v>#REF!</v>
      </c>
      <c r="BA73" s="1" t="e">
        <f t="array" aca="1" ref="BA73" ca="1">INDEX(#REF!,RANDBETWEEN(1,COUNTA(#REF!)))</f>
        <v>#REF!</v>
      </c>
      <c r="BB73" s="1" t="e">
        <f t="array" aca="1" ref="BB73" ca="1">INDEX(#REF!,RANDBETWEEN(1,COUNTA(#REF!)))</f>
        <v>#REF!</v>
      </c>
      <c r="BC73" s="1" t="e">
        <f t="array" aca="1" ref="BC73" ca="1">IF($AV73="Yes",INDEX(#REF!,RANDBETWEEN(1,COUNTA(#REF!))),"")</f>
        <v>#REF!</v>
      </c>
      <c r="BD73" s="1" t="e">
        <f t="array" aca="1" ref="BD73" ca="1">IF($AV73="Yes",INDEX(#REF!,RANDBETWEEN(1,COUNTA(#REF!))),"")</f>
        <v>#REF!</v>
      </c>
      <c r="BE73" s="1" t="e">
        <f t="array" aca="1" ref="BE73" ca="1">IF($AV73="Yes",INDEX(#REF!,RANDBETWEEN(1,COUNTA(#REF!))),"")</f>
        <v>#REF!</v>
      </c>
      <c r="BF73" s="1" t="e">
        <f t="array" aca="1" ref="BF73" ca="1">IF($AV73="Yes",INDEX(#REF!,RANDBETWEEN(1,COUNTA(#REF!))),"")</f>
        <v>#REF!</v>
      </c>
      <c r="BG73" s="1" t="e">
        <f t="array" aca="1" ref="BG73" ca="1">IF($AV73="Yes",INDEX(#REF!,RANDBETWEEN(1,COUNTA(#REF!))),"")</f>
        <v>#REF!</v>
      </c>
    </row>
    <row r="74" spans="1:59" ht="12.5" x14ac:dyDescent="0.25">
      <c r="A74" s="6">
        <v>44911.812291666669</v>
      </c>
      <c r="B74" s="1" t="e">
        <f t="array" aca="1" ref="B74" ca="1">INDEX(#REF!,RANDBETWEEN(1,COUNTA(#REF!)))</f>
        <v>#REF!</v>
      </c>
      <c r="C74" s="1" t="e">
        <f t="array" aca="1" ref="C74" ca="1">INDEX(#REF!,RANDBETWEEN(1,COUNTA(#REF!)))</f>
        <v>#REF!</v>
      </c>
      <c r="D74" s="1" t="e">
        <f t="array" aca="1" ref="D74" ca="1">INDEX(#REF!,RANDBETWEEN(1,COUNTA(#REF!)))</f>
        <v>#REF!</v>
      </c>
      <c r="E74" s="1" t="e">
        <f t="array" aca="1" ref="E74" ca="1">INDEX(#REF!,RANDBETWEEN(1,COUNTA(#REF!)))</f>
        <v>#REF!</v>
      </c>
      <c r="F74" s="1" t="e">
        <f t="array" aca="1" ref="F74" ca="1">INDEX(#REF!,RANDBETWEEN(1,COUNTA(#REF!)))</f>
        <v>#REF!</v>
      </c>
      <c r="G74" s="1" t="e">
        <f t="array" aca="1" ref="G74" ca="1">IF($F74="Public Housing (HDB)",INDEX(#REF!,RANDBETWEEN(1,COUNTA(#REF!))),"")</f>
        <v>#REF!</v>
      </c>
      <c r="H74" s="1" t="e">
        <f t="array" aca="1" ref="H74" ca="1">IF($F74="Public Housing (HDB)",INDEX(#REF!,RANDBETWEEN(1,COUNTA(#REF!))),"")</f>
        <v>#REF!</v>
      </c>
      <c r="I74" s="1" t="e">
        <f t="array" aca="1" ref="I74" ca="1">IF($F74="Public Housing (HDB)",INDEX(#REF!,RANDBETWEEN(1,COUNTA(#REF!))),"")</f>
        <v>#REF!</v>
      </c>
      <c r="J74" s="1" t="e">
        <f t="array" aca="1" ref="J74" ca="1">IF($F74="Public Housing (HDB)",INDEX(#REF!,RANDBETWEEN(1,COUNTA(#REF!))),"")</f>
        <v>#REF!</v>
      </c>
      <c r="K74" s="1" t="e">
        <f t="array" aca="1" ref="K74" ca="1">IF($F74&lt;&gt;"Public Housing (HDB)",INDEX(#REF!,RANDBETWEEN(1,COUNTA(#REF!))),"")</f>
        <v>#REF!</v>
      </c>
      <c r="L74" s="1" t="e">
        <f t="array" aca="1" ref="L74" ca="1">IF($F74&lt;&gt;"Public Housing (HDB)",INDEX(#REF!,RANDBETWEEN(1,COUNTA(#REF!))),"")</f>
        <v>#REF!</v>
      </c>
      <c r="M74" s="1" t="e">
        <f t="array" aca="1" ref="M74" ca="1">IF($F74&lt;&gt;"Public Housing (HDB)",INDEX(#REF!,RANDBETWEEN(1,COUNTA(#REF!))),"")</f>
        <v>#REF!</v>
      </c>
      <c r="N74" s="1" t="e">
        <f t="array" aca="1" ref="N74" ca="1">INDEX(#REF!,RANDBETWEEN(1,COUNTA(#REF!)))</f>
        <v>#REF!</v>
      </c>
      <c r="O74" s="1" t="e">
        <f t="array" aca="1" ref="O74" ca="1">INDEX(#REF!,RANDBETWEEN(1,COUNTA(#REF!)))</f>
        <v>#REF!</v>
      </c>
      <c r="P74" s="1" t="e">
        <f t="array" aca="1" ref="P74" ca="1">INDEX(#REF!,RANDBETWEEN(1,COUNTA(#REF!)))</f>
        <v>#REF!</v>
      </c>
      <c r="Q74" s="1" t="e">
        <f ca="1">_xlfn.XLOOKUP(FormResponses2[[#This Row],[How many friends do you have in your neighbourhood? ]],$Q$104:$Q$115,$R$104:$R$115)</f>
        <v>#REF!</v>
      </c>
      <c r="R74" s="1" t="e">
        <f ca="1">_xlfn.XLOOKUP(FormResponses2[[#This Row],[How many friends of different ethnicity do you have in your neighbourhood? ]],$Q$104:$Q$115,$R$104:$R$115)</f>
        <v>#REF!</v>
      </c>
      <c r="S7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4" s="1">
        <v>7.2847682119205295E-2</v>
      </c>
      <c r="U74" s="1" t="e">
        <f t="array" aca="1" ref="U74" ca="1">INDEX(#REF!,RANDBETWEEN(1,COUNTA(#REF!)))</f>
        <v>#REF!</v>
      </c>
      <c r="V74" s="1" t="e">
        <f t="array" aca="1" ref="V74" ca="1">INDEX(#REF!,RANDBETWEEN(1,COUNTA(#REF!)))</f>
        <v>#REF!</v>
      </c>
      <c r="W74" s="1" t="e">
        <f t="array" aca="1" ref="W74" ca="1">INDEX(#REF!,RANDBETWEEN(1,COUNTA(#REF!)))</f>
        <v>#REF!</v>
      </c>
      <c r="X74" s="1" t="e">
        <f t="array" aca="1" ref="X74" ca="1">INDEX(#REF!,RANDBETWEEN(1,COUNTA(#REF!)))</f>
        <v>#REF!</v>
      </c>
      <c r="Y74" s="1" t="e">
        <f t="array" aca="1" ref="Y74" ca="1">INDEX(#REF!,RANDBETWEEN(1,COUNTA(#REF!)))</f>
        <v>#REF!</v>
      </c>
      <c r="Z74" s="1" t="e">
        <f t="array" aca="1" ref="Z74" ca="1">INDEX(#REF!,RANDBETWEEN(1,COUNTA(#REF!)))</f>
        <v>#REF!</v>
      </c>
      <c r="AA74" s="1" t="e">
        <f t="array" aca="1" ref="AA74" ca="1">INDEX(#REF!,RANDBETWEEN(1,COUNTA(#REF!)))</f>
        <v>#REF!</v>
      </c>
      <c r="AB74" s="1" t="e">
        <f t="array" aca="1" ref="AB74" ca="1">INDEX(#REF!,RANDBETWEEN(1,COUNTA(#REF!)))</f>
        <v>#REF!</v>
      </c>
      <c r="AC74" s="1" t="e">
        <f t="array" aca="1" ref="AC74" ca="1">INDEX(#REF!,RANDBETWEEN(1,COUNTA(#REF!)))</f>
        <v>#REF!</v>
      </c>
      <c r="AD74" s="1" t="e">
        <f t="array" aca="1" ref="AD74" ca="1">INDEX(#REF!,RANDBETWEEN(1,COUNTA(#REF!)))</f>
        <v>#REF!</v>
      </c>
      <c r="AE74" s="1" t="e">
        <f t="array" aca="1" ref="AE74" ca="1">INDEX(#REF!,RANDBETWEEN(1,COUNTA(#REF!)))</f>
        <v>#REF!</v>
      </c>
      <c r="AF74" s="1" t="e">
        <f t="array" aca="1" ref="AF74" ca="1">INDEX(#REF!,RANDBETWEEN(1,COUNTA(#REF!)))</f>
        <v>#REF!</v>
      </c>
      <c r="AG74" s="1" t="e">
        <f t="array" aca="1" ref="AG74" ca="1">INDEX(#REF!,RANDBETWEEN(1,COUNTA(#REF!)))</f>
        <v>#REF!</v>
      </c>
      <c r="AH74" s="1" t="e">
        <f t="array" aca="1" ref="AH74" ca="1">INDEX(#REF!,RANDBETWEEN(1,COUNTA(#REF!)))</f>
        <v>#REF!</v>
      </c>
      <c r="AI74" s="1" t="e">
        <f t="array" aca="1" ref="AI74" ca="1">INDEX(#REF!,RANDBETWEEN(1,COUNTA(#REF!)))</f>
        <v>#REF!</v>
      </c>
      <c r="AJ74" s="1" t="e">
        <f t="array" aca="1" ref="AJ74" ca="1">INDEX(#REF!,RANDBETWEEN(1,COUNTA(#REF!)))</f>
        <v>#REF!</v>
      </c>
      <c r="AK74" s="1" t="e">
        <f t="array" aca="1" ref="AK74" ca="1">INDEX(#REF!,RANDBETWEEN(1,COUNTA(#REF!)))</f>
        <v>#REF!</v>
      </c>
      <c r="AL74" s="1" t="e">
        <f t="array" aca="1" ref="AL74" ca="1">INDEX(#REF!,RANDBETWEEN(1,COUNTA(#REF!)))</f>
        <v>#REF!</v>
      </c>
      <c r="AM74" s="1" t="e">
        <f t="array" aca="1" ref="AM74" ca="1">INDEX(#REF!,RANDBETWEEN(1,COUNTA(#REF!)))</f>
        <v>#REF!</v>
      </c>
      <c r="AN74" s="1" t="e">
        <f ca="1">_xlfn.XLOOKUP(AL74,#REF!,#REF!)</f>
        <v>#REF!</v>
      </c>
      <c r="AO74" s="1" t="e">
        <f ca="1">_xlfn.XLOOKUP(AM74,#REF!,#REF!)</f>
        <v>#REF!</v>
      </c>
      <c r="AP7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4" s="1">
        <v>0.63963963963963966</v>
      </c>
      <c r="AR74" s="1" t="e">
        <f t="array" aca="1" ref="AR74" ca="1">INDEX(#REF!,RANDBETWEEN(1,COUNTA(#REF!)))</f>
        <v>#REF!</v>
      </c>
      <c r="AS74" s="1" t="e">
        <f t="array" aca="1" ref="AS74" ca="1">INDEX(#REF!,RANDBETWEEN(1,COUNTA(#REF!)))</f>
        <v>#REF!</v>
      </c>
      <c r="AT74" s="1" t="e">
        <f t="array" aca="1" ref="AT74" ca="1">INDEX(#REF!,RANDBETWEEN(1,COUNTA(#REF!)))</f>
        <v>#REF!</v>
      </c>
      <c r="AU74" s="1" t="e">
        <f t="array" aca="1" ref="AU74" ca="1">INDEX(#REF!,RANDBETWEEN(1,COUNTA(#REF!)))</f>
        <v>#REF!</v>
      </c>
      <c r="AV74" s="1" t="e">
        <f t="array" aca="1" ref="AV74" ca="1">INDEX(#REF!,RANDBETWEEN(1,COUNTA(#REF!)))</f>
        <v>#REF!</v>
      </c>
      <c r="AW74" s="1" t="e">
        <f t="array" aca="1" ref="AW74" ca="1">INDEX(#REF!,RANDBETWEEN(1,COUNTA(#REF!)))</f>
        <v>#REF!</v>
      </c>
      <c r="AX74" s="1" t="e">
        <f t="array" aca="1" ref="AX74" ca="1">INDEX(#REF!,RANDBETWEEN(1,COUNTA(#REF!)))</f>
        <v>#REF!</v>
      </c>
      <c r="AY74" s="1" t="e">
        <f t="array" aca="1" ref="AY74" ca="1">INDEX(#REF!,RANDBETWEEN(1,COUNTA(#REF!)))</f>
        <v>#REF!</v>
      </c>
      <c r="AZ74" s="1" t="e">
        <f t="array" aca="1" ref="AZ74" ca="1">INDEX(#REF!,RANDBETWEEN(1,COUNTA(#REF!)))</f>
        <v>#REF!</v>
      </c>
      <c r="BA74" s="1" t="e">
        <f t="array" aca="1" ref="BA74" ca="1">INDEX(#REF!,RANDBETWEEN(1,COUNTA(#REF!)))</f>
        <v>#REF!</v>
      </c>
      <c r="BB74" s="1" t="e">
        <f t="array" aca="1" ref="BB74" ca="1">INDEX(#REF!,RANDBETWEEN(1,COUNTA(#REF!)))</f>
        <v>#REF!</v>
      </c>
      <c r="BC74" s="1" t="e">
        <f t="array" aca="1" ref="BC74" ca="1">IF($AV74="Yes",INDEX(#REF!,RANDBETWEEN(1,COUNTA(#REF!))),"")</f>
        <v>#REF!</v>
      </c>
      <c r="BD74" s="1" t="e">
        <f t="array" aca="1" ref="BD74" ca="1">IF($AV74="Yes",INDEX(#REF!,RANDBETWEEN(1,COUNTA(#REF!))),"")</f>
        <v>#REF!</v>
      </c>
      <c r="BE74" s="1" t="e">
        <f t="array" aca="1" ref="BE74" ca="1">IF($AV74="Yes",INDEX(#REF!,RANDBETWEEN(1,COUNTA(#REF!))),"")</f>
        <v>#REF!</v>
      </c>
      <c r="BF74" s="1" t="e">
        <f t="array" aca="1" ref="BF74" ca="1">IF($AV74="Yes",INDEX(#REF!,RANDBETWEEN(1,COUNTA(#REF!))),"")</f>
        <v>#REF!</v>
      </c>
      <c r="BG74" s="1" t="e">
        <f t="array" aca="1" ref="BG74" ca="1">IF($AV74="Yes",INDEX(#REF!,RANDBETWEEN(1,COUNTA(#REF!))),"")</f>
        <v>#REF!</v>
      </c>
    </row>
    <row r="75" spans="1:59" ht="12.5" x14ac:dyDescent="0.25">
      <c r="A75" s="6">
        <v>44912.812291666669</v>
      </c>
      <c r="B75" s="1" t="e">
        <f t="array" aca="1" ref="B75" ca="1">INDEX(#REF!,RANDBETWEEN(1,COUNTA(#REF!)))</f>
        <v>#REF!</v>
      </c>
      <c r="C75" s="1" t="e">
        <f t="array" aca="1" ref="C75" ca="1">INDEX(#REF!,RANDBETWEEN(1,COUNTA(#REF!)))</f>
        <v>#REF!</v>
      </c>
      <c r="D75" s="1" t="e">
        <f t="array" aca="1" ref="D75" ca="1">INDEX(#REF!,RANDBETWEEN(1,COUNTA(#REF!)))</f>
        <v>#REF!</v>
      </c>
      <c r="E75" s="1" t="e">
        <f t="array" aca="1" ref="E75" ca="1">INDEX(#REF!,RANDBETWEEN(1,COUNTA(#REF!)))</f>
        <v>#REF!</v>
      </c>
      <c r="F75" s="1" t="e">
        <f t="array" aca="1" ref="F75" ca="1">INDEX(#REF!,RANDBETWEEN(1,COUNTA(#REF!)))</f>
        <v>#REF!</v>
      </c>
      <c r="G75" s="1" t="e">
        <f t="array" aca="1" ref="G75" ca="1">IF($F75="Public Housing (HDB)",INDEX(#REF!,RANDBETWEEN(1,COUNTA(#REF!))),"")</f>
        <v>#REF!</v>
      </c>
      <c r="H75" s="1" t="e">
        <f t="array" aca="1" ref="H75" ca="1">IF($F75="Public Housing (HDB)",INDEX(#REF!,RANDBETWEEN(1,COUNTA(#REF!))),"")</f>
        <v>#REF!</v>
      </c>
      <c r="I75" s="1" t="e">
        <f t="array" aca="1" ref="I75" ca="1">IF($F75="Public Housing (HDB)",INDEX(#REF!,RANDBETWEEN(1,COUNTA(#REF!))),"")</f>
        <v>#REF!</v>
      </c>
      <c r="J75" s="1" t="e">
        <f t="array" aca="1" ref="J75" ca="1">IF($F75="Public Housing (HDB)",INDEX(#REF!,RANDBETWEEN(1,COUNTA(#REF!))),"")</f>
        <v>#REF!</v>
      </c>
      <c r="K75" s="1" t="e">
        <f t="array" aca="1" ref="K75" ca="1">IF($F75&lt;&gt;"Public Housing (HDB)",INDEX(#REF!,RANDBETWEEN(1,COUNTA(#REF!))),"")</f>
        <v>#REF!</v>
      </c>
      <c r="L75" s="1" t="e">
        <f t="array" aca="1" ref="L75" ca="1">IF($F75&lt;&gt;"Public Housing (HDB)",INDEX(#REF!,RANDBETWEEN(1,COUNTA(#REF!))),"")</f>
        <v>#REF!</v>
      </c>
      <c r="M75" s="1" t="e">
        <f t="array" aca="1" ref="M75" ca="1">IF($F75&lt;&gt;"Public Housing (HDB)",INDEX(#REF!,RANDBETWEEN(1,COUNTA(#REF!))),"")</f>
        <v>#REF!</v>
      </c>
      <c r="N75" s="1" t="e">
        <f t="array" aca="1" ref="N75" ca="1">INDEX(#REF!,RANDBETWEEN(1,COUNTA(#REF!)))</f>
        <v>#REF!</v>
      </c>
      <c r="O75" s="1" t="e">
        <f t="array" aca="1" ref="O75" ca="1">INDEX(#REF!,RANDBETWEEN(1,COUNTA(#REF!)))</f>
        <v>#REF!</v>
      </c>
      <c r="P75" s="1" t="e">
        <f t="array" aca="1" ref="P75" ca="1">INDEX(#REF!,RANDBETWEEN(1,COUNTA(#REF!)))</f>
        <v>#REF!</v>
      </c>
      <c r="Q75" s="1" t="e">
        <f ca="1">_xlfn.XLOOKUP(FormResponses2[[#This Row],[How many friends do you have in your neighbourhood? ]],$Q$104:$Q$115,$R$104:$R$115)</f>
        <v>#REF!</v>
      </c>
      <c r="R75" s="1" t="e">
        <f ca="1">_xlfn.XLOOKUP(FormResponses2[[#This Row],[How many friends of different ethnicity do you have in your neighbourhood? ]],$Q$104:$Q$115,$R$104:$R$115)</f>
        <v>#REF!</v>
      </c>
      <c r="S7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5" s="1">
        <v>0</v>
      </c>
      <c r="U75" s="1" t="e">
        <f t="array" aca="1" ref="U75" ca="1">INDEX(#REF!,RANDBETWEEN(1,COUNTA(#REF!)))</f>
        <v>#REF!</v>
      </c>
      <c r="V75" s="1" t="e">
        <f t="array" aca="1" ref="V75" ca="1">INDEX(#REF!,RANDBETWEEN(1,COUNTA(#REF!)))</f>
        <v>#REF!</v>
      </c>
      <c r="W75" s="1" t="e">
        <f t="array" aca="1" ref="W75" ca="1">INDEX(#REF!,RANDBETWEEN(1,COUNTA(#REF!)))</f>
        <v>#REF!</v>
      </c>
      <c r="X75" s="1" t="e">
        <f t="array" aca="1" ref="X75" ca="1">INDEX(#REF!,RANDBETWEEN(1,COUNTA(#REF!)))</f>
        <v>#REF!</v>
      </c>
      <c r="Y75" s="1" t="e">
        <f t="array" aca="1" ref="Y75" ca="1">INDEX(#REF!,RANDBETWEEN(1,COUNTA(#REF!)))</f>
        <v>#REF!</v>
      </c>
      <c r="Z75" s="1" t="e">
        <f t="array" aca="1" ref="Z75" ca="1">INDEX(#REF!,RANDBETWEEN(1,COUNTA(#REF!)))</f>
        <v>#REF!</v>
      </c>
      <c r="AA75" s="1" t="e">
        <f t="array" aca="1" ref="AA75" ca="1">INDEX(#REF!,RANDBETWEEN(1,COUNTA(#REF!)))</f>
        <v>#REF!</v>
      </c>
      <c r="AB75" s="1" t="e">
        <f t="array" aca="1" ref="AB75" ca="1">INDEX(#REF!,RANDBETWEEN(1,COUNTA(#REF!)))</f>
        <v>#REF!</v>
      </c>
      <c r="AC75" s="1" t="e">
        <f t="array" aca="1" ref="AC75" ca="1">INDEX(#REF!,RANDBETWEEN(1,COUNTA(#REF!)))</f>
        <v>#REF!</v>
      </c>
      <c r="AD75" s="1" t="e">
        <f t="array" aca="1" ref="AD75" ca="1">INDEX(#REF!,RANDBETWEEN(1,COUNTA(#REF!)))</f>
        <v>#REF!</v>
      </c>
      <c r="AE75" s="1" t="e">
        <f t="array" aca="1" ref="AE75" ca="1">INDEX(#REF!,RANDBETWEEN(1,COUNTA(#REF!)))</f>
        <v>#REF!</v>
      </c>
      <c r="AF75" s="1" t="e">
        <f t="array" aca="1" ref="AF75" ca="1">INDEX(#REF!,RANDBETWEEN(1,COUNTA(#REF!)))</f>
        <v>#REF!</v>
      </c>
      <c r="AG75" s="1" t="e">
        <f t="array" aca="1" ref="AG75" ca="1">INDEX(#REF!,RANDBETWEEN(1,COUNTA(#REF!)))</f>
        <v>#REF!</v>
      </c>
      <c r="AH75" s="1" t="e">
        <f t="array" aca="1" ref="AH75" ca="1">INDEX(#REF!,RANDBETWEEN(1,COUNTA(#REF!)))</f>
        <v>#REF!</v>
      </c>
      <c r="AI75" s="1" t="e">
        <f t="array" aca="1" ref="AI75" ca="1">INDEX(#REF!,RANDBETWEEN(1,COUNTA(#REF!)))</f>
        <v>#REF!</v>
      </c>
      <c r="AJ75" s="1" t="e">
        <f t="array" aca="1" ref="AJ75" ca="1">INDEX(#REF!,RANDBETWEEN(1,COUNTA(#REF!)))</f>
        <v>#REF!</v>
      </c>
      <c r="AK75" s="1" t="e">
        <f t="array" aca="1" ref="AK75" ca="1">INDEX(#REF!,RANDBETWEEN(1,COUNTA(#REF!)))</f>
        <v>#REF!</v>
      </c>
      <c r="AL75" s="1" t="e">
        <f t="array" aca="1" ref="AL75" ca="1">INDEX(#REF!,RANDBETWEEN(1,COUNTA(#REF!)))</f>
        <v>#REF!</v>
      </c>
      <c r="AM75" s="1" t="e">
        <f t="array" aca="1" ref="AM75" ca="1">INDEX(#REF!,RANDBETWEEN(1,COUNTA(#REF!)))</f>
        <v>#REF!</v>
      </c>
      <c r="AN75" s="1" t="e">
        <f ca="1">_xlfn.XLOOKUP(AL75,#REF!,#REF!)</f>
        <v>#REF!</v>
      </c>
      <c r="AO75" s="1" t="e">
        <f ca="1">_xlfn.XLOOKUP(AM75,#REF!,#REF!)</f>
        <v>#REF!</v>
      </c>
      <c r="AP7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5" s="1">
        <v>9.90990990990991E-2</v>
      </c>
      <c r="AR75" s="1" t="e">
        <f t="array" aca="1" ref="AR75" ca="1">INDEX(#REF!,RANDBETWEEN(1,COUNTA(#REF!)))</f>
        <v>#REF!</v>
      </c>
      <c r="AS75" s="1" t="e">
        <f t="array" aca="1" ref="AS75" ca="1">INDEX(#REF!,RANDBETWEEN(1,COUNTA(#REF!)))</f>
        <v>#REF!</v>
      </c>
      <c r="AT75" s="1" t="e">
        <f t="array" aca="1" ref="AT75" ca="1">INDEX(#REF!,RANDBETWEEN(1,COUNTA(#REF!)))</f>
        <v>#REF!</v>
      </c>
      <c r="AU75" s="1" t="e">
        <f t="array" aca="1" ref="AU75" ca="1">INDEX(#REF!,RANDBETWEEN(1,COUNTA(#REF!)))</f>
        <v>#REF!</v>
      </c>
      <c r="AV75" s="1" t="e">
        <f t="array" aca="1" ref="AV75" ca="1">INDEX(#REF!,RANDBETWEEN(1,COUNTA(#REF!)))</f>
        <v>#REF!</v>
      </c>
      <c r="AW75" s="1" t="e">
        <f t="array" aca="1" ref="AW75" ca="1">INDEX(#REF!,RANDBETWEEN(1,COUNTA(#REF!)))</f>
        <v>#REF!</v>
      </c>
      <c r="AX75" s="1" t="e">
        <f t="array" aca="1" ref="AX75" ca="1">INDEX(#REF!,RANDBETWEEN(1,COUNTA(#REF!)))</f>
        <v>#REF!</v>
      </c>
      <c r="AY75" s="1" t="e">
        <f t="array" aca="1" ref="AY75" ca="1">INDEX(#REF!,RANDBETWEEN(1,COUNTA(#REF!)))</f>
        <v>#REF!</v>
      </c>
      <c r="AZ75" s="1" t="e">
        <f t="array" aca="1" ref="AZ75" ca="1">INDEX(#REF!,RANDBETWEEN(1,COUNTA(#REF!)))</f>
        <v>#REF!</v>
      </c>
      <c r="BA75" s="1" t="e">
        <f t="array" aca="1" ref="BA75" ca="1">INDEX(#REF!,RANDBETWEEN(1,COUNTA(#REF!)))</f>
        <v>#REF!</v>
      </c>
      <c r="BB75" s="1" t="e">
        <f t="array" aca="1" ref="BB75" ca="1">INDEX(#REF!,RANDBETWEEN(1,COUNTA(#REF!)))</f>
        <v>#REF!</v>
      </c>
      <c r="BC75" s="1" t="e">
        <f t="array" aca="1" ref="BC75" ca="1">IF($AV75="Yes",INDEX(#REF!,RANDBETWEEN(1,COUNTA(#REF!))),"")</f>
        <v>#REF!</v>
      </c>
      <c r="BD75" s="1" t="e">
        <f t="array" aca="1" ref="BD75" ca="1">IF($AV75="Yes",INDEX(#REF!,RANDBETWEEN(1,COUNTA(#REF!))),"")</f>
        <v>#REF!</v>
      </c>
      <c r="BE75" s="1" t="e">
        <f t="array" aca="1" ref="BE75" ca="1">IF($AV75="Yes",INDEX(#REF!,RANDBETWEEN(1,COUNTA(#REF!))),"")</f>
        <v>#REF!</v>
      </c>
      <c r="BF75" s="1" t="e">
        <f t="array" aca="1" ref="BF75" ca="1">IF($AV75="Yes",INDEX(#REF!,RANDBETWEEN(1,COUNTA(#REF!))),"")</f>
        <v>#REF!</v>
      </c>
      <c r="BG75" s="1" t="e">
        <f t="array" aca="1" ref="BG75" ca="1">IF($AV75="Yes",INDEX(#REF!,RANDBETWEEN(1,COUNTA(#REF!))),"")</f>
        <v>#REF!</v>
      </c>
    </row>
    <row r="76" spans="1:59" ht="12.5" x14ac:dyDescent="0.25">
      <c r="A76" s="6">
        <v>44913.812291666669</v>
      </c>
      <c r="B76" s="1" t="e">
        <f t="array" aca="1" ref="B76" ca="1">INDEX(#REF!,RANDBETWEEN(1,COUNTA(#REF!)))</f>
        <v>#REF!</v>
      </c>
      <c r="C76" s="1" t="e">
        <f t="array" aca="1" ref="C76" ca="1">INDEX(#REF!,RANDBETWEEN(1,COUNTA(#REF!)))</f>
        <v>#REF!</v>
      </c>
      <c r="D76" s="1" t="e">
        <f t="array" aca="1" ref="D76" ca="1">INDEX(#REF!,RANDBETWEEN(1,COUNTA(#REF!)))</f>
        <v>#REF!</v>
      </c>
      <c r="E76" s="1" t="e">
        <f t="array" aca="1" ref="E76" ca="1">INDEX(#REF!,RANDBETWEEN(1,COUNTA(#REF!)))</f>
        <v>#REF!</v>
      </c>
      <c r="F76" s="1" t="e">
        <f t="array" aca="1" ref="F76" ca="1">INDEX(#REF!,RANDBETWEEN(1,COUNTA(#REF!)))</f>
        <v>#REF!</v>
      </c>
      <c r="G76" s="1" t="e">
        <f t="array" aca="1" ref="G76" ca="1">IF($F76="Public Housing (HDB)",INDEX(#REF!,RANDBETWEEN(1,COUNTA(#REF!))),"")</f>
        <v>#REF!</v>
      </c>
      <c r="H76" s="1" t="e">
        <f t="array" aca="1" ref="H76" ca="1">IF($F76="Public Housing (HDB)",INDEX(#REF!,RANDBETWEEN(1,COUNTA(#REF!))),"")</f>
        <v>#REF!</v>
      </c>
      <c r="I76" s="1" t="e">
        <f t="array" aca="1" ref="I76" ca="1">IF($F76="Public Housing (HDB)",INDEX(#REF!,RANDBETWEEN(1,COUNTA(#REF!))),"")</f>
        <v>#REF!</v>
      </c>
      <c r="J76" s="1" t="e">
        <f t="array" aca="1" ref="J76" ca="1">IF($F76="Public Housing (HDB)",INDEX(#REF!,RANDBETWEEN(1,COUNTA(#REF!))),"")</f>
        <v>#REF!</v>
      </c>
      <c r="K76" s="1" t="e">
        <f t="array" aca="1" ref="K76" ca="1">IF($F76&lt;&gt;"Public Housing (HDB)",INDEX(#REF!,RANDBETWEEN(1,COUNTA(#REF!))),"")</f>
        <v>#REF!</v>
      </c>
      <c r="L76" s="1" t="e">
        <f t="array" aca="1" ref="L76" ca="1">IF($F76&lt;&gt;"Public Housing (HDB)",INDEX(#REF!,RANDBETWEEN(1,COUNTA(#REF!))),"")</f>
        <v>#REF!</v>
      </c>
      <c r="M76" s="1" t="e">
        <f t="array" aca="1" ref="M76" ca="1">IF($F76&lt;&gt;"Public Housing (HDB)",INDEX(#REF!,RANDBETWEEN(1,COUNTA(#REF!))),"")</f>
        <v>#REF!</v>
      </c>
      <c r="N76" s="1" t="e">
        <f t="array" aca="1" ref="N76" ca="1">INDEX(#REF!,RANDBETWEEN(1,COUNTA(#REF!)))</f>
        <v>#REF!</v>
      </c>
      <c r="O76" s="1" t="e">
        <f t="array" aca="1" ref="O76" ca="1">INDEX(#REF!,RANDBETWEEN(1,COUNTA(#REF!)))</f>
        <v>#REF!</v>
      </c>
      <c r="P76" s="1" t="e">
        <f t="array" aca="1" ref="P76" ca="1">INDEX(#REF!,RANDBETWEEN(1,COUNTA(#REF!)))</f>
        <v>#REF!</v>
      </c>
      <c r="Q76" s="1" t="e">
        <f ca="1">_xlfn.XLOOKUP(FormResponses2[[#This Row],[How many friends do you have in your neighbourhood? ]],$Q$104:$Q$115,$R$104:$R$115)</f>
        <v>#REF!</v>
      </c>
      <c r="R76" s="1" t="e">
        <f ca="1">_xlfn.XLOOKUP(FormResponses2[[#This Row],[How many friends of different ethnicity do you have in your neighbourhood? ]],$Q$104:$Q$115,$R$104:$R$115)</f>
        <v>#REF!</v>
      </c>
      <c r="S7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6" s="1"/>
      <c r="U76" s="1" t="e">
        <f t="array" aca="1" ref="U76" ca="1">INDEX(#REF!,RANDBETWEEN(1,COUNTA(#REF!)))</f>
        <v>#REF!</v>
      </c>
      <c r="V76" s="1" t="e">
        <f t="array" aca="1" ref="V76" ca="1">INDEX(#REF!,RANDBETWEEN(1,COUNTA(#REF!)))</f>
        <v>#REF!</v>
      </c>
      <c r="W76" s="1" t="e">
        <f t="array" aca="1" ref="W76" ca="1">INDEX(#REF!,RANDBETWEEN(1,COUNTA(#REF!)))</f>
        <v>#REF!</v>
      </c>
      <c r="X76" s="1" t="e">
        <f t="array" aca="1" ref="X76" ca="1">INDEX(#REF!,RANDBETWEEN(1,COUNTA(#REF!)))</f>
        <v>#REF!</v>
      </c>
      <c r="Y76" s="1" t="e">
        <f t="array" aca="1" ref="Y76" ca="1">INDEX(#REF!,RANDBETWEEN(1,COUNTA(#REF!)))</f>
        <v>#REF!</v>
      </c>
      <c r="Z76" s="1" t="e">
        <f t="array" aca="1" ref="Z76" ca="1">INDEX(#REF!,RANDBETWEEN(1,COUNTA(#REF!)))</f>
        <v>#REF!</v>
      </c>
      <c r="AA76" s="1" t="e">
        <f t="array" aca="1" ref="AA76" ca="1">INDEX(#REF!,RANDBETWEEN(1,COUNTA(#REF!)))</f>
        <v>#REF!</v>
      </c>
      <c r="AB76" s="1" t="e">
        <f t="array" aca="1" ref="AB76" ca="1">INDEX(#REF!,RANDBETWEEN(1,COUNTA(#REF!)))</f>
        <v>#REF!</v>
      </c>
      <c r="AC76" s="1" t="e">
        <f t="array" aca="1" ref="AC76" ca="1">INDEX(#REF!,RANDBETWEEN(1,COUNTA(#REF!)))</f>
        <v>#REF!</v>
      </c>
      <c r="AD76" s="1" t="e">
        <f t="array" aca="1" ref="AD76" ca="1">INDEX(#REF!,RANDBETWEEN(1,COUNTA(#REF!)))</f>
        <v>#REF!</v>
      </c>
      <c r="AE76" s="1" t="e">
        <f t="array" aca="1" ref="AE76" ca="1">INDEX(#REF!,RANDBETWEEN(1,COUNTA(#REF!)))</f>
        <v>#REF!</v>
      </c>
      <c r="AF76" s="1" t="e">
        <f t="array" aca="1" ref="AF76" ca="1">INDEX(#REF!,RANDBETWEEN(1,COUNTA(#REF!)))</f>
        <v>#REF!</v>
      </c>
      <c r="AG76" s="1" t="e">
        <f t="array" aca="1" ref="AG76" ca="1">INDEX(#REF!,RANDBETWEEN(1,COUNTA(#REF!)))</f>
        <v>#REF!</v>
      </c>
      <c r="AH76" s="1" t="e">
        <f t="array" aca="1" ref="AH76" ca="1">INDEX(#REF!,RANDBETWEEN(1,COUNTA(#REF!)))</f>
        <v>#REF!</v>
      </c>
      <c r="AI76" s="1" t="e">
        <f t="array" aca="1" ref="AI76" ca="1">INDEX(#REF!,RANDBETWEEN(1,COUNTA(#REF!)))</f>
        <v>#REF!</v>
      </c>
      <c r="AJ76" s="1" t="e">
        <f t="array" aca="1" ref="AJ76" ca="1">INDEX(#REF!,RANDBETWEEN(1,COUNTA(#REF!)))</f>
        <v>#REF!</v>
      </c>
      <c r="AK76" s="1" t="e">
        <f t="array" aca="1" ref="AK76" ca="1">INDEX(#REF!,RANDBETWEEN(1,COUNTA(#REF!)))</f>
        <v>#REF!</v>
      </c>
      <c r="AL76" s="1" t="e">
        <f t="array" aca="1" ref="AL76" ca="1">INDEX(#REF!,RANDBETWEEN(1,COUNTA(#REF!)))</f>
        <v>#REF!</v>
      </c>
      <c r="AM76" s="1" t="e">
        <f t="array" aca="1" ref="AM76" ca="1">INDEX(#REF!,RANDBETWEEN(1,COUNTA(#REF!)))</f>
        <v>#REF!</v>
      </c>
      <c r="AN76" s="1" t="e">
        <f ca="1">_xlfn.XLOOKUP(AL76,#REF!,#REF!)</f>
        <v>#REF!</v>
      </c>
      <c r="AO76" s="1" t="e">
        <f ca="1">_xlfn.XLOOKUP(AM76,#REF!,#REF!)</f>
        <v>#REF!</v>
      </c>
      <c r="AP7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6" s="1"/>
      <c r="AR76" s="1" t="e">
        <f t="array" aca="1" ref="AR76" ca="1">INDEX(#REF!,RANDBETWEEN(1,COUNTA(#REF!)))</f>
        <v>#REF!</v>
      </c>
      <c r="AS76" s="1" t="e">
        <f t="array" aca="1" ref="AS76" ca="1">INDEX(#REF!,RANDBETWEEN(1,COUNTA(#REF!)))</f>
        <v>#REF!</v>
      </c>
      <c r="AT76" s="1" t="e">
        <f t="array" aca="1" ref="AT76" ca="1">INDEX(#REF!,RANDBETWEEN(1,COUNTA(#REF!)))</f>
        <v>#REF!</v>
      </c>
      <c r="AU76" s="1" t="e">
        <f t="array" aca="1" ref="AU76" ca="1">INDEX(#REF!,RANDBETWEEN(1,COUNTA(#REF!)))</f>
        <v>#REF!</v>
      </c>
      <c r="AV76" s="1" t="e">
        <f t="array" aca="1" ref="AV76" ca="1">INDEX(#REF!,RANDBETWEEN(1,COUNTA(#REF!)))</f>
        <v>#REF!</v>
      </c>
      <c r="AW76" s="1" t="e">
        <f t="array" aca="1" ref="AW76" ca="1">INDEX(#REF!,RANDBETWEEN(1,COUNTA(#REF!)))</f>
        <v>#REF!</v>
      </c>
      <c r="AX76" s="1" t="e">
        <f t="array" aca="1" ref="AX76" ca="1">INDEX(#REF!,RANDBETWEEN(1,COUNTA(#REF!)))</f>
        <v>#REF!</v>
      </c>
      <c r="AY76" s="1" t="e">
        <f t="array" aca="1" ref="AY76" ca="1">INDEX(#REF!,RANDBETWEEN(1,COUNTA(#REF!)))</f>
        <v>#REF!</v>
      </c>
      <c r="AZ76" s="1" t="e">
        <f t="array" aca="1" ref="AZ76" ca="1">INDEX(#REF!,RANDBETWEEN(1,COUNTA(#REF!)))</f>
        <v>#REF!</v>
      </c>
      <c r="BA76" s="1" t="e">
        <f t="array" aca="1" ref="BA76" ca="1">INDEX(#REF!,RANDBETWEEN(1,COUNTA(#REF!)))</f>
        <v>#REF!</v>
      </c>
      <c r="BB76" s="1" t="e">
        <f t="array" aca="1" ref="BB76" ca="1">INDEX(#REF!,RANDBETWEEN(1,COUNTA(#REF!)))</f>
        <v>#REF!</v>
      </c>
      <c r="BC76" s="1" t="e">
        <f t="array" aca="1" ref="BC76" ca="1">IF($AV76="Yes",INDEX(#REF!,RANDBETWEEN(1,COUNTA(#REF!))),"")</f>
        <v>#REF!</v>
      </c>
      <c r="BD76" s="1" t="e">
        <f t="array" aca="1" ref="BD76" ca="1">IF($AV76="Yes",INDEX(#REF!,RANDBETWEEN(1,COUNTA(#REF!))),"")</f>
        <v>#REF!</v>
      </c>
      <c r="BE76" s="1" t="e">
        <f t="array" aca="1" ref="BE76" ca="1">IF($AV76="Yes",INDEX(#REF!,RANDBETWEEN(1,COUNTA(#REF!))),"")</f>
        <v>#REF!</v>
      </c>
      <c r="BF76" s="1" t="e">
        <f t="array" aca="1" ref="BF76" ca="1">IF($AV76="Yes",INDEX(#REF!,RANDBETWEEN(1,COUNTA(#REF!))),"")</f>
        <v>#REF!</v>
      </c>
      <c r="BG76" s="1" t="e">
        <f t="array" aca="1" ref="BG76" ca="1">IF($AV76="Yes",INDEX(#REF!,RANDBETWEEN(1,COUNTA(#REF!))),"")</f>
        <v>#REF!</v>
      </c>
    </row>
    <row r="77" spans="1:59" ht="12.5" x14ac:dyDescent="0.25">
      <c r="A77" s="6">
        <v>44914.812291666669</v>
      </c>
      <c r="B77" s="1" t="e">
        <f t="array" aca="1" ref="B77" ca="1">INDEX(#REF!,RANDBETWEEN(1,COUNTA(#REF!)))</f>
        <v>#REF!</v>
      </c>
      <c r="C77" s="1" t="e">
        <f t="array" aca="1" ref="C77" ca="1">INDEX(#REF!,RANDBETWEEN(1,COUNTA(#REF!)))</f>
        <v>#REF!</v>
      </c>
      <c r="D77" s="1" t="e">
        <f t="array" aca="1" ref="D77" ca="1">INDEX(#REF!,RANDBETWEEN(1,COUNTA(#REF!)))</f>
        <v>#REF!</v>
      </c>
      <c r="E77" s="1" t="e">
        <f t="array" aca="1" ref="E77" ca="1">INDEX(#REF!,RANDBETWEEN(1,COUNTA(#REF!)))</f>
        <v>#REF!</v>
      </c>
      <c r="F77" s="1" t="e">
        <f t="array" aca="1" ref="F77" ca="1">INDEX(#REF!,RANDBETWEEN(1,COUNTA(#REF!)))</f>
        <v>#REF!</v>
      </c>
      <c r="G77" s="1" t="e">
        <f t="array" aca="1" ref="G77" ca="1">IF($F77="Public Housing (HDB)",INDEX(#REF!,RANDBETWEEN(1,COUNTA(#REF!))),"")</f>
        <v>#REF!</v>
      </c>
      <c r="H77" s="1" t="e">
        <f t="array" aca="1" ref="H77" ca="1">IF($F77="Public Housing (HDB)",INDEX(#REF!,RANDBETWEEN(1,COUNTA(#REF!))),"")</f>
        <v>#REF!</v>
      </c>
      <c r="I77" s="1" t="e">
        <f t="array" aca="1" ref="I77" ca="1">IF($F77="Public Housing (HDB)",INDEX(#REF!,RANDBETWEEN(1,COUNTA(#REF!))),"")</f>
        <v>#REF!</v>
      </c>
      <c r="J77" s="1" t="e">
        <f t="array" aca="1" ref="J77" ca="1">IF($F77="Public Housing (HDB)",INDEX(#REF!,RANDBETWEEN(1,COUNTA(#REF!))),"")</f>
        <v>#REF!</v>
      </c>
      <c r="K77" s="1" t="e">
        <f t="array" aca="1" ref="K77" ca="1">IF($F77&lt;&gt;"Public Housing (HDB)",INDEX(#REF!,RANDBETWEEN(1,COUNTA(#REF!))),"")</f>
        <v>#REF!</v>
      </c>
      <c r="L77" s="1" t="e">
        <f t="array" aca="1" ref="L77" ca="1">IF($F77&lt;&gt;"Public Housing (HDB)",INDEX(#REF!,RANDBETWEEN(1,COUNTA(#REF!))),"")</f>
        <v>#REF!</v>
      </c>
      <c r="M77" s="1" t="e">
        <f t="array" aca="1" ref="M77" ca="1">IF($F77&lt;&gt;"Public Housing (HDB)",INDEX(#REF!,RANDBETWEEN(1,COUNTA(#REF!))),"")</f>
        <v>#REF!</v>
      </c>
      <c r="N77" s="1" t="e">
        <f t="array" aca="1" ref="N77" ca="1">INDEX(#REF!,RANDBETWEEN(1,COUNTA(#REF!)))</f>
        <v>#REF!</v>
      </c>
      <c r="O77" s="1" t="e">
        <f t="array" aca="1" ref="O77" ca="1">INDEX(#REF!,RANDBETWEEN(1,COUNTA(#REF!)))</f>
        <v>#REF!</v>
      </c>
      <c r="P77" s="1" t="e">
        <f t="array" aca="1" ref="P77" ca="1">INDEX(#REF!,RANDBETWEEN(1,COUNTA(#REF!)))</f>
        <v>#REF!</v>
      </c>
      <c r="Q77" s="1" t="e">
        <f ca="1">_xlfn.XLOOKUP(FormResponses2[[#This Row],[How many friends do you have in your neighbourhood? ]],$Q$104:$Q$115,$R$104:$R$115)</f>
        <v>#REF!</v>
      </c>
      <c r="R77" s="1" t="e">
        <f ca="1">_xlfn.XLOOKUP(FormResponses2[[#This Row],[How many friends of different ethnicity do you have in your neighbourhood? ]],$Q$104:$Q$115,$R$104:$R$115)</f>
        <v>#REF!</v>
      </c>
      <c r="S7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7" s="1"/>
      <c r="U77" s="1" t="e">
        <f t="array" aca="1" ref="U77" ca="1">INDEX(#REF!,RANDBETWEEN(1,COUNTA(#REF!)))</f>
        <v>#REF!</v>
      </c>
      <c r="V77" s="1" t="e">
        <f t="array" aca="1" ref="V77" ca="1">INDEX(#REF!,RANDBETWEEN(1,COUNTA(#REF!)))</f>
        <v>#REF!</v>
      </c>
      <c r="W77" s="1" t="e">
        <f t="array" aca="1" ref="W77" ca="1">INDEX(#REF!,RANDBETWEEN(1,COUNTA(#REF!)))</f>
        <v>#REF!</v>
      </c>
      <c r="X77" s="1" t="e">
        <f t="array" aca="1" ref="X77" ca="1">INDEX(#REF!,RANDBETWEEN(1,COUNTA(#REF!)))</f>
        <v>#REF!</v>
      </c>
      <c r="Y77" s="1" t="e">
        <f t="array" aca="1" ref="Y77" ca="1">INDEX(#REF!,RANDBETWEEN(1,COUNTA(#REF!)))</f>
        <v>#REF!</v>
      </c>
      <c r="Z77" s="1" t="e">
        <f t="array" aca="1" ref="Z77" ca="1">INDEX(#REF!,RANDBETWEEN(1,COUNTA(#REF!)))</f>
        <v>#REF!</v>
      </c>
      <c r="AA77" s="1" t="e">
        <f t="array" aca="1" ref="AA77" ca="1">INDEX(#REF!,RANDBETWEEN(1,COUNTA(#REF!)))</f>
        <v>#REF!</v>
      </c>
      <c r="AB77" s="1" t="e">
        <f t="array" aca="1" ref="AB77" ca="1">INDEX(#REF!,RANDBETWEEN(1,COUNTA(#REF!)))</f>
        <v>#REF!</v>
      </c>
      <c r="AC77" s="1" t="e">
        <f t="array" aca="1" ref="AC77" ca="1">INDEX(#REF!,RANDBETWEEN(1,COUNTA(#REF!)))</f>
        <v>#REF!</v>
      </c>
      <c r="AD77" s="1" t="e">
        <f t="array" aca="1" ref="AD77" ca="1">INDEX(#REF!,RANDBETWEEN(1,COUNTA(#REF!)))</f>
        <v>#REF!</v>
      </c>
      <c r="AE77" s="1" t="e">
        <f t="array" aca="1" ref="AE77" ca="1">INDEX(#REF!,RANDBETWEEN(1,COUNTA(#REF!)))</f>
        <v>#REF!</v>
      </c>
      <c r="AF77" s="1" t="e">
        <f t="array" aca="1" ref="AF77" ca="1">INDEX(#REF!,RANDBETWEEN(1,COUNTA(#REF!)))</f>
        <v>#REF!</v>
      </c>
      <c r="AG77" s="1" t="e">
        <f t="array" aca="1" ref="AG77" ca="1">INDEX(#REF!,RANDBETWEEN(1,COUNTA(#REF!)))</f>
        <v>#REF!</v>
      </c>
      <c r="AH77" s="1" t="e">
        <f t="array" aca="1" ref="AH77" ca="1">INDEX(#REF!,RANDBETWEEN(1,COUNTA(#REF!)))</f>
        <v>#REF!</v>
      </c>
      <c r="AI77" s="1" t="e">
        <f t="array" aca="1" ref="AI77" ca="1">INDEX(#REF!,RANDBETWEEN(1,COUNTA(#REF!)))</f>
        <v>#REF!</v>
      </c>
      <c r="AJ77" s="1" t="e">
        <f t="array" aca="1" ref="AJ77" ca="1">INDEX(#REF!,RANDBETWEEN(1,COUNTA(#REF!)))</f>
        <v>#REF!</v>
      </c>
      <c r="AK77" s="1" t="e">
        <f t="array" aca="1" ref="AK77" ca="1">INDEX(#REF!,RANDBETWEEN(1,COUNTA(#REF!)))</f>
        <v>#REF!</v>
      </c>
      <c r="AL77" s="1" t="e">
        <f t="array" aca="1" ref="AL77" ca="1">INDEX(#REF!,RANDBETWEEN(1,COUNTA(#REF!)))</f>
        <v>#REF!</v>
      </c>
      <c r="AM77" s="1" t="e">
        <f t="array" aca="1" ref="AM77" ca="1">INDEX(#REF!,RANDBETWEEN(1,COUNTA(#REF!)))</f>
        <v>#REF!</v>
      </c>
      <c r="AN77" s="1" t="e">
        <f ca="1">_xlfn.XLOOKUP(AL77,#REF!,#REF!)</f>
        <v>#REF!</v>
      </c>
      <c r="AO77" s="1" t="e">
        <f ca="1">_xlfn.XLOOKUP(AM77,#REF!,#REF!)</f>
        <v>#REF!</v>
      </c>
      <c r="AP7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7" s="1"/>
      <c r="AR77" s="1" t="e">
        <f t="array" aca="1" ref="AR77" ca="1">INDEX(#REF!,RANDBETWEEN(1,COUNTA(#REF!)))</f>
        <v>#REF!</v>
      </c>
      <c r="AS77" s="1" t="e">
        <f t="array" aca="1" ref="AS77" ca="1">INDEX(#REF!,RANDBETWEEN(1,COUNTA(#REF!)))</f>
        <v>#REF!</v>
      </c>
      <c r="AT77" s="1" t="e">
        <f t="array" aca="1" ref="AT77" ca="1">INDEX(#REF!,RANDBETWEEN(1,COUNTA(#REF!)))</f>
        <v>#REF!</v>
      </c>
      <c r="AU77" s="1" t="e">
        <f t="array" aca="1" ref="AU77" ca="1">INDEX(#REF!,RANDBETWEEN(1,COUNTA(#REF!)))</f>
        <v>#REF!</v>
      </c>
      <c r="AV77" s="1" t="e">
        <f t="array" aca="1" ref="AV77" ca="1">INDEX(#REF!,RANDBETWEEN(1,COUNTA(#REF!)))</f>
        <v>#REF!</v>
      </c>
      <c r="AW77" s="1" t="e">
        <f t="array" aca="1" ref="AW77" ca="1">INDEX(#REF!,RANDBETWEEN(1,COUNTA(#REF!)))</f>
        <v>#REF!</v>
      </c>
      <c r="AX77" s="1" t="e">
        <f t="array" aca="1" ref="AX77" ca="1">INDEX(#REF!,RANDBETWEEN(1,COUNTA(#REF!)))</f>
        <v>#REF!</v>
      </c>
      <c r="AY77" s="1" t="e">
        <f t="array" aca="1" ref="AY77" ca="1">INDEX(#REF!,RANDBETWEEN(1,COUNTA(#REF!)))</f>
        <v>#REF!</v>
      </c>
      <c r="AZ77" s="1" t="e">
        <f t="array" aca="1" ref="AZ77" ca="1">INDEX(#REF!,RANDBETWEEN(1,COUNTA(#REF!)))</f>
        <v>#REF!</v>
      </c>
      <c r="BA77" s="1" t="e">
        <f t="array" aca="1" ref="BA77" ca="1">INDEX(#REF!,RANDBETWEEN(1,COUNTA(#REF!)))</f>
        <v>#REF!</v>
      </c>
      <c r="BB77" s="1" t="e">
        <f t="array" aca="1" ref="BB77" ca="1">INDEX(#REF!,RANDBETWEEN(1,COUNTA(#REF!)))</f>
        <v>#REF!</v>
      </c>
      <c r="BC77" s="1" t="e">
        <f t="array" aca="1" ref="BC77" ca="1">IF($AV77="Yes",INDEX(#REF!,RANDBETWEEN(1,COUNTA(#REF!))),"")</f>
        <v>#REF!</v>
      </c>
      <c r="BD77" s="1" t="e">
        <f t="array" aca="1" ref="BD77" ca="1">IF($AV77="Yes",INDEX(#REF!,RANDBETWEEN(1,COUNTA(#REF!))),"")</f>
        <v>#REF!</v>
      </c>
      <c r="BE77" s="1" t="e">
        <f t="array" aca="1" ref="BE77" ca="1">IF($AV77="Yes",INDEX(#REF!,RANDBETWEEN(1,COUNTA(#REF!))),"")</f>
        <v>#REF!</v>
      </c>
      <c r="BF77" s="1" t="e">
        <f t="array" aca="1" ref="BF77" ca="1">IF($AV77="Yes",INDEX(#REF!,RANDBETWEEN(1,COUNTA(#REF!))),"")</f>
        <v>#REF!</v>
      </c>
      <c r="BG77" s="1" t="e">
        <f t="array" aca="1" ref="BG77" ca="1">IF($AV77="Yes",INDEX(#REF!,RANDBETWEEN(1,COUNTA(#REF!))),"")</f>
        <v>#REF!</v>
      </c>
    </row>
    <row r="78" spans="1:59" ht="12.5" x14ac:dyDescent="0.25">
      <c r="A78" s="6">
        <v>44915.812291666669</v>
      </c>
      <c r="B78" s="1" t="e">
        <f t="array" aca="1" ref="B78" ca="1">INDEX(#REF!,RANDBETWEEN(1,COUNTA(#REF!)))</f>
        <v>#REF!</v>
      </c>
      <c r="C78" s="1" t="e">
        <f t="array" aca="1" ref="C78" ca="1">INDEX(#REF!,RANDBETWEEN(1,COUNTA(#REF!)))</f>
        <v>#REF!</v>
      </c>
      <c r="D78" s="1" t="e">
        <f t="array" aca="1" ref="D78" ca="1">INDEX(#REF!,RANDBETWEEN(1,COUNTA(#REF!)))</f>
        <v>#REF!</v>
      </c>
      <c r="E78" s="1" t="e">
        <f t="array" aca="1" ref="E78" ca="1">INDEX(#REF!,RANDBETWEEN(1,COUNTA(#REF!)))</f>
        <v>#REF!</v>
      </c>
      <c r="F78" s="1" t="e">
        <f t="array" aca="1" ref="F78" ca="1">INDEX(#REF!,RANDBETWEEN(1,COUNTA(#REF!)))</f>
        <v>#REF!</v>
      </c>
      <c r="G78" s="1" t="e">
        <f t="array" aca="1" ref="G78" ca="1">IF($F78="Public Housing (HDB)",INDEX(#REF!,RANDBETWEEN(1,COUNTA(#REF!))),"")</f>
        <v>#REF!</v>
      </c>
      <c r="H78" s="1" t="e">
        <f t="array" aca="1" ref="H78" ca="1">IF($F78="Public Housing (HDB)",INDEX(#REF!,RANDBETWEEN(1,COUNTA(#REF!))),"")</f>
        <v>#REF!</v>
      </c>
      <c r="I78" s="1" t="e">
        <f t="array" aca="1" ref="I78" ca="1">IF($F78="Public Housing (HDB)",INDEX(#REF!,RANDBETWEEN(1,COUNTA(#REF!))),"")</f>
        <v>#REF!</v>
      </c>
      <c r="J78" s="1" t="e">
        <f t="array" aca="1" ref="J78" ca="1">IF($F78="Public Housing (HDB)",INDEX(#REF!,RANDBETWEEN(1,COUNTA(#REF!))),"")</f>
        <v>#REF!</v>
      </c>
      <c r="K78" s="1" t="e">
        <f t="array" aca="1" ref="K78" ca="1">IF($F78&lt;&gt;"Public Housing (HDB)",INDEX(#REF!,RANDBETWEEN(1,COUNTA(#REF!))),"")</f>
        <v>#REF!</v>
      </c>
      <c r="L78" s="1" t="e">
        <f t="array" aca="1" ref="L78" ca="1">IF($F78&lt;&gt;"Public Housing (HDB)",INDEX(#REF!,RANDBETWEEN(1,COUNTA(#REF!))),"")</f>
        <v>#REF!</v>
      </c>
      <c r="M78" s="1" t="e">
        <f t="array" aca="1" ref="M78" ca="1">IF($F78&lt;&gt;"Public Housing (HDB)",INDEX(#REF!,RANDBETWEEN(1,COUNTA(#REF!))),"")</f>
        <v>#REF!</v>
      </c>
      <c r="N78" s="1" t="e">
        <f t="array" aca="1" ref="N78" ca="1">INDEX(#REF!,RANDBETWEEN(1,COUNTA(#REF!)))</f>
        <v>#REF!</v>
      </c>
      <c r="O78" s="1" t="e">
        <f t="array" aca="1" ref="O78" ca="1">INDEX(#REF!,RANDBETWEEN(1,COUNTA(#REF!)))</f>
        <v>#REF!</v>
      </c>
      <c r="P78" s="1" t="e">
        <f t="array" aca="1" ref="P78" ca="1">INDEX(#REF!,RANDBETWEEN(1,COUNTA(#REF!)))</f>
        <v>#REF!</v>
      </c>
      <c r="Q78" s="1" t="e">
        <f ca="1">_xlfn.XLOOKUP(FormResponses2[[#This Row],[How many friends do you have in your neighbourhood? ]],$Q$104:$Q$115,$R$104:$R$115)</f>
        <v>#REF!</v>
      </c>
      <c r="R78" s="1" t="e">
        <f ca="1">_xlfn.XLOOKUP(FormResponses2[[#This Row],[How many friends of different ethnicity do you have in your neighbourhood? ]],$Q$104:$Q$115,$R$104:$R$115)</f>
        <v>#REF!</v>
      </c>
      <c r="S7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8" s="1"/>
      <c r="U78" s="1" t="e">
        <f t="array" aca="1" ref="U78" ca="1">INDEX(#REF!,RANDBETWEEN(1,COUNTA(#REF!)))</f>
        <v>#REF!</v>
      </c>
      <c r="V78" s="1" t="e">
        <f t="array" aca="1" ref="V78" ca="1">INDEX(#REF!,RANDBETWEEN(1,COUNTA(#REF!)))</f>
        <v>#REF!</v>
      </c>
      <c r="W78" s="1" t="e">
        <f t="array" aca="1" ref="W78" ca="1">INDEX(#REF!,RANDBETWEEN(1,COUNTA(#REF!)))</f>
        <v>#REF!</v>
      </c>
      <c r="X78" s="1" t="e">
        <f t="array" aca="1" ref="X78" ca="1">INDEX(#REF!,RANDBETWEEN(1,COUNTA(#REF!)))</f>
        <v>#REF!</v>
      </c>
      <c r="Y78" s="1" t="e">
        <f t="array" aca="1" ref="Y78" ca="1">INDEX(#REF!,RANDBETWEEN(1,COUNTA(#REF!)))</f>
        <v>#REF!</v>
      </c>
      <c r="Z78" s="1" t="e">
        <f t="array" aca="1" ref="Z78" ca="1">INDEX(#REF!,RANDBETWEEN(1,COUNTA(#REF!)))</f>
        <v>#REF!</v>
      </c>
      <c r="AA78" s="1" t="e">
        <f t="array" aca="1" ref="AA78" ca="1">INDEX(#REF!,RANDBETWEEN(1,COUNTA(#REF!)))</f>
        <v>#REF!</v>
      </c>
      <c r="AB78" s="1" t="e">
        <f t="array" aca="1" ref="AB78" ca="1">INDEX(#REF!,RANDBETWEEN(1,COUNTA(#REF!)))</f>
        <v>#REF!</v>
      </c>
      <c r="AC78" s="1" t="e">
        <f t="array" aca="1" ref="AC78" ca="1">INDEX(#REF!,RANDBETWEEN(1,COUNTA(#REF!)))</f>
        <v>#REF!</v>
      </c>
      <c r="AD78" s="1" t="e">
        <f t="array" aca="1" ref="AD78" ca="1">INDEX(#REF!,RANDBETWEEN(1,COUNTA(#REF!)))</f>
        <v>#REF!</v>
      </c>
      <c r="AE78" s="1" t="e">
        <f t="array" aca="1" ref="AE78" ca="1">INDEX(#REF!,RANDBETWEEN(1,COUNTA(#REF!)))</f>
        <v>#REF!</v>
      </c>
      <c r="AF78" s="1" t="e">
        <f t="array" aca="1" ref="AF78" ca="1">INDEX(#REF!,RANDBETWEEN(1,COUNTA(#REF!)))</f>
        <v>#REF!</v>
      </c>
      <c r="AG78" s="1" t="e">
        <f t="array" aca="1" ref="AG78" ca="1">INDEX(#REF!,RANDBETWEEN(1,COUNTA(#REF!)))</f>
        <v>#REF!</v>
      </c>
      <c r="AH78" s="1" t="e">
        <f t="array" aca="1" ref="AH78" ca="1">INDEX(#REF!,RANDBETWEEN(1,COUNTA(#REF!)))</f>
        <v>#REF!</v>
      </c>
      <c r="AI78" s="1" t="e">
        <f t="array" aca="1" ref="AI78" ca="1">INDEX(#REF!,RANDBETWEEN(1,COUNTA(#REF!)))</f>
        <v>#REF!</v>
      </c>
      <c r="AJ78" s="1" t="e">
        <f t="array" aca="1" ref="AJ78" ca="1">INDEX(#REF!,RANDBETWEEN(1,COUNTA(#REF!)))</f>
        <v>#REF!</v>
      </c>
      <c r="AK78" s="1" t="e">
        <f t="array" aca="1" ref="AK78" ca="1">INDEX(#REF!,RANDBETWEEN(1,COUNTA(#REF!)))</f>
        <v>#REF!</v>
      </c>
      <c r="AL78" s="1" t="e">
        <f t="array" aca="1" ref="AL78" ca="1">INDEX(#REF!,RANDBETWEEN(1,COUNTA(#REF!)))</f>
        <v>#REF!</v>
      </c>
      <c r="AM78" s="1" t="e">
        <f t="array" aca="1" ref="AM78" ca="1">INDEX(#REF!,RANDBETWEEN(1,COUNTA(#REF!)))</f>
        <v>#REF!</v>
      </c>
      <c r="AN78" s="1" t="e">
        <f ca="1">_xlfn.XLOOKUP(AL78,#REF!,#REF!)</f>
        <v>#REF!</v>
      </c>
      <c r="AO78" s="1" t="e">
        <f ca="1">_xlfn.XLOOKUP(AM78,#REF!,#REF!)</f>
        <v>#REF!</v>
      </c>
      <c r="AP7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8" s="1">
        <v>0</v>
      </c>
      <c r="AR78" s="1" t="e">
        <f t="array" aca="1" ref="AR78" ca="1">INDEX(#REF!,RANDBETWEEN(1,COUNTA(#REF!)))</f>
        <v>#REF!</v>
      </c>
      <c r="AS78" s="1" t="e">
        <f t="array" aca="1" ref="AS78" ca="1">INDEX(#REF!,RANDBETWEEN(1,COUNTA(#REF!)))</f>
        <v>#REF!</v>
      </c>
      <c r="AT78" s="1" t="e">
        <f t="array" aca="1" ref="AT78" ca="1">INDEX(#REF!,RANDBETWEEN(1,COUNTA(#REF!)))</f>
        <v>#REF!</v>
      </c>
      <c r="AU78" s="1" t="e">
        <f t="array" aca="1" ref="AU78" ca="1">INDEX(#REF!,RANDBETWEEN(1,COUNTA(#REF!)))</f>
        <v>#REF!</v>
      </c>
      <c r="AV78" s="1" t="e">
        <f t="array" aca="1" ref="AV78" ca="1">INDEX(#REF!,RANDBETWEEN(1,COUNTA(#REF!)))</f>
        <v>#REF!</v>
      </c>
      <c r="AW78" s="1" t="e">
        <f t="array" aca="1" ref="AW78" ca="1">INDEX(#REF!,RANDBETWEEN(1,COUNTA(#REF!)))</f>
        <v>#REF!</v>
      </c>
      <c r="AX78" s="1" t="e">
        <f t="array" aca="1" ref="AX78" ca="1">INDEX(#REF!,RANDBETWEEN(1,COUNTA(#REF!)))</f>
        <v>#REF!</v>
      </c>
      <c r="AY78" s="1" t="e">
        <f t="array" aca="1" ref="AY78" ca="1">INDEX(#REF!,RANDBETWEEN(1,COUNTA(#REF!)))</f>
        <v>#REF!</v>
      </c>
      <c r="AZ78" s="1" t="e">
        <f t="array" aca="1" ref="AZ78" ca="1">INDEX(#REF!,RANDBETWEEN(1,COUNTA(#REF!)))</f>
        <v>#REF!</v>
      </c>
      <c r="BA78" s="1" t="e">
        <f t="array" aca="1" ref="BA78" ca="1">INDEX(#REF!,RANDBETWEEN(1,COUNTA(#REF!)))</f>
        <v>#REF!</v>
      </c>
      <c r="BB78" s="1" t="e">
        <f t="array" aca="1" ref="BB78" ca="1">INDEX(#REF!,RANDBETWEEN(1,COUNTA(#REF!)))</f>
        <v>#REF!</v>
      </c>
      <c r="BC78" s="1" t="e">
        <f t="array" aca="1" ref="BC78" ca="1">IF($AV78="Yes",INDEX(#REF!,RANDBETWEEN(1,COUNTA(#REF!))),"")</f>
        <v>#REF!</v>
      </c>
      <c r="BD78" s="1" t="e">
        <f t="array" aca="1" ref="BD78" ca="1">IF($AV78="Yes",INDEX(#REF!,RANDBETWEEN(1,COUNTA(#REF!))),"")</f>
        <v>#REF!</v>
      </c>
      <c r="BE78" s="1" t="e">
        <f t="array" aca="1" ref="BE78" ca="1">IF($AV78="Yes",INDEX(#REF!,RANDBETWEEN(1,COUNTA(#REF!))),"")</f>
        <v>#REF!</v>
      </c>
      <c r="BF78" s="1" t="e">
        <f t="array" aca="1" ref="BF78" ca="1">IF($AV78="Yes",INDEX(#REF!,RANDBETWEEN(1,COUNTA(#REF!))),"")</f>
        <v>#REF!</v>
      </c>
      <c r="BG78" s="1" t="e">
        <f t="array" aca="1" ref="BG78" ca="1">IF($AV78="Yes",INDEX(#REF!,RANDBETWEEN(1,COUNTA(#REF!))),"")</f>
        <v>#REF!</v>
      </c>
    </row>
    <row r="79" spans="1:59" ht="12.5" x14ac:dyDescent="0.25">
      <c r="A79" s="6">
        <v>44916.812291666669</v>
      </c>
      <c r="B79" s="1" t="e">
        <f t="array" aca="1" ref="B79" ca="1">INDEX(#REF!,RANDBETWEEN(1,COUNTA(#REF!)))</f>
        <v>#REF!</v>
      </c>
      <c r="C79" s="1" t="e">
        <f t="array" aca="1" ref="C79" ca="1">INDEX(#REF!,RANDBETWEEN(1,COUNTA(#REF!)))</f>
        <v>#REF!</v>
      </c>
      <c r="D79" s="1" t="e">
        <f t="array" aca="1" ref="D79" ca="1">INDEX(#REF!,RANDBETWEEN(1,COUNTA(#REF!)))</f>
        <v>#REF!</v>
      </c>
      <c r="E79" s="1" t="e">
        <f t="array" aca="1" ref="E79" ca="1">INDEX(#REF!,RANDBETWEEN(1,COUNTA(#REF!)))</f>
        <v>#REF!</v>
      </c>
      <c r="F79" s="1" t="e">
        <f t="array" aca="1" ref="F79" ca="1">INDEX(#REF!,RANDBETWEEN(1,COUNTA(#REF!)))</f>
        <v>#REF!</v>
      </c>
      <c r="G79" s="1" t="e">
        <f t="array" aca="1" ref="G79" ca="1">IF($F79="Public Housing (HDB)",INDEX(#REF!,RANDBETWEEN(1,COUNTA(#REF!))),"")</f>
        <v>#REF!</v>
      </c>
      <c r="H79" s="1" t="e">
        <f t="array" aca="1" ref="H79" ca="1">IF($F79="Public Housing (HDB)",INDEX(#REF!,RANDBETWEEN(1,COUNTA(#REF!))),"")</f>
        <v>#REF!</v>
      </c>
      <c r="I79" s="1" t="e">
        <f t="array" aca="1" ref="I79" ca="1">IF($F79="Public Housing (HDB)",INDEX(#REF!,RANDBETWEEN(1,COUNTA(#REF!))),"")</f>
        <v>#REF!</v>
      </c>
      <c r="J79" s="1" t="e">
        <f t="array" aca="1" ref="J79" ca="1">IF($F79="Public Housing (HDB)",INDEX(#REF!,RANDBETWEEN(1,COUNTA(#REF!))),"")</f>
        <v>#REF!</v>
      </c>
      <c r="K79" s="1" t="e">
        <f t="array" aca="1" ref="K79" ca="1">IF($F79&lt;&gt;"Public Housing (HDB)",INDEX(#REF!,RANDBETWEEN(1,COUNTA(#REF!))),"")</f>
        <v>#REF!</v>
      </c>
      <c r="L79" s="1" t="e">
        <f t="array" aca="1" ref="L79" ca="1">IF($F79&lt;&gt;"Public Housing (HDB)",INDEX(#REF!,RANDBETWEEN(1,COUNTA(#REF!))),"")</f>
        <v>#REF!</v>
      </c>
      <c r="M79" s="1" t="e">
        <f t="array" aca="1" ref="M79" ca="1">IF($F79&lt;&gt;"Public Housing (HDB)",INDEX(#REF!,RANDBETWEEN(1,COUNTA(#REF!))),"")</f>
        <v>#REF!</v>
      </c>
      <c r="N79" s="1" t="e">
        <f t="array" aca="1" ref="N79" ca="1">INDEX(#REF!,RANDBETWEEN(1,COUNTA(#REF!)))</f>
        <v>#REF!</v>
      </c>
      <c r="O79" s="1" t="e">
        <f t="array" aca="1" ref="O79" ca="1">INDEX(#REF!,RANDBETWEEN(1,COUNTA(#REF!)))</f>
        <v>#REF!</v>
      </c>
      <c r="P79" s="1" t="e">
        <f t="array" aca="1" ref="P79" ca="1">INDEX(#REF!,RANDBETWEEN(1,COUNTA(#REF!)))</f>
        <v>#REF!</v>
      </c>
      <c r="Q79" s="1" t="e">
        <f ca="1">_xlfn.XLOOKUP(FormResponses2[[#This Row],[How many friends do you have in your neighbourhood? ]],$Q$104:$Q$115,$R$104:$R$115)</f>
        <v>#REF!</v>
      </c>
      <c r="R79" s="1" t="e">
        <f ca="1">_xlfn.XLOOKUP(FormResponses2[[#This Row],[How many friends of different ethnicity do you have in your neighbourhood? ]],$Q$104:$Q$115,$R$104:$R$115)</f>
        <v>#REF!</v>
      </c>
      <c r="S7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79" s="1"/>
      <c r="U79" s="1" t="e">
        <f t="array" aca="1" ref="U79" ca="1">INDEX(#REF!,RANDBETWEEN(1,COUNTA(#REF!)))</f>
        <v>#REF!</v>
      </c>
      <c r="V79" s="1" t="e">
        <f t="array" aca="1" ref="V79" ca="1">INDEX(#REF!,RANDBETWEEN(1,COUNTA(#REF!)))</f>
        <v>#REF!</v>
      </c>
      <c r="W79" s="1" t="e">
        <f t="array" aca="1" ref="W79" ca="1">INDEX(#REF!,RANDBETWEEN(1,COUNTA(#REF!)))</f>
        <v>#REF!</v>
      </c>
      <c r="X79" s="1" t="e">
        <f t="array" aca="1" ref="X79" ca="1">INDEX(#REF!,RANDBETWEEN(1,COUNTA(#REF!)))</f>
        <v>#REF!</v>
      </c>
      <c r="Y79" s="1" t="e">
        <f t="array" aca="1" ref="Y79" ca="1">INDEX(#REF!,RANDBETWEEN(1,COUNTA(#REF!)))</f>
        <v>#REF!</v>
      </c>
      <c r="Z79" s="1" t="e">
        <f t="array" aca="1" ref="Z79" ca="1">INDEX(#REF!,RANDBETWEEN(1,COUNTA(#REF!)))</f>
        <v>#REF!</v>
      </c>
      <c r="AA79" s="1" t="e">
        <f t="array" aca="1" ref="AA79" ca="1">INDEX(#REF!,RANDBETWEEN(1,COUNTA(#REF!)))</f>
        <v>#REF!</v>
      </c>
      <c r="AB79" s="1" t="e">
        <f t="array" aca="1" ref="AB79" ca="1">INDEX(#REF!,RANDBETWEEN(1,COUNTA(#REF!)))</f>
        <v>#REF!</v>
      </c>
      <c r="AC79" s="1" t="e">
        <f t="array" aca="1" ref="AC79" ca="1">INDEX(#REF!,RANDBETWEEN(1,COUNTA(#REF!)))</f>
        <v>#REF!</v>
      </c>
      <c r="AD79" s="1" t="e">
        <f t="array" aca="1" ref="AD79" ca="1">INDEX(#REF!,RANDBETWEEN(1,COUNTA(#REF!)))</f>
        <v>#REF!</v>
      </c>
      <c r="AE79" s="1" t="e">
        <f t="array" aca="1" ref="AE79" ca="1">INDEX(#REF!,RANDBETWEEN(1,COUNTA(#REF!)))</f>
        <v>#REF!</v>
      </c>
      <c r="AF79" s="1" t="e">
        <f t="array" aca="1" ref="AF79" ca="1">INDEX(#REF!,RANDBETWEEN(1,COUNTA(#REF!)))</f>
        <v>#REF!</v>
      </c>
      <c r="AG79" s="1" t="e">
        <f t="array" aca="1" ref="AG79" ca="1">INDEX(#REF!,RANDBETWEEN(1,COUNTA(#REF!)))</f>
        <v>#REF!</v>
      </c>
      <c r="AH79" s="1" t="e">
        <f t="array" aca="1" ref="AH79" ca="1">INDEX(#REF!,RANDBETWEEN(1,COUNTA(#REF!)))</f>
        <v>#REF!</v>
      </c>
      <c r="AI79" s="1" t="e">
        <f t="array" aca="1" ref="AI79" ca="1">INDEX(#REF!,RANDBETWEEN(1,COUNTA(#REF!)))</f>
        <v>#REF!</v>
      </c>
      <c r="AJ79" s="1" t="e">
        <f t="array" aca="1" ref="AJ79" ca="1">INDEX(#REF!,RANDBETWEEN(1,COUNTA(#REF!)))</f>
        <v>#REF!</v>
      </c>
      <c r="AK79" s="1" t="e">
        <f t="array" aca="1" ref="AK79" ca="1">INDEX(#REF!,RANDBETWEEN(1,COUNTA(#REF!)))</f>
        <v>#REF!</v>
      </c>
      <c r="AL79" s="1" t="e">
        <f t="array" aca="1" ref="AL79" ca="1">INDEX(#REF!,RANDBETWEEN(1,COUNTA(#REF!)))</f>
        <v>#REF!</v>
      </c>
      <c r="AM79" s="1" t="e">
        <f t="array" aca="1" ref="AM79" ca="1">INDEX(#REF!,RANDBETWEEN(1,COUNTA(#REF!)))</f>
        <v>#REF!</v>
      </c>
      <c r="AN79" s="1" t="e">
        <f ca="1">_xlfn.XLOOKUP(AL79,#REF!,#REF!)</f>
        <v>#REF!</v>
      </c>
      <c r="AO79" s="1" t="e">
        <f ca="1">_xlfn.XLOOKUP(AM79,#REF!,#REF!)</f>
        <v>#REF!</v>
      </c>
      <c r="AP7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79" s="1">
        <v>0.27927927927927926</v>
      </c>
      <c r="AR79" s="1" t="e">
        <f t="array" aca="1" ref="AR79" ca="1">INDEX(#REF!,RANDBETWEEN(1,COUNTA(#REF!)))</f>
        <v>#REF!</v>
      </c>
      <c r="AS79" s="1" t="e">
        <f t="array" aca="1" ref="AS79" ca="1">INDEX(#REF!,RANDBETWEEN(1,COUNTA(#REF!)))</f>
        <v>#REF!</v>
      </c>
      <c r="AT79" s="1" t="e">
        <f t="array" aca="1" ref="AT79" ca="1">INDEX(#REF!,RANDBETWEEN(1,COUNTA(#REF!)))</f>
        <v>#REF!</v>
      </c>
      <c r="AU79" s="1" t="e">
        <f t="array" aca="1" ref="AU79" ca="1">INDEX(#REF!,RANDBETWEEN(1,COUNTA(#REF!)))</f>
        <v>#REF!</v>
      </c>
      <c r="AV79" s="1" t="e">
        <f t="array" aca="1" ref="AV79" ca="1">INDEX(#REF!,RANDBETWEEN(1,COUNTA(#REF!)))</f>
        <v>#REF!</v>
      </c>
      <c r="AW79" s="1" t="e">
        <f t="array" aca="1" ref="AW79" ca="1">INDEX(#REF!,RANDBETWEEN(1,COUNTA(#REF!)))</f>
        <v>#REF!</v>
      </c>
      <c r="AX79" s="1" t="e">
        <f t="array" aca="1" ref="AX79" ca="1">INDEX(#REF!,RANDBETWEEN(1,COUNTA(#REF!)))</f>
        <v>#REF!</v>
      </c>
      <c r="AY79" s="1" t="e">
        <f t="array" aca="1" ref="AY79" ca="1">INDEX(#REF!,RANDBETWEEN(1,COUNTA(#REF!)))</f>
        <v>#REF!</v>
      </c>
      <c r="AZ79" s="1" t="e">
        <f t="array" aca="1" ref="AZ79" ca="1">INDEX(#REF!,RANDBETWEEN(1,COUNTA(#REF!)))</f>
        <v>#REF!</v>
      </c>
      <c r="BA79" s="1" t="e">
        <f t="array" aca="1" ref="BA79" ca="1">INDEX(#REF!,RANDBETWEEN(1,COUNTA(#REF!)))</f>
        <v>#REF!</v>
      </c>
      <c r="BB79" s="1" t="e">
        <f t="array" aca="1" ref="BB79" ca="1">INDEX(#REF!,RANDBETWEEN(1,COUNTA(#REF!)))</f>
        <v>#REF!</v>
      </c>
      <c r="BC79" s="1" t="e">
        <f t="array" aca="1" ref="BC79" ca="1">IF($AV79="Yes",INDEX(#REF!,RANDBETWEEN(1,COUNTA(#REF!))),"")</f>
        <v>#REF!</v>
      </c>
      <c r="BD79" s="1" t="e">
        <f t="array" aca="1" ref="BD79" ca="1">IF($AV79="Yes",INDEX(#REF!,RANDBETWEEN(1,COUNTA(#REF!))),"")</f>
        <v>#REF!</v>
      </c>
      <c r="BE79" s="1" t="e">
        <f t="array" aca="1" ref="BE79" ca="1">IF($AV79="Yes",INDEX(#REF!,RANDBETWEEN(1,COUNTA(#REF!))),"")</f>
        <v>#REF!</v>
      </c>
      <c r="BF79" s="1" t="e">
        <f t="array" aca="1" ref="BF79" ca="1">IF($AV79="Yes",INDEX(#REF!,RANDBETWEEN(1,COUNTA(#REF!))),"")</f>
        <v>#REF!</v>
      </c>
      <c r="BG79" s="1" t="e">
        <f t="array" aca="1" ref="BG79" ca="1">IF($AV79="Yes",INDEX(#REF!,RANDBETWEEN(1,COUNTA(#REF!))),"")</f>
        <v>#REF!</v>
      </c>
    </row>
    <row r="80" spans="1:59" ht="12.5" x14ac:dyDescent="0.25">
      <c r="A80" s="6">
        <v>44917.812291666669</v>
      </c>
      <c r="B80" s="1" t="e">
        <f t="array" aca="1" ref="B80" ca="1">INDEX(#REF!,RANDBETWEEN(1,COUNTA(#REF!)))</f>
        <v>#REF!</v>
      </c>
      <c r="C80" s="1" t="e">
        <f t="array" aca="1" ref="C80" ca="1">INDEX(#REF!,RANDBETWEEN(1,COUNTA(#REF!)))</f>
        <v>#REF!</v>
      </c>
      <c r="D80" s="1" t="e">
        <f t="array" aca="1" ref="D80" ca="1">INDEX(#REF!,RANDBETWEEN(1,COUNTA(#REF!)))</f>
        <v>#REF!</v>
      </c>
      <c r="E80" s="1" t="e">
        <f t="array" aca="1" ref="E80" ca="1">INDEX(#REF!,RANDBETWEEN(1,COUNTA(#REF!)))</f>
        <v>#REF!</v>
      </c>
      <c r="F80" s="1" t="e">
        <f t="array" aca="1" ref="F80" ca="1">INDEX(#REF!,RANDBETWEEN(1,COUNTA(#REF!)))</f>
        <v>#REF!</v>
      </c>
      <c r="G80" s="1" t="e">
        <f t="array" aca="1" ref="G80" ca="1">IF($F80="Public Housing (HDB)",INDEX(#REF!,RANDBETWEEN(1,COUNTA(#REF!))),"")</f>
        <v>#REF!</v>
      </c>
      <c r="H80" s="1" t="e">
        <f t="array" aca="1" ref="H80" ca="1">IF($F80="Public Housing (HDB)",INDEX(#REF!,RANDBETWEEN(1,COUNTA(#REF!))),"")</f>
        <v>#REF!</v>
      </c>
      <c r="I80" s="1" t="e">
        <f t="array" aca="1" ref="I80" ca="1">IF($F80="Public Housing (HDB)",INDEX(#REF!,RANDBETWEEN(1,COUNTA(#REF!))),"")</f>
        <v>#REF!</v>
      </c>
      <c r="J80" s="1" t="e">
        <f t="array" aca="1" ref="J80" ca="1">IF($F80="Public Housing (HDB)",INDEX(#REF!,RANDBETWEEN(1,COUNTA(#REF!))),"")</f>
        <v>#REF!</v>
      </c>
      <c r="K80" s="1" t="e">
        <f t="array" aca="1" ref="K80" ca="1">IF($F80&lt;&gt;"Public Housing (HDB)",INDEX(#REF!,RANDBETWEEN(1,COUNTA(#REF!))),"")</f>
        <v>#REF!</v>
      </c>
      <c r="L80" s="1" t="e">
        <f t="array" aca="1" ref="L80" ca="1">IF($F80&lt;&gt;"Public Housing (HDB)",INDEX(#REF!,RANDBETWEEN(1,COUNTA(#REF!))),"")</f>
        <v>#REF!</v>
      </c>
      <c r="M80" s="1" t="e">
        <f t="array" aca="1" ref="M80" ca="1">IF($F80&lt;&gt;"Public Housing (HDB)",INDEX(#REF!,RANDBETWEEN(1,COUNTA(#REF!))),"")</f>
        <v>#REF!</v>
      </c>
      <c r="N80" s="1" t="e">
        <f t="array" aca="1" ref="N80" ca="1">INDEX(#REF!,RANDBETWEEN(1,COUNTA(#REF!)))</f>
        <v>#REF!</v>
      </c>
      <c r="O80" s="1" t="e">
        <f t="array" aca="1" ref="O80" ca="1">INDEX(#REF!,RANDBETWEEN(1,COUNTA(#REF!)))</f>
        <v>#REF!</v>
      </c>
      <c r="P80" s="1" t="e">
        <f t="array" aca="1" ref="P80" ca="1">INDEX(#REF!,RANDBETWEEN(1,COUNTA(#REF!)))</f>
        <v>#REF!</v>
      </c>
      <c r="Q80" s="1" t="e">
        <f ca="1">_xlfn.XLOOKUP(FormResponses2[[#This Row],[How many friends do you have in your neighbourhood? ]],$Q$104:$Q$115,$R$104:$R$115)</f>
        <v>#REF!</v>
      </c>
      <c r="R80" s="1" t="e">
        <f ca="1">_xlfn.XLOOKUP(FormResponses2[[#This Row],[How many friends of different ethnicity do you have in your neighbourhood? ]],$Q$104:$Q$115,$R$104:$R$115)</f>
        <v>#REF!</v>
      </c>
      <c r="S8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0" s="1">
        <v>0.43127962085308058</v>
      </c>
      <c r="U80" s="1" t="e">
        <f t="array" aca="1" ref="U80" ca="1">INDEX(#REF!,RANDBETWEEN(1,COUNTA(#REF!)))</f>
        <v>#REF!</v>
      </c>
      <c r="V80" s="1" t="e">
        <f t="array" aca="1" ref="V80" ca="1">INDEX(#REF!,RANDBETWEEN(1,COUNTA(#REF!)))</f>
        <v>#REF!</v>
      </c>
      <c r="W80" s="1" t="e">
        <f t="array" aca="1" ref="W80" ca="1">INDEX(#REF!,RANDBETWEEN(1,COUNTA(#REF!)))</f>
        <v>#REF!</v>
      </c>
      <c r="X80" s="1" t="e">
        <f t="array" aca="1" ref="X80" ca="1">INDEX(#REF!,RANDBETWEEN(1,COUNTA(#REF!)))</f>
        <v>#REF!</v>
      </c>
      <c r="Y80" s="1" t="e">
        <f t="array" aca="1" ref="Y80" ca="1">INDEX(#REF!,RANDBETWEEN(1,COUNTA(#REF!)))</f>
        <v>#REF!</v>
      </c>
      <c r="Z80" s="1" t="e">
        <f t="array" aca="1" ref="Z80" ca="1">INDEX(#REF!,RANDBETWEEN(1,COUNTA(#REF!)))</f>
        <v>#REF!</v>
      </c>
      <c r="AA80" s="1" t="e">
        <f t="array" aca="1" ref="AA80" ca="1">INDEX(#REF!,RANDBETWEEN(1,COUNTA(#REF!)))</f>
        <v>#REF!</v>
      </c>
      <c r="AB80" s="1" t="e">
        <f t="array" aca="1" ref="AB80" ca="1">INDEX(#REF!,RANDBETWEEN(1,COUNTA(#REF!)))</f>
        <v>#REF!</v>
      </c>
      <c r="AC80" s="1" t="e">
        <f t="array" aca="1" ref="AC80" ca="1">INDEX(#REF!,RANDBETWEEN(1,COUNTA(#REF!)))</f>
        <v>#REF!</v>
      </c>
      <c r="AD80" s="1" t="e">
        <f t="array" aca="1" ref="AD80" ca="1">INDEX(#REF!,RANDBETWEEN(1,COUNTA(#REF!)))</f>
        <v>#REF!</v>
      </c>
      <c r="AE80" s="1" t="e">
        <f t="array" aca="1" ref="AE80" ca="1">INDEX(#REF!,RANDBETWEEN(1,COUNTA(#REF!)))</f>
        <v>#REF!</v>
      </c>
      <c r="AF80" s="1" t="e">
        <f t="array" aca="1" ref="AF80" ca="1">INDEX(#REF!,RANDBETWEEN(1,COUNTA(#REF!)))</f>
        <v>#REF!</v>
      </c>
      <c r="AG80" s="1" t="e">
        <f t="array" aca="1" ref="AG80" ca="1">INDEX(#REF!,RANDBETWEEN(1,COUNTA(#REF!)))</f>
        <v>#REF!</v>
      </c>
      <c r="AH80" s="1" t="e">
        <f t="array" aca="1" ref="AH80" ca="1">INDEX(#REF!,RANDBETWEEN(1,COUNTA(#REF!)))</f>
        <v>#REF!</v>
      </c>
      <c r="AI80" s="1" t="e">
        <f t="array" aca="1" ref="AI80" ca="1">INDEX(#REF!,RANDBETWEEN(1,COUNTA(#REF!)))</f>
        <v>#REF!</v>
      </c>
      <c r="AJ80" s="1" t="e">
        <f t="array" aca="1" ref="AJ80" ca="1">INDEX(#REF!,RANDBETWEEN(1,COUNTA(#REF!)))</f>
        <v>#REF!</v>
      </c>
      <c r="AK80" s="1" t="e">
        <f t="array" aca="1" ref="AK80" ca="1">INDEX(#REF!,RANDBETWEEN(1,COUNTA(#REF!)))</f>
        <v>#REF!</v>
      </c>
      <c r="AL80" s="1" t="e">
        <f t="array" aca="1" ref="AL80" ca="1">INDEX(#REF!,RANDBETWEEN(1,COUNTA(#REF!)))</f>
        <v>#REF!</v>
      </c>
      <c r="AM80" s="1" t="e">
        <f t="array" aca="1" ref="AM80" ca="1">INDEX(#REF!,RANDBETWEEN(1,COUNTA(#REF!)))</f>
        <v>#REF!</v>
      </c>
      <c r="AN80" s="1" t="e">
        <f ca="1">_xlfn.XLOOKUP(AL80,#REF!,#REF!)</f>
        <v>#REF!</v>
      </c>
      <c r="AO80" s="1" t="e">
        <f ca="1">_xlfn.XLOOKUP(AM80,#REF!,#REF!)</f>
        <v>#REF!</v>
      </c>
      <c r="AP8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0" s="1">
        <v>0.45945945945945948</v>
      </c>
      <c r="AR80" s="1" t="e">
        <f t="array" aca="1" ref="AR80" ca="1">INDEX(#REF!,RANDBETWEEN(1,COUNTA(#REF!)))</f>
        <v>#REF!</v>
      </c>
      <c r="AS80" s="1" t="e">
        <f t="array" aca="1" ref="AS80" ca="1">INDEX(#REF!,RANDBETWEEN(1,COUNTA(#REF!)))</f>
        <v>#REF!</v>
      </c>
      <c r="AT80" s="1" t="e">
        <f t="array" aca="1" ref="AT80" ca="1">INDEX(#REF!,RANDBETWEEN(1,COUNTA(#REF!)))</f>
        <v>#REF!</v>
      </c>
      <c r="AU80" s="1" t="e">
        <f t="array" aca="1" ref="AU80" ca="1">INDEX(#REF!,RANDBETWEEN(1,COUNTA(#REF!)))</f>
        <v>#REF!</v>
      </c>
      <c r="AV80" s="1" t="e">
        <f t="array" aca="1" ref="AV80" ca="1">INDEX(#REF!,RANDBETWEEN(1,COUNTA(#REF!)))</f>
        <v>#REF!</v>
      </c>
      <c r="AW80" s="1" t="e">
        <f t="array" aca="1" ref="AW80" ca="1">INDEX(#REF!,RANDBETWEEN(1,COUNTA(#REF!)))</f>
        <v>#REF!</v>
      </c>
      <c r="AX80" s="1" t="e">
        <f t="array" aca="1" ref="AX80" ca="1">INDEX(#REF!,RANDBETWEEN(1,COUNTA(#REF!)))</f>
        <v>#REF!</v>
      </c>
      <c r="AY80" s="1" t="e">
        <f t="array" aca="1" ref="AY80" ca="1">INDEX(#REF!,RANDBETWEEN(1,COUNTA(#REF!)))</f>
        <v>#REF!</v>
      </c>
      <c r="AZ80" s="1" t="e">
        <f t="array" aca="1" ref="AZ80" ca="1">INDEX(#REF!,RANDBETWEEN(1,COUNTA(#REF!)))</f>
        <v>#REF!</v>
      </c>
      <c r="BA80" s="1" t="e">
        <f t="array" aca="1" ref="BA80" ca="1">INDEX(#REF!,RANDBETWEEN(1,COUNTA(#REF!)))</f>
        <v>#REF!</v>
      </c>
      <c r="BB80" s="1" t="e">
        <f t="array" aca="1" ref="BB80" ca="1">INDEX(#REF!,RANDBETWEEN(1,COUNTA(#REF!)))</f>
        <v>#REF!</v>
      </c>
      <c r="BC80" s="1" t="e">
        <f t="array" aca="1" ref="BC80" ca="1">IF($AV80="Yes",INDEX(#REF!,RANDBETWEEN(1,COUNTA(#REF!))),"")</f>
        <v>#REF!</v>
      </c>
      <c r="BD80" s="1" t="e">
        <f t="array" aca="1" ref="BD80" ca="1">IF($AV80="Yes",INDEX(#REF!,RANDBETWEEN(1,COUNTA(#REF!))),"")</f>
        <v>#REF!</v>
      </c>
      <c r="BE80" s="1" t="e">
        <f t="array" aca="1" ref="BE80" ca="1">IF($AV80="Yes",INDEX(#REF!,RANDBETWEEN(1,COUNTA(#REF!))),"")</f>
        <v>#REF!</v>
      </c>
      <c r="BF80" s="1" t="e">
        <f t="array" aca="1" ref="BF80" ca="1">IF($AV80="Yes",INDEX(#REF!,RANDBETWEEN(1,COUNTA(#REF!))),"")</f>
        <v>#REF!</v>
      </c>
      <c r="BG80" s="1" t="e">
        <f t="array" aca="1" ref="BG80" ca="1">IF($AV80="Yes",INDEX(#REF!,RANDBETWEEN(1,COUNTA(#REF!))),"")</f>
        <v>#REF!</v>
      </c>
    </row>
    <row r="81" spans="1:59" ht="12.5" x14ac:dyDescent="0.25">
      <c r="A81" s="6">
        <v>44918.812291666669</v>
      </c>
      <c r="B81" s="1" t="e">
        <f t="array" aca="1" ref="B81" ca="1">INDEX(#REF!,RANDBETWEEN(1,COUNTA(#REF!)))</f>
        <v>#REF!</v>
      </c>
      <c r="C81" s="1" t="e">
        <f t="array" aca="1" ref="C81" ca="1">INDEX(#REF!,RANDBETWEEN(1,COUNTA(#REF!)))</f>
        <v>#REF!</v>
      </c>
      <c r="D81" s="1" t="e">
        <f t="array" aca="1" ref="D81" ca="1">INDEX(#REF!,RANDBETWEEN(1,COUNTA(#REF!)))</f>
        <v>#REF!</v>
      </c>
      <c r="E81" s="1" t="e">
        <f t="array" aca="1" ref="E81" ca="1">INDEX(#REF!,RANDBETWEEN(1,COUNTA(#REF!)))</f>
        <v>#REF!</v>
      </c>
      <c r="F81" s="1" t="e">
        <f t="array" aca="1" ref="F81" ca="1">INDEX(#REF!,RANDBETWEEN(1,COUNTA(#REF!)))</f>
        <v>#REF!</v>
      </c>
      <c r="G81" s="1" t="e">
        <f t="array" aca="1" ref="G81" ca="1">IF($F81="Public Housing (HDB)",INDEX(#REF!,RANDBETWEEN(1,COUNTA(#REF!))),"")</f>
        <v>#REF!</v>
      </c>
      <c r="H81" s="1" t="e">
        <f t="array" aca="1" ref="H81" ca="1">IF($F81="Public Housing (HDB)",INDEX(#REF!,RANDBETWEEN(1,COUNTA(#REF!))),"")</f>
        <v>#REF!</v>
      </c>
      <c r="I81" s="1" t="e">
        <f t="array" aca="1" ref="I81" ca="1">IF($F81="Public Housing (HDB)",INDEX(#REF!,RANDBETWEEN(1,COUNTA(#REF!))),"")</f>
        <v>#REF!</v>
      </c>
      <c r="J81" s="1" t="e">
        <f t="array" aca="1" ref="J81" ca="1">IF($F81="Public Housing (HDB)",INDEX(#REF!,RANDBETWEEN(1,COUNTA(#REF!))),"")</f>
        <v>#REF!</v>
      </c>
      <c r="K81" s="1" t="e">
        <f t="array" aca="1" ref="K81" ca="1">IF($F81&lt;&gt;"Public Housing (HDB)",INDEX(#REF!,RANDBETWEEN(1,COUNTA(#REF!))),"")</f>
        <v>#REF!</v>
      </c>
      <c r="L81" s="1" t="e">
        <f t="array" aca="1" ref="L81" ca="1">IF($F81&lt;&gt;"Public Housing (HDB)",INDEX(#REF!,RANDBETWEEN(1,COUNTA(#REF!))),"")</f>
        <v>#REF!</v>
      </c>
      <c r="M81" s="1" t="e">
        <f t="array" aca="1" ref="M81" ca="1">IF($F81&lt;&gt;"Public Housing (HDB)",INDEX(#REF!,RANDBETWEEN(1,COUNTA(#REF!))),"")</f>
        <v>#REF!</v>
      </c>
      <c r="N81" s="1" t="e">
        <f t="array" aca="1" ref="N81" ca="1">INDEX(#REF!,RANDBETWEEN(1,COUNTA(#REF!)))</f>
        <v>#REF!</v>
      </c>
      <c r="O81" s="1" t="e">
        <f t="array" aca="1" ref="O81" ca="1">INDEX(#REF!,RANDBETWEEN(1,COUNTA(#REF!)))</f>
        <v>#REF!</v>
      </c>
      <c r="P81" s="1" t="e">
        <f t="array" aca="1" ref="P81" ca="1">INDEX(#REF!,RANDBETWEEN(1,COUNTA(#REF!)))</f>
        <v>#REF!</v>
      </c>
      <c r="Q81" s="1" t="e">
        <f ca="1">_xlfn.XLOOKUP(FormResponses2[[#This Row],[How many friends do you have in your neighbourhood? ]],$Q$104:$Q$115,$R$104:$R$115)</f>
        <v>#REF!</v>
      </c>
      <c r="R81" s="1" t="e">
        <f ca="1">_xlfn.XLOOKUP(FormResponses2[[#This Row],[How many friends of different ethnicity do you have in your neighbourhood? ]],$Q$104:$Q$115,$R$104:$R$115)</f>
        <v>#REF!</v>
      </c>
      <c r="S8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1" s="1"/>
      <c r="U81" s="1" t="e">
        <f t="array" aca="1" ref="U81" ca="1">INDEX(#REF!,RANDBETWEEN(1,COUNTA(#REF!)))</f>
        <v>#REF!</v>
      </c>
      <c r="V81" s="1" t="e">
        <f t="array" aca="1" ref="V81" ca="1">INDEX(#REF!,RANDBETWEEN(1,COUNTA(#REF!)))</f>
        <v>#REF!</v>
      </c>
      <c r="W81" s="1" t="e">
        <f t="array" aca="1" ref="W81" ca="1">INDEX(#REF!,RANDBETWEEN(1,COUNTA(#REF!)))</f>
        <v>#REF!</v>
      </c>
      <c r="X81" s="1" t="e">
        <f t="array" aca="1" ref="X81" ca="1">INDEX(#REF!,RANDBETWEEN(1,COUNTA(#REF!)))</f>
        <v>#REF!</v>
      </c>
      <c r="Y81" s="1" t="e">
        <f t="array" aca="1" ref="Y81" ca="1">INDEX(#REF!,RANDBETWEEN(1,COUNTA(#REF!)))</f>
        <v>#REF!</v>
      </c>
      <c r="Z81" s="1" t="e">
        <f t="array" aca="1" ref="Z81" ca="1">INDEX(#REF!,RANDBETWEEN(1,COUNTA(#REF!)))</f>
        <v>#REF!</v>
      </c>
      <c r="AA81" s="1" t="e">
        <f t="array" aca="1" ref="AA81" ca="1">INDEX(#REF!,RANDBETWEEN(1,COUNTA(#REF!)))</f>
        <v>#REF!</v>
      </c>
      <c r="AB81" s="1" t="e">
        <f t="array" aca="1" ref="AB81" ca="1">INDEX(#REF!,RANDBETWEEN(1,COUNTA(#REF!)))</f>
        <v>#REF!</v>
      </c>
      <c r="AC81" s="1" t="e">
        <f t="array" aca="1" ref="AC81" ca="1">INDEX(#REF!,RANDBETWEEN(1,COUNTA(#REF!)))</f>
        <v>#REF!</v>
      </c>
      <c r="AD81" s="1" t="e">
        <f t="array" aca="1" ref="AD81" ca="1">INDEX(#REF!,RANDBETWEEN(1,COUNTA(#REF!)))</f>
        <v>#REF!</v>
      </c>
      <c r="AE81" s="1" t="e">
        <f t="array" aca="1" ref="AE81" ca="1">INDEX(#REF!,RANDBETWEEN(1,COUNTA(#REF!)))</f>
        <v>#REF!</v>
      </c>
      <c r="AF81" s="1" t="e">
        <f t="array" aca="1" ref="AF81" ca="1">INDEX(#REF!,RANDBETWEEN(1,COUNTA(#REF!)))</f>
        <v>#REF!</v>
      </c>
      <c r="AG81" s="1" t="e">
        <f t="array" aca="1" ref="AG81" ca="1">INDEX(#REF!,RANDBETWEEN(1,COUNTA(#REF!)))</f>
        <v>#REF!</v>
      </c>
      <c r="AH81" s="1" t="e">
        <f t="array" aca="1" ref="AH81" ca="1">INDEX(#REF!,RANDBETWEEN(1,COUNTA(#REF!)))</f>
        <v>#REF!</v>
      </c>
      <c r="AI81" s="1" t="e">
        <f t="array" aca="1" ref="AI81" ca="1">INDEX(#REF!,RANDBETWEEN(1,COUNTA(#REF!)))</f>
        <v>#REF!</v>
      </c>
      <c r="AJ81" s="1" t="e">
        <f t="array" aca="1" ref="AJ81" ca="1">INDEX(#REF!,RANDBETWEEN(1,COUNTA(#REF!)))</f>
        <v>#REF!</v>
      </c>
      <c r="AK81" s="1" t="e">
        <f t="array" aca="1" ref="AK81" ca="1">INDEX(#REF!,RANDBETWEEN(1,COUNTA(#REF!)))</f>
        <v>#REF!</v>
      </c>
      <c r="AL81" s="1" t="e">
        <f t="array" aca="1" ref="AL81" ca="1">INDEX(#REF!,RANDBETWEEN(1,COUNTA(#REF!)))</f>
        <v>#REF!</v>
      </c>
      <c r="AM81" s="1" t="e">
        <f t="array" aca="1" ref="AM81" ca="1">INDEX(#REF!,RANDBETWEEN(1,COUNTA(#REF!)))</f>
        <v>#REF!</v>
      </c>
      <c r="AN81" s="1" t="e">
        <f ca="1">_xlfn.XLOOKUP(AL81,#REF!,#REF!)</f>
        <v>#REF!</v>
      </c>
      <c r="AO81" s="1" t="e">
        <f ca="1">_xlfn.XLOOKUP(AM81,#REF!,#REF!)</f>
        <v>#REF!</v>
      </c>
      <c r="AP8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1" s="1"/>
      <c r="AR81" s="1" t="e">
        <f t="array" aca="1" ref="AR81" ca="1">INDEX(#REF!,RANDBETWEEN(1,COUNTA(#REF!)))</f>
        <v>#REF!</v>
      </c>
      <c r="AS81" s="1" t="e">
        <f t="array" aca="1" ref="AS81" ca="1">INDEX(#REF!,RANDBETWEEN(1,COUNTA(#REF!)))</f>
        <v>#REF!</v>
      </c>
      <c r="AT81" s="1" t="e">
        <f t="array" aca="1" ref="AT81" ca="1">INDEX(#REF!,RANDBETWEEN(1,COUNTA(#REF!)))</f>
        <v>#REF!</v>
      </c>
      <c r="AU81" s="1" t="e">
        <f t="array" aca="1" ref="AU81" ca="1">INDEX(#REF!,RANDBETWEEN(1,COUNTA(#REF!)))</f>
        <v>#REF!</v>
      </c>
      <c r="AV81" s="1" t="e">
        <f t="array" aca="1" ref="AV81" ca="1">INDEX(#REF!,RANDBETWEEN(1,COUNTA(#REF!)))</f>
        <v>#REF!</v>
      </c>
      <c r="AW81" s="1" t="e">
        <f t="array" aca="1" ref="AW81" ca="1">INDEX(#REF!,RANDBETWEEN(1,COUNTA(#REF!)))</f>
        <v>#REF!</v>
      </c>
      <c r="AX81" s="1" t="e">
        <f t="array" aca="1" ref="AX81" ca="1">INDEX(#REF!,RANDBETWEEN(1,COUNTA(#REF!)))</f>
        <v>#REF!</v>
      </c>
      <c r="AY81" s="1" t="e">
        <f t="array" aca="1" ref="AY81" ca="1">INDEX(#REF!,RANDBETWEEN(1,COUNTA(#REF!)))</f>
        <v>#REF!</v>
      </c>
      <c r="AZ81" s="1" t="e">
        <f t="array" aca="1" ref="AZ81" ca="1">INDEX(#REF!,RANDBETWEEN(1,COUNTA(#REF!)))</f>
        <v>#REF!</v>
      </c>
      <c r="BA81" s="1" t="e">
        <f t="array" aca="1" ref="BA81" ca="1">INDEX(#REF!,RANDBETWEEN(1,COUNTA(#REF!)))</f>
        <v>#REF!</v>
      </c>
      <c r="BB81" s="1" t="e">
        <f t="array" aca="1" ref="BB81" ca="1">INDEX(#REF!,RANDBETWEEN(1,COUNTA(#REF!)))</f>
        <v>#REF!</v>
      </c>
      <c r="BC81" s="1" t="e">
        <f t="array" aca="1" ref="BC81" ca="1">IF($AV81="Yes",INDEX(#REF!,RANDBETWEEN(1,COUNTA(#REF!))),"")</f>
        <v>#REF!</v>
      </c>
      <c r="BD81" s="1" t="e">
        <f t="array" aca="1" ref="BD81" ca="1">IF($AV81="Yes",INDEX(#REF!,RANDBETWEEN(1,COUNTA(#REF!))),"")</f>
        <v>#REF!</v>
      </c>
      <c r="BE81" s="1" t="e">
        <f t="array" aca="1" ref="BE81" ca="1">IF($AV81="Yes",INDEX(#REF!,RANDBETWEEN(1,COUNTA(#REF!))),"")</f>
        <v>#REF!</v>
      </c>
      <c r="BF81" s="1" t="e">
        <f t="array" aca="1" ref="BF81" ca="1">IF($AV81="Yes",INDEX(#REF!,RANDBETWEEN(1,COUNTA(#REF!))),"")</f>
        <v>#REF!</v>
      </c>
      <c r="BG81" s="1" t="e">
        <f t="array" aca="1" ref="BG81" ca="1">IF($AV81="Yes",INDEX(#REF!,RANDBETWEEN(1,COUNTA(#REF!))),"")</f>
        <v>#REF!</v>
      </c>
    </row>
    <row r="82" spans="1:59" ht="12.5" x14ac:dyDescent="0.25">
      <c r="A82" s="6">
        <v>44919.812291666669</v>
      </c>
      <c r="B82" s="1" t="e">
        <f t="array" aca="1" ref="B82" ca="1">INDEX(#REF!,RANDBETWEEN(1,COUNTA(#REF!)))</f>
        <v>#REF!</v>
      </c>
      <c r="C82" s="1" t="e">
        <f t="array" aca="1" ref="C82" ca="1">INDEX(#REF!,RANDBETWEEN(1,COUNTA(#REF!)))</f>
        <v>#REF!</v>
      </c>
      <c r="D82" s="1" t="e">
        <f t="array" aca="1" ref="D82" ca="1">INDEX(#REF!,RANDBETWEEN(1,COUNTA(#REF!)))</f>
        <v>#REF!</v>
      </c>
      <c r="E82" s="1" t="e">
        <f t="array" aca="1" ref="E82" ca="1">INDEX(#REF!,RANDBETWEEN(1,COUNTA(#REF!)))</f>
        <v>#REF!</v>
      </c>
      <c r="F82" s="1" t="e">
        <f t="array" aca="1" ref="F82" ca="1">INDEX(#REF!,RANDBETWEEN(1,COUNTA(#REF!)))</f>
        <v>#REF!</v>
      </c>
      <c r="G82" s="1" t="e">
        <f t="array" aca="1" ref="G82" ca="1">IF($F82="Public Housing (HDB)",INDEX(#REF!,RANDBETWEEN(1,COUNTA(#REF!))),"")</f>
        <v>#REF!</v>
      </c>
      <c r="H82" s="1" t="e">
        <f t="array" aca="1" ref="H82" ca="1">IF($F82="Public Housing (HDB)",INDEX(#REF!,RANDBETWEEN(1,COUNTA(#REF!))),"")</f>
        <v>#REF!</v>
      </c>
      <c r="I82" s="1" t="e">
        <f t="array" aca="1" ref="I82" ca="1">IF($F82="Public Housing (HDB)",INDEX(#REF!,RANDBETWEEN(1,COUNTA(#REF!))),"")</f>
        <v>#REF!</v>
      </c>
      <c r="J82" s="1" t="e">
        <f t="array" aca="1" ref="J82" ca="1">IF($F82="Public Housing (HDB)",INDEX(#REF!,RANDBETWEEN(1,COUNTA(#REF!))),"")</f>
        <v>#REF!</v>
      </c>
      <c r="K82" s="1" t="e">
        <f t="array" aca="1" ref="K82" ca="1">IF($F82&lt;&gt;"Public Housing (HDB)",INDEX(#REF!,RANDBETWEEN(1,COUNTA(#REF!))),"")</f>
        <v>#REF!</v>
      </c>
      <c r="L82" s="1" t="e">
        <f t="array" aca="1" ref="L82" ca="1">IF($F82&lt;&gt;"Public Housing (HDB)",INDEX(#REF!,RANDBETWEEN(1,COUNTA(#REF!))),"")</f>
        <v>#REF!</v>
      </c>
      <c r="M82" s="1" t="e">
        <f t="array" aca="1" ref="M82" ca="1">IF($F82&lt;&gt;"Public Housing (HDB)",INDEX(#REF!,RANDBETWEEN(1,COUNTA(#REF!))),"")</f>
        <v>#REF!</v>
      </c>
      <c r="N82" s="1" t="e">
        <f t="array" aca="1" ref="N82" ca="1">INDEX(#REF!,RANDBETWEEN(1,COUNTA(#REF!)))</f>
        <v>#REF!</v>
      </c>
      <c r="O82" s="1" t="e">
        <f t="array" aca="1" ref="O82" ca="1">INDEX(#REF!,RANDBETWEEN(1,COUNTA(#REF!)))</f>
        <v>#REF!</v>
      </c>
      <c r="P82" s="1" t="e">
        <f t="array" aca="1" ref="P82" ca="1">INDEX(#REF!,RANDBETWEEN(1,COUNTA(#REF!)))</f>
        <v>#REF!</v>
      </c>
      <c r="Q82" s="1" t="e">
        <f ca="1">_xlfn.XLOOKUP(FormResponses2[[#This Row],[How many friends do you have in your neighbourhood? ]],$Q$104:$Q$115,$R$104:$R$115)</f>
        <v>#REF!</v>
      </c>
      <c r="R82" s="1" t="e">
        <f ca="1">_xlfn.XLOOKUP(FormResponses2[[#This Row],[How many friends of different ethnicity do you have in your neighbourhood? ]],$Q$104:$Q$115,$R$104:$R$115)</f>
        <v>#REF!</v>
      </c>
      <c r="S8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2" s="1"/>
      <c r="U82" s="1" t="e">
        <f t="array" aca="1" ref="U82" ca="1">INDEX(#REF!,RANDBETWEEN(1,COUNTA(#REF!)))</f>
        <v>#REF!</v>
      </c>
      <c r="V82" s="1" t="e">
        <f t="array" aca="1" ref="V82" ca="1">INDEX(#REF!,RANDBETWEEN(1,COUNTA(#REF!)))</f>
        <v>#REF!</v>
      </c>
      <c r="W82" s="1" t="e">
        <f t="array" aca="1" ref="W82" ca="1">INDEX(#REF!,RANDBETWEEN(1,COUNTA(#REF!)))</f>
        <v>#REF!</v>
      </c>
      <c r="X82" s="1" t="e">
        <f t="array" aca="1" ref="X82" ca="1">INDEX(#REF!,RANDBETWEEN(1,COUNTA(#REF!)))</f>
        <v>#REF!</v>
      </c>
      <c r="Y82" s="1" t="e">
        <f t="array" aca="1" ref="Y82" ca="1">INDEX(#REF!,RANDBETWEEN(1,COUNTA(#REF!)))</f>
        <v>#REF!</v>
      </c>
      <c r="Z82" s="1" t="e">
        <f t="array" aca="1" ref="Z82" ca="1">INDEX(#REF!,RANDBETWEEN(1,COUNTA(#REF!)))</f>
        <v>#REF!</v>
      </c>
      <c r="AA82" s="1" t="e">
        <f t="array" aca="1" ref="AA82" ca="1">INDEX(#REF!,RANDBETWEEN(1,COUNTA(#REF!)))</f>
        <v>#REF!</v>
      </c>
      <c r="AB82" s="1" t="e">
        <f t="array" aca="1" ref="AB82" ca="1">INDEX(#REF!,RANDBETWEEN(1,COUNTA(#REF!)))</f>
        <v>#REF!</v>
      </c>
      <c r="AC82" s="1" t="e">
        <f t="array" aca="1" ref="AC82" ca="1">INDEX(#REF!,RANDBETWEEN(1,COUNTA(#REF!)))</f>
        <v>#REF!</v>
      </c>
      <c r="AD82" s="1" t="e">
        <f t="array" aca="1" ref="AD82" ca="1">INDEX(#REF!,RANDBETWEEN(1,COUNTA(#REF!)))</f>
        <v>#REF!</v>
      </c>
      <c r="AE82" s="1" t="e">
        <f t="array" aca="1" ref="AE82" ca="1">INDEX(#REF!,RANDBETWEEN(1,COUNTA(#REF!)))</f>
        <v>#REF!</v>
      </c>
      <c r="AF82" s="1" t="e">
        <f t="array" aca="1" ref="AF82" ca="1">INDEX(#REF!,RANDBETWEEN(1,COUNTA(#REF!)))</f>
        <v>#REF!</v>
      </c>
      <c r="AG82" s="1" t="e">
        <f t="array" aca="1" ref="AG82" ca="1">INDEX(#REF!,RANDBETWEEN(1,COUNTA(#REF!)))</f>
        <v>#REF!</v>
      </c>
      <c r="AH82" s="1" t="e">
        <f t="array" aca="1" ref="AH82" ca="1">INDEX(#REF!,RANDBETWEEN(1,COUNTA(#REF!)))</f>
        <v>#REF!</v>
      </c>
      <c r="AI82" s="1" t="e">
        <f t="array" aca="1" ref="AI82" ca="1">INDEX(#REF!,RANDBETWEEN(1,COUNTA(#REF!)))</f>
        <v>#REF!</v>
      </c>
      <c r="AJ82" s="1" t="e">
        <f t="array" aca="1" ref="AJ82" ca="1">INDEX(#REF!,RANDBETWEEN(1,COUNTA(#REF!)))</f>
        <v>#REF!</v>
      </c>
      <c r="AK82" s="1" t="e">
        <f t="array" aca="1" ref="AK82" ca="1">INDEX(#REF!,RANDBETWEEN(1,COUNTA(#REF!)))</f>
        <v>#REF!</v>
      </c>
      <c r="AL82" s="1" t="e">
        <f t="array" aca="1" ref="AL82" ca="1">INDEX(#REF!,RANDBETWEEN(1,COUNTA(#REF!)))</f>
        <v>#REF!</v>
      </c>
      <c r="AM82" s="1" t="e">
        <f t="array" aca="1" ref="AM82" ca="1">INDEX(#REF!,RANDBETWEEN(1,COUNTA(#REF!)))</f>
        <v>#REF!</v>
      </c>
      <c r="AN82" s="1" t="e">
        <f ca="1">_xlfn.XLOOKUP(AL82,#REF!,#REF!)</f>
        <v>#REF!</v>
      </c>
      <c r="AO82" s="1" t="e">
        <f ca="1">_xlfn.XLOOKUP(AM82,#REF!,#REF!)</f>
        <v>#REF!</v>
      </c>
      <c r="AP8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2" s="1"/>
      <c r="AR82" s="1" t="e">
        <f t="array" aca="1" ref="AR82" ca="1">INDEX(#REF!,RANDBETWEEN(1,COUNTA(#REF!)))</f>
        <v>#REF!</v>
      </c>
      <c r="AS82" s="1" t="e">
        <f t="array" aca="1" ref="AS82" ca="1">INDEX(#REF!,RANDBETWEEN(1,COUNTA(#REF!)))</f>
        <v>#REF!</v>
      </c>
      <c r="AT82" s="1" t="e">
        <f t="array" aca="1" ref="AT82" ca="1">INDEX(#REF!,RANDBETWEEN(1,COUNTA(#REF!)))</f>
        <v>#REF!</v>
      </c>
      <c r="AU82" s="1" t="e">
        <f t="array" aca="1" ref="AU82" ca="1">INDEX(#REF!,RANDBETWEEN(1,COUNTA(#REF!)))</f>
        <v>#REF!</v>
      </c>
      <c r="AV82" s="1" t="e">
        <f t="array" aca="1" ref="AV82" ca="1">INDEX(#REF!,RANDBETWEEN(1,COUNTA(#REF!)))</f>
        <v>#REF!</v>
      </c>
      <c r="AW82" s="1" t="e">
        <f t="array" aca="1" ref="AW82" ca="1">INDEX(#REF!,RANDBETWEEN(1,COUNTA(#REF!)))</f>
        <v>#REF!</v>
      </c>
      <c r="AX82" s="1" t="e">
        <f t="array" aca="1" ref="AX82" ca="1">INDEX(#REF!,RANDBETWEEN(1,COUNTA(#REF!)))</f>
        <v>#REF!</v>
      </c>
      <c r="AY82" s="1" t="e">
        <f t="array" aca="1" ref="AY82" ca="1">INDEX(#REF!,RANDBETWEEN(1,COUNTA(#REF!)))</f>
        <v>#REF!</v>
      </c>
      <c r="AZ82" s="1" t="e">
        <f t="array" aca="1" ref="AZ82" ca="1">INDEX(#REF!,RANDBETWEEN(1,COUNTA(#REF!)))</f>
        <v>#REF!</v>
      </c>
      <c r="BA82" s="1" t="e">
        <f t="array" aca="1" ref="BA82" ca="1">INDEX(#REF!,RANDBETWEEN(1,COUNTA(#REF!)))</f>
        <v>#REF!</v>
      </c>
      <c r="BB82" s="1" t="e">
        <f t="array" aca="1" ref="BB82" ca="1">INDEX(#REF!,RANDBETWEEN(1,COUNTA(#REF!)))</f>
        <v>#REF!</v>
      </c>
      <c r="BC82" s="1" t="e">
        <f t="array" aca="1" ref="BC82" ca="1">IF($AV82="Yes",INDEX(#REF!,RANDBETWEEN(1,COUNTA(#REF!))),"")</f>
        <v>#REF!</v>
      </c>
      <c r="BD82" s="1" t="e">
        <f t="array" aca="1" ref="BD82" ca="1">IF($AV82="Yes",INDEX(#REF!,RANDBETWEEN(1,COUNTA(#REF!))),"")</f>
        <v>#REF!</v>
      </c>
      <c r="BE82" s="1" t="e">
        <f t="array" aca="1" ref="BE82" ca="1">IF($AV82="Yes",INDEX(#REF!,RANDBETWEEN(1,COUNTA(#REF!))),"")</f>
        <v>#REF!</v>
      </c>
      <c r="BF82" s="1" t="e">
        <f t="array" aca="1" ref="BF82" ca="1">IF($AV82="Yes",INDEX(#REF!,RANDBETWEEN(1,COUNTA(#REF!))),"")</f>
        <v>#REF!</v>
      </c>
      <c r="BG82" s="1" t="e">
        <f t="array" aca="1" ref="BG82" ca="1">IF($AV82="Yes",INDEX(#REF!,RANDBETWEEN(1,COUNTA(#REF!))),"")</f>
        <v>#REF!</v>
      </c>
    </row>
    <row r="83" spans="1:59" ht="12.5" x14ac:dyDescent="0.25">
      <c r="A83" s="6">
        <v>44920.812291666669</v>
      </c>
      <c r="B83" s="1" t="e">
        <f t="array" aca="1" ref="B83" ca="1">INDEX(#REF!,RANDBETWEEN(1,COUNTA(#REF!)))</f>
        <v>#REF!</v>
      </c>
      <c r="C83" s="1" t="e">
        <f t="array" aca="1" ref="C83" ca="1">INDEX(#REF!,RANDBETWEEN(1,COUNTA(#REF!)))</f>
        <v>#REF!</v>
      </c>
      <c r="D83" s="1" t="e">
        <f t="array" aca="1" ref="D83" ca="1">INDEX(#REF!,RANDBETWEEN(1,COUNTA(#REF!)))</f>
        <v>#REF!</v>
      </c>
      <c r="E83" s="1" t="e">
        <f t="array" aca="1" ref="E83" ca="1">INDEX(#REF!,RANDBETWEEN(1,COUNTA(#REF!)))</f>
        <v>#REF!</v>
      </c>
      <c r="F83" s="1" t="e">
        <f t="array" aca="1" ref="F83" ca="1">INDEX(#REF!,RANDBETWEEN(1,COUNTA(#REF!)))</f>
        <v>#REF!</v>
      </c>
      <c r="G83" s="1" t="e">
        <f t="array" aca="1" ref="G83" ca="1">IF($F83="Public Housing (HDB)",INDEX(#REF!,RANDBETWEEN(1,COUNTA(#REF!))),"")</f>
        <v>#REF!</v>
      </c>
      <c r="H83" s="1" t="e">
        <f t="array" aca="1" ref="H83" ca="1">IF($F83="Public Housing (HDB)",INDEX(#REF!,RANDBETWEEN(1,COUNTA(#REF!))),"")</f>
        <v>#REF!</v>
      </c>
      <c r="I83" s="1" t="e">
        <f t="array" aca="1" ref="I83" ca="1">IF($F83="Public Housing (HDB)",INDEX(#REF!,RANDBETWEEN(1,COUNTA(#REF!))),"")</f>
        <v>#REF!</v>
      </c>
      <c r="J83" s="1" t="e">
        <f t="array" aca="1" ref="J83" ca="1">IF($F83="Public Housing (HDB)",INDEX(#REF!,RANDBETWEEN(1,COUNTA(#REF!))),"")</f>
        <v>#REF!</v>
      </c>
      <c r="K83" s="1" t="e">
        <f t="array" aca="1" ref="K83" ca="1">IF($F83&lt;&gt;"Public Housing (HDB)",INDEX(#REF!,RANDBETWEEN(1,COUNTA(#REF!))),"")</f>
        <v>#REF!</v>
      </c>
      <c r="L83" s="1" t="e">
        <f t="array" aca="1" ref="L83" ca="1">IF($F83&lt;&gt;"Public Housing (HDB)",INDEX(#REF!,RANDBETWEEN(1,COUNTA(#REF!))),"")</f>
        <v>#REF!</v>
      </c>
      <c r="M83" s="1" t="e">
        <f t="array" aca="1" ref="M83" ca="1">IF($F83&lt;&gt;"Public Housing (HDB)",INDEX(#REF!,RANDBETWEEN(1,COUNTA(#REF!))),"")</f>
        <v>#REF!</v>
      </c>
      <c r="N83" s="1" t="e">
        <f t="array" aca="1" ref="N83" ca="1">INDEX(#REF!,RANDBETWEEN(1,COUNTA(#REF!)))</f>
        <v>#REF!</v>
      </c>
      <c r="O83" s="1" t="e">
        <f t="array" aca="1" ref="O83" ca="1">INDEX(#REF!,RANDBETWEEN(1,COUNTA(#REF!)))</f>
        <v>#REF!</v>
      </c>
      <c r="P83" s="1" t="e">
        <f t="array" aca="1" ref="P83" ca="1">INDEX(#REF!,RANDBETWEEN(1,COUNTA(#REF!)))</f>
        <v>#REF!</v>
      </c>
      <c r="Q83" s="1" t="e">
        <f ca="1">_xlfn.XLOOKUP(FormResponses2[[#This Row],[How many friends do you have in your neighbourhood? ]],$Q$104:$Q$115,$R$104:$R$115)</f>
        <v>#REF!</v>
      </c>
      <c r="R83" s="1" t="e">
        <f ca="1">_xlfn.XLOOKUP(FormResponses2[[#This Row],[How many friends of different ethnicity do you have in your neighbourhood? ]],$Q$104:$Q$115,$R$104:$R$115)</f>
        <v>#REF!</v>
      </c>
      <c r="S8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3" s="1"/>
      <c r="U83" s="1" t="e">
        <f t="array" aca="1" ref="U83" ca="1">INDEX(#REF!,RANDBETWEEN(1,COUNTA(#REF!)))</f>
        <v>#REF!</v>
      </c>
      <c r="V83" s="1" t="e">
        <f t="array" aca="1" ref="V83" ca="1">INDEX(#REF!,RANDBETWEEN(1,COUNTA(#REF!)))</f>
        <v>#REF!</v>
      </c>
      <c r="W83" s="1" t="e">
        <f t="array" aca="1" ref="W83" ca="1">INDEX(#REF!,RANDBETWEEN(1,COUNTA(#REF!)))</f>
        <v>#REF!</v>
      </c>
      <c r="X83" s="1" t="e">
        <f t="array" aca="1" ref="X83" ca="1">INDEX(#REF!,RANDBETWEEN(1,COUNTA(#REF!)))</f>
        <v>#REF!</v>
      </c>
      <c r="Y83" s="1" t="e">
        <f t="array" aca="1" ref="Y83" ca="1">INDEX(#REF!,RANDBETWEEN(1,COUNTA(#REF!)))</f>
        <v>#REF!</v>
      </c>
      <c r="Z83" s="1" t="e">
        <f t="array" aca="1" ref="Z83" ca="1">INDEX(#REF!,RANDBETWEEN(1,COUNTA(#REF!)))</f>
        <v>#REF!</v>
      </c>
      <c r="AA83" s="1" t="e">
        <f t="array" aca="1" ref="AA83" ca="1">INDEX(#REF!,RANDBETWEEN(1,COUNTA(#REF!)))</f>
        <v>#REF!</v>
      </c>
      <c r="AB83" s="1" t="e">
        <f t="array" aca="1" ref="AB83" ca="1">INDEX(#REF!,RANDBETWEEN(1,COUNTA(#REF!)))</f>
        <v>#REF!</v>
      </c>
      <c r="AC83" s="1" t="e">
        <f t="array" aca="1" ref="AC83" ca="1">INDEX(#REF!,RANDBETWEEN(1,COUNTA(#REF!)))</f>
        <v>#REF!</v>
      </c>
      <c r="AD83" s="1" t="e">
        <f t="array" aca="1" ref="AD83" ca="1">INDEX(#REF!,RANDBETWEEN(1,COUNTA(#REF!)))</f>
        <v>#REF!</v>
      </c>
      <c r="AE83" s="1" t="e">
        <f t="array" aca="1" ref="AE83" ca="1">INDEX(#REF!,RANDBETWEEN(1,COUNTA(#REF!)))</f>
        <v>#REF!</v>
      </c>
      <c r="AF83" s="1" t="e">
        <f t="array" aca="1" ref="AF83" ca="1">INDEX(#REF!,RANDBETWEEN(1,COUNTA(#REF!)))</f>
        <v>#REF!</v>
      </c>
      <c r="AG83" s="1" t="e">
        <f t="array" aca="1" ref="AG83" ca="1">INDEX(#REF!,RANDBETWEEN(1,COUNTA(#REF!)))</f>
        <v>#REF!</v>
      </c>
      <c r="AH83" s="1" t="e">
        <f t="array" aca="1" ref="AH83" ca="1">INDEX(#REF!,RANDBETWEEN(1,COUNTA(#REF!)))</f>
        <v>#REF!</v>
      </c>
      <c r="AI83" s="1" t="e">
        <f t="array" aca="1" ref="AI83" ca="1">INDEX(#REF!,RANDBETWEEN(1,COUNTA(#REF!)))</f>
        <v>#REF!</v>
      </c>
      <c r="AJ83" s="1" t="e">
        <f t="array" aca="1" ref="AJ83" ca="1">INDEX(#REF!,RANDBETWEEN(1,COUNTA(#REF!)))</f>
        <v>#REF!</v>
      </c>
      <c r="AK83" s="1" t="e">
        <f t="array" aca="1" ref="AK83" ca="1">INDEX(#REF!,RANDBETWEEN(1,COUNTA(#REF!)))</f>
        <v>#REF!</v>
      </c>
      <c r="AL83" s="1" t="e">
        <f t="array" aca="1" ref="AL83" ca="1">INDEX(#REF!,RANDBETWEEN(1,COUNTA(#REF!)))</f>
        <v>#REF!</v>
      </c>
      <c r="AM83" s="1" t="e">
        <f t="array" aca="1" ref="AM83" ca="1">INDEX(#REF!,RANDBETWEEN(1,COUNTA(#REF!)))</f>
        <v>#REF!</v>
      </c>
      <c r="AN83" s="1" t="e">
        <f ca="1">_xlfn.XLOOKUP(AL83,#REF!,#REF!)</f>
        <v>#REF!</v>
      </c>
      <c r="AO83" s="1" t="e">
        <f ca="1">_xlfn.XLOOKUP(AM83,#REF!,#REF!)</f>
        <v>#REF!</v>
      </c>
      <c r="AP8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3" s="1"/>
      <c r="AR83" s="1" t="e">
        <f t="array" aca="1" ref="AR83" ca="1">INDEX(#REF!,RANDBETWEEN(1,COUNTA(#REF!)))</f>
        <v>#REF!</v>
      </c>
      <c r="AS83" s="1" t="e">
        <f t="array" aca="1" ref="AS83" ca="1">INDEX(#REF!,RANDBETWEEN(1,COUNTA(#REF!)))</f>
        <v>#REF!</v>
      </c>
      <c r="AT83" s="1" t="e">
        <f t="array" aca="1" ref="AT83" ca="1">INDEX(#REF!,RANDBETWEEN(1,COUNTA(#REF!)))</f>
        <v>#REF!</v>
      </c>
      <c r="AU83" s="1" t="e">
        <f t="array" aca="1" ref="AU83" ca="1">INDEX(#REF!,RANDBETWEEN(1,COUNTA(#REF!)))</f>
        <v>#REF!</v>
      </c>
      <c r="AV83" s="1" t="e">
        <f t="array" aca="1" ref="AV83" ca="1">INDEX(#REF!,RANDBETWEEN(1,COUNTA(#REF!)))</f>
        <v>#REF!</v>
      </c>
      <c r="AW83" s="1" t="e">
        <f t="array" aca="1" ref="AW83" ca="1">INDEX(#REF!,RANDBETWEEN(1,COUNTA(#REF!)))</f>
        <v>#REF!</v>
      </c>
      <c r="AX83" s="1" t="e">
        <f t="array" aca="1" ref="AX83" ca="1">INDEX(#REF!,RANDBETWEEN(1,COUNTA(#REF!)))</f>
        <v>#REF!</v>
      </c>
      <c r="AY83" s="1" t="e">
        <f t="array" aca="1" ref="AY83" ca="1">INDEX(#REF!,RANDBETWEEN(1,COUNTA(#REF!)))</f>
        <v>#REF!</v>
      </c>
      <c r="AZ83" s="1" t="e">
        <f t="array" aca="1" ref="AZ83" ca="1">INDEX(#REF!,RANDBETWEEN(1,COUNTA(#REF!)))</f>
        <v>#REF!</v>
      </c>
      <c r="BA83" s="1" t="e">
        <f t="array" aca="1" ref="BA83" ca="1">INDEX(#REF!,RANDBETWEEN(1,COUNTA(#REF!)))</f>
        <v>#REF!</v>
      </c>
      <c r="BB83" s="1" t="e">
        <f t="array" aca="1" ref="BB83" ca="1">INDEX(#REF!,RANDBETWEEN(1,COUNTA(#REF!)))</f>
        <v>#REF!</v>
      </c>
      <c r="BC83" s="1" t="e">
        <f t="array" aca="1" ref="BC83" ca="1">IF($AV83="Yes",INDEX(#REF!,RANDBETWEEN(1,COUNTA(#REF!))),"")</f>
        <v>#REF!</v>
      </c>
      <c r="BD83" s="1" t="e">
        <f t="array" aca="1" ref="BD83" ca="1">IF($AV83="Yes",INDEX(#REF!,RANDBETWEEN(1,COUNTA(#REF!))),"")</f>
        <v>#REF!</v>
      </c>
      <c r="BE83" s="1" t="e">
        <f t="array" aca="1" ref="BE83" ca="1">IF($AV83="Yes",INDEX(#REF!,RANDBETWEEN(1,COUNTA(#REF!))),"")</f>
        <v>#REF!</v>
      </c>
      <c r="BF83" s="1" t="e">
        <f t="array" aca="1" ref="BF83" ca="1">IF($AV83="Yes",INDEX(#REF!,RANDBETWEEN(1,COUNTA(#REF!))),"")</f>
        <v>#REF!</v>
      </c>
      <c r="BG83" s="1" t="e">
        <f t="array" aca="1" ref="BG83" ca="1">IF($AV83="Yes",INDEX(#REF!,RANDBETWEEN(1,COUNTA(#REF!))),"")</f>
        <v>#REF!</v>
      </c>
    </row>
    <row r="84" spans="1:59" ht="12.5" x14ac:dyDescent="0.25">
      <c r="A84" s="6">
        <v>44921.812291666669</v>
      </c>
      <c r="B84" s="1" t="e">
        <f t="array" aca="1" ref="B84" ca="1">INDEX(#REF!,RANDBETWEEN(1,COUNTA(#REF!)))</f>
        <v>#REF!</v>
      </c>
      <c r="C84" s="1" t="e">
        <f t="array" aca="1" ref="C84" ca="1">INDEX(#REF!,RANDBETWEEN(1,COUNTA(#REF!)))</f>
        <v>#REF!</v>
      </c>
      <c r="D84" s="1" t="e">
        <f t="array" aca="1" ref="D84" ca="1">INDEX(#REF!,RANDBETWEEN(1,COUNTA(#REF!)))</f>
        <v>#REF!</v>
      </c>
      <c r="E84" s="1" t="e">
        <f t="array" aca="1" ref="E84" ca="1">INDEX(#REF!,RANDBETWEEN(1,COUNTA(#REF!)))</f>
        <v>#REF!</v>
      </c>
      <c r="F84" s="1" t="e">
        <f t="array" aca="1" ref="F84" ca="1">INDEX(#REF!,RANDBETWEEN(1,COUNTA(#REF!)))</f>
        <v>#REF!</v>
      </c>
      <c r="G84" s="1" t="e">
        <f t="array" aca="1" ref="G84" ca="1">IF($F84="Public Housing (HDB)",INDEX(#REF!,RANDBETWEEN(1,COUNTA(#REF!))),"")</f>
        <v>#REF!</v>
      </c>
      <c r="H84" s="1" t="e">
        <f t="array" aca="1" ref="H84" ca="1">IF($F84="Public Housing (HDB)",INDEX(#REF!,RANDBETWEEN(1,COUNTA(#REF!))),"")</f>
        <v>#REF!</v>
      </c>
      <c r="I84" s="1" t="e">
        <f t="array" aca="1" ref="I84" ca="1">IF($F84="Public Housing (HDB)",INDEX(#REF!,RANDBETWEEN(1,COUNTA(#REF!))),"")</f>
        <v>#REF!</v>
      </c>
      <c r="J84" s="1" t="e">
        <f t="array" aca="1" ref="J84" ca="1">IF($F84="Public Housing (HDB)",INDEX(#REF!,RANDBETWEEN(1,COUNTA(#REF!))),"")</f>
        <v>#REF!</v>
      </c>
      <c r="K84" s="1" t="e">
        <f t="array" aca="1" ref="K84" ca="1">IF($F84&lt;&gt;"Public Housing (HDB)",INDEX(#REF!,RANDBETWEEN(1,COUNTA(#REF!))),"")</f>
        <v>#REF!</v>
      </c>
      <c r="L84" s="1" t="e">
        <f t="array" aca="1" ref="L84" ca="1">IF($F84&lt;&gt;"Public Housing (HDB)",INDEX(#REF!,RANDBETWEEN(1,COUNTA(#REF!))),"")</f>
        <v>#REF!</v>
      </c>
      <c r="M84" s="1" t="e">
        <f t="array" aca="1" ref="M84" ca="1">IF($F84&lt;&gt;"Public Housing (HDB)",INDEX(#REF!,RANDBETWEEN(1,COUNTA(#REF!))),"")</f>
        <v>#REF!</v>
      </c>
      <c r="N84" s="1" t="e">
        <f t="array" aca="1" ref="N84" ca="1">INDEX(#REF!,RANDBETWEEN(1,COUNTA(#REF!)))</f>
        <v>#REF!</v>
      </c>
      <c r="O84" s="1" t="e">
        <f t="array" aca="1" ref="O84" ca="1">INDEX(#REF!,RANDBETWEEN(1,COUNTA(#REF!)))</f>
        <v>#REF!</v>
      </c>
      <c r="P84" s="1" t="e">
        <f t="array" aca="1" ref="P84" ca="1">INDEX(#REF!,RANDBETWEEN(1,COUNTA(#REF!)))</f>
        <v>#REF!</v>
      </c>
      <c r="Q84" s="1" t="e">
        <f ca="1">_xlfn.XLOOKUP(FormResponses2[[#This Row],[How many friends do you have in your neighbourhood? ]],$Q$104:$Q$115,$R$104:$R$115)</f>
        <v>#REF!</v>
      </c>
      <c r="R84" s="1" t="e">
        <f ca="1">_xlfn.XLOOKUP(FormResponses2[[#This Row],[How many friends of different ethnicity do you have in your neighbourhood? ]],$Q$104:$Q$115,$R$104:$R$115)</f>
        <v>#REF!</v>
      </c>
      <c r="S8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4" s="1">
        <v>0.38931297709923662</v>
      </c>
      <c r="U84" s="1" t="e">
        <f t="array" aca="1" ref="U84" ca="1">INDEX(#REF!,RANDBETWEEN(1,COUNTA(#REF!)))</f>
        <v>#REF!</v>
      </c>
      <c r="V84" s="1" t="e">
        <f t="array" aca="1" ref="V84" ca="1">INDEX(#REF!,RANDBETWEEN(1,COUNTA(#REF!)))</f>
        <v>#REF!</v>
      </c>
      <c r="W84" s="1" t="e">
        <f t="array" aca="1" ref="W84" ca="1">INDEX(#REF!,RANDBETWEEN(1,COUNTA(#REF!)))</f>
        <v>#REF!</v>
      </c>
      <c r="X84" s="1" t="e">
        <f t="array" aca="1" ref="X84" ca="1">INDEX(#REF!,RANDBETWEEN(1,COUNTA(#REF!)))</f>
        <v>#REF!</v>
      </c>
      <c r="Y84" s="1" t="e">
        <f t="array" aca="1" ref="Y84" ca="1">INDEX(#REF!,RANDBETWEEN(1,COUNTA(#REF!)))</f>
        <v>#REF!</v>
      </c>
      <c r="Z84" s="1" t="e">
        <f t="array" aca="1" ref="Z84" ca="1">INDEX(#REF!,RANDBETWEEN(1,COUNTA(#REF!)))</f>
        <v>#REF!</v>
      </c>
      <c r="AA84" s="1" t="e">
        <f t="array" aca="1" ref="AA84" ca="1">INDEX(#REF!,RANDBETWEEN(1,COUNTA(#REF!)))</f>
        <v>#REF!</v>
      </c>
      <c r="AB84" s="1" t="e">
        <f t="array" aca="1" ref="AB84" ca="1">INDEX(#REF!,RANDBETWEEN(1,COUNTA(#REF!)))</f>
        <v>#REF!</v>
      </c>
      <c r="AC84" s="1" t="e">
        <f t="array" aca="1" ref="AC84" ca="1">INDEX(#REF!,RANDBETWEEN(1,COUNTA(#REF!)))</f>
        <v>#REF!</v>
      </c>
      <c r="AD84" s="1" t="e">
        <f t="array" aca="1" ref="AD84" ca="1">INDEX(#REF!,RANDBETWEEN(1,COUNTA(#REF!)))</f>
        <v>#REF!</v>
      </c>
      <c r="AE84" s="1" t="e">
        <f t="array" aca="1" ref="AE84" ca="1">INDEX(#REF!,RANDBETWEEN(1,COUNTA(#REF!)))</f>
        <v>#REF!</v>
      </c>
      <c r="AF84" s="1" t="e">
        <f t="array" aca="1" ref="AF84" ca="1">INDEX(#REF!,RANDBETWEEN(1,COUNTA(#REF!)))</f>
        <v>#REF!</v>
      </c>
      <c r="AG84" s="1" t="e">
        <f t="array" aca="1" ref="AG84" ca="1">INDEX(#REF!,RANDBETWEEN(1,COUNTA(#REF!)))</f>
        <v>#REF!</v>
      </c>
      <c r="AH84" s="1" t="e">
        <f t="array" aca="1" ref="AH84" ca="1">INDEX(#REF!,RANDBETWEEN(1,COUNTA(#REF!)))</f>
        <v>#REF!</v>
      </c>
      <c r="AI84" s="1" t="e">
        <f t="array" aca="1" ref="AI84" ca="1">INDEX(#REF!,RANDBETWEEN(1,COUNTA(#REF!)))</f>
        <v>#REF!</v>
      </c>
      <c r="AJ84" s="1" t="e">
        <f t="array" aca="1" ref="AJ84" ca="1">INDEX(#REF!,RANDBETWEEN(1,COUNTA(#REF!)))</f>
        <v>#REF!</v>
      </c>
      <c r="AK84" s="1" t="e">
        <f t="array" aca="1" ref="AK84" ca="1">INDEX(#REF!,RANDBETWEEN(1,COUNTA(#REF!)))</f>
        <v>#REF!</v>
      </c>
      <c r="AL84" s="1" t="e">
        <f t="array" aca="1" ref="AL84" ca="1">INDEX(#REF!,RANDBETWEEN(1,COUNTA(#REF!)))</f>
        <v>#REF!</v>
      </c>
      <c r="AM84" s="1" t="e">
        <f t="array" aca="1" ref="AM84" ca="1">INDEX(#REF!,RANDBETWEEN(1,COUNTA(#REF!)))</f>
        <v>#REF!</v>
      </c>
      <c r="AN84" s="1" t="e">
        <f ca="1">_xlfn.XLOOKUP(AL84,#REF!,#REF!)</f>
        <v>#REF!</v>
      </c>
      <c r="AO84" s="1" t="e">
        <f ca="1">_xlfn.XLOOKUP(AM84,#REF!,#REF!)</f>
        <v>#REF!</v>
      </c>
      <c r="AP8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4" s="1"/>
      <c r="AR84" s="1" t="e">
        <f t="array" aca="1" ref="AR84" ca="1">INDEX(#REF!,RANDBETWEEN(1,COUNTA(#REF!)))</f>
        <v>#REF!</v>
      </c>
      <c r="AS84" s="1" t="e">
        <f t="array" aca="1" ref="AS84" ca="1">INDEX(#REF!,RANDBETWEEN(1,COUNTA(#REF!)))</f>
        <v>#REF!</v>
      </c>
      <c r="AT84" s="1" t="e">
        <f t="array" aca="1" ref="AT84" ca="1">INDEX(#REF!,RANDBETWEEN(1,COUNTA(#REF!)))</f>
        <v>#REF!</v>
      </c>
      <c r="AU84" s="1" t="e">
        <f t="array" aca="1" ref="AU84" ca="1">INDEX(#REF!,RANDBETWEEN(1,COUNTA(#REF!)))</f>
        <v>#REF!</v>
      </c>
      <c r="AV84" s="1" t="e">
        <f t="array" aca="1" ref="AV84" ca="1">INDEX(#REF!,RANDBETWEEN(1,COUNTA(#REF!)))</f>
        <v>#REF!</v>
      </c>
      <c r="AW84" s="1" t="e">
        <f t="array" aca="1" ref="AW84" ca="1">INDEX(#REF!,RANDBETWEEN(1,COUNTA(#REF!)))</f>
        <v>#REF!</v>
      </c>
      <c r="AX84" s="1" t="e">
        <f t="array" aca="1" ref="AX84" ca="1">INDEX(#REF!,RANDBETWEEN(1,COUNTA(#REF!)))</f>
        <v>#REF!</v>
      </c>
      <c r="AY84" s="1" t="e">
        <f t="array" aca="1" ref="AY84" ca="1">INDEX(#REF!,RANDBETWEEN(1,COUNTA(#REF!)))</f>
        <v>#REF!</v>
      </c>
      <c r="AZ84" s="1" t="e">
        <f t="array" aca="1" ref="AZ84" ca="1">INDEX(#REF!,RANDBETWEEN(1,COUNTA(#REF!)))</f>
        <v>#REF!</v>
      </c>
      <c r="BA84" s="1" t="e">
        <f t="array" aca="1" ref="BA84" ca="1">INDEX(#REF!,RANDBETWEEN(1,COUNTA(#REF!)))</f>
        <v>#REF!</v>
      </c>
      <c r="BB84" s="1" t="e">
        <f t="array" aca="1" ref="BB84" ca="1">INDEX(#REF!,RANDBETWEEN(1,COUNTA(#REF!)))</f>
        <v>#REF!</v>
      </c>
      <c r="BC84" s="1" t="e">
        <f t="array" aca="1" ref="BC84" ca="1">IF($AV84="Yes",INDEX(#REF!,RANDBETWEEN(1,COUNTA(#REF!))),"")</f>
        <v>#REF!</v>
      </c>
      <c r="BD84" s="1" t="e">
        <f t="array" aca="1" ref="BD84" ca="1">IF($AV84="Yes",INDEX(#REF!,RANDBETWEEN(1,COUNTA(#REF!))),"")</f>
        <v>#REF!</v>
      </c>
      <c r="BE84" s="1" t="e">
        <f t="array" aca="1" ref="BE84" ca="1">IF($AV84="Yes",INDEX(#REF!,RANDBETWEEN(1,COUNTA(#REF!))),"")</f>
        <v>#REF!</v>
      </c>
      <c r="BF84" s="1" t="e">
        <f t="array" aca="1" ref="BF84" ca="1">IF($AV84="Yes",INDEX(#REF!,RANDBETWEEN(1,COUNTA(#REF!))),"")</f>
        <v>#REF!</v>
      </c>
      <c r="BG84" s="1" t="e">
        <f t="array" aca="1" ref="BG84" ca="1">IF($AV84="Yes",INDEX(#REF!,RANDBETWEEN(1,COUNTA(#REF!))),"")</f>
        <v>#REF!</v>
      </c>
    </row>
    <row r="85" spans="1:59" ht="12.5" x14ac:dyDescent="0.25">
      <c r="A85" s="6">
        <v>44922.812291666669</v>
      </c>
      <c r="B85" s="1" t="e">
        <f t="array" aca="1" ref="B85" ca="1">INDEX(#REF!,RANDBETWEEN(1,COUNTA(#REF!)))</f>
        <v>#REF!</v>
      </c>
      <c r="C85" s="1" t="e">
        <f t="array" aca="1" ref="C85" ca="1">INDEX(#REF!,RANDBETWEEN(1,COUNTA(#REF!)))</f>
        <v>#REF!</v>
      </c>
      <c r="D85" s="1" t="e">
        <f t="array" aca="1" ref="D85" ca="1">INDEX(#REF!,RANDBETWEEN(1,COUNTA(#REF!)))</f>
        <v>#REF!</v>
      </c>
      <c r="E85" s="1" t="e">
        <f t="array" aca="1" ref="E85" ca="1">INDEX(#REF!,RANDBETWEEN(1,COUNTA(#REF!)))</f>
        <v>#REF!</v>
      </c>
      <c r="F85" s="1" t="e">
        <f t="array" aca="1" ref="F85" ca="1">INDEX(#REF!,RANDBETWEEN(1,COUNTA(#REF!)))</f>
        <v>#REF!</v>
      </c>
      <c r="G85" s="1" t="e">
        <f t="array" aca="1" ref="G85" ca="1">IF($F85="Public Housing (HDB)",INDEX(#REF!,RANDBETWEEN(1,COUNTA(#REF!))),"")</f>
        <v>#REF!</v>
      </c>
      <c r="H85" s="1" t="e">
        <f t="array" aca="1" ref="H85" ca="1">IF($F85="Public Housing (HDB)",INDEX(#REF!,RANDBETWEEN(1,COUNTA(#REF!))),"")</f>
        <v>#REF!</v>
      </c>
      <c r="I85" s="1" t="e">
        <f t="array" aca="1" ref="I85" ca="1">IF($F85="Public Housing (HDB)",INDEX(#REF!,RANDBETWEEN(1,COUNTA(#REF!))),"")</f>
        <v>#REF!</v>
      </c>
      <c r="J85" s="1" t="e">
        <f t="array" aca="1" ref="J85" ca="1">IF($F85="Public Housing (HDB)",INDEX(#REF!,RANDBETWEEN(1,COUNTA(#REF!))),"")</f>
        <v>#REF!</v>
      </c>
      <c r="K85" s="1" t="e">
        <f t="array" aca="1" ref="K85" ca="1">IF($F85&lt;&gt;"Public Housing (HDB)",INDEX(#REF!,RANDBETWEEN(1,COUNTA(#REF!))),"")</f>
        <v>#REF!</v>
      </c>
      <c r="L85" s="1" t="e">
        <f t="array" aca="1" ref="L85" ca="1">IF($F85&lt;&gt;"Public Housing (HDB)",INDEX(#REF!,RANDBETWEEN(1,COUNTA(#REF!))),"")</f>
        <v>#REF!</v>
      </c>
      <c r="M85" s="1" t="e">
        <f t="array" aca="1" ref="M85" ca="1">IF($F85&lt;&gt;"Public Housing (HDB)",INDEX(#REF!,RANDBETWEEN(1,COUNTA(#REF!))),"")</f>
        <v>#REF!</v>
      </c>
      <c r="N85" s="1" t="e">
        <f t="array" aca="1" ref="N85" ca="1">INDEX(#REF!,RANDBETWEEN(1,COUNTA(#REF!)))</f>
        <v>#REF!</v>
      </c>
      <c r="O85" s="1" t="e">
        <f t="array" aca="1" ref="O85" ca="1">INDEX(#REF!,RANDBETWEEN(1,COUNTA(#REF!)))</f>
        <v>#REF!</v>
      </c>
      <c r="P85" s="1" t="e">
        <f t="array" aca="1" ref="P85" ca="1">INDEX(#REF!,RANDBETWEEN(1,COUNTA(#REF!)))</f>
        <v>#REF!</v>
      </c>
      <c r="Q85" s="1" t="e">
        <f ca="1">_xlfn.XLOOKUP(FormResponses2[[#This Row],[How many friends do you have in your neighbourhood? ]],$Q$104:$Q$115,$R$104:$R$115)</f>
        <v>#REF!</v>
      </c>
      <c r="R85" s="1" t="e">
        <f ca="1">_xlfn.XLOOKUP(FormResponses2[[#This Row],[How many friends of different ethnicity do you have in your neighbourhood? ]],$Q$104:$Q$115,$R$104:$R$115)</f>
        <v>#REF!</v>
      </c>
      <c r="S8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5" s="1"/>
      <c r="U85" s="1" t="e">
        <f t="array" aca="1" ref="U85" ca="1">INDEX(#REF!,RANDBETWEEN(1,COUNTA(#REF!)))</f>
        <v>#REF!</v>
      </c>
      <c r="V85" s="1" t="e">
        <f t="array" aca="1" ref="V85" ca="1">INDEX(#REF!,RANDBETWEEN(1,COUNTA(#REF!)))</f>
        <v>#REF!</v>
      </c>
      <c r="W85" s="1" t="e">
        <f t="array" aca="1" ref="W85" ca="1">INDEX(#REF!,RANDBETWEEN(1,COUNTA(#REF!)))</f>
        <v>#REF!</v>
      </c>
      <c r="X85" s="1" t="e">
        <f t="array" aca="1" ref="X85" ca="1">INDEX(#REF!,RANDBETWEEN(1,COUNTA(#REF!)))</f>
        <v>#REF!</v>
      </c>
      <c r="Y85" s="1" t="e">
        <f t="array" aca="1" ref="Y85" ca="1">INDEX(#REF!,RANDBETWEEN(1,COUNTA(#REF!)))</f>
        <v>#REF!</v>
      </c>
      <c r="Z85" s="1" t="e">
        <f t="array" aca="1" ref="Z85" ca="1">INDEX(#REF!,RANDBETWEEN(1,COUNTA(#REF!)))</f>
        <v>#REF!</v>
      </c>
      <c r="AA85" s="1" t="e">
        <f t="array" aca="1" ref="AA85" ca="1">INDEX(#REF!,RANDBETWEEN(1,COUNTA(#REF!)))</f>
        <v>#REF!</v>
      </c>
      <c r="AB85" s="1" t="e">
        <f t="array" aca="1" ref="AB85" ca="1">INDEX(#REF!,RANDBETWEEN(1,COUNTA(#REF!)))</f>
        <v>#REF!</v>
      </c>
      <c r="AC85" s="1" t="e">
        <f t="array" aca="1" ref="AC85" ca="1">INDEX(#REF!,RANDBETWEEN(1,COUNTA(#REF!)))</f>
        <v>#REF!</v>
      </c>
      <c r="AD85" s="1" t="e">
        <f t="array" aca="1" ref="AD85" ca="1">INDEX(#REF!,RANDBETWEEN(1,COUNTA(#REF!)))</f>
        <v>#REF!</v>
      </c>
      <c r="AE85" s="1" t="e">
        <f t="array" aca="1" ref="AE85" ca="1">INDEX(#REF!,RANDBETWEEN(1,COUNTA(#REF!)))</f>
        <v>#REF!</v>
      </c>
      <c r="AF85" s="1" t="e">
        <f t="array" aca="1" ref="AF85" ca="1">INDEX(#REF!,RANDBETWEEN(1,COUNTA(#REF!)))</f>
        <v>#REF!</v>
      </c>
      <c r="AG85" s="1" t="e">
        <f t="array" aca="1" ref="AG85" ca="1">INDEX(#REF!,RANDBETWEEN(1,COUNTA(#REF!)))</f>
        <v>#REF!</v>
      </c>
      <c r="AH85" s="1" t="e">
        <f t="array" aca="1" ref="AH85" ca="1">INDEX(#REF!,RANDBETWEEN(1,COUNTA(#REF!)))</f>
        <v>#REF!</v>
      </c>
      <c r="AI85" s="1" t="e">
        <f t="array" aca="1" ref="AI85" ca="1">INDEX(#REF!,RANDBETWEEN(1,COUNTA(#REF!)))</f>
        <v>#REF!</v>
      </c>
      <c r="AJ85" s="1" t="e">
        <f t="array" aca="1" ref="AJ85" ca="1">INDEX(#REF!,RANDBETWEEN(1,COUNTA(#REF!)))</f>
        <v>#REF!</v>
      </c>
      <c r="AK85" s="1" t="e">
        <f t="array" aca="1" ref="AK85" ca="1">INDEX(#REF!,RANDBETWEEN(1,COUNTA(#REF!)))</f>
        <v>#REF!</v>
      </c>
      <c r="AL85" s="1" t="e">
        <f t="array" aca="1" ref="AL85" ca="1">INDEX(#REF!,RANDBETWEEN(1,COUNTA(#REF!)))</f>
        <v>#REF!</v>
      </c>
      <c r="AM85" s="1" t="e">
        <f t="array" aca="1" ref="AM85" ca="1">INDEX(#REF!,RANDBETWEEN(1,COUNTA(#REF!)))</f>
        <v>#REF!</v>
      </c>
      <c r="AN85" s="1" t="e">
        <f ca="1">_xlfn.XLOOKUP(AL85,#REF!,#REF!)</f>
        <v>#REF!</v>
      </c>
      <c r="AO85" s="1" t="e">
        <f ca="1">_xlfn.XLOOKUP(AM85,#REF!,#REF!)</f>
        <v>#REF!</v>
      </c>
      <c r="AP8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5" s="1"/>
      <c r="AR85" s="1" t="e">
        <f t="array" aca="1" ref="AR85" ca="1">INDEX(#REF!,RANDBETWEEN(1,COUNTA(#REF!)))</f>
        <v>#REF!</v>
      </c>
      <c r="AS85" s="1" t="e">
        <f t="array" aca="1" ref="AS85" ca="1">INDEX(#REF!,RANDBETWEEN(1,COUNTA(#REF!)))</f>
        <v>#REF!</v>
      </c>
      <c r="AT85" s="1" t="e">
        <f t="array" aca="1" ref="AT85" ca="1">INDEX(#REF!,RANDBETWEEN(1,COUNTA(#REF!)))</f>
        <v>#REF!</v>
      </c>
      <c r="AU85" s="1" t="e">
        <f t="array" aca="1" ref="AU85" ca="1">INDEX(#REF!,RANDBETWEEN(1,COUNTA(#REF!)))</f>
        <v>#REF!</v>
      </c>
      <c r="AV85" s="1" t="e">
        <f t="array" aca="1" ref="AV85" ca="1">INDEX(#REF!,RANDBETWEEN(1,COUNTA(#REF!)))</f>
        <v>#REF!</v>
      </c>
      <c r="AW85" s="1" t="e">
        <f t="array" aca="1" ref="AW85" ca="1">INDEX(#REF!,RANDBETWEEN(1,COUNTA(#REF!)))</f>
        <v>#REF!</v>
      </c>
      <c r="AX85" s="1" t="e">
        <f t="array" aca="1" ref="AX85" ca="1">INDEX(#REF!,RANDBETWEEN(1,COUNTA(#REF!)))</f>
        <v>#REF!</v>
      </c>
      <c r="AY85" s="1" t="e">
        <f t="array" aca="1" ref="AY85" ca="1">INDEX(#REF!,RANDBETWEEN(1,COUNTA(#REF!)))</f>
        <v>#REF!</v>
      </c>
      <c r="AZ85" s="1" t="e">
        <f t="array" aca="1" ref="AZ85" ca="1">INDEX(#REF!,RANDBETWEEN(1,COUNTA(#REF!)))</f>
        <v>#REF!</v>
      </c>
      <c r="BA85" s="1" t="e">
        <f t="array" aca="1" ref="BA85" ca="1">INDEX(#REF!,RANDBETWEEN(1,COUNTA(#REF!)))</f>
        <v>#REF!</v>
      </c>
      <c r="BB85" s="1" t="e">
        <f t="array" aca="1" ref="BB85" ca="1">INDEX(#REF!,RANDBETWEEN(1,COUNTA(#REF!)))</f>
        <v>#REF!</v>
      </c>
      <c r="BC85" s="1" t="e">
        <f t="array" aca="1" ref="BC85" ca="1">IF($AV85="Yes",INDEX(#REF!,RANDBETWEEN(1,COUNTA(#REF!))),"")</f>
        <v>#REF!</v>
      </c>
      <c r="BD85" s="1" t="e">
        <f t="array" aca="1" ref="BD85" ca="1">IF($AV85="Yes",INDEX(#REF!,RANDBETWEEN(1,COUNTA(#REF!))),"")</f>
        <v>#REF!</v>
      </c>
      <c r="BE85" s="1" t="e">
        <f t="array" aca="1" ref="BE85" ca="1">IF($AV85="Yes",INDEX(#REF!,RANDBETWEEN(1,COUNTA(#REF!))),"")</f>
        <v>#REF!</v>
      </c>
      <c r="BF85" s="1" t="e">
        <f t="array" aca="1" ref="BF85" ca="1">IF($AV85="Yes",INDEX(#REF!,RANDBETWEEN(1,COUNTA(#REF!))),"")</f>
        <v>#REF!</v>
      </c>
      <c r="BG85" s="1" t="e">
        <f t="array" aca="1" ref="BG85" ca="1">IF($AV85="Yes",INDEX(#REF!,RANDBETWEEN(1,COUNTA(#REF!))),"")</f>
        <v>#REF!</v>
      </c>
    </row>
    <row r="86" spans="1:59" ht="12.5" x14ac:dyDescent="0.25">
      <c r="A86" s="6">
        <v>44923.812291666669</v>
      </c>
      <c r="B86" s="1" t="e">
        <f t="array" aca="1" ref="B86" ca="1">INDEX(#REF!,RANDBETWEEN(1,COUNTA(#REF!)))</f>
        <v>#REF!</v>
      </c>
      <c r="C86" s="1" t="e">
        <f t="array" aca="1" ref="C86" ca="1">INDEX(#REF!,RANDBETWEEN(1,COUNTA(#REF!)))</f>
        <v>#REF!</v>
      </c>
      <c r="D86" s="1" t="e">
        <f t="array" aca="1" ref="D86" ca="1">INDEX(#REF!,RANDBETWEEN(1,COUNTA(#REF!)))</f>
        <v>#REF!</v>
      </c>
      <c r="E86" s="1" t="e">
        <f t="array" aca="1" ref="E86" ca="1">INDEX(#REF!,RANDBETWEEN(1,COUNTA(#REF!)))</f>
        <v>#REF!</v>
      </c>
      <c r="F86" s="1" t="e">
        <f t="array" aca="1" ref="F86" ca="1">INDEX(#REF!,RANDBETWEEN(1,COUNTA(#REF!)))</f>
        <v>#REF!</v>
      </c>
      <c r="G86" s="1" t="e">
        <f t="array" aca="1" ref="G86" ca="1">IF($F86="Public Housing (HDB)",INDEX(#REF!,RANDBETWEEN(1,COUNTA(#REF!))),"")</f>
        <v>#REF!</v>
      </c>
      <c r="H86" s="1" t="e">
        <f t="array" aca="1" ref="H86" ca="1">IF($F86="Public Housing (HDB)",INDEX(#REF!,RANDBETWEEN(1,COUNTA(#REF!))),"")</f>
        <v>#REF!</v>
      </c>
      <c r="I86" s="1" t="e">
        <f t="array" aca="1" ref="I86" ca="1">IF($F86="Public Housing (HDB)",INDEX(#REF!,RANDBETWEEN(1,COUNTA(#REF!))),"")</f>
        <v>#REF!</v>
      </c>
      <c r="J86" s="1" t="e">
        <f t="array" aca="1" ref="J86" ca="1">IF($F86="Public Housing (HDB)",INDEX(#REF!,RANDBETWEEN(1,COUNTA(#REF!))),"")</f>
        <v>#REF!</v>
      </c>
      <c r="K86" s="1" t="e">
        <f t="array" aca="1" ref="K86" ca="1">IF($F86&lt;&gt;"Public Housing (HDB)",INDEX(#REF!,RANDBETWEEN(1,COUNTA(#REF!))),"")</f>
        <v>#REF!</v>
      </c>
      <c r="L86" s="1" t="e">
        <f t="array" aca="1" ref="L86" ca="1">IF($F86&lt;&gt;"Public Housing (HDB)",INDEX(#REF!,RANDBETWEEN(1,COUNTA(#REF!))),"")</f>
        <v>#REF!</v>
      </c>
      <c r="M86" s="1" t="e">
        <f t="array" aca="1" ref="M86" ca="1">IF($F86&lt;&gt;"Public Housing (HDB)",INDEX(#REF!,RANDBETWEEN(1,COUNTA(#REF!))),"")</f>
        <v>#REF!</v>
      </c>
      <c r="N86" s="1" t="e">
        <f t="array" aca="1" ref="N86" ca="1">INDEX(#REF!,RANDBETWEEN(1,COUNTA(#REF!)))</f>
        <v>#REF!</v>
      </c>
      <c r="O86" s="1" t="e">
        <f t="array" aca="1" ref="O86" ca="1">INDEX(#REF!,RANDBETWEEN(1,COUNTA(#REF!)))</f>
        <v>#REF!</v>
      </c>
      <c r="P86" s="1" t="e">
        <f t="array" aca="1" ref="P86" ca="1">INDEX(#REF!,RANDBETWEEN(1,COUNTA(#REF!)))</f>
        <v>#REF!</v>
      </c>
      <c r="Q86" s="1" t="e">
        <f ca="1">_xlfn.XLOOKUP(FormResponses2[[#This Row],[How many friends do you have in your neighbourhood? ]],$Q$104:$Q$115,$R$104:$R$115)</f>
        <v>#REF!</v>
      </c>
      <c r="R86" s="1" t="e">
        <f ca="1">_xlfn.XLOOKUP(FormResponses2[[#This Row],[How many friends of different ethnicity do you have in your neighbourhood? ]],$Q$104:$Q$115,$R$104:$R$115)</f>
        <v>#REF!</v>
      </c>
      <c r="S8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6" s="1"/>
      <c r="U86" s="1" t="e">
        <f t="array" aca="1" ref="U86" ca="1">INDEX(#REF!,RANDBETWEEN(1,COUNTA(#REF!)))</f>
        <v>#REF!</v>
      </c>
      <c r="V86" s="1" t="e">
        <f t="array" aca="1" ref="V86" ca="1">INDEX(#REF!,RANDBETWEEN(1,COUNTA(#REF!)))</f>
        <v>#REF!</v>
      </c>
      <c r="W86" s="1" t="e">
        <f t="array" aca="1" ref="W86" ca="1">INDEX(#REF!,RANDBETWEEN(1,COUNTA(#REF!)))</f>
        <v>#REF!</v>
      </c>
      <c r="X86" s="1" t="e">
        <f t="array" aca="1" ref="X86" ca="1">INDEX(#REF!,RANDBETWEEN(1,COUNTA(#REF!)))</f>
        <v>#REF!</v>
      </c>
      <c r="Y86" s="1" t="e">
        <f t="array" aca="1" ref="Y86" ca="1">INDEX(#REF!,RANDBETWEEN(1,COUNTA(#REF!)))</f>
        <v>#REF!</v>
      </c>
      <c r="Z86" s="1" t="e">
        <f t="array" aca="1" ref="Z86" ca="1">INDEX(#REF!,RANDBETWEEN(1,COUNTA(#REF!)))</f>
        <v>#REF!</v>
      </c>
      <c r="AA86" s="1" t="e">
        <f t="array" aca="1" ref="AA86" ca="1">INDEX(#REF!,RANDBETWEEN(1,COUNTA(#REF!)))</f>
        <v>#REF!</v>
      </c>
      <c r="AB86" s="1" t="e">
        <f t="array" aca="1" ref="AB86" ca="1">INDEX(#REF!,RANDBETWEEN(1,COUNTA(#REF!)))</f>
        <v>#REF!</v>
      </c>
      <c r="AC86" s="1" t="e">
        <f t="array" aca="1" ref="AC86" ca="1">INDEX(#REF!,RANDBETWEEN(1,COUNTA(#REF!)))</f>
        <v>#REF!</v>
      </c>
      <c r="AD86" s="1" t="e">
        <f t="array" aca="1" ref="AD86" ca="1">INDEX(#REF!,RANDBETWEEN(1,COUNTA(#REF!)))</f>
        <v>#REF!</v>
      </c>
      <c r="AE86" s="1" t="e">
        <f t="array" aca="1" ref="AE86" ca="1">INDEX(#REF!,RANDBETWEEN(1,COUNTA(#REF!)))</f>
        <v>#REF!</v>
      </c>
      <c r="AF86" s="1" t="e">
        <f t="array" aca="1" ref="AF86" ca="1">INDEX(#REF!,RANDBETWEEN(1,COUNTA(#REF!)))</f>
        <v>#REF!</v>
      </c>
      <c r="AG86" s="1" t="e">
        <f t="array" aca="1" ref="AG86" ca="1">INDEX(#REF!,RANDBETWEEN(1,COUNTA(#REF!)))</f>
        <v>#REF!</v>
      </c>
      <c r="AH86" s="1" t="e">
        <f t="array" aca="1" ref="AH86" ca="1">INDEX(#REF!,RANDBETWEEN(1,COUNTA(#REF!)))</f>
        <v>#REF!</v>
      </c>
      <c r="AI86" s="1" t="e">
        <f t="array" aca="1" ref="AI86" ca="1">INDEX(#REF!,RANDBETWEEN(1,COUNTA(#REF!)))</f>
        <v>#REF!</v>
      </c>
      <c r="AJ86" s="1" t="e">
        <f t="array" aca="1" ref="AJ86" ca="1">INDEX(#REF!,RANDBETWEEN(1,COUNTA(#REF!)))</f>
        <v>#REF!</v>
      </c>
      <c r="AK86" s="1" t="e">
        <f t="array" aca="1" ref="AK86" ca="1">INDEX(#REF!,RANDBETWEEN(1,COUNTA(#REF!)))</f>
        <v>#REF!</v>
      </c>
      <c r="AL86" s="1" t="e">
        <f t="array" aca="1" ref="AL86" ca="1">INDEX(#REF!,RANDBETWEEN(1,COUNTA(#REF!)))</f>
        <v>#REF!</v>
      </c>
      <c r="AM86" s="1" t="e">
        <f t="array" aca="1" ref="AM86" ca="1">INDEX(#REF!,RANDBETWEEN(1,COUNTA(#REF!)))</f>
        <v>#REF!</v>
      </c>
      <c r="AN86" s="1" t="e">
        <f ca="1">_xlfn.XLOOKUP(AL86,#REF!,#REF!)</f>
        <v>#REF!</v>
      </c>
      <c r="AO86" s="1" t="e">
        <f ca="1">_xlfn.XLOOKUP(AM86,#REF!,#REF!)</f>
        <v>#REF!</v>
      </c>
      <c r="AP8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6" s="1">
        <v>0</v>
      </c>
      <c r="AR86" s="1" t="e">
        <f t="array" aca="1" ref="AR86" ca="1">INDEX(#REF!,RANDBETWEEN(1,COUNTA(#REF!)))</f>
        <v>#REF!</v>
      </c>
      <c r="AS86" s="1" t="e">
        <f t="array" aca="1" ref="AS86" ca="1">INDEX(#REF!,RANDBETWEEN(1,COUNTA(#REF!)))</f>
        <v>#REF!</v>
      </c>
      <c r="AT86" s="1" t="e">
        <f t="array" aca="1" ref="AT86" ca="1">INDEX(#REF!,RANDBETWEEN(1,COUNTA(#REF!)))</f>
        <v>#REF!</v>
      </c>
      <c r="AU86" s="1" t="e">
        <f t="array" aca="1" ref="AU86" ca="1">INDEX(#REF!,RANDBETWEEN(1,COUNTA(#REF!)))</f>
        <v>#REF!</v>
      </c>
      <c r="AV86" s="1" t="e">
        <f t="array" aca="1" ref="AV86" ca="1">INDEX(#REF!,RANDBETWEEN(1,COUNTA(#REF!)))</f>
        <v>#REF!</v>
      </c>
      <c r="AW86" s="1" t="e">
        <f t="array" aca="1" ref="AW86" ca="1">INDEX(#REF!,RANDBETWEEN(1,COUNTA(#REF!)))</f>
        <v>#REF!</v>
      </c>
      <c r="AX86" s="1" t="e">
        <f t="array" aca="1" ref="AX86" ca="1">INDEX(#REF!,RANDBETWEEN(1,COUNTA(#REF!)))</f>
        <v>#REF!</v>
      </c>
      <c r="AY86" s="1" t="e">
        <f t="array" aca="1" ref="AY86" ca="1">INDEX(#REF!,RANDBETWEEN(1,COUNTA(#REF!)))</f>
        <v>#REF!</v>
      </c>
      <c r="AZ86" s="1" t="e">
        <f t="array" aca="1" ref="AZ86" ca="1">INDEX(#REF!,RANDBETWEEN(1,COUNTA(#REF!)))</f>
        <v>#REF!</v>
      </c>
      <c r="BA86" s="1" t="e">
        <f t="array" aca="1" ref="BA86" ca="1">INDEX(#REF!,RANDBETWEEN(1,COUNTA(#REF!)))</f>
        <v>#REF!</v>
      </c>
      <c r="BB86" s="1" t="e">
        <f t="array" aca="1" ref="BB86" ca="1">INDEX(#REF!,RANDBETWEEN(1,COUNTA(#REF!)))</f>
        <v>#REF!</v>
      </c>
      <c r="BC86" s="1" t="e">
        <f t="array" aca="1" ref="BC86" ca="1">IF($AV86="Yes",INDEX(#REF!,RANDBETWEEN(1,COUNTA(#REF!))),"")</f>
        <v>#REF!</v>
      </c>
      <c r="BD86" s="1" t="e">
        <f t="array" aca="1" ref="BD86" ca="1">IF($AV86="Yes",INDEX(#REF!,RANDBETWEEN(1,COUNTA(#REF!))),"")</f>
        <v>#REF!</v>
      </c>
      <c r="BE86" s="1" t="e">
        <f t="array" aca="1" ref="BE86" ca="1">IF($AV86="Yes",INDEX(#REF!,RANDBETWEEN(1,COUNTA(#REF!))),"")</f>
        <v>#REF!</v>
      </c>
      <c r="BF86" s="1" t="e">
        <f t="array" aca="1" ref="BF86" ca="1">IF($AV86="Yes",INDEX(#REF!,RANDBETWEEN(1,COUNTA(#REF!))),"")</f>
        <v>#REF!</v>
      </c>
      <c r="BG86" s="1" t="e">
        <f t="array" aca="1" ref="BG86" ca="1">IF($AV86="Yes",INDEX(#REF!,RANDBETWEEN(1,COUNTA(#REF!))),"")</f>
        <v>#REF!</v>
      </c>
    </row>
    <row r="87" spans="1:59" ht="12.5" x14ac:dyDescent="0.25">
      <c r="A87" s="6">
        <v>44924.812291666669</v>
      </c>
      <c r="B87" s="1" t="e">
        <f t="array" aca="1" ref="B87" ca="1">INDEX(#REF!,RANDBETWEEN(1,COUNTA(#REF!)))</f>
        <v>#REF!</v>
      </c>
      <c r="C87" s="1" t="e">
        <f t="array" aca="1" ref="C87" ca="1">INDEX(#REF!,RANDBETWEEN(1,COUNTA(#REF!)))</f>
        <v>#REF!</v>
      </c>
      <c r="D87" s="1" t="e">
        <f t="array" aca="1" ref="D87" ca="1">INDEX(#REF!,RANDBETWEEN(1,COUNTA(#REF!)))</f>
        <v>#REF!</v>
      </c>
      <c r="E87" s="1" t="e">
        <f t="array" aca="1" ref="E87" ca="1">INDEX(#REF!,RANDBETWEEN(1,COUNTA(#REF!)))</f>
        <v>#REF!</v>
      </c>
      <c r="F87" s="1" t="e">
        <f t="array" aca="1" ref="F87" ca="1">INDEX(#REF!,RANDBETWEEN(1,COUNTA(#REF!)))</f>
        <v>#REF!</v>
      </c>
      <c r="G87" s="1" t="e">
        <f t="array" aca="1" ref="G87" ca="1">IF($F87="Public Housing (HDB)",INDEX(#REF!,RANDBETWEEN(1,COUNTA(#REF!))),"")</f>
        <v>#REF!</v>
      </c>
      <c r="H87" s="1" t="e">
        <f t="array" aca="1" ref="H87" ca="1">IF($F87="Public Housing (HDB)",INDEX(#REF!,RANDBETWEEN(1,COUNTA(#REF!))),"")</f>
        <v>#REF!</v>
      </c>
      <c r="I87" s="1" t="e">
        <f t="array" aca="1" ref="I87" ca="1">IF($F87="Public Housing (HDB)",INDEX(#REF!,RANDBETWEEN(1,COUNTA(#REF!))),"")</f>
        <v>#REF!</v>
      </c>
      <c r="J87" s="1" t="e">
        <f t="array" aca="1" ref="J87" ca="1">IF($F87="Public Housing (HDB)",INDEX(#REF!,RANDBETWEEN(1,COUNTA(#REF!))),"")</f>
        <v>#REF!</v>
      </c>
      <c r="K87" s="1" t="e">
        <f t="array" aca="1" ref="K87" ca="1">IF($F87&lt;&gt;"Public Housing (HDB)",INDEX(#REF!,RANDBETWEEN(1,COUNTA(#REF!))),"")</f>
        <v>#REF!</v>
      </c>
      <c r="L87" s="1" t="e">
        <f t="array" aca="1" ref="L87" ca="1">IF($F87&lt;&gt;"Public Housing (HDB)",INDEX(#REF!,RANDBETWEEN(1,COUNTA(#REF!))),"")</f>
        <v>#REF!</v>
      </c>
      <c r="M87" s="1" t="e">
        <f t="array" aca="1" ref="M87" ca="1">IF($F87&lt;&gt;"Public Housing (HDB)",INDEX(#REF!,RANDBETWEEN(1,COUNTA(#REF!))),"")</f>
        <v>#REF!</v>
      </c>
      <c r="N87" s="1" t="e">
        <f t="array" aca="1" ref="N87" ca="1">INDEX(#REF!,RANDBETWEEN(1,COUNTA(#REF!)))</f>
        <v>#REF!</v>
      </c>
      <c r="O87" s="1" t="e">
        <f t="array" aca="1" ref="O87" ca="1">INDEX(#REF!,RANDBETWEEN(1,COUNTA(#REF!)))</f>
        <v>#REF!</v>
      </c>
      <c r="P87" s="1" t="e">
        <f t="array" aca="1" ref="P87" ca="1">INDEX(#REF!,RANDBETWEEN(1,COUNTA(#REF!)))</f>
        <v>#REF!</v>
      </c>
      <c r="Q87" s="1" t="e">
        <f ca="1">_xlfn.XLOOKUP(FormResponses2[[#This Row],[How many friends do you have in your neighbourhood? ]],$Q$104:$Q$115,$R$104:$R$115)</f>
        <v>#REF!</v>
      </c>
      <c r="R87" s="1" t="e">
        <f ca="1">_xlfn.XLOOKUP(FormResponses2[[#This Row],[How many friends of different ethnicity do you have in your neighbourhood? ]],$Q$104:$Q$115,$R$104:$R$115)</f>
        <v>#REF!</v>
      </c>
      <c r="S8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7" s="1">
        <v>0</v>
      </c>
      <c r="U87" s="1" t="e">
        <f t="array" aca="1" ref="U87" ca="1">INDEX(#REF!,RANDBETWEEN(1,COUNTA(#REF!)))</f>
        <v>#REF!</v>
      </c>
      <c r="V87" s="1" t="e">
        <f t="array" aca="1" ref="V87" ca="1">INDEX(#REF!,RANDBETWEEN(1,COUNTA(#REF!)))</f>
        <v>#REF!</v>
      </c>
      <c r="W87" s="1" t="e">
        <f t="array" aca="1" ref="W87" ca="1">INDEX(#REF!,RANDBETWEEN(1,COUNTA(#REF!)))</f>
        <v>#REF!</v>
      </c>
      <c r="X87" s="1" t="e">
        <f t="array" aca="1" ref="X87" ca="1">INDEX(#REF!,RANDBETWEEN(1,COUNTA(#REF!)))</f>
        <v>#REF!</v>
      </c>
      <c r="Y87" s="1" t="e">
        <f t="array" aca="1" ref="Y87" ca="1">INDEX(#REF!,RANDBETWEEN(1,COUNTA(#REF!)))</f>
        <v>#REF!</v>
      </c>
      <c r="Z87" s="1" t="e">
        <f t="array" aca="1" ref="Z87" ca="1">INDEX(#REF!,RANDBETWEEN(1,COUNTA(#REF!)))</f>
        <v>#REF!</v>
      </c>
      <c r="AA87" s="1" t="e">
        <f t="array" aca="1" ref="AA87" ca="1">INDEX(#REF!,RANDBETWEEN(1,COUNTA(#REF!)))</f>
        <v>#REF!</v>
      </c>
      <c r="AB87" s="1" t="e">
        <f t="array" aca="1" ref="AB87" ca="1">INDEX(#REF!,RANDBETWEEN(1,COUNTA(#REF!)))</f>
        <v>#REF!</v>
      </c>
      <c r="AC87" s="1" t="e">
        <f t="array" aca="1" ref="AC87" ca="1">INDEX(#REF!,RANDBETWEEN(1,COUNTA(#REF!)))</f>
        <v>#REF!</v>
      </c>
      <c r="AD87" s="1" t="e">
        <f t="array" aca="1" ref="AD87" ca="1">INDEX(#REF!,RANDBETWEEN(1,COUNTA(#REF!)))</f>
        <v>#REF!</v>
      </c>
      <c r="AE87" s="1" t="e">
        <f t="array" aca="1" ref="AE87" ca="1">INDEX(#REF!,RANDBETWEEN(1,COUNTA(#REF!)))</f>
        <v>#REF!</v>
      </c>
      <c r="AF87" s="1" t="e">
        <f t="array" aca="1" ref="AF87" ca="1">INDEX(#REF!,RANDBETWEEN(1,COUNTA(#REF!)))</f>
        <v>#REF!</v>
      </c>
      <c r="AG87" s="1" t="e">
        <f t="array" aca="1" ref="AG87" ca="1">INDEX(#REF!,RANDBETWEEN(1,COUNTA(#REF!)))</f>
        <v>#REF!</v>
      </c>
      <c r="AH87" s="1" t="e">
        <f t="array" aca="1" ref="AH87" ca="1">INDEX(#REF!,RANDBETWEEN(1,COUNTA(#REF!)))</f>
        <v>#REF!</v>
      </c>
      <c r="AI87" s="1" t="e">
        <f t="array" aca="1" ref="AI87" ca="1">INDEX(#REF!,RANDBETWEEN(1,COUNTA(#REF!)))</f>
        <v>#REF!</v>
      </c>
      <c r="AJ87" s="1" t="e">
        <f t="array" aca="1" ref="AJ87" ca="1">INDEX(#REF!,RANDBETWEEN(1,COUNTA(#REF!)))</f>
        <v>#REF!</v>
      </c>
      <c r="AK87" s="1" t="e">
        <f t="array" aca="1" ref="AK87" ca="1">INDEX(#REF!,RANDBETWEEN(1,COUNTA(#REF!)))</f>
        <v>#REF!</v>
      </c>
      <c r="AL87" s="1" t="e">
        <f t="array" aca="1" ref="AL87" ca="1">INDEX(#REF!,RANDBETWEEN(1,COUNTA(#REF!)))</f>
        <v>#REF!</v>
      </c>
      <c r="AM87" s="1" t="e">
        <f t="array" aca="1" ref="AM87" ca="1">INDEX(#REF!,RANDBETWEEN(1,COUNTA(#REF!)))</f>
        <v>#REF!</v>
      </c>
      <c r="AN87" s="1" t="e">
        <f ca="1">_xlfn.XLOOKUP(AL87,#REF!,#REF!)</f>
        <v>#REF!</v>
      </c>
      <c r="AO87" s="1" t="e">
        <f ca="1">_xlfn.XLOOKUP(AM87,#REF!,#REF!)</f>
        <v>#REF!</v>
      </c>
      <c r="AP8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7" s="1"/>
      <c r="AR87" s="1" t="e">
        <f t="array" aca="1" ref="AR87" ca="1">INDEX(#REF!,RANDBETWEEN(1,COUNTA(#REF!)))</f>
        <v>#REF!</v>
      </c>
      <c r="AS87" s="1" t="e">
        <f t="array" aca="1" ref="AS87" ca="1">INDEX(#REF!,RANDBETWEEN(1,COUNTA(#REF!)))</f>
        <v>#REF!</v>
      </c>
      <c r="AT87" s="1" t="e">
        <f t="array" aca="1" ref="AT87" ca="1">INDEX(#REF!,RANDBETWEEN(1,COUNTA(#REF!)))</f>
        <v>#REF!</v>
      </c>
      <c r="AU87" s="1" t="e">
        <f t="array" aca="1" ref="AU87" ca="1">INDEX(#REF!,RANDBETWEEN(1,COUNTA(#REF!)))</f>
        <v>#REF!</v>
      </c>
      <c r="AV87" s="1" t="e">
        <f t="array" aca="1" ref="AV87" ca="1">INDEX(#REF!,RANDBETWEEN(1,COUNTA(#REF!)))</f>
        <v>#REF!</v>
      </c>
      <c r="AW87" s="1" t="e">
        <f t="array" aca="1" ref="AW87" ca="1">INDEX(#REF!,RANDBETWEEN(1,COUNTA(#REF!)))</f>
        <v>#REF!</v>
      </c>
      <c r="AX87" s="1" t="e">
        <f t="array" aca="1" ref="AX87" ca="1">INDEX(#REF!,RANDBETWEEN(1,COUNTA(#REF!)))</f>
        <v>#REF!</v>
      </c>
      <c r="AY87" s="1" t="e">
        <f t="array" aca="1" ref="AY87" ca="1">INDEX(#REF!,RANDBETWEEN(1,COUNTA(#REF!)))</f>
        <v>#REF!</v>
      </c>
      <c r="AZ87" s="1" t="e">
        <f t="array" aca="1" ref="AZ87" ca="1">INDEX(#REF!,RANDBETWEEN(1,COUNTA(#REF!)))</f>
        <v>#REF!</v>
      </c>
      <c r="BA87" s="1" t="e">
        <f t="array" aca="1" ref="BA87" ca="1">INDEX(#REF!,RANDBETWEEN(1,COUNTA(#REF!)))</f>
        <v>#REF!</v>
      </c>
      <c r="BB87" s="1" t="e">
        <f t="array" aca="1" ref="BB87" ca="1">INDEX(#REF!,RANDBETWEEN(1,COUNTA(#REF!)))</f>
        <v>#REF!</v>
      </c>
      <c r="BC87" s="1" t="e">
        <f t="array" aca="1" ref="BC87" ca="1">IF($AV87="Yes",INDEX(#REF!,RANDBETWEEN(1,COUNTA(#REF!))),"")</f>
        <v>#REF!</v>
      </c>
      <c r="BD87" s="1" t="e">
        <f t="array" aca="1" ref="BD87" ca="1">IF($AV87="Yes",INDEX(#REF!,RANDBETWEEN(1,COUNTA(#REF!))),"")</f>
        <v>#REF!</v>
      </c>
      <c r="BE87" s="1" t="e">
        <f t="array" aca="1" ref="BE87" ca="1">IF($AV87="Yes",INDEX(#REF!,RANDBETWEEN(1,COUNTA(#REF!))),"")</f>
        <v>#REF!</v>
      </c>
      <c r="BF87" s="1" t="e">
        <f t="array" aca="1" ref="BF87" ca="1">IF($AV87="Yes",INDEX(#REF!,RANDBETWEEN(1,COUNTA(#REF!))),"")</f>
        <v>#REF!</v>
      </c>
      <c r="BG87" s="1" t="e">
        <f t="array" aca="1" ref="BG87" ca="1">IF($AV87="Yes",INDEX(#REF!,RANDBETWEEN(1,COUNTA(#REF!))),"")</f>
        <v>#REF!</v>
      </c>
    </row>
    <row r="88" spans="1:59" ht="12.5" x14ac:dyDescent="0.25">
      <c r="A88" s="6">
        <v>44925.812291666669</v>
      </c>
      <c r="B88" s="1" t="e">
        <f t="array" aca="1" ref="B88" ca="1">INDEX(#REF!,RANDBETWEEN(1,COUNTA(#REF!)))</f>
        <v>#REF!</v>
      </c>
      <c r="C88" s="1" t="e">
        <f t="array" aca="1" ref="C88" ca="1">INDEX(#REF!,RANDBETWEEN(1,COUNTA(#REF!)))</f>
        <v>#REF!</v>
      </c>
      <c r="D88" s="1" t="e">
        <f t="array" aca="1" ref="D88" ca="1">INDEX(#REF!,RANDBETWEEN(1,COUNTA(#REF!)))</f>
        <v>#REF!</v>
      </c>
      <c r="E88" s="1" t="e">
        <f t="array" aca="1" ref="E88" ca="1">INDEX(#REF!,RANDBETWEEN(1,COUNTA(#REF!)))</f>
        <v>#REF!</v>
      </c>
      <c r="F88" s="1" t="e">
        <f t="array" aca="1" ref="F88" ca="1">INDEX(#REF!,RANDBETWEEN(1,COUNTA(#REF!)))</f>
        <v>#REF!</v>
      </c>
      <c r="G88" s="1" t="e">
        <f t="array" aca="1" ref="G88" ca="1">IF($F88="Public Housing (HDB)",INDEX(#REF!,RANDBETWEEN(1,COUNTA(#REF!))),"")</f>
        <v>#REF!</v>
      </c>
      <c r="H88" s="1" t="e">
        <f t="array" aca="1" ref="H88" ca="1">IF($F88="Public Housing (HDB)",INDEX(#REF!,RANDBETWEEN(1,COUNTA(#REF!))),"")</f>
        <v>#REF!</v>
      </c>
      <c r="I88" s="1" t="e">
        <f t="array" aca="1" ref="I88" ca="1">IF($F88="Public Housing (HDB)",INDEX(#REF!,RANDBETWEEN(1,COUNTA(#REF!))),"")</f>
        <v>#REF!</v>
      </c>
      <c r="J88" s="1" t="e">
        <f t="array" aca="1" ref="J88" ca="1">IF($F88="Public Housing (HDB)",INDEX(#REF!,RANDBETWEEN(1,COUNTA(#REF!))),"")</f>
        <v>#REF!</v>
      </c>
      <c r="K88" s="1" t="e">
        <f t="array" aca="1" ref="K88" ca="1">IF($F88&lt;&gt;"Public Housing (HDB)",INDEX(#REF!,RANDBETWEEN(1,COUNTA(#REF!))),"")</f>
        <v>#REF!</v>
      </c>
      <c r="L88" s="1" t="e">
        <f t="array" aca="1" ref="L88" ca="1">IF($F88&lt;&gt;"Public Housing (HDB)",INDEX(#REF!,RANDBETWEEN(1,COUNTA(#REF!))),"")</f>
        <v>#REF!</v>
      </c>
      <c r="M88" s="1" t="e">
        <f t="array" aca="1" ref="M88" ca="1">IF($F88&lt;&gt;"Public Housing (HDB)",INDEX(#REF!,RANDBETWEEN(1,COUNTA(#REF!))),"")</f>
        <v>#REF!</v>
      </c>
      <c r="N88" s="1" t="e">
        <f t="array" aca="1" ref="N88" ca="1">INDEX(#REF!,RANDBETWEEN(1,COUNTA(#REF!)))</f>
        <v>#REF!</v>
      </c>
      <c r="O88" s="1" t="e">
        <f t="array" aca="1" ref="O88" ca="1">INDEX(#REF!,RANDBETWEEN(1,COUNTA(#REF!)))</f>
        <v>#REF!</v>
      </c>
      <c r="P88" s="1" t="e">
        <f t="array" aca="1" ref="P88" ca="1">INDEX(#REF!,RANDBETWEEN(1,COUNTA(#REF!)))</f>
        <v>#REF!</v>
      </c>
      <c r="Q88" s="1" t="e">
        <f ca="1">_xlfn.XLOOKUP(FormResponses2[[#This Row],[How many friends do you have in your neighbourhood? ]],$Q$104:$Q$115,$R$104:$R$115)</f>
        <v>#REF!</v>
      </c>
      <c r="R88" s="1" t="e">
        <f ca="1">_xlfn.XLOOKUP(FormResponses2[[#This Row],[How many friends of different ethnicity do you have in your neighbourhood? ]],$Q$104:$Q$115,$R$104:$R$115)</f>
        <v>#REF!</v>
      </c>
      <c r="S8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8" s="1">
        <v>0.21568627450980393</v>
      </c>
      <c r="U88" s="1" t="e">
        <f t="array" aca="1" ref="U88" ca="1">INDEX(#REF!,RANDBETWEEN(1,COUNTA(#REF!)))</f>
        <v>#REF!</v>
      </c>
      <c r="V88" s="1" t="e">
        <f t="array" aca="1" ref="V88" ca="1">INDEX(#REF!,RANDBETWEEN(1,COUNTA(#REF!)))</f>
        <v>#REF!</v>
      </c>
      <c r="W88" s="1" t="e">
        <f t="array" aca="1" ref="W88" ca="1">INDEX(#REF!,RANDBETWEEN(1,COUNTA(#REF!)))</f>
        <v>#REF!</v>
      </c>
      <c r="X88" s="1" t="e">
        <f t="array" aca="1" ref="X88" ca="1">INDEX(#REF!,RANDBETWEEN(1,COUNTA(#REF!)))</f>
        <v>#REF!</v>
      </c>
      <c r="Y88" s="1" t="e">
        <f t="array" aca="1" ref="Y88" ca="1">INDEX(#REF!,RANDBETWEEN(1,COUNTA(#REF!)))</f>
        <v>#REF!</v>
      </c>
      <c r="Z88" s="1" t="e">
        <f t="array" aca="1" ref="Z88" ca="1">INDEX(#REF!,RANDBETWEEN(1,COUNTA(#REF!)))</f>
        <v>#REF!</v>
      </c>
      <c r="AA88" s="1" t="e">
        <f t="array" aca="1" ref="AA88" ca="1">INDEX(#REF!,RANDBETWEEN(1,COUNTA(#REF!)))</f>
        <v>#REF!</v>
      </c>
      <c r="AB88" s="1" t="e">
        <f t="array" aca="1" ref="AB88" ca="1">INDEX(#REF!,RANDBETWEEN(1,COUNTA(#REF!)))</f>
        <v>#REF!</v>
      </c>
      <c r="AC88" s="1" t="e">
        <f t="array" aca="1" ref="AC88" ca="1">INDEX(#REF!,RANDBETWEEN(1,COUNTA(#REF!)))</f>
        <v>#REF!</v>
      </c>
      <c r="AD88" s="1" t="e">
        <f t="array" aca="1" ref="AD88" ca="1">INDEX(#REF!,RANDBETWEEN(1,COUNTA(#REF!)))</f>
        <v>#REF!</v>
      </c>
      <c r="AE88" s="1" t="e">
        <f t="array" aca="1" ref="AE88" ca="1">INDEX(#REF!,RANDBETWEEN(1,COUNTA(#REF!)))</f>
        <v>#REF!</v>
      </c>
      <c r="AF88" s="1" t="e">
        <f t="array" aca="1" ref="AF88" ca="1">INDEX(#REF!,RANDBETWEEN(1,COUNTA(#REF!)))</f>
        <v>#REF!</v>
      </c>
      <c r="AG88" s="1" t="e">
        <f t="array" aca="1" ref="AG88" ca="1">INDEX(#REF!,RANDBETWEEN(1,COUNTA(#REF!)))</f>
        <v>#REF!</v>
      </c>
      <c r="AH88" s="1" t="e">
        <f t="array" aca="1" ref="AH88" ca="1">INDEX(#REF!,RANDBETWEEN(1,COUNTA(#REF!)))</f>
        <v>#REF!</v>
      </c>
      <c r="AI88" s="1" t="e">
        <f t="array" aca="1" ref="AI88" ca="1">INDEX(#REF!,RANDBETWEEN(1,COUNTA(#REF!)))</f>
        <v>#REF!</v>
      </c>
      <c r="AJ88" s="1" t="e">
        <f t="array" aca="1" ref="AJ88" ca="1">INDEX(#REF!,RANDBETWEEN(1,COUNTA(#REF!)))</f>
        <v>#REF!</v>
      </c>
      <c r="AK88" s="1" t="e">
        <f t="array" aca="1" ref="AK88" ca="1">INDEX(#REF!,RANDBETWEEN(1,COUNTA(#REF!)))</f>
        <v>#REF!</v>
      </c>
      <c r="AL88" s="1" t="e">
        <f t="array" aca="1" ref="AL88" ca="1">INDEX(#REF!,RANDBETWEEN(1,COUNTA(#REF!)))</f>
        <v>#REF!</v>
      </c>
      <c r="AM88" s="1" t="e">
        <f t="array" aca="1" ref="AM88" ca="1">INDEX(#REF!,RANDBETWEEN(1,COUNTA(#REF!)))</f>
        <v>#REF!</v>
      </c>
      <c r="AN88" s="1" t="e">
        <f ca="1">_xlfn.XLOOKUP(AL88,#REF!,#REF!)</f>
        <v>#REF!</v>
      </c>
      <c r="AO88" s="1" t="e">
        <f ca="1">_xlfn.XLOOKUP(AM88,#REF!,#REF!)</f>
        <v>#REF!</v>
      </c>
      <c r="AP8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8" s="1"/>
      <c r="AR88" s="1" t="e">
        <f t="array" aca="1" ref="AR88" ca="1">INDEX(#REF!,RANDBETWEEN(1,COUNTA(#REF!)))</f>
        <v>#REF!</v>
      </c>
      <c r="AS88" s="1" t="e">
        <f t="array" aca="1" ref="AS88" ca="1">INDEX(#REF!,RANDBETWEEN(1,COUNTA(#REF!)))</f>
        <v>#REF!</v>
      </c>
      <c r="AT88" s="1" t="e">
        <f t="array" aca="1" ref="AT88" ca="1">INDEX(#REF!,RANDBETWEEN(1,COUNTA(#REF!)))</f>
        <v>#REF!</v>
      </c>
      <c r="AU88" s="1" t="e">
        <f t="array" aca="1" ref="AU88" ca="1">INDEX(#REF!,RANDBETWEEN(1,COUNTA(#REF!)))</f>
        <v>#REF!</v>
      </c>
      <c r="AV88" s="1" t="e">
        <f t="array" aca="1" ref="AV88" ca="1">INDEX(#REF!,RANDBETWEEN(1,COUNTA(#REF!)))</f>
        <v>#REF!</v>
      </c>
      <c r="AW88" s="1" t="e">
        <f t="array" aca="1" ref="AW88" ca="1">INDEX(#REF!,RANDBETWEEN(1,COUNTA(#REF!)))</f>
        <v>#REF!</v>
      </c>
      <c r="AX88" s="1" t="e">
        <f t="array" aca="1" ref="AX88" ca="1">INDEX(#REF!,RANDBETWEEN(1,COUNTA(#REF!)))</f>
        <v>#REF!</v>
      </c>
      <c r="AY88" s="1" t="e">
        <f t="array" aca="1" ref="AY88" ca="1">INDEX(#REF!,RANDBETWEEN(1,COUNTA(#REF!)))</f>
        <v>#REF!</v>
      </c>
      <c r="AZ88" s="1" t="e">
        <f t="array" aca="1" ref="AZ88" ca="1">INDEX(#REF!,RANDBETWEEN(1,COUNTA(#REF!)))</f>
        <v>#REF!</v>
      </c>
      <c r="BA88" s="1" t="e">
        <f t="array" aca="1" ref="BA88" ca="1">INDEX(#REF!,RANDBETWEEN(1,COUNTA(#REF!)))</f>
        <v>#REF!</v>
      </c>
      <c r="BB88" s="1" t="e">
        <f t="array" aca="1" ref="BB88" ca="1">INDEX(#REF!,RANDBETWEEN(1,COUNTA(#REF!)))</f>
        <v>#REF!</v>
      </c>
      <c r="BC88" s="1" t="e">
        <f t="array" aca="1" ref="BC88" ca="1">IF($AV88="Yes",INDEX(#REF!,RANDBETWEEN(1,COUNTA(#REF!))),"")</f>
        <v>#REF!</v>
      </c>
      <c r="BD88" s="1" t="e">
        <f t="array" aca="1" ref="BD88" ca="1">IF($AV88="Yes",INDEX(#REF!,RANDBETWEEN(1,COUNTA(#REF!))),"")</f>
        <v>#REF!</v>
      </c>
      <c r="BE88" s="1" t="e">
        <f t="array" aca="1" ref="BE88" ca="1">IF($AV88="Yes",INDEX(#REF!,RANDBETWEEN(1,COUNTA(#REF!))),"")</f>
        <v>#REF!</v>
      </c>
      <c r="BF88" s="1" t="e">
        <f t="array" aca="1" ref="BF88" ca="1">IF($AV88="Yes",INDEX(#REF!,RANDBETWEEN(1,COUNTA(#REF!))),"")</f>
        <v>#REF!</v>
      </c>
      <c r="BG88" s="1" t="e">
        <f t="array" aca="1" ref="BG88" ca="1">IF($AV88="Yes",INDEX(#REF!,RANDBETWEEN(1,COUNTA(#REF!))),"")</f>
        <v>#REF!</v>
      </c>
    </row>
    <row r="89" spans="1:59" ht="12.5" x14ac:dyDescent="0.25">
      <c r="A89" s="6">
        <v>44926.812291666669</v>
      </c>
      <c r="B89" s="1" t="e">
        <f t="array" aca="1" ref="B89" ca="1">INDEX(#REF!,RANDBETWEEN(1,COUNTA(#REF!)))</f>
        <v>#REF!</v>
      </c>
      <c r="C89" s="1" t="e">
        <f t="array" aca="1" ref="C89" ca="1">INDEX(#REF!,RANDBETWEEN(1,COUNTA(#REF!)))</f>
        <v>#REF!</v>
      </c>
      <c r="D89" s="1" t="e">
        <f t="array" aca="1" ref="D89" ca="1">INDEX(#REF!,RANDBETWEEN(1,COUNTA(#REF!)))</f>
        <v>#REF!</v>
      </c>
      <c r="E89" s="1" t="e">
        <f t="array" aca="1" ref="E89" ca="1">INDEX(#REF!,RANDBETWEEN(1,COUNTA(#REF!)))</f>
        <v>#REF!</v>
      </c>
      <c r="F89" s="1" t="e">
        <f t="array" aca="1" ref="F89" ca="1">INDEX(#REF!,RANDBETWEEN(1,COUNTA(#REF!)))</f>
        <v>#REF!</v>
      </c>
      <c r="G89" s="1" t="e">
        <f t="array" aca="1" ref="G89" ca="1">IF($F89="Public Housing (HDB)",INDEX(#REF!,RANDBETWEEN(1,COUNTA(#REF!))),"")</f>
        <v>#REF!</v>
      </c>
      <c r="H89" s="1" t="e">
        <f t="array" aca="1" ref="H89" ca="1">IF($F89="Public Housing (HDB)",INDEX(#REF!,RANDBETWEEN(1,COUNTA(#REF!))),"")</f>
        <v>#REF!</v>
      </c>
      <c r="I89" s="1" t="e">
        <f t="array" aca="1" ref="I89" ca="1">IF($F89="Public Housing (HDB)",INDEX(#REF!,RANDBETWEEN(1,COUNTA(#REF!))),"")</f>
        <v>#REF!</v>
      </c>
      <c r="J89" s="1" t="e">
        <f t="array" aca="1" ref="J89" ca="1">IF($F89="Public Housing (HDB)",INDEX(#REF!,RANDBETWEEN(1,COUNTA(#REF!))),"")</f>
        <v>#REF!</v>
      </c>
      <c r="K89" s="1" t="e">
        <f t="array" aca="1" ref="K89" ca="1">IF($F89&lt;&gt;"Public Housing (HDB)",INDEX(#REF!,RANDBETWEEN(1,COUNTA(#REF!))),"")</f>
        <v>#REF!</v>
      </c>
      <c r="L89" s="1" t="e">
        <f t="array" aca="1" ref="L89" ca="1">IF($F89&lt;&gt;"Public Housing (HDB)",INDEX(#REF!,RANDBETWEEN(1,COUNTA(#REF!))),"")</f>
        <v>#REF!</v>
      </c>
      <c r="M89" s="1" t="e">
        <f t="array" aca="1" ref="M89" ca="1">IF($F89&lt;&gt;"Public Housing (HDB)",INDEX(#REF!,RANDBETWEEN(1,COUNTA(#REF!))),"")</f>
        <v>#REF!</v>
      </c>
      <c r="N89" s="1" t="e">
        <f t="array" aca="1" ref="N89" ca="1">INDEX(#REF!,RANDBETWEEN(1,COUNTA(#REF!)))</f>
        <v>#REF!</v>
      </c>
      <c r="O89" s="1" t="e">
        <f t="array" aca="1" ref="O89" ca="1">INDEX(#REF!,RANDBETWEEN(1,COUNTA(#REF!)))</f>
        <v>#REF!</v>
      </c>
      <c r="P89" s="1" t="e">
        <f t="array" aca="1" ref="P89" ca="1">INDEX(#REF!,RANDBETWEEN(1,COUNTA(#REF!)))</f>
        <v>#REF!</v>
      </c>
      <c r="Q89" s="1" t="e">
        <f ca="1">_xlfn.XLOOKUP(FormResponses2[[#This Row],[How many friends do you have in your neighbourhood? ]],$Q$104:$Q$115,$R$104:$R$115)</f>
        <v>#REF!</v>
      </c>
      <c r="R89" s="1" t="e">
        <f ca="1">_xlfn.XLOOKUP(FormResponses2[[#This Row],[How many friends of different ethnicity do you have in your neighbourhood? ]],$Q$104:$Q$115,$R$104:$R$115)</f>
        <v>#REF!</v>
      </c>
      <c r="S8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89" s="1">
        <v>0</v>
      </c>
      <c r="U89" s="1" t="e">
        <f t="array" aca="1" ref="U89" ca="1">INDEX(#REF!,RANDBETWEEN(1,COUNTA(#REF!)))</f>
        <v>#REF!</v>
      </c>
      <c r="V89" s="1" t="e">
        <f t="array" aca="1" ref="V89" ca="1">INDEX(#REF!,RANDBETWEEN(1,COUNTA(#REF!)))</f>
        <v>#REF!</v>
      </c>
      <c r="W89" s="1" t="e">
        <f t="array" aca="1" ref="W89" ca="1">INDEX(#REF!,RANDBETWEEN(1,COUNTA(#REF!)))</f>
        <v>#REF!</v>
      </c>
      <c r="X89" s="1" t="e">
        <f t="array" aca="1" ref="X89" ca="1">INDEX(#REF!,RANDBETWEEN(1,COUNTA(#REF!)))</f>
        <v>#REF!</v>
      </c>
      <c r="Y89" s="1" t="e">
        <f t="array" aca="1" ref="Y89" ca="1">INDEX(#REF!,RANDBETWEEN(1,COUNTA(#REF!)))</f>
        <v>#REF!</v>
      </c>
      <c r="Z89" s="1" t="e">
        <f t="array" aca="1" ref="Z89" ca="1">INDEX(#REF!,RANDBETWEEN(1,COUNTA(#REF!)))</f>
        <v>#REF!</v>
      </c>
      <c r="AA89" s="1" t="e">
        <f t="array" aca="1" ref="AA89" ca="1">INDEX(#REF!,RANDBETWEEN(1,COUNTA(#REF!)))</f>
        <v>#REF!</v>
      </c>
      <c r="AB89" s="1" t="e">
        <f t="array" aca="1" ref="AB89" ca="1">INDEX(#REF!,RANDBETWEEN(1,COUNTA(#REF!)))</f>
        <v>#REF!</v>
      </c>
      <c r="AC89" s="1" t="e">
        <f t="array" aca="1" ref="AC89" ca="1">INDEX(#REF!,RANDBETWEEN(1,COUNTA(#REF!)))</f>
        <v>#REF!</v>
      </c>
      <c r="AD89" s="1" t="e">
        <f t="array" aca="1" ref="AD89" ca="1">INDEX(#REF!,RANDBETWEEN(1,COUNTA(#REF!)))</f>
        <v>#REF!</v>
      </c>
      <c r="AE89" s="1" t="e">
        <f t="array" aca="1" ref="AE89" ca="1">INDEX(#REF!,RANDBETWEEN(1,COUNTA(#REF!)))</f>
        <v>#REF!</v>
      </c>
      <c r="AF89" s="1" t="e">
        <f t="array" aca="1" ref="AF89" ca="1">INDEX(#REF!,RANDBETWEEN(1,COUNTA(#REF!)))</f>
        <v>#REF!</v>
      </c>
      <c r="AG89" s="1" t="e">
        <f t="array" aca="1" ref="AG89" ca="1">INDEX(#REF!,RANDBETWEEN(1,COUNTA(#REF!)))</f>
        <v>#REF!</v>
      </c>
      <c r="AH89" s="1" t="e">
        <f t="array" aca="1" ref="AH89" ca="1">INDEX(#REF!,RANDBETWEEN(1,COUNTA(#REF!)))</f>
        <v>#REF!</v>
      </c>
      <c r="AI89" s="1" t="e">
        <f t="array" aca="1" ref="AI89" ca="1">INDEX(#REF!,RANDBETWEEN(1,COUNTA(#REF!)))</f>
        <v>#REF!</v>
      </c>
      <c r="AJ89" s="1" t="e">
        <f t="array" aca="1" ref="AJ89" ca="1">INDEX(#REF!,RANDBETWEEN(1,COUNTA(#REF!)))</f>
        <v>#REF!</v>
      </c>
      <c r="AK89" s="1" t="e">
        <f t="array" aca="1" ref="AK89" ca="1">INDEX(#REF!,RANDBETWEEN(1,COUNTA(#REF!)))</f>
        <v>#REF!</v>
      </c>
      <c r="AL89" s="1" t="e">
        <f t="array" aca="1" ref="AL89" ca="1">INDEX(#REF!,RANDBETWEEN(1,COUNTA(#REF!)))</f>
        <v>#REF!</v>
      </c>
      <c r="AM89" s="1" t="e">
        <f t="array" aca="1" ref="AM89" ca="1">INDEX(#REF!,RANDBETWEEN(1,COUNTA(#REF!)))</f>
        <v>#REF!</v>
      </c>
      <c r="AN89" s="1" t="e">
        <f ca="1">_xlfn.XLOOKUP(AL89,#REF!,#REF!)</f>
        <v>#REF!</v>
      </c>
      <c r="AO89" s="1" t="e">
        <f ca="1">_xlfn.XLOOKUP(AM89,#REF!,#REF!)</f>
        <v>#REF!</v>
      </c>
      <c r="AP8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89" s="1"/>
      <c r="AR89" s="1" t="e">
        <f t="array" aca="1" ref="AR89" ca="1">INDEX(#REF!,RANDBETWEEN(1,COUNTA(#REF!)))</f>
        <v>#REF!</v>
      </c>
      <c r="AS89" s="1" t="e">
        <f t="array" aca="1" ref="AS89" ca="1">INDEX(#REF!,RANDBETWEEN(1,COUNTA(#REF!)))</f>
        <v>#REF!</v>
      </c>
      <c r="AT89" s="1" t="e">
        <f t="array" aca="1" ref="AT89" ca="1">INDEX(#REF!,RANDBETWEEN(1,COUNTA(#REF!)))</f>
        <v>#REF!</v>
      </c>
      <c r="AU89" s="1" t="e">
        <f t="array" aca="1" ref="AU89" ca="1">INDEX(#REF!,RANDBETWEEN(1,COUNTA(#REF!)))</f>
        <v>#REF!</v>
      </c>
      <c r="AV89" s="1" t="e">
        <f t="array" aca="1" ref="AV89" ca="1">INDEX(#REF!,RANDBETWEEN(1,COUNTA(#REF!)))</f>
        <v>#REF!</v>
      </c>
      <c r="AW89" s="1" t="e">
        <f t="array" aca="1" ref="AW89" ca="1">INDEX(#REF!,RANDBETWEEN(1,COUNTA(#REF!)))</f>
        <v>#REF!</v>
      </c>
      <c r="AX89" s="1" t="e">
        <f t="array" aca="1" ref="AX89" ca="1">INDEX(#REF!,RANDBETWEEN(1,COUNTA(#REF!)))</f>
        <v>#REF!</v>
      </c>
      <c r="AY89" s="1" t="e">
        <f t="array" aca="1" ref="AY89" ca="1">INDEX(#REF!,RANDBETWEEN(1,COUNTA(#REF!)))</f>
        <v>#REF!</v>
      </c>
      <c r="AZ89" s="1" t="e">
        <f t="array" aca="1" ref="AZ89" ca="1">INDEX(#REF!,RANDBETWEEN(1,COUNTA(#REF!)))</f>
        <v>#REF!</v>
      </c>
      <c r="BA89" s="1" t="e">
        <f t="array" aca="1" ref="BA89" ca="1">INDEX(#REF!,RANDBETWEEN(1,COUNTA(#REF!)))</f>
        <v>#REF!</v>
      </c>
      <c r="BB89" s="1" t="e">
        <f t="array" aca="1" ref="BB89" ca="1">INDEX(#REF!,RANDBETWEEN(1,COUNTA(#REF!)))</f>
        <v>#REF!</v>
      </c>
      <c r="BC89" s="1" t="e">
        <f t="array" aca="1" ref="BC89" ca="1">IF($AV89="Yes",INDEX(#REF!,RANDBETWEEN(1,COUNTA(#REF!))),"")</f>
        <v>#REF!</v>
      </c>
      <c r="BD89" s="1" t="e">
        <f t="array" aca="1" ref="BD89" ca="1">IF($AV89="Yes",INDEX(#REF!,RANDBETWEEN(1,COUNTA(#REF!))),"")</f>
        <v>#REF!</v>
      </c>
      <c r="BE89" s="1" t="e">
        <f t="array" aca="1" ref="BE89" ca="1">IF($AV89="Yes",INDEX(#REF!,RANDBETWEEN(1,COUNTA(#REF!))),"")</f>
        <v>#REF!</v>
      </c>
      <c r="BF89" s="1" t="e">
        <f t="array" aca="1" ref="BF89" ca="1">IF($AV89="Yes",INDEX(#REF!,RANDBETWEEN(1,COUNTA(#REF!))),"")</f>
        <v>#REF!</v>
      </c>
      <c r="BG89" s="1" t="e">
        <f t="array" aca="1" ref="BG89" ca="1">IF($AV89="Yes",INDEX(#REF!,RANDBETWEEN(1,COUNTA(#REF!))),"")</f>
        <v>#REF!</v>
      </c>
    </row>
    <row r="90" spans="1:59" ht="12.5" x14ac:dyDescent="0.25">
      <c r="A90" s="6">
        <v>44927.812291666669</v>
      </c>
      <c r="B90" s="1" t="e">
        <f t="array" aca="1" ref="B90" ca="1">INDEX(#REF!,RANDBETWEEN(1,COUNTA(#REF!)))</f>
        <v>#REF!</v>
      </c>
      <c r="C90" s="1" t="e">
        <f t="array" aca="1" ref="C90" ca="1">INDEX(#REF!,RANDBETWEEN(1,COUNTA(#REF!)))</f>
        <v>#REF!</v>
      </c>
      <c r="D90" s="1" t="e">
        <f t="array" aca="1" ref="D90" ca="1">INDEX(#REF!,RANDBETWEEN(1,COUNTA(#REF!)))</f>
        <v>#REF!</v>
      </c>
      <c r="E90" s="1" t="e">
        <f t="array" aca="1" ref="E90" ca="1">INDEX(#REF!,RANDBETWEEN(1,COUNTA(#REF!)))</f>
        <v>#REF!</v>
      </c>
      <c r="F90" s="1" t="e">
        <f t="array" aca="1" ref="F90" ca="1">INDEX(#REF!,RANDBETWEEN(1,COUNTA(#REF!)))</f>
        <v>#REF!</v>
      </c>
      <c r="G90" s="1" t="e">
        <f t="array" aca="1" ref="G90" ca="1">IF($F90="Public Housing (HDB)",INDEX(#REF!,RANDBETWEEN(1,COUNTA(#REF!))),"")</f>
        <v>#REF!</v>
      </c>
      <c r="H90" s="1" t="e">
        <f t="array" aca="1" ref="H90" ca="1">IF($F90="Public Housing (HDB)",INDEX(#REF!,RANDBETWEEN(1,COUNTA(#REF!))),"")</f>
        <v>#REF!</v>
      </c>
      <c r="I90" s="1" t="e">
        <f t="array" aca="1" ref="I90" ca="1">IF($F90="Public Housing (HDB)",INDEX(#REF!,RANDBETWEEN(1,COUNTA(#REF!))),"")</f>
        <v>#REF!</v>
      </c>
      <c r="J90" s="1" t="e">
        <f t="array" aca="1" ref="J90" ca="1">IF($F90="Public Housing (HDB)",INDEX(#REF!,RANDBETWEEN(1,COUNTA(#REF!))),"")</f>
        <v>#REF!</v>
      </c>
      <c r="K90" s="1" t="e">
        <f t="array" aca="1" ref="K90" ca="1">IF($F90&lt;&gt;"Public Housing (HDB)",INDEX(#REF!,RANDBETWEEN(1,COUNTA(#REF!))),"")</f>
        <v>#REF!</v>
      </c>
      <c r="L90" s="1" t="e">
        <f t="array" aca="1" ref="L90" ca="1">IF($F90&lt;&gt;"Public Housing (HDB)",INDEX(#REF!,RANDBETWEEN(1,COUNTA(#REF!))),"")</f>
        <v>#REF!</v>
      </c>
      <c r="M90" s="1" t="e">
        <f t="array" aca="1" ref="M90" ca="1">IF($F90&lt;&gt;"Public Housing (HDB)",INDEX(#REF!,RANDBETWEEN(1,COUNTA(#REF!))),"")</f>
        <v>#REF!</v>
      </c>
      <c r="N90" s="1" t="e">
        <f t="array" aca="1" ref="N90" ca="1">INDEX(#REF!,RANDBETWEEN(1,COUNTA(#REF!)))</f>
        <v>#REF!</v>
      </c>
      <c r="O90" s="1" t="e">
        <f t="array" aca="1" ref="O90" ca="1">INDEX(#REF!,RANDBETWEEN(1,COUNTA(#REF!)))</f>
        <v>#REF!</v>
      </c>
      <c r="P90" s="1" t="e">
        <f t="array" aca="1" ref="P90" ca="1">INDEX(#REF!,RANDBETWEEN(1,COUNTA(#REF!)))</f>
        <v>#REF!</v>
      </c>
      <c r="Q90" s="1" t="e">
        <f ca="1">_xlfn.XLOOKUP(FormResponses2[[#This Row],[How many friends do you have in your neighbourhood? ]],$Q$104:$Q$115,$R$104:$R$115)</f>
        <v>#REF!</v>
      </c>
      <c r="R90" s="1" t="e">
        <f ca="1">_xlfn.XLOOKUP(FormResponses2[[#This Row],[How many friends of different ethnicity do you have in your neighbourhood? ]],$Q$104:$Q$115,$R$104:$R$115)</f>
        <v>#REF!</v>
      </c>
      <c r="S9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0" s="1">
        <v>0</v>
      </c>
      <c r="U90" s="1" t="e">
        <f t="array" aca="1" ref="U90" ca="1">INDEX(#REF!,RANDBETWEEN(1,COUNTA(#REF!)))</f>
        <v>#REF!</v>
      </c>
      <c r="V90" s="1" t="e">
        <f t="array" aca="1" ref="V90" ca="1">INDEX(#REF!,RANDBETWEEN(1,COUNTA(#REF!)))</f>
        <v>#REF!</v>
      </c>
      <c r="W90" s="1" t="e">
        <f t="array" aca="1" ref="W90" ca="1">INDEX(#REF!,RANDBETWEEN(1,COUNTA(#REF!)))</f>
        <v>#REF!</v>
      </c>
      <c r="X90" s="1" t="e">
        <f t="array" aca="1" ref="X90" ca="1">INDEX(#REF!,RANDBETWEEN(1,COUNTA(#REF!)))</f>
        <v>#REF!</v>
      </c>
      <c r="Y90" s="1" t="e">
        <f t="array" aca="1" ref="Y90" ca="1">INDEX(#REF!,RANDBETWEEN(1,COUNTA(#REF!)))</f>
        <v>#REF!</v>
      </c>
      <c r="Z90" s="1" t="e">
        <f t="array" aca="1" ref="Z90" ca="1">INDEX(#REF!,RANDBETWEEN(1,COUNTA(#REF!)))</f>
        <v>#REF!</v>
      </c>
      <c r="AA90" s="1" t="e">
        <f t="array" aca="1" ref="AA90" ca="1">INDEX(#REF!,RANDBETWEEN(1,COUNTA(#REF!)))</f>
        <v>#REF!</v>
      </c>
      <c r="AB90" s="1" t="e">
        <f t="array" aca="1" ref="AB90" ca="1">INDEX(#REF!,RANDBETWEEN(1,COUNTA(#REF!)))</f>
        <v>#REF!</v>
      </c>
      <c r="AC90" s="1" t="e">
        <f t="array" aca="1" ref="AC90" ca="1">INDEX(#REF!,RANDBETWEEN(1,COUNTA(#REF!)))</f>
        <v>#REF!</v>
      </c>
      <c r="AD90" s="1" t="e">
        <f t="array" aca="1" ref="AD90" ca="1">INDEX(#REF!,RANDBETWEEN(1,COUNTA(#REF!)))</f>
        <v>#REF!</v>
      </c>
      <c r="AE90" s="1" t="e">
        <f t="array" aca="1" ref="AE90" ca="1">INDEX(#REF!,RANDBETWEEN(1,COUNTA(#REF!)))</f>
        <v>#REF!</v>
      </c>
      <c r="AF90" s="1" t="e">
        <f t="array" aca="1" ref="AF90" ca="1">INDEX(#REF!,RANDBETWEEN(1,COUNTA(#REF!)))</f>
        <v>#REF!</v>
      </c>
      <c r="AG90" s="1" t="e">
        <f t="array" aca="1" ref="AG90" ca="1">INDEX(#REF!,RANDBETWEEN(1,COUNTA(#REF!)))</f>
        <v>#REF!</v>
      </c>
      <c r="AH90" s="1" t="e">
        <f t="array" aca="1" ref="AH90" ca="1">INDEX(#REF!,RANDBETWEEN(1,COUNTA(#REF!)))</f>
        <v>#REF!</v>
      </c>
      <c r="AI90" s="1" t="e">
        <f t="array" aca="1" ref="AI90" ca="1">INDEX(#REF!,RANDBETWEEN(1,COUNTA(#REF!)))</f>
        <v>#REF!</v>
      </c>
      <c r="AJ90" s="1" t="e">
        <f t="array" aca="1" ref="AJ90" ca="1">INDEX(#REF!,RANDBETWEEN(1,COUNTA(#REF!)))</f>
        <v>#REF!</v>
      </c>
      <c r="AK90" s="1" t="e">
        <f t="array" aca="1" ref="AK90" ca="1">INDEX(#REF!,RANDBETWEEN(1,COUNTA(#REF!)))</f>
        <v>#REF!</v>
      </c>
      <c r="AL90" s="1" t="e">
        <f t="array" aca="1" ref="AL90" ca="1">INDEX(#REF!,RANDBETWEEN(1,COUNTA(#REF!)))</f>
        <v>#REF!</v>
      </c>
      <c r="AM90" s="1" t="e">
        <f t="array" aca="1" ref="AM90" ca="1">INDEX(#REF!,RANDBETWEEN(1,COUNTA(#REF!)))</f>
        <v>#REF!</v>
      </c>
      <c r="AN90" s="1" t="e">
        <f ca="1">_xlfn.XLOOKUP(AL90,#REF!,#REF!)</f>
        <v>#REF!</v>
      </c>
      <c r="AO90" s="1" t="e">
        <f ca="1">_xlfn.XLOOKUP(AM90,#REF!,#REF!)</f>
        <v>#REF!</v>
      </c>
      <c r="AP9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0" s="1">
        <v>0.53216374269005851</v>
      </c>
      <c r="AR90" s="1" t="e">
        <f t="array" aca="1" ref="AR90" ca="1">INDEX(#REF!,RANDBETWEEN(1,COUNTA(#REF!)))</f>
        <v>#REF!</v>
      </c>
      <c r="AS90" s="1" t="e">
        <f t="array" aca="1" ref="AS90" ca="1">INDEX(#REF!,RANDBETWEEN(1,COUNTA(#REF!)))</f>
        <v>#REF!</v>
      </c>
      <c r="AT90" s="1" t="e">
        <f t="array" aca="1" ref="AT90" ca="1">INDEX(#REF!,RANDBETWEEN(1,COUNTA(#REF!)))</f>
        <v>#REF!</v>
      </c>
      <c r="AU90" s="1" t="e">
        <f t="array" aca="1" ref="AU90" ca="1">INDEX(#REF!,RANDBETWEEN(1,COUNTA(#REF!)))</f>
        <v>#REF!</v>
      </c>
      <c r="AV90" s="1" t="e">
        <f t="array" aca="1" ref="AV90" ca="1">INDEX(#REF!,RANDBETWEEN(1,COUNTA(#REF!)))</f>
        <v>#REF!</v>
      </c>
      <c r="AW90" s="1" t="e">
        <f t="array" aca="1" ref="AW90" ca="1">INDEX(#REF!,RANDBETWEEN(1,COUNTA(#REF!)))</f>
        <v>#REF!</v>
      </c>
      <c r="AX90" s="1" t="e">
        <f t="array" aca="1" ref="AX90" ca="1">INDEX(#REF!,RANDBETWEEN(1,COUNTA(#REF!)))</f>
        <v>#REF!</v>
      </c>
      <c r="AY90" s="1" t="e">
        <f t="array" aca="1" ref="AY90" ca="1">INDEX(#REF!,RANDBETWEEN(1,COUNTA(#REF!)))</f>
        <v>#REF!</v>
      </c>
      <c r="AZ90" s="1" t="e">
        <f t="array" aca="1" ref="AZ90" ca="1">INDEX(#REF!,RANDBETWEEN(1,COUNTA(#REF!)))</f>
        <v>#REF!</v>
      </c>
      <c r="BA90" s="1" t="e">
        <f t="array" aca="1" ref="BA90" ca="1">INDEX(#REF!,RANDBETWEEN(1,COUNTA(#REF!)))</f>
        <v>#REF!</v>
      </c>
      <c r="BB90" s="1" t="e">
        <f t="array" aca="1" ref="BB90" ca="1">INDEX(#REF!,RANDBETWEEN(1,COUNTA(#REF!)))</f>
        <v>#REF!</v>
      </c>
      <c r="BC90" s="1" t="e">
        <f t="array" aca="1" ref="BC90" ca="1">IF($AV90="Yes",INDEX(#REF!,RANDBETWEEN(1,COUNTA(#REF!))),"")</f>
        <v>#REF!</v>
      </c>
      <c r="BD90" s="1" t="e">
        <f t="array" aca="1" ref="BD90" ca="1">IF($AV90="Yes",INDEX(#REF!,RANDBETWEEN(1,COUNTA(#REF!))),"")</f>
        <v>#REF!</v>
      </c>
      <c r="BE90" s="1" t="e">
        <f t="array" aca="1" ref="BE90" ca="1">IF($AV90="Yes",INDEX(#REF!,RANDBETWEEN(1,COUNTA(#REF!))),"")</f>
        <v>#REF!</v>
      </c>
      <c r="BF90" s="1" t="e">
        <f t="array" aca="1" ref="BF90" ca="1">IF($AV90="Yes",INDEX(#REF!,RANDBETWEEN(1,COUNTA(#REF!))),"")</f>
        <v>#REF!</v>
      </c>
      <c r="BG90" s="1" t="e">
        <f t="array" aca="1" ref="BG90" ca="1">IF($AV90="Yes",INDEX(#REF!,RANDBETWEEN(1,COUNTA(#REF!))),"")</f>
        <v>#REF!</v>
      </c>
    </row>
    <row r="91" spans="1:59" ht="12.5" x14ac:dyDescent="0.25">
      <c r="A91" s="6">
        <v>44928.812291666669</v>
      </c>
      <c r="B91" s="1" t="e">
        <f t="array" aca="1" ref="B91" ca="1">INDEX(#REF!,RANDBETWEEN(1,COUNTA(#REF!)))</f>
        <v>#REF!</v>
      </c>
      <c r="C91" s="1" t="e">
        <f t="array" aca="1" ref="C91" ca="1">INDEX(#REF!,RANDBETWEEN(1,COUNTA(#REF!)))</f>
        <v>#REF!</v>
      </c>
      <c r="D91" s="1" t="e">
        <f t="array" aca="1" ref="D91" ca="1">INDEX(#REF!,RANDBETWEEN(1,COUNTA(#REF!)))</f>
        <v>#REF!</v>
      </c>
      <c r="E91" s="1" t="e">
        <f t="array" aca="1" ref="E91" ca="1">INDEX(#REF!,RANDBETWEEN(1,COUNTA(#REF!)))</f>
        <v>#REF!</v>
      </c>
      <c r="F91" s="1" t="e">
        <f t="array" aca="1" ref="F91" ca="1">INDEX(#REF!,RANDBETWEEN(1,COUNTA(#REF!)))</f>
        <v>#REF!</v>
      </c>
      <c r="G91" s="1" t="e">
        <f t="array" aca="1" ref="G91" ca="1">IF($F91="Public Housing (HDB)",INDEX(#REF!,RANDBETWEEN(1,COUNTA(#REF!))),"")</f>
        <v>#REF!</v>
      </c>
      <c r="H91" s="1" t="e">
        <f t="array" aca="1" ref="H91" ca="1">IF($F91="Public Housing (HDB)",INDEX(#REF!,RANDBETWEEN(1,COUNTA(#REF!))),"")</f>
        <v>#REF!</v>
      </c>
      <c r="I91" s="1" t="e">
        <f t="array" aca="1" ref="I91" ca="1">IF($F91="Public Housing (HDB)",INDEX(#REF!,RANDBETWEEN(1,COUNTA(#REF!))),"")</f>
        <v>#REF!</v>
      </c>
      <c r="J91" s="1" t="e">
        <f t="array" aca="1" ref="J91" ca="1">IF($F91="Public Housing (HDB)",INDEX(#REF!,RANDBETWEEN(1,COUNTA(#REF!))),"")</f>
        <v>#REF!</v>
      </c>
      <c r="K91" s="1" t="e">
        <f t="array" aca="1" ref="K91" ca="1">IF($F91&lt;&gt;"Public Housing (HDB)",INDEX(#REF!,RANDBETWEEN(1,COUNTA(#REF!))),"")</f>
        <v>#REF!</v>
      </c>
      <c r="L91" s="1" t="e">
        <f t="array" aca="1" ref="L91" ca="1">IF($F91&lt;&gt;"Public Housing (HDB)",INDEX(#REF!,RANDBETWEEN(1,COUNTA(#REF!))),"")</f>
        <v>#REF!</v>
      </c>
      <c r="M91" s="1" t="e">
        <f t="array" aca="1" ref="M91" ca="1">IF($F91&lt;&gt;"Public Housing (HDB)",INDEX(#REF!,RANDBETWEEN(1,COUNTA(#REF!))),"")</f>
        <v>#REF!</v>
      </c>
      <c r="N91" s="1" t="e">
        <f t="array" aca="1" ref="N91" ca="1">INDEX(#REF!,RANDBETWEEN(1,COUNTA(#REF!)))</f>
        <v>#REF!</v>
      </c>
      <c r="O91" s="1" t="e">
        <f t="array" aca="1" ref="O91" ca="1">INDEX(#REF!,RANDBETWEEN(1,COUNTA(#REF!)))</f>
        <v>#REF!</v>
      </c>
      <c r="P91" s="1" t="e">
        <f t="array" aca="1" ref="P91" ca="1">INDEX(#REF!,RANDBETWEEN(1,COUNTA(#REF!)))</f>
        <v>#REF!</v>
      </c>
      <c r="Q91" s="1" t="e">
        <f ca="1">_xlfn.XLOOKUP(FormResponses2[[#This Row],[How many friends do you have in your neighbourhood? ]],$Q$104:$Q$115,$R$104:$R$115)</f>
        <v>#REF!</v>
      </c>
      <c r="R91" s="1" t="e">
        <f ca="1">_xlfn.XLOOKUP(FormResponses2[[#This Row],[How many friends of different ethnicity do you have in your neighbourhood? ]],$Q$104:$Q$115,$R$104:$R$115)</f>
        <v>#REF!</v>
      </c>
      <c r="S9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1" s="1">
        <v>0.58115183246073299</v>
      </c>
      <c r="U91" s="1" t="e">
        <f t="array" aca="1" ref="U91" ca="1">INDEX(#REF!,RANDBETWEEN(1,COUNTA(#REF!)))</f>
        <v>#REF!</v>
      </c>
      <c r="V91" s="1" t="e">
        <f t="array" aca="1" ref="V91" ca="1">INDEX(#REF!,RANDBETWEEN(1,COUNTA(#REF!)))</f>
        <v>#REF!</v>
      </c>
      <c r="W91" s="1" t="e">
        <f t="array" aca="1" ref="W91" ca="1">INDEX(#REF!,RANDBETWEEN(1,COUNTA(#REF!)))</f>
        <v>#REF!</v>
      </c>
      <c r="X91" s="1" t="e">
        <f t="array" aca="1" ref="X91" ca="1">INDEX(#REF!,RANDBETWEEN(1,COUNTA(#REF!)))</f>
        <v>#REF!</v>
      </c>
      <c r="Y91" s="1" t="e">
        <f t="array" aca="1" ref="Y91" ca="1">INDEX(#REF!,RANDBETWEEN(1,COUNTA(#REF!)))</f>
        <v>#REF!</v>
      </c>
      <c r="Z91" s="1" t="e">
        <f t="array" aca="1" ref="Z91" ca="1">INDEX(#REF!,RANDBETWEEN(1,COUNTA(#REF!)))</f>
        <v>#REF!</v>
      </c>
      <c r="AA91" s="1" t="e">
        <f t="array" aca="1" ref="AA91" ca="1">INDEX(#REF!,RANDBETWEEN(1,COUNTA(#REF!)))</f>
        <v>#REF!</v>
      </c>
      <c r="AB91" s="1" t="e">
        <f t="array" aca="1" ref="AB91" ca="1">INDEX(#REF!,RANDBETWEEN(1,COUNTA(#REF!)))</f>
        <v>#REF!</v>
      </c>
      <c r="AC91" s="1" t="e">
        <f t="array" aca="1" ref="AC91" ca="1">INDEX(#REF!,RANDBETWEEN(1,COUNTA(#REF!)))</f>
        <v>#REF!</v>
      </c>
      <c r="AD91" s="1" t="e">
        <f t="array" aca="1" ref="AD91" ca="1">INDEX(#REF!,RANDBETWEEN(1,COUNTA(#REF!)))</f>
        <v>#REF!</v>
      </c>
      <c r="AE91" s="1" t="e">
        <f t="array" aca="1" ref="AE91" ca="1">INDEX(#REF!,RANDBETWEEN(1,COUNTA(#REF!)))</f>
        <v>#REF!</v>
      </c>
      <c r="AF91" s="1" t="e">
        <f t="array" aca="1" ref="AF91" ca="1">INDEX(#REF!,RANDBETWEEN(1,COUNTA(#REF!)))</f>
        <v>#REF!</v>
      </c>
      <c r="AG91" s="1" t="e">
        <f t="array" aca="1" ref="AG91" ca="1">INDEX(#REF!,RANDBETWEEN(1,COUNTA(#REF!)))</f>
        <v>#REF!</v>
      </c>
      <c r="AH91" s="1" t="e">
        <f t="array" aca="1" ref="AH91" ca="1">INDEX(#REF!,RANDBETWEEN(1,COUNTA(#REF!)))</f>
        <v>#REF!</v>
      </c>
      <c r="AI91" s="1" t="e">
        <f t="array" aca="1" ref="AI91" ca="1">INDEX(#REF!,RANDBETWEEN(1,COUNTA(#REF!)))</f>
        <v>#REF!</v>
      </c>
      <c r="AJ91" s="1" t="e">
        <f t="array" aca="1" ref="AJ91" ca="1">INDEX(#REF!,RANDBETWEEN(1,COUNTA(#REF!)))</f>
        <v>#REF!</v>
      </c>
      <c r="AK91" s="1" t="e">
        <f t="array" aca="1" ref="AK91" ca="1">INDEX(#REF!,RANDBETWEEN(1,COUNTA(#REF!)))</f>
        <v>#REF!</v>
      </c>
      <c r="AL91" s="1" t="e">
        <f t="array" aca="1" ref="AL91" ca="1">INDEX(#REF!,RANDBETWEEN(1,COUNTA(#REF!)))</f>
        <v>#REF!</v>
      </c>
      <c r="AM91" s="1" t="e">
        <f t="array" aca="1" ref="AM91" ca="1">INDEX(#REF!,RANDBETWEEN(1,COUNTA(#REF!)))</f>
        <v>#REF!</v>
      </c>
      <c r="AN91" s="1" t="e">
        <f ca="1">_xlfn.XLOOKUP(AL91,#REF!,#REF!)</f>
        <v>#REF!</v>
      </c>
      <c r="AO91" s="1" t="e">
        <f ca="1">_xlfn.XLOOKUP(AM91,#REF!,#REF!)</f>
        <v>#REF!</v>
      </c>
      <c r="AP9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1" s="1">
        <v>8.3969465648854963E-2</v>
      </c>
      <c r="AR91" s="1" t="e">
        <f t="array" aca="1" ref="AR91" ca="1">INDEX(#REF!,RANDBETWEEN(1,COUNTA(#REF!)))</f>
        <v>#REF!</v>
      </c>
      <c r="AS91" s="1" t="e">
        <f t="array" aca="1" ref="AS91" ca="1">INDEX(#REF!,RANDBETWEEN(1,COUNTA(#REF!)))</f>
        <v>#REF!</v>
      </c>
      <c r="AT91" s="1" t="e">
        <f t="array" aca="1" ref="AT91" ca="1">INDEX(#REF!,RANDBETWEEN(1,COUNTA(#REF!)))</f>
        <v>#REF!</v>
      </c>
      <c r="AU91" s="1" t="e">
        <f t="array" aca="1" ref="AU91" ca="1">INDEX(#REF!,RANDBETWEEN(1,COUNTA(#REF!)))</f>
        <v>#REF!</v>
      </c>
      <c r="AV91" s="1" t="e">
        <f t="array" aca="1" ref="AV91" ca="1">INDEX(#REF!,RANDBETWEEN(1,COUNTA(#REF!)))</f>
        <v>#REF!</v>
      </c>
      <c r="AW91" s="1" t="e">
        <f t="array" aca="1" ref="AW91" ca="1">INDEX(#REF!,RANDBETWEEN(1,COUNTA(#REF!)))</f>
        <v>#REF!</v>
      </c>
      <c r="AX91" s="1" t="e">
        <f t="array" aca="1" ref="AX91" ca="1">INDEX(#REF!,RANDBETWEEN(1,COUNTA(#REF!)))</f>
        <v>#REF!</v>
      </c>
      <c r="AY91" s="1" t="e">
        <f t="array" aca="1" ref="AY91" ca="1">INDEX(#REF!,RANDBETWEEN(1,COUNTA(#REF!)))</f>
        <v>#REF!</v>
      </c>
      <c r="AZ91" s="1" t="e">
        <f t="array" aca="1" ref="AZ91" ca="1">INDEX(#REF!,RANDBETWEEN(1,COUNTA(#REF!)))</f>
        <v>#REF!</v>
      </c>
      <c r="BA91" s="1" t="e">
        <f t="array" aca="1" ref="BA91" ca="1">INDEX(#REF!,RANDBETWEEN(1,COUNTA(#REF!)))</f>
        <v>#REF!</v>
      </c>
      <c r="BB91" s="1" t="e">
        <f t="array" aca="1" ref="BB91" ca="1">INDEX(#REF!,RANDBETWEEN(1,COUNTA(#REF!)))</f>
        <v>#REF!</v>
      </c>
      <c r="BC91" s="1" t="e">
        <f t="array" aca="1" ref="BC91" ca="1">IF($AV91="Yes",INDEX(#REF!,RANDBETWEEN(1,COUNTA(#REF!))),"")</f>
        <v>#REF!</v>
      </c>
      <c r="BD91" s="1" t="e">
        <f t="array" aca="1" ref="BD91" ca="1">IF($AV91="Yes",INDEX(#REF!,RANDBETWEEN(1,COUNTA(#REF!))),"")</f>
        <v>#REF!</v>
      </c>
      <c r="BE91" s="1" t="e">
        <f t="array" aca="1" ref="BE91" ca="1">IF($AV91="Yes",INDEX(#REF!,RANDBETWEEN(1,COUNTA(#REF!))),"")</f>
        <v>#REF!</v>
      </c>
      <c r="BF91" s="1" t="e">
        <f t="array" aca="1" ref="BF91" ca="1">IF($AV91="Yes",INDEX(#REF!,RANDBETWEEN(1,COUNTA(#REF!))),"")</f>
        <v>#REF!</v>
      </c>
      <c r="BG91" s="1" t="e">
        <f t="array" aca="1" ref="BG91" ca="1">IF($AV91="Yes",INDEX(#REF!,RANDBETWEEN(1,COUNTA(#REF!))),"")</f>
        <v>#REF!</v>
      </c>
    </row>
    <row r="92" spans="1:59" ht="12.5" x14ac:dyDescent="0.25">
      <c r="A92" s="6">
        <v>44929.812291666669</v>
      </c>
      <c r="B92" s="1" t="e">
        <f t="array" aca="1" ref="B92" ca="1">INDEX(#REF!,RANDBETWEEN(1,COUNTA(#REF!)))</f>
        <v>#REF!</v>
      </c>
      <c r="C92" s="1" t="e">
        <f t="array" aca="1" ref="C92" ca="1">INDEX(#REF!,RANDBETWEEN(1,COUNTA(#REF!)))</f>
        <v>#REF!</v>
      </c>
      <c r="D92" s="1" t="e">
        <f t="array" aca="1" ref="D92" ca="1">INDEX(#REF!,RANDBETWEEN(1,COUNTA(#REF!)))</f>
        <v>#REF!</v>
      </c>
      <c r="E92" s="1" t="e">
        <f t="array" aca="1" ref="E92" ca="1">INDEX(#REF!,RANDBETWEEN(1,COUNTA(#REF!)))</f>
        <v>#REF!</v>
      </c>
      <c r="F92" s="1" t="e">
        <f t="array" aca="1" ref="F92" ca="1">INDEX(#REF!,RANDBETWEEN(1,COUNTA(#REF!)))</f>
        <v>#REF!</v>
      </c>
      <c r="G92" s="1" t="e">
        <f t="array" aca="1" ref="G92" ca="1">IF($F92="Public Housing (HDB)",INDEX(#REF!,RANDBETWEEN(1,COUNTA(#REF!))),"")</f>
        <v>#REF!</v>
      </c>
      <c r="H92" s="1" t="e">
        <f t="array" aca="1" ref="H92" ca="1">IF($F92="Public Housing (HDB)",INDEX(#REF!,RANDBETWEEN(1,COUNTA(#REF!))),"")</f>
        <v>#REF!</v>
      </c>
      <c r="I92" s="1" t="e">
        <f t="array" aca="1" ref="I92" ca="1">IF($F92="Public Housing (HDB)",INDEX(#REF!,RANDBETWEEN(1,COUNTA(#REF!))),"")</f>
        <v>#REF!</v>
      </c>
      <c r="J92" s="1" t="e">
        <f t="array" aca="1" ref="J92" ca="1">IF($F92="Public Housing (HDB)",INDEX(#REF!,RANDBETWEEN(1,COUNTA(#REF!))),"")</f>
        <v>#REF!</v>
      </c>
      <c r="K92" s="1" t="e">
        <f t="array" aca="1" ref="K92" ca="1">IF($F92&lt;&gt;"Public Housing (HDB)",INDEX(#REF!,RANDBETWEEN(1,COUNTA(#REF!))),"")</f>
        <v>#REF!</v>
      </c>
      <c r="L92" s="1" t="e">
        <f t="array" aca="1" ref="L92" ca="1">IF($F92&lt;&gt;"Public Housing (HDB)",INDEX(#REF!,RANDBETWEEN(1,COUNTA(#REF!))),"")</f>
        <v>#REF!</v>
      </c>
      <c r="M92" s="1" t="e">
        <f t="array" aca="1" ref="M92" ca="1">IF($F92&lt;&gt;"Public Housing (HDB)",INDEX(#REF!,RANDBETWEEN(1,COUNTA(#REF!))),"")</f>
        <v>#REF!</v>
      </c>
      <c r="N92" s="1" t="e">
        <f t="array" aca="1" ref="N92" ca="1">INDEX(#REF!,RANDBETWEEN(1,COUNTA(#REF!)))</f>
        <v>#REF!</v>
      </c>
      <c r="O92" s="1" t="e">
        <f t="array" aca="1" ref="O92" ca="1">INDEX(#REF!,RANDBETWEEN(1,COUNTA(#REF!)))</f>
        <v>#REF!</v>
      </c>
      <c r="P92" s="1" t="e">
        <f t="array" aca="1" ref="P92" ca="1">INDEX(#REF!,RANDBETWEEN(1,COUNTA(#REF!)))</f>
        <v>#REF!</v>
      </c>
      <c r="Q92" s="1" t="e">
        <f ca="1">_xlfn.XLOOKUP(FormResponses2[[#This Row],[How many friends do you have in your neighbourhood? ]],$Q$104:$Q$115,$R$104:$R$115)</f>
        <v>#REF!</v>
      </c>
      <c r="R92" s="1" t="e">
        <f ca="1">_xlfn.XLOOKUP(FormResponses2[[#This Row],[How many friends of different ethnicity do you have in your neighbourhood? ]],$Q$104:$Q$115,$R$104:$R$115)</f>
        <v>#REF!</v>
      </c>
      <c r="S92"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2" s="1"/>
      <c r="U92" s="1" t="e">
        <f t="array" aca="1" ref="U92" ca="1">INDEX(#REF!,RANDBETWEEN(1,COUNTA(#REF!)))</f>
        <v>#REF!</v>
      </c>
      <c r="V92" s="1" t="e">
        <f t="array" aca="1" ref="V92" ca="1">INDEX(#REF!,RANDBETWEEN(1,COUNTA(#REF!)))</f>
        <v>#REF!</v>
      </c>
      <c r="W92" s="1" t="e">
        <f t="array" aca="1" ref="W92" ca="1">INDEX(#REF!,RANDBETWEEN(1,COUNTA(#REF!)))</f>
        <v>#REF!</v>
      </c>
      <c r="X92" s="1" t="e">
        <f t="array" aca="1" ref="X92" ca="1">INDEX(#REF!,RANDBETWEEN(1,COUNTA(#REF!)))</f>
        <v>#REF!</v>
      </c>
      <c r="Y92" s="1" t="e">
        <f t="array" aca="1" ref="Y92" ca="1">INDEX(#REF!,RANDBETWEEN(1,COUNTA(#REF!)))</f>
        <v>#REF!</v>
      </c>
      <c r="Z92" s="1" t="e">
        <f t="array" aca="1" ref="Z92" ca="1">INDEX(#REF!,RANDBETWEEN(1,COUNTA(#REF!)))</f>
        <v>#REF!</v>
      </c>
      <c r="AA92" s="1" t="e">
        <f t="array" aca="1" ref="AA92" ca="1">INDEX(#REF!,RANDBETWEEN(1,COUNTA(#REF!)))</f>
        <v>#REF!</v>
      </c>
      <c r="AB92" s="1" t="e">
        <f t="array" aca="1" ref="AB92" ca="1">INDEX(#REF!,RANDBETWEEN(1,COUNTA(#REF!)))</f>
        <v>#REF!</v>
      </c>
      <c r="AC92" s="1" t="e">
        <f t="array" aca="1" ref="AC92" ca="1">INDEX(#REF!,RANDBETWEEN(1,COUNTA(#REF!)))</f>
        <v>#REF!</v>
      </c>
      <c r="AD92" s="1" t="e">
        <f t="array" aca="1" ref="AD92" ca="1">INDEX(#REF!,RANDBETWEEN(1,COUNTA(#REF!)))</f>
        <v>#REF!</v>
      </c>
      <c r="AE92" s="1" t="e">
        <f t="array" aca="1" ref="AE92" ca="1">INDEX(#REF!,RANDBETWEEN(1,COUNTA(#REF!)))</f>
        <v>#REF!</v>
      </c>
      <c r="AF92" s="1" t="e">
        <f t="array" aca="1" ref="AF92" ca="1">INDEX(#REF!,RANDBETWEEN(1,COUNTA(#REF!)))</f>
        <v>#REF!</v>
      </c>
      <c r="AG92" s="1" t="e">
        <f t="array" aca="1" ref="AG92" ca="1">INDEX(#REF!,RANDBETWEEN(1,COUNTA(#REF!)))</f>
        <v>#REF!</v>
      </c>
      <c r="AH92" s="1" t="e">
        <f t="array" aca="1" ref="AH92" ca="1">INDEX(#REF!,RANDBETWEEN(1,COUNTA(#REF!)))</f>
        <v>#REF!</v>
      </c>
      <c r="AI92" s="1" t="e">
        <f t="array" aca="1" ref="AI92" ca="1">INDEX(#REF!,RANDBETWEEN(1,COUNTA(#REF!)))</f>
        <v>#REF!</v>
      </c>
      <c r="AJ92" s="1" t="e">
        <f t="array" aca="1" ref="AJ92" ca="1">INDEX(#REF!,RANDBETWEEN(1,COUNTA(#REF!)))</f>
        <v>#REF!</v>
      </c>
      <c r="AK92" s="1" t="e">
        <f t="array" aca="1" ref="AK92" ca="1">INDEX(#REF!,RANDBETWEEN(1,COUNTA(#REF!)))</f>
        <v>#REF!</v>
      </c>
      <c r="AL92" s="1" t="e">
        <f t="array" aca="1" ref="AL92" ca="1">INDEX(#REF!,RANDBETWEEN(1,COUNTA(#REF!)))</f>
        <v>#REF!</v>
      </c>
      <c r="AM92" s="1" t="e">
        <f t="array" aca="1" ref="AM92" ca="1">INDEX(#REF!,RANDBETWEEN(1,COUNTA(#REF!)))</f>
        <v>#REF!</v>
      </c>
      <c r="AN92" s="1" t="e">
        <f ca="1">_xlfn.XLOOKUP(AL92,#REF!,#REF!)</f>
        <v>#REF!</v>
      </c>
      <c r="AO92" s="1" t="e">
        <f ca="1">_xlfn.XLOOKUP(AM92,#REF!,#REF!)</f>
        <v>#REF!</v>
      </c>
      <c r="AP92"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2" s="1"/>
      <c r="AR92" s="1" t="e">
        <f t="array" aca="1" ref="AR92" ca="1">INDEX(#REF!,RANDBETWEEN(1,COUNTA(#REF!)))</f>
        <v>#REF!</v>
      </c>
      <c r="AS92" s="1" t="e">
        <f t="array" aca="1" ref="AS92" ca="1">INDEX(#REF!,RANDBETWEEN(1,COUNTA(#REF!)))</f>
        <v>#REF!</v>
      </c>
      <c r="AT92" s="1" t="e">
        <f t="array" aca="1" ref="AT92" ca="1">INDEX(#REF!,RANDBETWEEN(1,COUNTA(#REF!)))</f>
        <v>#REF!</v>
      </c>
      <c r="AU92" s="1" t="e">
        <f t="array" aca="1" ref="AU92" ca="1">INDEX(#REF!,RANDBETWEEN(1,COUNTA(#REF!)))</f>
        <v>#REF!</v>
      </c>
      <c r="AV92" s="1" t="e">
        <f t="array" aca="1" ref="AV92" ca="1">INDEX(#REF!,RANDBETWEEN(1,COUNTA(#REF!)))</f>
        <v>#REF!</v>
      </c>
      <c r="AW92" s="1" t="e">
        <f t="array" aca="1" ref="AW92" ca="1">INDEX(#REF!,RANDBETWEEN(1,COUNTA(#REF!)))</f>
        <v>#REF!</v>
      </c>
      <c r="AX92" s="1" t="e">
        <f t="array" aca="1" ref="AX92" ca="1">INDEX(#REF!,RANDBETWEEN(1,COUNTA(#REF!)))</f>
        <v>#REF!</v>
      </c>
      <c r="AY92" s="1" t="e">
        <f t="array" aca="1" ref="AY92" ca="1">INDEX(#REF!,RANDBETWEEN(1,COUNTA(#REF!)))</f>
        <v>#REF!</v>
      </c>
      <c r="AZ92" s="1" t="e">
        <f t="array" aca="1" ref="AZ92" ca="1">INDEX(#REF!,RANDBETWEEN(1,COUNTA(#REF!)))</f>
        <v>#REF!</v>
      </c>
      <c r="BA92" s="1" t="e">
        <f t="array" aca="1" ref="BA92" ca="1">INDEX(#REF!,RANDBETWEEN(1,COUNTA(#REF!)))</f>
        <v>#REF!</v>
      </c>
      <c r="BB92" s="1" t="e">
        <f t="array" aca="1" ref="BB92" ca="1">INDEX(#REF!,RANDBETWEEN(1,COUNTA(#REF!)))</f>
        <v>#REF!</v>
      </c>
      <c r="BC92" s="1" t="e">
        <f t="array" aca="1" ref="BC92" ca="1">IF($AV92="Yes",INDEX(#REF!,RANDBETWEEN(1,COUNTA(#REF!))),"")</f>
        <v>#REF!</v>
      </c>
      <c r="BD92" s="1" t="e">
        <f t="array" aca="1" ref="BD92" ca="1">IF($AV92="Yes",INDEX(#REF!,RANDBETWEEN(1,COUNTA(#REF!))),"")</f>
        <v>#REF!</v>
      </c>
      <c r="BE92" s="1" t="e">
        <f t="array" aca="1" ref="BE92" ca="1">IF($AV92="Yes",INDEX(#REF!,RANDBETWEEN(1,COUNTA(#REF!))),"")</f>
        <v>#REF!</v>
      </c>
      <c r="BF92" s="1" t="e">
        <f t="array" aca="1" ref="BF92" ca="1">IF($AV92="Yes",INDEX(#REF!,RANDBETWEEN(1,COUNTA(#REF!))),"")</f>
        <v>#REF!</v>
      </c>
      <c r="BG92" s="1" t="e">
        <f t="array" aca="1" ref="BG92" ca="1">IF($AV92="Yes",INDEX(#REF!,RANDBETWEEN(1,COUNTA(#REF!))),"")</f>
        <v>#REF!</v>
      </c>
    </row>
    <row r="93" spans="1:59" ht="12.5" x14ac:dyDescent="0.25">
      <c r="A93" s="6">
        <v>44930.812291666669</v>
      </c>
      <c r="B93" s="1" t="e">
        <f t="array" aca="1" ref="B93" ca="1">INDEX(#REF!,RANDBETWEEN(1,COUNTA(#REF!)))</f>
        <v>#REF!</v>
      </c>
      <c r="C93" s="1" t="e">
        <f t="array" aca="1" ref="C93" ca="1">INDEX(#REF!,RANDBETWEEN(1,COUNTA(#REF!)))</f>
        <v>#REF!</v>
      </c>
      <c r="D93" s="1" t="e">
        <f t="array" aca="1" ref="D93" ca="1">INDEX(#REF!,RANDBETWEEN(1,COUNTA(#REF!)))</f>
        <v>#REF!</v>
      </c>
      <c r="E93" s="1" t="e">
        <f t="array" aca="1" ref="E93" ca="1">INDEX(#REF!,RANDBETWEEN(1,COUNTA(#REF!)))</f>
        <v>#REF!</v>
      </c>
      <c r="F93" s="1" t="e">
        <f t="array" aca="1" ref="F93" ca="1">INDEX(#REF!,RANDBETWEEN(1,COUNTA(#REF!)))</f>
        <v>#REF!</v>
      </c>
      <c r="G93" s="1" t="e">
        <f t="array" aca="1" ref="G93" ca="1">IF($F93="Public Housing (HDB)",INDEX(#REF!,RANDBETWEEN(1,COUNTA(#REF!))),"")</f>
        <v>#REF!</v>
      </c>
      <c r="H93" s="1" t="e">
        <f t="array" aca="1" ref="H93" ca="1">IF($F93="Public Housing (HDB)",INDEX(#REF!,RANDBETWEEN(1,COUNTA(#REF!))),"")</f>
        <v>#REF!</v>
      </c>
      <c r="I93" s="1" t="e">
        <f t="array" aca="1" ref="I93" ca="1">IF($F93="Public Housing (HDB)",INDEX(#REF!,RANDBETWEEN(1,COUNTA(#REF!))),"")</f>
        <v>#REF!</v>
      </c>
      <c r="J93" s="1" t="e">
        <f t="array" aca="1" ref="J93" ca="1">IF($F93="Public Housing (HDB)",INDEX(#REF!,RANDBETWEEN(1,COUNTA(#REF!))),"")</f>
        <v>#REF!</v>
      </c>
      <c r="K93" s="1" t="e">
        <f t="array" aca="1" ref="K93" ca="1">IF($F93&lt;&gt;"Public Housing (HDB)",INDEX(#REF!,RANDBETWEEN(1,COUNTA(#REF!))),"")</f>
        <v>#REF!</v>
      </c>
      <c r="L93" s="1" t="e">
        <f t="array" aca="1" ref="L93" ca="1">IF($F93&lt;&gt;"Public Housing (HDB)",INDEX(#REF!,RANDBETWEEN(1,COUNTA(#REF!))),"")</f>
        <v>#REF!</v>
      </c>
      <c r="M93" s="1" t="e">
        <f t="array" aca="1" ref="M93" ca="1">IF($F93&lt;&gt;"Public Housing (HDB)",INDEX(#REF!,RANDBETWEEN(1,COUNTA(#REF!))),"")</f>
        <v>#REF!</v>
      </c>
      <c r="N93" s="1" t="e">
        <f t="array" aca="1" ref="N93" ca="1">INDEX(#REF!,RANDBETWEEN(1,COUNTA(#REF!)))</f>
        <v>#REF!</v>
      </c>
      <c r="O93" s="1" t="e">
        <f t="array" aca="1" ref="O93" ca="1">INDEX(#REF!,RANDBETWEEN(1,COUNTA(#REF!)))</f>
        <v>#REF!</v>
      </c>
      <c r="P93" s="1" t="e">
        <f t="array" aca="1" ref="P93" ca="1">INDEX(#REF!,RANDBETWEEN(1,COUNTA(#REF!)))</f>
        <v>#REF!</v>
      </c>
      <c r="Q93" s="1" t="e">
        <f ca="1">_xlfn.XLOOKUP(FormResponses2[[#This Row],[How many friends do you have in your neighbourhood? ]],$Q$104:$Q$115,$R$104:$R$115)</f>
        <v>#REF!</v>
      </c>
      <c r="R93" s="1" t="e">
        <f ca="1">_xlfn.XLOOKUP(FormResponses2[[#This Row],[How many friends of different ethnicity do you have in your neighbourhood? ]],$Q$104:$Q$115,$R$104:$R$115)</f>
        <v>#REF!</v>
      </c>
      <c r="S93"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3" s="1">
        <v>0</v>
      </c>
      <c r="U93" s="1" t="e">
        <f t="array" aca="1" ref="U93" ca="1">INDEX(#REF!,RANDBETWEEN(1,COUNTA(#REF!)))</f>
        <v>#REF!</v>
      </c>
      <c r="V93" s="1" t="e">
        <f t="array" aca="1" ref="V93" ca="1">INDEX(#REF!,RANDBETWEEN(1,COUNTA(#REF!)))</f>
        <v>#REF!</v>
      </c>
      <c r="W93" s="1" t="e">
        <f t="array" aca="1" ref="W93" ca="1">INDEX(#REF!,RANDBETWEEN(1,COUNTA(#REF!)))</f>
        <v>#REF!</v>
      </c>
      <c r="X93" s="1" t="e">
        <f t="array" aca="1" ref="X93" ca="1">INDEX(#REF!,RANDBETWEEN(1,COUNTA(#REF!)))</f>
        <v>#REF!</v>
      </c>
      <c r="Y93" s="1" t="e">
        <f t="array" aca="1" ref="Y93" ca="1">INDEX(#REF!,RANDBETWEEN(1,COUNTA(#REF!)))</f>
        <v>#REF!</v>
      </c>
      <c r="Z93" s="1" t="e">
        <f t="array" aca="1" ref="Z93" ca="1">INDEX(#REF!,RANDBETWEEN(1,COUNTA(#REF!)))</f>
        <v>#REF!</v>
      </c>
      <c r="AA93" s="1" t="e">
        <f t="array" aca="1" ref="AA93" ca="1">INDEX(#REF!,RANDBETWEEN(1,COUNTA(#REF!)))</f>
        <v>#REF!</v>
      </c>
      <c r="AB93" s="1" t="e">
        <f t="array" aca="1" ref="AB93" ca="1">INDEX(#REF!,RANDBETWEEN(1,COUNTA(#REF!)))</f>
        <v>#REF!</v>
      </c>
      <c r="AC93" s="1" t="e">
        <f t="array" aca="1" ref="AC93" ca="1">INDEX(#REF!,RANDBETWEEN(1,COUNTA(#REF!)))</f>
        <v>#REF!</v>
      </c>
      <c r="AD93" s="1" t="e">
        <f t="array" aca="1" ref="AD93" ca="1">INDEX(#REF!,RANDBETWEEN(1,COUNTA(#REF!)))</f>
        <v>#REF!</v>
      </c>
      <c r="AE93" s="1" t="e">
        <f t="array" aca="1" ref="AE93" ca="1">INDEX(#REF!,RANDBETWEEN(1,COUNTA(#REF!)))</f>
        <v>#REF!</v>
      </c>
      <c r="AF93" s="1" t="e">
        <f t="array" aca="1" ref="AF93" ca="1">INDEX(#REF!,RANDBETWEEN(1,COUNTA(#REF!)))</f>
        <v>#REF!</v>
      </c>
      <c r="AG93" s="1" t="e">
        <f t="array" aca="1" ref="AG93" ca="1">INDEX(#REF!,RANDBETWEEN(1,COUNTA(#REF!)))</f>
        <v>#REF!</v>
      </c>
      <c r="AH93" s="1" t="e">
        <f t="array" aca="1" ref="AH93" ca="1">INDEX(#REF!,RANDBETWEEN(1,COUNTA(#REF!)))</f>
        <v>#REF!</v>
      </c>
      <c r="AI93" s="1" t="e">
        <f t="array" aca="1" ref="AI93" ca="1">INDEX(#REF!,RANDBETWEEN(1,COUNTA(#REF!)))</f>
        <v>#REF!</v>
      </c>
      <c r="AJ93" s="1" t="e">
        <f t="array" aca="1" ref="AJ93" ca="1">INDEX(#REF!,RANDBETWEEN(1,COUNTA(#REF!)))</f>
        <v>#REF!</v>
      </c>
      <c r="AK93" s="1" t="e">
        <f t="array" aca="1" ref="AK93" ca="1">INDEX(#REF!,RANDBETWEEN(1,COUNTA(#REF!)))</f>
        <v>#REF!</v>
      </c>
      <c r="AL93" s="1" t="e">
        <f t="array" aca="1" ref="AL93" ca="1">INDEX(#REF!,RANDBETWEEN(1,COUNTA(#REF!)))</f>
        <v>#REF!</v>
      </c>
      <c r="AM93" s="1" t="e">
        <f t="array" aca="1" ref="AM93" ca="1">INDEX(#REF!,RANDBETWEEN(1,COUNTA(#REF!)))</f>
        <v>#REF!</v>
      </c>
      <c r="AN93" s="1" t="e">
        <f ca="1">_xlfn.XLOOKUP(AL93,#REF!,#REF!)</f>
        <v>#REF!</v>
      </c>
      <c r="AO93" s="1" t="e">
        <f ca="1">_xlfn.XLOOKUP(AM93,#REF!,#REF!)</f>
        <v>#REF!</v>
      </c>
      <c r="AP93"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3" s="1"/>
      <c r="AR93" s="1" t="e">
        <f t="array" aca="1" ref="AR93" ca="1">INDEX(#REF!,RANDBETWEEN(1,COUNTA(#REF!)))</f>
        <v>#REF!</v>
      </c>
      <c r="AS93" s="1" t="e">
        <f t="array" aca="1" ref="AS93" ca="1">INDEX(#REF!,RANDBETWEEN(1,COUNTA(#REF!)))</f>
        <v>#REF!</v>
      </c>
      <c r="AT93" s="1" t="e">
        <f t="array" aca="1" ref="AT93" ca="1">INDEX(#REF!,RANDBETWEEN(1,COUNTA(#REF!)))</f>
        <v>#REF!</v>
      </c>
      <c r="AU93" s="1" t="e">
        <f t="array" aca="1" ref="AU93" ca="1">INDEX(#REF!,RANDBETWEEN(1,COUNTA(#REF!)))</f>
        <v>#REF!</v>
      </c>
      <c r="AV93" s="1" t="e">
        <f t="array" aca="1" ref="AV93" ca="1">INDEX(#REF!,RANDBETWEEN(1,COUNTA(#REF!)))</f>
        <v>#REF!</v>
      </c>
      <c r="AW93" s="1" t="e">
        <f t="array" aca="1" ref="AW93" ca="1">INDEX(#REF!,RANDBETWEEN(1,COUNTA(#REF!)))</f>
        <v>#REF!</v>
      </c>
      <c r="AX93" s="1" t="e">
        <f t="array" aca="1" ref="AX93" ca="1">INDEX(#REF!,RANDBETWEEN(1,COUNTA(#REF!)))</f>
        <v>#REF!</v>
      </c>
      <c r="AY93" s="1" t="e">
        <f t="array" aca="1" ref="AY93" ca="1">INDEX(#REF!,RANDBETWEEN(1,COUNTA(#REF!)))</f>
        <v>#REF!</v>
      </c>
      <c r="AZ93" s="1" t="e">
        <f t="array" aca="1" ref="AZ93" ca="1">INDEX(#REF!,RANDBETWEEN(1,COUNTA(#REF!)))</f>
        <v>#REF!</v>
      </c>
      <c r="BA93" s="1" t="e">
        <f t="array" aca="1" ref="BA93" ca="1">INDEX(#REF!,RANDBETWEEN(1,COUNTA(#REF!)))</f>
        <v>#REF!</v>
      </c>
      <c r="BB93" s="1" t="e">
        <f t="array" aca="1" ref="BB93" ca="1">INDEX(#REF!,RANDBETWEEN(1,COUNTA(#REF!)))</f>
        <v>#REF!</v>
      </c>
      <c r="BC93" s="1" t="e">
        <f t="array" aca="1" ref="BC93" ca="1">IF($AV93="Yes",INDEX(#REF!,RANDBETWEEN(1,COUNTA(#REF!))),"")</f>
        <v>#REF!</v>
      </c>
      <c r="BD93" s="1" t="e">
        <f t="array" aca="1" ref="BD93" ca="1">IF($AV93="Yes",INDEX(#REF!,RANDBETWEEN(1,COUNTA(#REF!))),"")</f>
        <v>#REF!</v>
      </c>
      <c r="BE93" s="1" t="e">
        <f t="array" aca="1" ref="BE93" ca="1">IF($AV93="Yes",INDEX(#REF!,RANDBETWEEN(1,COUNTA(#REF!))),"")</f>
        <v>#REF!</v>
      </c>
      <c r="BF93" s="1" t="e">
        <f t="array" aca="1" ref="BF93" ca="1">IF($AV93="Yes",INDEX(#REF!,RANDBETWEEN(1,COUNTA(#REF!))),"")</f>
        <v>#REF!</v>
      </c>
      <c r="BG93" s="1" t="e">
        <f t="array" aca="1" ref="BG93" ca="1">IF($AV93="Yes",INDEX(#REF!,RANDBETWEEN(1,COUNTA(#REF!))),"")</f>
        <v>#REF!</v>
      </c>
    </row>
    <row r="94" spans="1:59" ht="12.5" x14ac:dyDescent="0.25">
      <c r="A94" s="6">
        <v>44931.812291666669</v>
      </c>
      <c r="B94" s="1" t="e">
        <f t="array" aca="1" ref="B94" ca="1">INDEX(#REF!,RANDBETWEEN(1,COUNTA(#REF!)))</f>
        <v>#REF!</v>
      </c>
      <c r="C94" s="1" t="e">
        <f t="array" aca="1" ref="C94" ca="1">INDEX(#REF!,RANDBETWEEN(1,COUNTA(#REF!)))</f>
        <v>#REF!</v>
      </c>
      <c r="D94" s="1" t="e">
        <f t="array" aca="1" ref="D94" ca="1">INDEX(#REF!,RANDBETWEEN(1,COUNTA(#REF!)))</f>
        <v>#REF!</v>
      </c>
      <c r="E94" s="1" t="e">
        <f t="array" aca="1" ref="E94" ca="1">INDEX(#REF!,RANDBETWEEN(1,COUNTA(#REF!)))</f>
        <v>#REF!</v>
      </c>
      <c r="F94" s="1" t="e">
        <f t="array" aca="1" ref="F94" ca="1">INDEX(#REF!,RANDBETWEEN(1,COUNTA(#REF!)))</f>
        <v>#REF!</v>
      </c>
      <c r="G94" s="1" t="e">
        <f t="array" aca="1" ref="G94" ca="1">IF($F94="Public Housing (HDB)",INDEX(#REF!,RANDBETWEEN(1,COUNTA(#REF!))),"")</f>
        <v>#REF!</v>
      </c>
      <c r="H94" s="1" t="e">
        <f t="array" aca="1" ref="H94" ca="1">IF($F94="Public Housing (HDB)",INDEX(#REF!,RANDBETWEEN(1,COUNTA(#REF!))),"")</f>
        <v>#REF!</v>
      </c>
      <c r="I94" s="1" t="e">
        <f t="array" aca="1" ref="I94" ca="1">IF($F94="Public Housing (HDB)",INDEX(#REF!,RANDBETWEEN(1,COUNTA(#REF!))),"")</f>
        <v>#REF!</v>
      </c>
      <c r="J94" s="1" t="e">
        <f t="array" aca="1" ref="J94" ca="1">IF($F94="Public Housing (HDB)",INDEX(#REF!,RANDBETWEEN(1,COUNTA(#REF!))),"")</f>
        <v>#REF!</v>
      </c>
      <c r="K94" s="1" t="e">
        <f t="array" aca="1" ref="K94" ca="1">IF($F94&lt;&gt;"Public Housing (HDB)",INDEX(#REF!,RANDBETWEEN(1,COUNTA(#REF!))),"")</f>
        <v>#REF!</v>
      </c>
      <c r="L94" s="1" t="e">
        <f t="array" aca="1" ref="L94" ca="1">IF($F94&lt;&gt;"Public Housing (HDB)",INDEX(#REF!,RANDBETWEEN(1,COUNTA(#REF!))),"")</f>
        <v>#REF!</v>
      </c>
      <c r="M94" s="1" t="e">
        <f t="array" aca="1" ref="M94" ca="1">IF($F94&lt;&gt;"Public Housing (HDB)",INDEX(#REF!,RANDBETWEEN(1,COUNTA(#REF!))),"")</f>
        <v>#REF!</v>
      </c>
      <c r="N94" s="1" t="e">
        <f t="array" aca="1" ref="N94" ca="1">INDEX(#REF!,RANDBETWEEN(1,COUNTA(#REF!)))</f>
        <v>#REF!</v>
      </c>
      <c r="O94" s="1" t="e">
        <f t="array" aca="1" ref="O94" ca="1">INDEX(#REF!,RANDBETWEEN(1,COUNTA(#REF!)))</f>
        <v>#REF!</v>
      </c>
      <c r="P94" s="1" t="e">
        <f t="array" aca="1" ref="P94" ca="1">INDEX(#REF!,RANDBETWEEN(1,COUNTA(#REF!)))</f>
        <v>#REF!</v>
      </c>
      <c r="Q94" s="1" t="e">
        <f ca="1">_xlfn.XLOOKUP(FormResponses2[[#This Row],[How many friends do you have in your neighbourhood? ]],$Q$104:$Q$115,$R$104:$R$115)</f>
        <v>#REF!</v>
      </c>
      <c r="R94" s="1" t="e">
        <f ca="1">_xlfn.XLOOKUP(FormResponses2[[#This Row],[How many friends of different ethnicity do you have in your neighbourhood? ]],$Q$104:$Q$115,$R$104:$R$115)</f>
        <v>#REF!</v>
      </c>
      <c r="S94"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4" s="1">
        <v>0.68586387434554974</v>
      </c>
      <c r="U94" s="1" t="e">
        <f t="array" aca="1" ref="U94" ca="1">INDEX(#REF!,RANDBETWEEN(1,COUNTA(#REF!)))</f>
        <v>#REF!</v>
      </c>
      <c r="V94" s="1" t="e">
        <f t="array" aca="1" ref="V94" ca="1">INDEX(#REF!,RANDBETWEEN(1,COUNTA(#REF!)))</f>
        <v>#REF!</v>
      </c>
      <c r="W94" s="1" t="e">
        <f t="array" aca="1" ref="W94" ca="1">INDEX(#REF!,RANDBETWEEN(1,COUNTA(#REF!)))</f>
        <v>#REF!</v>
      </c>
      <c r="X94" s="1" t="e">
        <f t="array" aca="1" ref="X94" ca="1">INDEX(#REF!,RANDBETWEEN(1,COUNTA(#REF!)))</f>
        <v>#REF!</v>
      </c>
      <c r="Y94" s="1" t="e">
        <f t="array" aca="1" ref="Y94" ca="1">INDEX(#REF!,RANDBETWEEN(1,COUNTA(#REF!)))</f>
        <v>#REF!</v>
      </c>
      <c r="Z94" s="1" t="e">
        <f t="array" aca="1" ref="Z94" ca="1">INDEX(#REF!,RANDBETWEEN(1,COUNTA(#REF!)))</f>
        <v>#REF!</v>
      </c>
      <c r="AA94" s="1" t="e">
        <f t="array" aca="1" ref="AA94" ca="1">INDEX(#REF!,RANDBETWEEN(1,COUNTA(#REF!)))</f>
        <v>#REF!</v>
      </c>
      <c r="AB94" s="1" t="e">
        <f t="array" aca="1" ref="AB94" ca="1">INDEX(#REF!,RANDBETWEEN(1,COUNTA(#REF!)))</f>
        <v>#REF!</v>
      </c>
      <c r="AC94" s="1" t="e">
        <f t="array" aca="1" ref="AC94" ca="1">INDEX(#REF!,RANDBETWEEN(1,COUNTA(#REF!)))</f>
        <v>#REF!</v>
      </c>
      <c r="AD94" s="1" t="e">
        <f t="array" aca="1" ref="AD94" ca="1">INDEX(#REF!,RANDBETWEEN(1,COUNTA(#REF!)))</f>
        <v>#REF!</v>
      </c>
      <c r="AE94" s="1" t="e">
        <f t="array" aca="1" ref="AE94" ca="1">INDEX(#REF!,RANDBETWEEN(1,COUNTA(#REF!)))</f>
        <v>#REF!</v>
      </c>
      <c r="AF94" s="1" t="e">
        <f t="array" aca="1" ref="AF94" ca="1">INDEX(#REF!,RANDBETWEEN(1,COUNTA(#REF!)))</f>
        <v>#REF!</v>
      </c>
      <c r="AG94" s="1" t="e">
        <f t="array" aca="1" ref="AG94" ca="1">INDEX(#REF!,RANDBETWEEN(1,COUNTA(#REF!)))</f>
        <v>#REF!</v>
      </c>
      <c r="AH94" s="1" t="e">
        <f t="array" aca="1" ref="AH94" ca="1">INDEX(#REF!,RANDBETWEEN(1,COUNTA(#REF!)))</f>
        <v>#REF!</v>
      </c>
      <c r="AI94" s="1" t="e">
        <f t="array" aca="1" ref="AI94" ca="1">INDEX(#REF!,RANDBETWEEN(1,COUNTA(#REF!)))</f>
        <v>#REF!</v>
      </c>
      <c r="AJ94" s="1" t="e">
        <f t="array" aca="1" ref="AJ94" ca="1">INDEX(#REF!,RANDBETWEEN(1,COUNTA(#REF!)))</f>
        <v>#REF!</v>
      </c>
      <c r="AK94" s="1" t="e">
        <f t="array" aca="1" ref="AK94" ca="1">INDEX(#REF!,RANDBETWEEN(1,COUNTA(#REF!)))</f>
        <v>#REF!</v>
      </c>
      <c r="AL94" s="1" t="e">
        <f t="array" aca="1" ref="AL94" ca="1">INDEX(#REF!,RANDBETWEEN(1,COUNTA(#REF!)))</f>
        <v>#REF!</v>
      </c>
      <c r="AM94" s="1" t="e">
        <f t="array" aca="1" ref="AM94" ca="1">INDEX(#REF!,RANDBETWEEN(1,COUNTA(#REF!)))</f>
        <v>#REF!</v>
      </c>
      <c r="AN94" s="1" t="e">
        <f ca="1">_xlfn.XLOOKUP(AL94,#REF!,#REF!)</f>
        <v>#REF!</v>
      </c>
      <c r="AO94" s="1" t="e">
        <f ca="1">_xlfn.XLOOKUP(AM94,#REF!,#REF!)</f>
        <v>#REF!</v>
      </c>
      <c r="AP94"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4" s="1">
        <v>0.71563981042654023</v>
      </c>
      <c r="AR94" s="1" t="e">
        <f t="array" aca="1" ref="AR94" ca="1">INDEX(#REF!,RANDBETWEEN(1,COUNTA(#REF!)))</f>
        <v>#REF!</v>
      </c>
      <c r="AS94" s="1" t="e">
        <f t="array" aca="1" ref="AS94" ca="1">INDEX(#REF!,RANDBETWEEN(1,COUNTA(#REF!)))</f>
        <v>#REF!</v>
      </c>
      <c r="AT94" s="1" t="e">
        <f t="array" aca="1" ref="AT94" ca="1">INDEX(#REF!,RANDBETWEEN(1,COUNTA(#REF!)))</f>
        <v>#REF!</v>
      </c>
      <c r="AU94" s="1" t="e">
        <f t="array" aca="1" ref="AU94" ca="1">INDEX(#REF!,RANDBETWEEN(1,COUNTA(#REF!)))</f>
        <v>#REF!</v>
      </c>
      <c r="AV94" s="1" t="e">
        <f t="array" aca="1" ref="AV94" ca="1">INDEX(#REF!,RANDBETWEEN(1,COUNTA(#REF!)))</f>
        <v>#REF!</v>
      </c>
      <c r="AW94" s="1" t="e">
        <f t="array" aca="1" ref="AW94" ca="1">INDEX(#REF!,RANDBETWEEN(1,COUNTA(#REF!)))</f>
        <v>#REF!</v>
      </c>
      <c r="AX94" s="1" t="e">
        <f t="array" aca="1" ref="AX94" ca="1">INDEX(#REF!,RANDBETWEEN(1,COUNTA(#REF!)))</f>
        <v>#REF!</v>
      </c>
      <c r="AY94" s="1" t="e">
        <f t="array" aca="1" ref="AY94" ca="1">INDEX(#REF!,RANDBETWEEN(1,COUNTA(#REF!)))</f>
        <v>#REF!</v>
      </c>
      <c r="AZ94" s="1" t="e">
        <f t="array" aca="1" ref="AZ94" ca="1">INDEX(#REF!,RANDBETWEEN(1,COUNTA(#REF!)))</f>
        <v>#REF!</v>
      </c>
      <c r="BA94" s="1" t="e">
        <f t="array" aca="1" ref="BA94" ca="1">INDEX(#REF!,RANDBETWEEN(1,COUNTA(#REF!)))</f>
        <v>#REF!</v>
      </c>
      <c r="BB94" s="1" t="e">
        <f t="array" aca="1" ref="BB94" ca="1">INDEX(#REF!,RANDBETWEEN(1,COUNTA(#REF!)))</f>
        <v>#REF!</v>
      </c>
      <c r="BC94" s="1" t="e">
        <f t="array" aca="1" ref="BC94" ca="1">IF($AV94="Yes",INDEX(#REF!,RANDBETWEEN(1,COUNTA(#REF!))),"")</f>
        <v>#REF!</v>
      </c>
      <c r="BD94" s="1" t="e">
        <f t="array" aca="1" ref="BD94" ca="1">IF($AV94="Yes",INDEX(#REF!,RANDBETWEEN(1,COUNTA(#REF!))),"")</f>
        <v>#REF!</v>
      </c>
      <c r="BE94" s="1" t="e">
        <f t="array" aca="1" ref="BE94" ca="1">IF($AV94="Yes",INDEX(#REF!,RANDBETWEEN(1,COUNTA(#REF!))),"")</f>
        <v>#REF!</v>
      </c>
      <c r="BF94" s="1" t="e">
        <f t="array" aca="1" ref="BF94" ca="1">IF($AV94="Yes",INDEX(#REF!,RANDBETWEEN(1,COUNTA(#REF!))),"")</f>
        <v>#REF!</v>
      </c>
      <c r="BG94" s="1" t="e">
        <f t="array" aca="1" ref="BG94" ca="1">IF($AV94="Yes",INDEX(#REF!,RANDBETWEEN(1,COUNTA(#REF!))),"")</f>
        <v>#REF!</v>
      </c>
    </row>
    <row r="95" spans="1:59" ht="12.5" x14ac:dyDescent="0.25">
      <c r="A95" s="6">
        <v>44932.812291666669</v>
      </c>
      <c r="B95" s="1" t="e">
        <f t="array" aca="1" ref="B95" ca="1">INDEX(#REF!,RANDBETWEEN(1,COUNTA(#REF!)))</f>
        <v>#REF!</v>
      </c>
      <c r="C95" s="1" t="e">
        <f t="array" aca="1" ref="C95" ca="1">INDEX(#REF!,RANDBETWEEN(1,COUNTA(#REF!)))</f>
        <v>#REF!</v>
      </c>
      <c r="D95" s="1" t="e">
        <f t="array" aca="1" ref="D95" ca="1">INDEX(#REF!,RANDBETWEEN(1,COUNTA(#REF!)))</f>
        <v>#REF!</v>
      </c>
      <c r="E95" s="1" t="e">
        <f t="array" aca="1" ref="E95" ca="1">INDEX(#REF!,RANDBETWEEN(1,COUNTA(#REF!)))</f>
        <v>#REF!</v>
      </c>
      <c r="F95" s="1" t="e">
        <f t="array" aca="1" ref="F95" ca="1">INDEX(#REF!,RANDBETWEEN(1,COUNTA(#REF!)))</f>
        <v>#REF!</v>
      </c>
      <c r="G95" s="1" t="e">
        <f t="array" aca="1" ref="G95" ca="1">IF($F95="Public Housing (HDB)",INDEX(#REF!,RANDBETWEEN(1,COUNTA(#REF!))),"")</f>
        <v>#REF!</v>
      </c>
      <c r="H95" s="1" t="e">
        <f t="array" aca="1" ref="H95" ca="1">IF($F95="Public Housing (HDB)",INDEX(#REF!,RANDBETWEEN(1,COUNTA(#REF!))),"")</f>
        <v>#REF!</v>
      </c>
      <c r="I95" s="1" t="e">
        <f t="array" aca="1" ref="I95" ca="1">IF($F95="Public Housing (HDB)",INDEX(#REF!,RANDBETWEEN(1,COUNTA(#REF!))),"")</f>
        <v>#REF!</v>
      </c>
      <c r="J95" s="1" t="e">
        <f t="array" aca="1" ref="J95" ca="1">IF($F95="Public Housing (HDB)",INDEX(#REF!,RANDBETWEEN(1,COUNTA(#REF!))),"")</f>
        <v>#REF!</v>
      </c>
      <c r="K95" s="1" t="e">
        <f t="array" aca="1" ref="K95" ca="1">IF($F95&lt;&gt;"Public Housing (HDB)",INDEX(#REF!,RANDBETWEEN(1,COUNTA(#REF!))),"")</f>
        <v>#REF!</v>
      </c>
      <c r="L95" s="1" t="e">
        <f t="array" aca="1" ref="L95" ca="1">IF($F95&lt;&gt;"Public Housing (HDB)",INDEX(#REF!,RANDBETWEEN(1,COUNTA(#REF!))),"")</f>
        <v>#REF!</v>
      </c>
      <c r="M95" s="1" t="e">
        <f t="array" aca="1" ref="M95" ca="1">IF($F95&lt;&gt;"Public Housing (HDB)",INDEX(#REF!,RANDBETWEEN(1,COUNTA(#REF!))),"")</f>
        <v>#REF!</v>
      </c>
      <c r="N95" s="1" t="e">
        <f t="array" aca="1" ref="N95" ca="1">INDEX(#REF!,RANDBETWEEN(1,COUNTA(#REF!)))</f>
        <v>#REF!</v>
      </c>
      <c r="O95" s="1" t="e">
        <f t="array" aca="1" ref="O95" ca="1">INDEX(#REF!,RANDBETWEEN(1,COUNTA(#REF!)))</f>
        <v>#REF!</v>
      </c>
      <c r="P95" s="1" t="e">
        <f t="array" aca="1" ref="P95" ca="1">INDEX(#REF!,RANDBETWEEN(1,COUNTA(#REF!)))</f>
        <v>#REF!</v>
      </c>
      <c r="Q95" s="1" t="e">
        <f ca="1">_xlfn.XLOOKUP(FormResponses2[[#This Row],[How many friends do you have in your neighbourhood? ]],$Q$104:$Q$115,$R$104:$R$115)</f>
        <v>#REF!</v>
      </c>
      <c r="R95" s="1" t="e">
        <f ca="1">_xlfn.XLOOKUP(FormResponses2[[#This Row],[How many friends of different ethnicity do you have in your neighbourhood? ]],$Q$104:$Q$115,$R$104:$R$115)</f>
        <v>#REF!</v>
      </c>
      <c r="S95"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5" s="1"/>
      <c r="U95" s="1" t="e">
        <f t="array" aca="1" ref="U95" ca="1">INDEX(#REF!,RANDBETWEEN(1,COUNTA(#REF!)))</f>
        <v>#REF!</v>
      </c>
      <c r="V95" s="1" t="e">
        <f t="array" aca="1" ref="V95" ca="1">INDEX(#REF!,RANDBETWEEN(1,COUNTA(#REF!)))</f>
        <v>#REF!</v>
      </c>
      <c r="W95" s="1" t="e">
        <f t="array" aca="1" ref="W95" ca="1">INDEX(#REF!,RANDBETWEEN(1,COUNTA(#REF!)))</f>
        <v>#REF!</v>
      </c>
      <c r="X95" s="1" t="e">
        <f t="array" aca="1" ref="X95" ca="1">INDEX(#REF!,RANDBETWEEN(1,COUNTA(#REF!)))</f>
        <v>#REF!</v>
      </c>
      <c r="Y95" s="1" t="e">
        <f t="array" aca="1" ref="Y95" ca="1">INDEX(#REF!,RANDBETWEEN(1,COUNTA(#REF!)))</f>
        <v>#REF!</v>
      </c>
      <c r="Z95" s="1" t="e">
        <f t="array" aca="1" ref="Z95" ca="1">INDEX(#REF!,RANDBETWEEN(1,COUNTA(#REF!)))</f>
        <v>#REF!</v>
      </c>
      <c r="AA95" s="1" t="e">
        <f t="array" aca="1" ref="AA95" ca="1">INDEX(#REF!,RANDBETWEEN(1,COUNTA(#REF!)))</f>
        <v>#REF!</v>
      </c>
      <c r="AB95" s="1" t="e">
        <f t="array" aca="1" ref="AB95" ca="1">INDEX(#REF!,RANDBETWEEN(1,COUNTA(#REF!)))</f>
        <v>#REF!</v>
      </c>
      <c r="AC95" s="1" t="e">
        <f t="array" aca="1" ref="AC95" ca="1">INDEX(#REF!,RANDBETWEEN(1,COUNTA(#REF!)))</f>
        <v>#REF!</v>
      </c>
      <c r="AD95" s="1" t="e">
        <f t="array" aca="1" ref="AD95" ca="1">INDEX(#REF!,RANDBETWEEN(1,COUNTA(#REF!)))</f>
        <v>#REF!</v>
      </c>
      <c r="AE95" s="1" t="e">
        <f t="array" aca="1" ref="AE95" ca="1">INDEX(#REF!,RANDBETWEEN(1,COUNTA(#REF!)))</f>
        <v>#REF!</v>
      </c>
      <c r="AF95" s="1" t="e">
        <f t="array" aca="1" ref="AF95" ca="1">INDEX(#REF!,RANDBETWEEN(1,COUNTA(#REF!)))</f>
        <v>#REF!</v>
      </c>
      <c r="AG95" s="1" t="e">
        <f t="array" aca="1" ref="AG95" ca="1">INDEX(#REF!,RANDBETWEEN(1,COUNTA(#REF!)))</f>
        <v>#REF!</v>
      </c>
      <c r="AH95" s="1" t="e">
        <f t="array" aca="1" ref="AH95" ca="1">INDEX(#REF!,RANDBETWEEN(1,COUNTA(#REF!)))</f>
        <v>#REF!</v>
      </c>
      <c r="AI95" s="1" t="e">
        <f t="array" aca="1" ref="AI95" ca="1">INDEX(#REF!,RANDBETWEEN(1,COUNTA(#REF!)))</f>
        <v>#REF!</v>
      </c>
      <c r="AJ95" s="1" t="e">
        <f t="array" aca="1" ref="AJ95" ca="1">INDEX(#REF!,RANDBETWEEN(1,COUNTA(#REF!)))</f>
        <v>#REF!</v>
      </c>
      <c r="AK95" s="1" t="e">
        <f t="array" aca="1" ref="AK95" ca="1">INDEX(#REF!,RANDBETWEEN(1,COUNTA(#REF!)))</f>
        <v>#REF!</v>
      </c>
      <c r="AL95" s="1" t="e">
        <f t="array" aca="1" ref="AL95" ca="1">INDEX(#REF!,RANDBETWEEN(1,COUNTA(#REF!)))</f>
        <v>#REF!</v>
      </c>
      <c r="AM95" s="1" t="e">
        <f t="array" aca="1" ref="AM95" ca="1">INDEX(#REF!,RANDBETWEEN(1,COUNTA(#REF!)))</f>
        <v>#REF!</v>
      </c>
      <c r="AN95" s="1" t="e">
        <f ca="1">_xlfn.XLOOKUP(AL95,#REF!,#REF!)</f>
        <v>#REF!</v>
      </c>
      <c r="AO95" s="1" t="e">
        <f ca="1">_xlfn.XLOOKUP(AM95,#REF!,#REF!)</f>
        <v>#REF!</v>
      </c>
      <c r="AP95"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5" s="1"/>
      <c r="AR95" s="1" t="e">
        <f t="array" aca="1" ref="AR95" ca="1">INDEX(#REF!,RANDBETWEEN(1,COUNTA(#REF!)))</f>
        <v>#REF!</v>
      </c>
      <c r="AS95" s="1" t="e">
        <f t="array" aca="1" ref="AS95" ca="1">INDEX(#REF!,RANDBETWEEN(1,COUNTA(#REF!)))</f>
        <v>#REF!</v>
      </c>
      <c r="AT95" s="1" t="e">
        <f t="array" aca="1" ref="AT95" ca="1">INDEX(#REF!,RANDBETWEEN(1,COUNTA(#REF!)))</f>
        <v>#REF!</v>
      </c>
      <c r="AU95" s="1" t="e">
        <f t="array" aca="1" ref="AU95" ca="1">INDEX(#REF!,RANDBETWEEN(1,COUNTA(#REF!)))</f>
        <v>#REF!</v>
      </c>
      <c r="AV95" s="1" t="e">
        <f t="array" aca="1" ref="AV95" ca="1">INDEX(#REF!,RANDBETWEEN(1,COUNTA(#REF!)))</f>
        <v>#REF!</v>
      </c>
      <c r="AW95" s="1" t="e">
        <f t="array" aca="1" ref="AW95" ca="1">INDEX(#REF!,RANDBETWEEN(1,COUNTA(#REF!)))</f>
        <v>#REF!</v>
      </c>
      <c r="AX95" s="1" t="e">
        <f t="array" aca="1" ref="AX95" ca="1">INDEX(#REF!,RANDBETWEEN(1,COUNTA(#REF!)))</f>
        <v>#REF!</v>
      </c>
      <c r="AY95" s="1" t="e">
        <f t="array" aca="1" ref="AY95" ca="1">INDEX(#REF!,RANDBETWEEN(1,COUNTA(#REF!)))</f>
        <v>#REF!</v>
      </c>
      <c r="AZ95" s="1" t="e">
        <f t="array" aca="1" ref="AZ95" ca="1">INDEX(#REF!,RANDBETWEEN(1,COUNTA(#REF!)))</f>
        <v>#REF!</v>
      </c>
      <c r="BA95" s="1" t="e">
        <f t="array" aca="1" ref="BA95" ca="1">INDEX(#REF!,RANDBETWEEN(1,COUNTA(#REF!)))</f>
        <v>#REF!</v>
      </c>
      <c r="BB95" s="1" t="e">
        <f t="array" aca="1" ref="BB95" ca="1">INDEX(#REF!,RANDBETWEEN(1,COUNTA(#REF!)))</f>
        <v>#REF!</v>
      </c>
      <c r="BC95" s="1" t="e">
        <f t="array" aca="1" ref="BC95" ca="1">IF($AV95="Yes",INDEX(#REF!,RANDBETWEEN(1,COUNTA(#REF!))),"")</f>
        <v>#REF!</v>
      </c>
      <c r="BD95" s="1" t="e">
        <f t="array" aca="1" ref="BD95" ca="1">IF($AV95="Yes",INDEX(#REF!,RANDBETWEEN(1,COUNTA(#REF!))),"")</f>
        <v>#REF!</v>
      </c>
      <c r="BE95" s="1" t="e">
        <f t="array" aca="1" ref="BE95" ca="1">IF($AV95="Yes",INDEX(#REF!,RANDBETWEEN(1,COUNTA(#REF!))),"")</f>
        <v>#REF!</v>
      </c>
      <c r="BF95" s="1" t="e">
        <f t="array" aca="1" ref="BF95" ca="1">IF($AV95="Yes",INDEX(#REF!,RANDBETWEEN(1,COUNTA(#REF!))),"")</f>
        <v>#REF!</v>
      </c>
      <c r="BG95" s="1" t="e">
        <f t="array" aca="1" ref="BG95" ca="1">IF($AV95="Yes",INDEX(#REF!,RANDBETWEEN(1,COUNTA(#REF!))),"")</f>
        <v>#REF!</v>
      </c>
    </row>
    <row r="96" spans="1:59" ht="12.5" x14ac:dyDescent="0.25">
      <c r="A96" s="6">
        <v>44933.812291666669</v>
      </c>
      <c r="B96" s="1" t="e">
        <f t="array" aca="1" ref="B96" ca="1">INDEX(#REF!,RANDBETWEEN(1,COUNTA(#REF!)))</f>
        <v>#REF!</v>
      </c>
      <c r="C96" s="1" t="e">
        <f t="array" aca="1" ref="C96" ca="1">INDEX(#REF!,RANDBETWEEN(1,COUNTA(#REF!)))</f>
        <v>#REF!</v>
      </c>
      <c r="D96" s="1" t="e">
        <f t="array" aca="1" ref="D96" ca="1">INDEX(#REF!,RANDBETWEEN(1,COUNTA(#REF!)))</f>
        <v>#REF!</v>
      </c>
      <c r="E96" s="1" t="e">
        <f t="array" aca="1" ref="E96" ca="1">INDEX(#REF!,RANDBETWEEN(1,COUNTA(#REF!)))</f>
        <v>#REF!</v>
      </c>
      <c r="F96" s="1" t="e">
        <f t="array" aca="1" ref="F96" ca="1">INDEX(#REF!,RANDBETWEEN(1,COUNTA(#REF!)))</f>
        <v>#REF!</v>
      </c>
      <c r="G96" s="1" t="e">
        <f t="array" aca="1" ref="G96" ca="1">IF($F96="Public Housing (HDB)",INDEX(#REF!,RANDBETWEEN(1,COUNTA(#REF!))),"")</f>
        <v>#REF!</v>
      </c>
      <c r="H96" s="1" t="e">
        <f t="array" aca="1" ref="H96" ca="1">IF($F96="Public Housing (HDB)",INDEX(#REF!,RANDBETWEEN(1,COUNTA(#REF!))),"")</f>
        <v>#REF!</v>
      </c>
      <c r="I96" s="1" t="e">
        <f t="array" aca="1" ref="I96" ca="1">IF($F96="Public Housing (HDB)",INDEX(#REF!,RANDBETWEEN(1,COUNTA(#REF!))),"")</f>
        <v>#REF!</v>
      </c>
      <c r="J96" s="1" t="e">
        <f t="array" aca="1" ref="J96" ca="1">IF($F96="Public Housing (HDB)",INDEX(#REF!,RANDBETWEEN(1,COUNTA(#REF!))),"")</f>
        <v>#REF!</v>
      </c>
      <c r="K96" s="1" t="e">
        <f t="array" aca="1" ref="K96" ca="1">IF($F96&lt;&gt;"Public Housing (HDB)",INDEX(#REF!,RANDBETWEEN(1,COUNTA(#REF!))),"")</f>
        <v>#REF!</v>
      </c>
      <c r="L96" s="1" t="e">
        <f t="array" aca="1" ref="L96" ca="1">IF($F96&lt;&gt;"Public Housing (HDB)",INDEX(#REF!,RANDBETWEEN(1,COUNTA(#REF!))),"")</f>
        <v>#REF!</v>
      </c>
      <c r="M96" s="1" t="e">
        <f t="array" aca="1" ref="M96" ca="1">IF($F96&lt;&gt;"Public Housing (HDB)",INDEX(#REF!,RANDBETWEEN(1,COUNTA(#REF!))),"")</f>
        <v>#REF!</v>
      </c>
      <c r="N96" s="1" t="e">
        <f t="array" aca="1" ref="N96" ca="1">INDEX(#REF!,RANDBETWEEN(1,COUNTA(#REF!)))</f>
        <v>#REF!</v>
      </c>
      <c r="O96" s="1" t="e">
        <f t="array" aca="1" ref="O96" ca="1">INDEX(#REF!,RANDBETWEEN(1,COUNTA(#REF!)))</f>
        <v>#REF!</v>
      </c>
      <c r="P96" s="1" t="e">
        <f t="array" aca="1" ref="P96" ca="1">INDEX(#REF!,RANDBETWEEN(1,COUNTA(#REF!)))</f>
        <v>#REF!</v>
      </c>
      <c r="Q96" s="1" t="e">
        <f ca="1">_xlfn.XLOOKUP(FormResponses2[[#This Row],[How many friends do you have in your neighbourhood? ]],$Q$104:$Q$115,$R$104:$R$115)</f>
        <v>#REF!</v>
      </c>
      <c r="R96" s="1" t="e">
        <f ca="1">_xlfn.XLOOKUP(FormResponses2[[#This Row],[How many friends of different ethnicity do you have in your neighbourhood? ]],$Q$104:$Q$115,$R$104:$R$115)</f>
        <v>#REF!</v>
      </c>
      <c r="S96"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6" s="1">
        <v>0.64912280701754388</v>
      </c>
      <c r="U96" s="1" t="e">
        <f t="array" aca="1" ref="U96" ca="1">INDEX(#REF!,RANDBETWEEN(1,COUNTA(#REF!)))</f>
        <v>#REF!</v>
      </c>
      <c r="V96" s="1" t="e">
        <f t="array" aca="1" ref="V96" ca="1">INDEX(#REF!,RANDBETWEEN(1,COUNTA(#REF!)))</f>
        <v>#REF!</v>
      </c>
      <c r="W96" s="1" t="e">
        <f t="array" aca="1" ref="W96" ca="1">INDEX(#REF!,RANDBETWEEN(1,COUNTA(#REF!)))</f>
        <v>#REF!</v>
      </c>
      <c r="X96" s="1" t="e">
        <f t="array" aca="1" ref="X96" ca="1">INDEX(#REF!,RANDBETWEEN(1,COUNTA(#REF!)))</f>
        <v>#REF!</v>
      </c>
      <c r="Y96" s="1" t="e">
        <f t="array" aca="1" ref="Y96" ca="1">INDEX(#REF!,RANDBETWEEN(1,COUNTA(#REF!)))</f>
        <v>#REF!</v>
      </c>
      <c r="Z96" s="1" t="e">
        <f t="array" aca="1" ref="Z96" ca="1">INDEX(#REF!,RANDBETWEEN(1,COUNTA(#REF!)))</f>
        <v>#REF!</v>
      </c>
      <c r="AA96" s="1" t="e">
        <f t="array" aca="1" ref="AA96" ca="1">INDEX(#REF!,RANDBETWEEN(1,COUNTA(#REF!)))</f>
        <v>#REF!</v>
      </c>
      <c r="AB96" s="1" t="e">
        <f t="array" aca="1" ref="AB96" ca="1">INDEX(#REF!,RANDBETWEEN(1,COUNTA(#REF!)))</f>
        <v>#REF!</v>
      </c>
      <c r="AC96" s="1" t="e">
        <f t="array" aca="1" ref="AC96" ca="1">INDEX(#REF!,RANDBETWEEN(1,COUNTA(#REF!)))</f>
        <v>#REF!</v>
      </c>
      <c r="AD96" s="1" t="e">
        <f t="array" aca="1" ref="AD96" ca="1">INDEX(#REF!,RANDBETWEEN(1,COUNTA(#REF!)))</f>
        <v>#REF!</v>
      </c>
      <c r="AE96" s="1" t="e">
        <f t="array" aca="1" ref="AE96" ca="1">INDEX(#REF!,RANDBETWEEN(1,COUNTA(#REF!)))</f>
        <v>#REF!</v>
      </c>
      <c r="AF96" s="1" t="e">
        <f t="array" aca="1" ref="AF96" ca="1">INDEX(#REF!,RANDBETWEEN(1,COUNTA(#REF!)))</f>
        <v>#REF!</v>
      </c>
      <c r="AG96" s="1" t="e">
        <f t="array" aca="1" ref="AG96" ca="1">INDEX(#REF!,RANDBETWEEN(1,COUNTA(#REF!)))</f>
        <v>#REF!</v>
      </c>
      <c r="AH96" s="1" t="e">
        <f t="array" aca="1" ref="AH96" ca="1">INDEX(#REF!,RANDBETWEEN(1,COUNTA(#REF!)))</f>
        <v>#REF!</v>
      </c>
      <c r="AI96" s="1" t="e">
        <f t="array" aca="1" ref="AI96" ca="1">INDEX(#REF!,RANDBETWEEN(1,COUNTA(#REF!)))</f>
        <v>#REF!</v>
      </c>
      <c r="AJ96" s="1" t="e">
        <f t="array" aca="1" ref="AJ96" ca="1">INDEX(#REF!,RANDBETWEEN(1,COUNTA(#REF!)))</f>
        <v>#REF!</v>
      </c>
      <c r="AK96" s="1" t="e">
        <f t="array" aca="1" ref="AK96" ca="1">INDEX(#REF!,RANDBETWEEN(1,COUNTA(#REF!)))</f>
        <v>#REF!</v>
      </c>
      <c r="AL96" s="1" t="e">
        <f t="array" aca="1" ref="AL96" ca="1">INDEX(#REF!,RANDBETWEEN(1,COUNTA(#REF!)))</f>
        <v>#REF!</v>
      </c>
      <c r="AM96" s="1" t="e">
        <f t="array" aca="1" ref="AM96" ca="1">INDEX(#REF!,RANDBETWEEN(1,COUNTA(#REF!)))</f>
        <v>#REF!</v>
      </c>
      <c r="AN96" s="1" t="e">
        <f ca="1">_xlfn.XLOOKUP(AL96,#REF!,#REF!)</f>
        <v>#REF!</v>
      </c>
      <c r="AO96" s="1" t="e">
        <f ca="1">_xlfn.XLOOKUP(AM96,#REF!,#REF!)</f>
        <v>#REF!</v>
      </c>
      <c r="AP96"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6" s="1">
        <v>0.43127962085308058</v>
      </c>
      <c r="AR96" s="1" t="e">
        <f t="array" aca="1" ref="AR96" ca="1">INDEX(#REF!,RANDBETWEEN(1,COUNTA(#REF!)))</f>
        <v>#REF!</v>
      </c>
      <c r="AS96" s="1" t="e">
        <f t="array" aca="1" ref="AS96" ca="1">INDEX(#REF!,RANDBETWEEN(1,COUNTA(#REF!)))</f>
        <v>#REF!</v>
      </c>
      <c r="AT96" s="1" t="e">
        <f t="array" aca="1" ref="AT96" ca="1">INDEX(#REF!,RANDBETWEEN(1,COUNTA(#REF!)))</f>
        <v>#REF!</v>
      </c>
      <c r="AU96" s="1" t="e">
        <f t="array" aca="1" ref="AU96" ca="1">INDEX(#REF!,RANDBETWEEN(1,COUNTA(#REF!)))</f>
        <v>#REF!</v>
      </c>
      <c r="AV96" s="1" t="e">
        <f t="array" aca="1" ref="AV96" ca="1">INDEX(#REF!,RANDBETWEEN(1,COUNTA(#REF!)))</f>
        <v>#REF!</v>
      </c>
      <c r="AW96" s="1" t="e">
        <f t="array" aca="1" ref="AW96" ca="1">INDEX(#REF!,RANDBETWEEN(1,COUNTA(#REF!)))</f>
        <v>#REF!</v>
      </c>
      <c r="AX96" s="1" t="e">
        <f t="array" aca="1" ref="AX96" ca="1">INDEX(#REF!,RANDBETWEEN(1,COUNTA(#REF!)))</f>
        <v>#REF!</v>
      </c>
      <c r="AY96" s="1" t="e">
        <f t="array" aca="1" ref="AY96" ca="1">INDEX(#REF!,RANDBETWEEN(1,COUNTA(#REF!)))</f>
        <v>#REF!</v>
      </c>
      <c r="AZ96" s="1" t="e">
        <f t="array" aca="1" ref="AZ96" ca="1">INDEX(#REF!,RANDBETWEEN(1,COUNTA(#REF!)))</f>
        <v>#REF!</v>
      </c>
      <c r="BA96" s="1" t="e">
        <f t="array" aca="1" ref="BA96" ca="1">INDEX(#REF!,RANDBETWEEN(1,COUNTA(#REF!)))</f>
        <v>#REF!</v>
      </c>
      <c r="BB96" s="1" t="e">
        <f t="array" aca="1" ref="BB96" ca="1">INDEX(#REF!,RANDBETWEEN(1,COUNTA(#REF!)))</f>
        <v>#REF!</v>
      </c>
      <c r="BC96" s="1" t="e">
        <f t="array" aca="1" ref="BC96" ca="1">IF($AV96="Yes",INDEX(#REF!,RANDBETWEEN(1,COUNTA(#REF!))),"")</f>
        <v>#REF!</v>
      </c>
      <c r="BD96" s="1" t="e">
        <f t="array" aca="1" ref="BD96" ca="1">IF($AV96="Yes",INDEX(#REF!,RANDBETWEEN(1,COUNTA(#REF!))),"")</f>
        <v>#REF!</v>
      </c>
      <c r="BE96" s="1" t="e">
        <f t="array" aca="1" ref="BE96" ca="1">IF($AV96="Yes",INDEX(#REF!,RANDBETWEEN(1,COUNTA(#REF!))),"")</f>
        <v>#REF!</v>
      </c>
      <c r="BF96" s="1" t="e">
        <f t="array" aca="1" ref="BF96" ca="1">IF($AV96="Yes",INDEX(#REF!,RANDBETWEEN(1,COUNTA(#REF!))),"")</f>
        <v>#REF!</v>
      </c>
      <c r="BG96" s="1" t="e">
        <f t="array" aca="1" ref="BG96" ca="1">IF($AV96="Yes",INDEX(#REF!,RANDBETWEEN(1,COUNTA(#REF!))),"")</f>
        <v>#REF!</v>
      </c>
    </row>
    <row r="97" spans="1:59" ht="12.5" x14ac:dyDescent="0.25">
      <c r="A97" s="6">
        <v>44934.812291666669</v>
      </c>
      <c r="B97" s="1" t="e">
        <f t="array" aca="1" ref="B97" ca="1">INDEX(#REF!,RANDBETWEEN(1,COUNTA(#REF!)))</f>
        <v>#REF!</v>
      </c>
      <c r="C97" s="1" t="e">
        <f t="array" aca="1" ref="C97" ca="1">INDEX(#REF!,RANDBETWEEN(1,COUNTA(#REF!)))</f>
        <v>#REF!</v>
      </c>
      <c r="D97" s="1" t="e">
        <f t="array" aca="1" ref="D97" ca="1">INDEX(#REF!,RANDBETWEEN(1,COUNTA(#REF!)))</f>
        <v>#REF!</v>
      </c>
      <c r="E97" s="1" t="e">
        <f t="array" aca="1" ref="E97" ca="1">INDEX(#REF!,RANDBETWEEN(1,COUNTA(#REF!)))</f>
        <v>#REF!</v>
      </c>
      <c r="F97" s="1" t="e">
        <f t="array" aca="1" ref="F97" ca="1">INDEX(#REF!,RANDBETWEEN(1,COUNTA(#REF!)))</f>
        <v>#REF!</v>
      </c>
      <c r="G97" s="1" t="e">
        <f t="array" aca="1" ref="G97" ca="1">IF($F97="Public Housing (HDB)",INDEX(#REF!,RANDBETWEEN(1,COUNTA(#REF!))),"")</f>
        <v>#REF!</v>
      </c>
      <c r="H97" s="1" t="e">
        <f t="array" aca="1" ref="H97" ca="1">IF($F97="Public Housing (HDB)",INDEX(#REF!,RANDBETWEEN(1,COUNTA(#REF!))),"")</f>
        <v>#REF!</v>
      </c>
      <c r="I97" s="1" t="e">
        <f t="array" aca="1" ref="I97" ca="1">IF($F97="Public Housing (HDB)",INDEX(#REF!,RANDBETWEEN(1,COUNTA(#REF!))),"")</f>
        <v>#REF!</v>
      </c>
      <c r="J97" s="1" t="e">
        <f t="array" aca="1" ref="J97" ca="1">IF($F97="Public Housing (HDB)",INDEX(#REF!,RANDBETWEEN(1,COUNTA(#REF!))),"")</f>
        <v>#REF!</v>
      </c>
      <c r="K97" s="1" t="e">
        <f t="array" aca="1" ref="K97" ca="1">IF($F97&lt;&gt;"Public Housing (HDB)",INDEX(#REF!,RANDBETWEEN(1,COUNTA(#REF!))),"")</f>
        <v>#REF!</v>
      </c>
      <c r="L97" s="1" t="e">
        <f t="array" aca="1" ref="L97" ca="1">IF($F97&lt;&gt;"Public Housing (HDB)",INDEX(#REF!,RANDBETWEEN(1,COUNTA(#REF!))),"")</f>
        <v>#REF!</v>
      </c>
      <c r="M97" s="1" t="e">
        <f t="array" aca="1" ref="M97" ca="1">IF($F97&lt;&gt;"Public Housing (HDB)",INDEX(#REF!,RANDBETWEEN(1,COUNTA(#REF!))),"")</f>
        <v>#REF!</v>
      </c>
      <c r="N97" s="1" t="e">
        <f t="array" aca="1" ref="N97" ca="1">INDEX(#REF!,RANDBETWEEN(1,COUNTA(#REF!)))</f>
        <v>#REF!</v>
      </c>
      <c r="O97" s="1" t="e">
        <f t="array" aca="1" ref="O97" ca="1">INDEX(#REF!,RANDBETWEEN(1,COUNTA(#REF!)))</f>
        <v>#REF!</v>
      </c>
      <c r="P97" s="1" t="e">
        <f t="array" aca="1" ref="P97" ca="1">INDEX(#REF!,RANDBETWEEN(1,COUNTA(#REF!)))</f>
        <v>#REF!</v>
      </c>
      <c r="Q97" s="1" t="e">
        <f ca="1">_xlfn.XLOOKUP(FormResponses2[[#This Row],[How many friends do you have in your neighbourhood? ]],$Q$104:$Q$115,$R$104:$R$115)</f>
        <v>#REF!</v>
      </c>
      <c r="R97" s="1" t="e">
        <f ca="1">_xlfn.XLOOKUP(FormResponses2[[#This Row],[How many friends of different ethnicity do you have in your neighbourhood? ]],$Q$104:$Q$115,$R$104:$R$115)</f>
        <v>#REF!</v>
      </c>
      <c r="S97"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7" s="1">
        <v>0</v>
      </c>
      <c r="U97" s="1" t="e">
        <f t="array" aca="1" ref="U97" ca="1">INDEX(#REF!,RANDBETWEEN(1,COUNTA(#REF!)))</f>
        <v>#REF!</v>
      </c>
      <c r="V97" s="1" t="e">
        <f t="array" aca="1" ref="V97" ca="1">INDEX(#REF!,RANDBETWEEN(1,COUNTA(#REF!)))</f>
        <v>#REF!</v>
      </c>
      <c r="W97" s="1" t="e">
        <f t="array" aca="1" ref="W97" ca="1">INDEX(#REF!,RANDBETWEEN(1,COUNTA(#REF!)))</f>
        <v>#REF!</v>
      </c>
      <c r="X97" s="1" t="e">
        <f t="array" aca="1" ref="X97" ca="1">INDEX(#REF!,RANDBETWEEN(1,COUNTA(#REF!)))</f>
        <v>#REF!</v>
      </c>
      <c r="Y97" s="1" t="e">
        <f t="array" aca="1" ref="Y97" ca="1">INDEX(#REF!,RANDBETWEEN(1,COUNTA(#REF!)))</f>
        <v>#REF!</v>
      </c>
      <c r="Z97" s="1" t="e">
        <f t="array" aca="1" ref="Z97" ca="1">INDEX(#REF!,RANDBETWEEN(1,COUNTA(#REF!)))</f>
        <v>#REF!</v>
      </c>
      <c r="AA97" s="1" t="e">
        <f t="array" aca="1" ref="AA97" ca="1">INDEX(#REF!,RANDBETWEEN(1,COUNTA(#REF!)))</f>
        <v>#REF!</v>
      </c>
      <c r="AB97" s="1" t="e">
        <f t="array" aca="1" ref="AB97" ca="1">INDEX(#REF!,RANDBETWEEN(1,COUNTA(#REF!)))</f>
        <v>#REF!</v>
      </c>
      <c r="AC97" s="1" t="e">
        <f t="array" aca="1" ref="AC97" ca="1">INDEX(#REF!,RANDBETWEEN(1,COUNTA(#REF!)))</f>
        <v>#REF!</v>
      </c>
      <c r="AD97" s="1" t="e">
        <f t="array" aca="1" ref="AD97" ca="1">INDEX(#REF!,RANDBETWEEN(1,COUNTA(#REF!)))</f>
        <v>#REF!</v>
      </c>
      <c r="AE97" s="1" t="e">
        <f t="array" aca="1" ref="AE97" ca="1">INDEX(#REF!,RANDBETWEEN(1,COUNTA(#REF!)))</f>
        <v>#REF!</v>
      </c>
      <c r="AF97" s="1" t="e">
        <f t="array" aca="1" ref="AF97" ca="1">INDEX(#REF!,RANDBETWEEN(1,COUNTA(#REF!)))</f>
        <v>#REF!</v>
      </c>
      <c r="AG97" s="1" t="e">
        <f t="array" aca="1" ref="AG97" ca="1">INDEX(#REF!,RANDBETWEEN(1,COUNTA(#REF!)))</f>
        <v>#REF!</v>
      </c>
      <c r="AH97" s="1" t="e">
        <f t="array" aca="1" ref="AH97" ca="1">INDEX(#REF!,RANDBETWEEN(1,COUNTA(#REF!)))</f>
        <v>#REF!</v>
      </c>
      <c r="AI97" s="1" t="e">
        <f t="array" aca="1" ref="AI97" ca="1">INDEX(#REF!,RANDBETWEEN(1,COUNTA(#REF!)))</f>
        <v>#REF!</v>
      </c>
      <c r="AJ97" s="1" t="e">
        <f t="array" aca="1" ref="AJ97" ca="1">INDEX(#REF!,RANDBETWEEN(1,COUNTA(#REF!)))</f>
        <v>#REF!</v>
      </c>
      <c r="AK97" s="1" t="e">
        <f t="array" aca="1" ref="AK97" ca="1">INDEX(#REF!,RANDBETWEEN(1,COUNTA(#REF!)))</f>
        <v>#REF!</v>
      </c>
      <c r="AL97" s="1" t="e">
        <f t="array" aca="1" ref="AL97" ca="1">INDEX(#REF!,RANDBETWEEN(1,COUNTA(#REF!)))</f>
        <v>#REF!</v>
      </c>
      <c r="AM97" s="1" t="e">
        <f t="array" aca="1" ref="AM97" ca="1">INDEX(#REF!,RANDBETWEEN(1,COUNTA(#REF!)))</f>
        <v>#REF!</v>
      </c>
      <c r="AN97" s="1" t="e">
        <f ca="1">_xlfn.XLOOKUP(AL97,#REF!,#REF!)</f>
        <v>#REF!</v>
      </c>
      <c r="AO97" s="1" t="e">
        <f ca="1">_xlfn.XLOOKUP(AM97,#REF!,#REF!)</f>
        <v>#REF!</v>
      </c>
      <c r="AP97"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7" s="1"/>
      <c r="AR97" s="1" t="e">
        <f t="array" aca="1" ref="AR97" ca="1">INDEX(#REF!,RANDBETWEEN(1,COUNTA(#REF!)))</f>
        <v>#REF!</v>
      </c>
      <c r="AS97" s="1" t="e">
        <f t="array" aca="1" ref="AS97" ca="1">INDEX(#REF!,RANDBETWEEN(1,COUNTA(#REF!)))</f>
        <v>#REF!</v>
      </c>
      <c r="AT97" s="1" t="e">
        <f t="array" aca="1" ref="AT97" ca="1">INDEX(#REF!,RANDBETWEEN(1,COUNTA(#REF!)))</f>
        <v>#REF!</v>
      </c>
      <c r="AU97" s="1" t="e">
        <f t="array" aca="1" ref="AU97" ca="1">INDEX(#REF!,RANDBETWEEN(1,COUNTA(#REF!)))</f>
        <v>#REF!</v>
      </c>
      <c r="AV97" s="1" t="e">
        <f t="array" aca="1" ref="AV97" ca="1">INDEX(#REF!,RANDBETWEEN(1,COUNTA(#REF!)))</f>
        <v>#REF!</v>
      </c>
      <c r="AW97" s="1" t="e">
        <f t="array" aca="1" ref="AW97" ca="1">INDEX(#REF!,RANDBETWEEN(1,COUNTA(#REF!)))</f>
        <v>#REF!</v>
      </c>
      <c r="AX97" s="1" t="e">
        <f t="array" aca="1" ref="AX97" ca="1">INDEX(#REF!,RANDBETWEEN(1,COUNTA(#REF!)))</f>
        <v>#REF!</v>
      </c>
      <c r="AY97" s="1" t="e">
        <f t="array" aca="1" ref="AY97" ca="1">INDEX(#REF!,RANDBETWEEN(1,COUNTA(#REF!)))</f>
        <v>#REF!</v>
      </c>
      <c r="AZ97" s="1" t="e">
        <f t="array" aca="1" ref="AZ97" ca="1">INDEX(#REF!,RANDBETWEEN(1,COUNTA(#REF!)))</f>
        <v>#REF!</v>
      </c>
      <c r="BA97" s="1" t="e">
        <f t="array" aca="1" ref="BA97" ca="1">INDEX(#REF!,RANDBETWEEN(1,COUNTA(#REF!)))</f>
        <v>#REF!</v>
      </c>
      <c r="BB97" s="1" t="e">
        <f t="array" aca="1" ref="BB97" ca="1">INDEX(#REF!,RANDBETWEEN(1,COUNTA(#REF!)))</f>
        <v>#REF!</v>
      </c>
      <c r="BC97" s="1" t="e">
        <f t="array" aca="1" ref="BC97" ca="1">IF($AV97="Yes",INDEX(#REF!,RANDBETWEEN(1,COUNTA(#REF!))),"")</f>
        <v>#REF!</v>
      </c>
      <c r="BD97" s="1" t="e">
        <f t="array" aca="1" ref="BD97" ca="1">IF($AV97="Yes",INDEX(#REF!,RANDBETWEEN(1,COUNTA(#REF!))),"")</f>
        <v>#REF!</v>
      </c>
      <c r="BE97" s="1" t="e">
        <f t="array" aca="1" ref="BE97" ca="1">IF($AV97="Yes",INDEX(#REF!,RANDBETWEEN(1,COUNTA(#REF!))),"")</f>
        <v>#REF!</v>
      </c>
      <c r="BF97" s="1" t="e">
        <f t="array" aca="1" ref="BF97" ca="1">IF($AV97="Yes",INDEX(#REF!,RANDBETWEEN(1,COUNTA(#REF!))),"")</f>
        <v>#REF!</v>
      </c>
      <c r="BG97" s="1" t="e">
        <f t="array" aca="1" ref="BG97" ca="1">IF($AV97="Yes",INDEX(#REF!,RANDBETWEEN(1,COUNTA(#REF!))),"")</f>
        <v>#REF!</v>
      </c>
    </row>
    <row r="98" spans="1:59" ht="12.5" x14ac:dyDescent="0.25">
      <c r="A98" s="6">
        <v>44935.812291666669</v>
      </c>
      <c r="B98" s="1" t="e">
        <f t="array" aca="1" ref="B98" ca="1">INDEX(#REF!,RANDBETWEEN(1,COUNTA(#REF!)))</f>
        <v>#REF!</v>
      </c>
      <c r="C98" s="1" t="e">
        <f t="array" aca="1" ref="C98" ca="1">INDEX(#REF!,RANDBETWEEN(1,COUNTA(#REF!)))</f>
        <v>#REF!</v>
      </c>
      <c r="D98" s="1" t="e">
        <f t="array" aca="1" ref="D98" ca="1">INDEX(#REF!,RANDBETWEEN(1,COUNTA(#REF!)))</f>
        <v>#REF!</v>
      </c>
      <c r="E98" s="1" t="e">
        <f t="array" aca="1" ref="E98" ca="1">INDEX(#REF!,RANDBETWEEN(1,COUNTA(#REF!)))</f>
        <v>#REF!</v>
      </c>
      <c r="F98" s="1" t="e">
        <f t="array" aca="1" ref="F98" ca="1">INDEX(#REF!,RANDBETWEEN(1,COUNTA(#REF!)))</f>
        <v>#REF!</v>
      </c>
      <c r="G98" s="1" t="e">
        <f t="array" aca="1" ref="G98" ca="1">IF($F98="Public Housing (HDB)",INDEX(#REF!,RANDBETWEEN(1,COUNTA(#REF!))),"")</f>
        <v>#REF!</v>
      </c>
      <c r="H98" s="1" t="e">
        <f t="array" aca="1" ref="H98" ca="1">IF($F98="Public Housing (HDB)",INDEX(#REF!,RANDBETWEEN(1,COUNTA(#REF!))),"")</f>
        <v>#REF!</v>
      </c>
      <c r="I98" s="1" t="e">
        <f t="array" aca="1" ref="I98" ca="1">IF($F98="Public Housing (HDB)",INDEX(#REF!,RANDBETWEEN(1,COUNTA(#REF!))),"")</f>
        <v>#REF!</v>
      </c>
      <c r="J98" s="1" t="e">
        <f t="array" aca="1" ref="J98" ca="1">IF($F98="Public Housing (HDB)",INDEX(#REF!,RANDBETWEEN(1,COUNTA(#REF!))),"")</f>
        <v>#REF!</v>
      </c>
      <c r="K98" s="1" t="e">
        <f t="array" aca="1" ref="K98" ca="1">IF($F98&lt;&gt;"Public Housing (HDB)",INDEX(#REF!,RANDBETWEEN(1,COUNTA(#REF!))),"")</f>
        <v>#REF!</v>
      </c>
      <c r="L98" s="1" t="e">
        <f t="array" aca="1" ref="L98" ca="1">IF($F98&lt;&gt;"Public Housing (HDB)",INDEX(#REF!,RANDBETWEEN(1,COUNTA(#REF!))),"")</f>
        <v>#REF!</v>
      </c>
      <c r="M98" s="1" t="e">
        <f t="array" aca="1" ref="M98" ca="1">IF($F98&lt;&gt;"Public Housing (HDB)",INDEX(#REF!,RANDBETWEEN(1,COUNTA(#REF!))),"")</f>
        <v>#REF!</v>
      </c>
      <c r="N98" s="1" t="e">
        <f t="array" aca="1" ref="N98" ca="1">INDEX(#REF!,RANDBETWEEN(1,COUNTA(#REF!)))</f>
        <v>#REF!</v>
      </c>
      <c r="O98" s="1" t="e">
        <f t="array" aca="1" ref="O98" ca="1">INDEX(#REF!,RANDBETWEEN(1,COUNTA(#REF!)))</f>
        <v>#REF!</v>
      </c>
      <c r="P98" s="1" t="e">
        <f t="array" aca="1" ref="P98" ca="1">INDEX(#REF!,RANDBETWEEN(1,COUNTA(#REF!)))</f>
        <v>#REF!</v>
      </c>
      <c r="Q98" s="1" t="e">
        <f ca="1">_xlfn.XLOOKUP(FormResponses2[[#This Row],[How many friends do you have in your neighbourhood? ]],$Q$104:$Q$115,$R$104:$R$115)</f>
        <v>#REF!</v>
      </c>
      <c r="R98" s="1" t="e">
        <f ca="1">_xlfn.XLOOKUP(FormResponses2[[#This Row],[How many friends of different ethnicity do you have in your neighbourhood? ]],$Q$104:$Q$115,$R$104:$R$115)</f>
        <v>#REF!</v>
      </c>
      <c r="S98"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8" s="1">
        <v>0</v>
      </c>
      <c r="U98" s="1" t="e">
        <f t="array" aca="1" ref="U98" ca="1">INDEX(#REF!,RANDBETWEEN(1,COUNTA(#REF!)))</f>
        <v>#REF!</v>
      </c>
      <c r="V98" s="1" t="e">
        <f t="array" aca="1" ref="V98" ca="1">INDEX(#REF!,RANDBETWEEN(1,COUNTA(#REF!)))</f>
        <v>#REF!</v>
      </c>
      <c r="W98" s="1" t="e">
        <f t="array" aca="1" ref="W98" ca="1">INDEX(#REF!,RANDBETWEEN(1,COUNTA(#REF!)))</f>
        <v>#REF!</v>
      </c>
      <c r="X98" s="1" t="e">
        <f t="array" aca="1" ref="X98" ca="1">INDEX(#REF!,RANDBETWEEN(1,COUNTA(#REF!)))</f>
        <v>#REF!</v>
      </c>
      <c r="Y98" s="1" t="e">
        <f t="array" aca="1" ref="Y98" ca="1">INDEX(#REF!,RANDBETWEEN(1,COUNTA(#REF!)))</f>
        <v>#REF!</v>
      </c>
      <c r="Z98" s="1" t="e">
        <f t="array" aca="1" ref="Z98" ca="1">INDEX(#REF!,RANDBETWEEN(1,COUNTA(#REF!)))</f>
        <v>#REF!</v>
      </c>
      <c r="AA98" s="1" t="e">
        <f t="array" aca="1" ref="AA98" ca="1">INDEX(#REF!,RANDBETWEEN(1,COUNTA(#REF!)))</f>
        <v>#REF!</v>
      </c>
      <c r="AB98" s="1" t="e">
        <f t="array" aca="1" ref="AB98" ca="1">INDEX(#REF!,RANDBETWEEN(1,COUNTA(#REF!)))</f>
        <v>#REF!</v>
      </c>
      <c r="AC98" s="1" t="e">
        <f t="array" aca="1" ref="AC98" ca="1">INDEX(#REF!,RANDBETWEEN(1,COUNTA(#REF!)))</f>
        <v>#REF!</v>
      </c>
      <c r="AD98" s="1" t="e">
        <f t="array" aca="1" ref="AD98" ca="1">INDEX(#REF!,RANDBETWEEN(1,COUNTA(#REF!)))</f>
        <v>#REF!</v>
      </c>
      <c r="AE98" s="1" t="e">
        <f t="array" aca="1" ref="AE98" ca="1">INDEX(#REF!,RANDBETWEEN(1,COUNTA(#REF!)))</f>
        <v>#REF!</v>
      </c>
      <c r="AF98" s="1" t="e">
        <f t="array" aca="1" ref="AF98" ca="1">INDEX(#REF!,RANDBETWEEN(1,COUNTA(#REF!)))</f>
        <v>#REF!</v>
      </c>
      <c r="AG98" s="1" t="e">
        <f t="array" aca="1" ref="AG98" ca="1">INDEX(#REF!,RANDBETWEEN(1,COUNTA(#REF!)))</f>
        <v>#REF!</v>
      </c>
      <c r="AH98" s="1" t="e">
        <f t="array" aca="1" ref="AH98" ca="1">INDEX(#REF!,RANDBETWEEN(1,COUNTA(#REF!)))</f>
        <v>#REF!</v>
      </c>
      <c r="AI98" s="1" t="e">
        <f t="array" aca="1" ref="AI98" ca="1">INDEX(#REF!,RANDBETWEEN(1,COUNTA(#REF!)))</f>
        <v>#REF!</v>
      </c>
      <c r="AJ98" s="1" t="e">
        <f t="array" aca="1" ref="AJ98" ca="1">INDEX(#REF!,RANDBETWEEN(1,COUNTA(#REF!)))</f>
        <v>#REF!</v>
      </c>
      <c r="AK98" s="1" t="e">
        <f t="array" aca="1" ref="AK98" ca="1">INDEX(#REF!,RANDBETWEEN(1,COUNTA(#REF!)))</f>
        <v>#REF!</v>
      </c>
      <c r="AL98" s="1" t="e">
        <f t="array" aca="1" ref="AL98" ca="1">INDEX(#REF!,RANDBETWEEN(1,COUNTA(#REF!)))</f>
        <v>#REF!</v>
      </c>
      <c r="AM98" s="1" t="e">
        <f t="array" aca="1" ref="AM98" ca="1">INDEX(#REF!,RANDBETWEEN(1,COUNTA(#REF!)))</f>
        <v>#REF!</v>
      </c>
      <c r="AN98" s="1" t="e">
        <f ca="1">_xlfn.XLOOKUP(AL98,#REF!,#REF!)</f>
        <v>#REF!</v>
      </c>
      <c r="AO98" s="1" t="e">
        <f ca="1">_xlfn.XLOOKUP(AM98,#REF!,#REF!)</f>
        <v>#REF!</v>
      </c>
      <c r="AP98"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8" s="1">
        <v>0</v>
      </c>
      <c r="AR98" s="1" t="e">
        <f t="array" aca="1" ref="AR98" ca="1">INDEX(#REF!,RANDBETWEEN(1,COUNTA(#REF!)))</f>
        <v>#REF!</v>
      </c>
      <c r="AS98" s="1" t="e">
        <f t="array" aca="1" ref="AS98" ca="1">INDEX(#REF!,RANDBETWEEN(1,COUNTA(#REF!)))</f>
        <v>#REF!</v>
      </c>
      <c r="AT98" s="1" t="e">
        <f t="array" aca="1" ref="AT98" ca="1">INDEX(#REF!,RANDBETWEEN(1,COUNTA(#REF!)))</f>
        <v>#REF!</v>
      </c>
      <c r="AU98" s="1" t="e">
        <f t="array" aca="1" ref="AU98" ca="1">INDEX(#REF!,RANDBETWEEN(1,COUNTA(#REF!)))</f>
        <v>#REF!</v>
      </c>
      <c r="AV98" s="1" t="e">
        <f t="array" aca="1" ref="AV98" ca="1">INDEX(#REF!,RANDBETWEEN(1,COUNTA(#REF!)))</f>
        <v>#REF!</v>
      </c>
      <c r="AW98" s="1" t="e">
        <f t="array" aca="1" ref="AW98" ca="1">INDEX(#REF!,RANDBETWEEN(1,COUNTA(#REF!)))</f>
        <v>#REF!</v>
      </c>
      <c r="AX98" s="1" t="e">
        <f t="array" aca="1" ref="AX98" ca="1">INDEX(#REF!,RANDBETWEEN(1,COUNTA(#REF!)))</f>
        <v>#REF!</v>
      </c>
      <c r="AY98" s="1" t="e">
        <f t="array" aca="1" ref="AY98" ca="1">INDEX(#REF!,RANDBETWEEN(1,COUNTA(#REF!)))</f>
        <v>#REF!</v>
      </c>
      <c r="AZ98" s="1" t="e">
        <f t="array" aca="1" ref="AZ98" ca="1">INDEX(#REF!,RANDBETWEEN(1,COUNTA(#REF!)))</f>
        <v>#REF!</v>
      </c>
      <c r="BA98" s="1" t="e">
        <f t="array" aca="1" ref="BA98" ca="1">INDEX(#REF!,RANDBETWEEN(1,COUNTA(#REF!)))</f>
        <v>#REF!</v>
      </c>
      <c r="BB98" s="1" t="e">
        <f t="array" aca="1" ref="BB98" ca="1">INDEX(#REF!,RANDBETWEEN(1,COUNTA(#REF!)))</f>
        <v>#REF!</v>
      </c>
      <c r="BC98" s="1" t="e">
        <f t="array" aca="1" ref="BC98" ca="1">IF($AV98="Yes",INDEX(#REF!,RANDBETWEEN(1,COUNTA(#REF!))),"")</f>
        <v>#REF!</v>
      </c>
      <c r="BD98" s="1" t="e">
        <f t="array" aca="1" ref="BD98" ca="1">IF($AV98="Yes",INDEX(#REF!,RANDBETWEEN(1,COUNTA(#REF!))),"")</f>
        <v>#REF!</v>
      </c>
      <c r="BE98" s="1" t="e">
        <f t="array" aca="1" ref="BE98" ca="1">IF($AV98="Yes",INDEX(#REF!,RANDBETWEEN(1,COUNTA(#REF!))),"")</f>
        <v>#REF!</v>
      </c>
      <c r="BF98" s="1" t="e">
        <f t="array" aca="1" ref="BF98" ca="1">IF($AV98="Yes",INDEX(#REF!,RANDBETWEEN(1,COUNTA(#REF!))),"")</f>
        <v>#REF!</v>
      </c>
      <c r="BG98" s="1" t="e">
        <f t="array" aca="1" ref="BG98" ca="1">IF($AV98="Yes",INDEX(#REF!,RANDBETWEEN(1,COUNTA(#REF!))),"")</f>
        <v>#REF!</v>
      </c>
    </row>
    <row r="99" spans="1:59" ht="12.5" x14ac:dyDescent="0.25">
      <c r="A99" s="6">
        <v>44936.812291666669</v>
      </c>
      <c r="B99" s="1" t="e">
        <f t="array" aca="1" ref="B99" ca="1">INDEX(#REF!,RANDBETWEEN(1,COUNTA(#REF!)))</f>
        <v>#REF!</v>
      </c>
      <c r="C99" s="1" t="e">
        <f t="array" aca="1" ref="C99" ca="1">INDEX(#REF!,RANDBETWEEN(1,COUNTA(#REF!)))</f>
        <v>#REF!</v>
      </c>
      <c r="D99" s="1" t="e">
        <f t="array" aca="1" ref="D99" ca="1">INDEX(#REF!,RANDBETWEEN(1,COUNTA(#REF!)))</f>
        <v>#REF!</v>
      </c>
      <c r="E99" s="1" t="e">
        <f t="array" aca="1" ref="E99" ca="1">INDEX(#REF!,RANDBETWEEN(1,COUNTA(#REF!)))</f>
        <v>#REF!</v>
      </c>
      <c r="F99" s="1" t="e">
        <f t="array" aca="1" ref="F99" ca="1">INDEX(#REF!,RANDBETWEEN(1,COUNTA(#REF!)))</f>
        <v>#REF!</v>
      </c>
      <c r="G99" s="1" t="e">
        <f t="array" aca="1" ref="G99" ca="1">IF($F99="Public Housing (HDB)",INDEX(#REF!,RANDBETWEEN(1,COUNTA(#REF!))),"")</f>
        <v>#REF!</v>
      </c>
      <c r="H99" s="1" t="e">
        <f t="array" aca="1" ref="H99" ca="1">IF($F99="Public Housing (HDB)",INDEX(#REF!,RANDBETWEEN(1,COUNTA(#REF!))),"")</f>
        <v>#REF!</v>
      </c>
      <c r="I99" s="1" t="e">
        <f t="array" aca="1" ref="I99" ca="1">IF($F99="Public Housing (HDB)",INDEX(#REF!,RANDBETWEEN(1,COUNTA(#REF!))),"")</f>
        <v>#REF!</v>
      </c>
      <c r="J99" s="1" t="e">
        <f t="array" aca="1" ref="J99" ca="1">IF($F99="Public Housing (HDB)",INDEX(#REF!,RANDBETWEEN(1,COUNTA(#REF!))),"")</f>
        <v>#REF!</v>
      </c>
      <c r="K99" s="1" t="e">
        <f t="array" aca="1" ref="K99" ca="1">IF($F99&lt;&gt;"Public Housing (HDB)",INDEX(#REF!,RANDBETWEEN(1,COUNTA(#REF!))),"")</f>
        <v>#REF!</v>
      </c>
      <c r="L99" s="1" t="e">
        <f t="array" aca="1" ref="L99" ca="1">IF($F99&lt;&gt;"Public Housing (HDB)",INDEX(#REF!,RANDBETWEEN(1,COUNTA(#REF!))),"")</f>
        <v>#REF!</v>
      </c>
      <c r="M99" s="1" t="e">
        <f t="array" aca="1" ref="M99" ca="1">IF($F99&lt;&gt;"Public Housing (HDB)",INDEX(#REF!,RANDBETWEEN(1,COUNTA(#REF!))),"")</f>
        <v>#REF!</v>
      </c>
      <c r="N99" s="1" t="e">
        <f t="array" aca="1" ref="N99" ca="1">INDEX(#REF!,RANDBETWEEN(1,COUNTA(#REF!)))</f>
        <v>#REF!</v>
      </c>
      <c r="O99" s="1" t="e">
        <f t="array" aca="1" ref="O99" ca="1">INDEX(#REF!,RANDBETWEEN(1,COUNTA(#REF!)))</f>
        <v>#REF!</v>
      </c>
      <c r="P99" s="1" t="e">
        <f t="array" aca="1" ref="P99" ca="1">INDEX(#REF!,RANDBETWEEN(1,COUNTA(#REF!)))</f>
        <v>#REF!</v>
      </c>
      <c r="Q99" s="1" t="e">
        <f ca="1">_xlfn.XLOOKUP(FormResponses2[[#This Row],[How many friends do you have in your neighbourhood? ]],$Q$104:$Q$115,$R$104:$R$115)</f>
        <v>#REF!</v>
      </c>
      <c r="R99" s="1" t="e">
        <f ca="1">_xlfn.XLOOKUP(FormResponses2[[#This Row],[How many friends of different ethnicity do you have in your neighbourhood? ]],$Q$104:$Q$115,$R$104:$R$115)</f>
        <v>#REF!</v>
      </c>
      <c r="S99"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99" s="1">
        <v>0</v>
      </c>
      <c r="U99" s="1" t="e">
        <f t="array" aca="1" ref="U99" ca="1">INDEX(#REF!,RANDBETWEEN(1,COUNTA(#REF!)))</f>
        <v>#REF!</v>
      </c>
      <c r="V99" s="1" t="e">
        <f t="array" aca="1" ref="V99" ca="1">INDEX(#REF!,RANDBETWEEN(1,COUNTA(#REF!)))</f>
        <v>#REF!</v>
      </c>
      <c r="W99" s="1" t="e">
        <f t="array" aca="1" ref="W99" ca="1">INDEX(#REF!,RANDBETWEEN(1,COUNTA(#REF!)))</f>
        <v>#REF!</v>
      </c>
      <c r="X99" s="1" t="e">
        <f t="array" aca="1" ref="X99" ca="1">INDEX(#REF!,RANDBETWEEN(1,COUNTA(#REF!)))</f>
        <v>#REF!</v>
      </c>
      <c r="Y99" s="1" t="e">
        <f t="array" aca="1" ref="Y99" ca="1">INDEX(#REF!,RANDBETWEEN(1,COUNTA(#REF!)))</f>
        <v>#REF!</v>
      </c>
      <c r="Z99" s="1" t="e">
        <f t="array" aca="1" ref="Z99" ca="1">INDEX(#REF!,RANDBETWEEN(1,COUNTA(#REF!)))</f>
        <v>#REF!</v>
      </c>
      <c r="AA99" s="1" t="e">
        <f t="array" aca="1" ref="AA99" ca="1">INDEX(#REF!,RANDBETWEEN(1,COUNTA(#REF!)))</f>
        <v>#REF!</v>
      </c>
      <c r="AB99" s="1" t="e">
        <f t="array" aca="1" ref="AB99" ca="1">INDEX(#REF!,RANDBETWEEN(1,COUNTA(#REF!)))</f>
        <v>#REF!</v>
      </c>
      <c r="AC99" s="1" t="e">
        <f t="array" aca="1" ref="AC99" ca="1">INDEX(#REF!,RANDBETWEEN(1,COUNTA(#REF!)))</f>
        <v>#REF!</v>
      </c>
      <c r="AD99" s="1" t="e">
        <f t="array" aca="1" ref="AD99" ca="1">INDEX(#REF!,RANDBETWEEN(1,COUNTA(#REF!)))</f>
        <v>#REF!</v>
      </c>
      <c r="AE99" s="1" t="e">
        <f t="array" aca="1" ref="AE99" ca="1">INDEX(#REF!,RANDBETWEEN(1,COUNTA(#REF!)))</f>
        <v>#REF!</v>
      </c>
      <c r="AF99" s="1" t="e">
        <f t="array" aca="1" ref="AF99" ca="1">INDEX(#REF!,RANDBETWEEN(1,COUNTA(#REF!)))</f>
        <v>#REF!</v>
      </c>
      <c r="AG99" s="1" t="e">
        <f t="array" aca="1" ref="AG99" ca="1">INDEX(#REF!,RANDBETWEEN(1,COUNTA(#REF!)))</f>
        <v>#REF!</v>
      </c>
      <c r="AH99" s="1" t="e">
        <f t="array" aca="1" ref="AH99" ca="1">INDEX(#REF!,RANDBETWEEN(1,COUNTA(#REF!)))</f>
        <v>#REF!</v>
      </c>
      <c r="AI99" s="1" t="e">
        <f t="array" aca="1" ref="AI99" ca="1">INDEX(#REF!,RANDBETWEEN(1,COUNTA(#REF!)))</f>
        <v>#REF!</v>
      </c>
      <c r="AJ99" s="1" t="e">
        <f t="array" aca="1" ref="AJ99" ca="1">INDEX(#REF!,RANDBETWEEN(1,COUNTA(#REF!)))</f>
        <v>#REF!</v>
      </c>
      <c r="AK99" s="1" t="e">
        <f t="array" aca="1" ref="AK99" ca="1">INDEX(#REF!,RANDBETWEEN(1,COUNTA(#REF!)))</f>
        <v>#REF!</v>
      </c>
      <c r="AL99" s="1" t="e">
        <f t="array" aca="1" ref="AL99" ca="1">INDEX(#REF!,RANDBETWEEN(1,COUNTA(#REF!)))</f>
        <v>#REF!</v>
      </c>
      <c r="AM99" s="1" t="e">
        <f t="array" aca="1" ref="AM99" ca="1">INDEX(#REF!,RANDBETWEEN(1,COUNTA(#REF!)))</f>
        <v>#REF!</v>
      </c>
      <c r="AN99" s="1" t="e">
        <f ca="1">_xlfn.XLOOKUP(AL99,#REF!,#REF!)</f>
        <v>#REF!</v>
      </c>
      <c r="AO99" s="1" t="e">
        <f ca="1">_xlfn.XLOOKUP(AM99,#REF!,#REF!)</f>
        <v>#REF!</v>
      </c>
      <c r="AP99"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99" s="1"/>
      <c r="AR99" s="1" t="e">
        <f t="array" aca="1" ref="AR99" ca="1">INDEX(#REF!,RANDBETWEEN(1,COUNTA(#REF!)))</f>
        <v>#REF!</v>
      </c>
      <c r="AS99" s="1" t="e">
        <f t="array" aca="1" ref="AS99" ca="1">INDEX(#REF!,RANDBETWEEN(1,COUNTA(#REF!)))</f>
        <v>#REF!</v>
      </c>
      <c r="AT99" s="1" t="e">
        <f t="array" aca="1" ref="AT99" ca="1">INDEX(#REF!,RANDBETWEEN(1,COUNTA(#REF!)))</f>
        <v>#REF!</v>
      </c>
      <c r="AU99" s="1" t="e">
        <f t="array" aca="1" ref="AU99" ca="1">INDEX(#REF!,RANDBETWEEN(1,COUNTA(#REF!)))</f>
        <v>#REF!</v>
      </c>
      <c r="AV99" s="1" t="e">
        <f t="array" aca="1" ref="AV99" ca="1">INDEX(#REF!,RANDBETWEEN(1,COUNTA(#REF!)))</f>
        <v>#REF!</v>
      </c>
      <c r="AW99" s="1" t="e">
        <f t="array" aca="1" ref="AW99" ca="1">INDEX(#REF!,RANDBETWEEN(1,COUNTA(#REF!)))</f>
        <v>#REF!</v>
      </c>
      <c r="AX99" s="1" t="e">
        <f t="array" aca="1" ref="AX99" ca="1">INDEX(#REF!,RANDBETWEEN(1,COUNTA(#REF!)))</f>
        <v>#REF!</v>
      </c>
      <c r="AY99" s="1" t="e">
        <f t="array" aca="1" ref="AY99" ca="1">INDEX(#REF!,RANDBETWEEN(1,COUNTA(#REF!)))</f>
        <v>#REF!</v>
      </c>
      <c r="AZ99" s="1" t="e">
        <f t="array" aca="1" ref="AZ99" ca="1">INDEX(#REF!,RANDBETWEEN(1,COUNTA(#REF!)))</f>
        <v>#REF!</v>
      </c>
      <c r="BA99" s="1" t="e">
        <f t="array" aca="1" ref="BA99" ca="1">INDEX(#REF!,RANDBETWEEN(1,COUNTA(#REF!)))</f>
        <v>#REF!</v>
      </c>
      <c r="BB99" s="1" t="e">
        <f t="array" aca="1" ref="BB99" ca="1">INDEX(#REF!,RANDBETWEEN(1,COUNTA(#REF!)))</f>
        <v>#REF!</v>
      </c>
      <c r="BC99" s="1" t="e">
        <f t="array" aca="1" ref="BC99" ca="1">IF($AV99="Yes",INDEX(#REF!,RANDBETWEEN(1,COUNTA(#REF!))),"")</f>
        <v>#REF!</v>
      </c>
      <c r="BD99" s="1" t="e">
        <f t="array" aca="1" ref="BD99" ca="1">IF($AV99="Yes",INDEX(#REF!,RANDBETWEEN(1,COUNTA(#REF!))),"")</f>
        <v>#REF!</v>
      </c>
      <c r="BE99" s="1" t="e">
        <f t="array" aca="1" ref="BE99" ca="1">IF($AV99="Yes",INDEX(#REF!,RANDBETWEEN(1,COUNTA(#REF!))),"")</f>
        <v>#REF!</v>
      </c>
      <c r="BF99" s="1" t="e">
        <f t="array" aca="1" ref="BF99" ca="1">IF($AV99="Yes",INDEX(#REF!,RANDBETWEEN(1,COUNTA(#REF!))),"")</f>
        <v>#REF!</v>
      </c>
      <c r="BG99" s="1" t="e">
        <f t="array" aca="1" ref="BG99" ca="1">IF($AV99="Yes",INDEX(#REF!,RANDBETWEEN(1,COUNTA(#REF!))),"")</f>
        <v>#REF!</v>
      </c>
    </row>
    <row r="100" spans="1:59" ht="12.5" x14ac:dyDescent="0.25">
      <c r="A100" s="6">
        <v>44937.812291666669</v>
      </c>
      <c r="B100" s="1" t="e">
        <f t="array" aca="1" ref="B100" ca="1">INDEX(#REF!,RANDBETWEEN(1,COUNTA(#REF!)))</f>
        <v>#REF!</v>
      </c>
      <c r="C100" s="1" t="e">
        <f t="array" aca="1" ref="C100" ca="1">INDEX(#REF!,RANDBETWEEN(1,COUNTA(#REF!)))</f>
        <v>#REF!</v>
      </c>
      <c r="D100" s="1" t="e">
        <f t="array" aca="1" ref="D100" ca="1">INDEX(#REF!,RANDBETWEEN(1,COUNTA(#REF!)))</f>
        <v>#REF!</v>
      </c>
      <c r="E100" s="1" t="e">
        <f t="array" aca="1" ref="E100" ca="1">INDEX(#REF!,RANDBETWEEN(1,COUNTA(#REF!)))</f>
        <v>#REF!</v>
      </c>
      <c r="F100" s="1" t="e">
        <f t="array" aca="1" ref="F100" ca="1">INDEX(#REF!,RANDBETWEEN(1,COUNTA(#REF!)))</f>
        <v>#REF!</v>
      </c>
      <c r="G100" s="1" t="e">
        <f t="array" aca="1" ref="G100" ca="1">IF($F100="Public Housing (HDB)",INDEX(#REF!,RANDBETWEEN(1,COUNTA(#REF!))),"")</f>
        <v>#REF!</v>
      </c>
      <c r="H100" s="1" t="e">
        <f t="array" aca="1" ref="H100" ca="1">IF($F100="Public Housing (HDB)",INDEX(#REF!,RANDBETWEEN(1,COUNTA(#REF!))),"")</f>
        <v>#REF!</v>
      </c>
      <c r="I100" s="1" t="e">
        <f t="array" aca="1" ref="I100" ca="1">IF($F100="Public Housing (HDB)",INDEX(#REF!,RANDBETWEEN(1,COUNTA(#REF!))),"")</f>
        <v>#REF!</v>
      </c>
      <c r="J100" s="1" t="e">
        <f t="array" aca="1" ref="J100" ca="1">IF($F100="Public Housing (HDB)",INDEX(#REF!,RANDBETWEEN(1,COUNTA(#REF!))),"")</f>
        <v>#REF!</v>
      </c>
      <c r="K100" s="1" t="e">
        <f t="array" aca="1" ref="K100" ca="1">IF($F100&lt;&gt;"Public Housing (HDB)",INDEX(#REF!,RANDBETWEEN(1,COUNTA(#REF!))),"")</f>
        <v>#REF!</v>
      </c>
      <c r="L100" s="1" t="e">
        <f t="array" aca="1" ref="L100" ca="1">IF($F100&lt;&gt;"Public Housing (HDB)",INDEX(#REF!,RANDBETWEEN(1,COUNTA(#REF!))),"")</f>
        <v>#REF!</v>
      </c>
      <c r="M100" s="1" t="e">
        <f t="array" aca="1" ref="M100" ca="1">IF($F100&lt;&gt;"Public Housing (HDB)",INDEX(#REF!,RANDBETWEEN(1,COUNTA(#REF!))),"")</f>
        <v>#REF!</v>
      </c>
      <c r="N100" s="1" t="e">
        <f t="array" aca="1" ref="N100" ca="1">INDEX(#REF!,RANDBETWEEN(1,COUNTA(#REF!)))</f>
        <v>#REF!</v>
      </c>
      <c r="O100" s="1" t="e">
        <f t="array" aca="1" ref="O100" ca="1">INDEX(#REF!,RANDBETWEEN(1,COUNTA(#REF!)))</f>
        <v>#REF!</v>
      </c>
      <c r="P100" s="1" t="e">
        <f t="array" aca="1" ref="P100" ca="1">INDEX(#REF!,RANDBETWEEN(1,COUNTA(#REF!)))</f>
        <v>#REF!</v>
      </c>
      <c r="Q100" s="1" t="e">
        <f ca="1">_xlfn.XLOOKUP(FormResponses2[[#This Row],[How many friends do you have in your neighbourhood? ]],$Q$104:$Q$115,$R$104:$R$115)</f>
        <v>#REF!</v>
      </c>
      <c r="R100" s="1" t="e">
        <f ca="1">_xlfn.XLOOKUP(FormResponses2[[#This Row],[How many friends of different ethnicity do you have in your neighbourhood? ]],$Q$104:$Q$115,$R$104:$R$115)</f>
        <v>#REF!</v>
      </c>
      <c r="S100"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00" s="1">
        <v>0</v>
      </c>
      <c r="U100" s="1" t="e">
        <f t="array" aca="1" ref="U100" ca="1">INDEX(#REF!,RANDBETWEEN(1,COUNTA(#REF!)))</f>
        <v>#REF!</v>
      </c>
      <c r="V100" s="1" t="e">
        <f t="array" aca="1" ref="V100" ca="1">INDEX(#REF!,RANDBETWEEN(1,COUNTA(#REF!)))</f>
        <v>#REF!</v>
      </c>
      <c r="W100" s="1" t="e">
        <f t="array" aca="1" ref="W100" ca="1">INDEX(#REF!,RANDBETWEEN(1,COUNTA(#REF!)))</f>
        <v>#REF!</v>
      </c>
      <c r="X100" s="1" t="e">
        <f t="array" aca="1" ref="X100" ca="1">INDEX(#REF!,RANDBETWEEN(1,COUNTA(#REF!)))</f>
        <v>#REF!</v>
      </c>
      <c r="Y100" s="1" t="e">
        <f t="array" aca="1" ref="Y100" ca="1">INDEX(#REF!,RANDBETWEEN(1,COUNTA(#REF!)))</f>
        <v>#REF!</v>
      </c>
      <c r="Z100" s="1" t="e">
        <f t="array" aca="1" ref="Z100" ca="1">INDEX(#REF!,RANDBETWEEN(1,COUNTA(#REF!)))</f>
        <v>#REF!</v>
      </c>
      <c r="AA100" s="1" t="e">
        <f t="array" aca="1" ref="AA100" ca="1">INDEX(#REF!,RANDBETWEEN(1,COUNTA(#REF!)))</f>
        <v>#REF!</v>
      </c>
      <c r="AB100" s="1" t="e">
        <f t="array" aca="1" ref="AB100" ca="1">INDEX(#REF!,RANDBETWEEN(1,COUNTA(#REF!)))</f>
        <v>#REF!</v>
      </c>
      <c r="AC100" s="1" t="e">
        <f t="array" aca="1" ref="AC100" ca="1">INDEX(#REF!,RANDBETWEEN(1,COUNTA(#REF!)))</f>
        <v>#REF!</v>
      </c>
      <c r="AD100" s="1" t="e">
        <f t="array" aca="1" ref="AD100" ca="1">INDEX(#REF!,RANDBETWEEN(1,COUNTA(#REF!)))</f>
        <v>#REF!</v>
      </c>
      <c r="AE100" s="1" t="e">
        <f t="array" aca="1" ref="AE100" ca="1">INDEX(#REF!,RANDBETWEEN(1,COUNTA(#REF!)))</f>
        <v>#REF!</v>
      </c>
      <c r="AF100" s="1" t="e">
        <f t="array" aca="1" ref="AF100" ca="1">INDEX(#REF!,RANDBETWEEN(1,COUNTA(#REF!)))</f>
        <v>#REF!</v>
      </c>
      <c r="AG100" s="1" t="e">
        <f t="array" aca="1" ref="AG100" ca="1">INDEX(#REF!,RANDBETWEEN(1,COUNTA(#REF!)))</f>
        <v>#REF!</v>
      </c>
      <c r="AH100" s="1" t="e">
        <f t="array" aca="1" ref="AH100" ca="1">INDEX(#REF!,RANDBETWEEN(1,COUNTA(#REF!)))</f>
        <v>#REF!</v>
      </c>
      <c r="AI100" s="1" t="e">
        <f t="array" aca="1" ref="AI100" ca="1">INDEX(#REF!,RANDBETWEEN(1,COUNTA(#REF!)))</f>
        <v>#REF!</v>
      </c>
      <c r="AJ100" s="1" t="e">
        <f t="array" aca="1" ref="AJ100" ca="1">INDEX(#REF!,RANDBETWEEN(1,COUNTA(#REF!)))</f>
        <v>#REF!</v>
      </c>
      <c r="AK100" s="1" t="e">
        <f t="array" aca="1" ref="AK100" ca="1">INDEX(#REF!,RANDBETWEEN(1,COUNTA(#REF!)))</f>
        <v>#REF!</v>
      </c>
      <c r="AL100" s="1" t="e">
        <f t="array" aca="1" ref="AL100" ca="1">INDEX(#REF!,RANDBETWEEN(1,COUNTA(#REF!)))</f>
        <v>#REF!</v>
      </c>
      <c r="AM100" s="1" t="e">
        <f t="array" aca="1" ref="AM100" ca="1">INDEX(#REF!,RANDBETWEEN(1,COUNTA(#REF!)))</f>
        <v>#REF!</v>
      </c>
      <c r="AN100" s="1" t="e">
        <f ca="1">_xlfn.XLOOKUP(AL100,#REF!,#REF!)</f>
        <v>#REF!</v>
      </c>
      <c r="AO100" s="1" t="e">
        <f ca="1">_xlfn.XLOOKUP(AM100,#REF!,#REF!)</f>
        <v>#REF!</v>
      </c>
      <c r="AP100"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00" s="1"/>
      <c r="AR100" s="1" t="e">
        <f t="array" aca="1" ref="AR100" ca="1">INDEX(#REF!,RANDBETWEEN(1,COUNTA(#REF!)))</f>
        <v>#REF!</v>
      </c>
      <c r="AS100" s="1" t="e">
        <f t="array" aca="1" ref="AS100" ca="1">INDEX(#REF!,RANDBETWEEN(1,COUNTA(#REF!)))</f>
        <v>#REF!</v>
      </c>
      <c r="AT100" s="1" t="e">
        <f t="array" aca="1" ref="AT100" ca="1">INDEX(#REF!,RANDBETWEEN(1,COUNTA(#REF!)))</f>
        <v>#REF!</v>
      </c>
      <c r="AU100" s="1" t="e">
        <f t="array" aca="1" ref="AU100" ca="1">INDEX(#REF!,RANDBETWEEN(1,COUNTA(#REF!)))</f>
        <v>#REF!</v>
      </c>
      <c r="AV100" s="1" t="e">
        <f t="array" aca="1" ref="AV100" ca="1">INDEX(#REF!,RANDBETWEEN(1,COUNTA(#REF!)))</f>
        <v>#REF!</v>
      </c>
      <c r="AW100" s="1" t="e">
        <f t="array" aca="1" ref="AW100" ca="1">INDEX(#REF!,RANDBETWEEN(1,COUNTA(#REF!)))</f>
        <v>#REF!</v>
      </c>
      <c r="AX100" s="1" t="e">
        <f t="array" aca="1" ref="AX100" ca="1">INDEX(#REF!,RANDBETWEEN(1,COUNTA(#REF!)))</f>
        <v>#REF!</v>
      </c>
      <c r="AY100" s="1" t="e">
        <f t="array" aca="1" ref="AY100" ca="1">INDEX(#REF!,RANDBETWEEN(1,COUNTA(#REF!)))</f>
        <v>#REF!</v>
      </c>
      <c r="AZ100" s="1" t="e">
        <f t="array" aca="1" ref="AZ100" ca="1">INDEX(#REF!,RANDBETWEEN(1,COUNTA(#REF!)))</f>
        <v>#REF!</v>
      </c>
      <c r="BA100" s="1" t="e">
        <f t="array" aca="1" ref="BA100" ca="1">INDEX(#REF!,RANDBETWEEN(1,COUNTA(#REF!)))</f>
        <v>#REF!</v>
      </c>
      <c r="BB100" s="1" t="e">
        <f t="array" aca="1" ref="BB100" ca="1">INDEX(#REF!,RANDBETWEEN(1,COUNTA(#REF!)))</f>
        <v>#REF!</v>
      </c>
      <c r="BC100" s="1" t="e">
        <f t="array" aca="1" ref="BC100" ca="1">IF($AV100="Yes",INDEX(#REF!,RANDBETWEEN(1,COUNTA(#REF!))),"")</f>
        <v>#REF!</v>
      </c>
      <c r="BD100" s="1" t="e">
        <f t="array" aca="1" ref="BD100" ca="1">IF($AV100="Yes",INDEX(#REF!,RANDBETWEEN(1,COUNTA(#REF!))),"")</f>
        <v>#REF!</v>
      </c>
      <c r="BE100" s="1" t="e">
        <f t="array" aca="1" ref="BE100" ca="1">IF($AV100="Yes",INDEX(#REF!,RANDBETWEEN(1,COUNTA(#REF!))),"")</f>
        <v>#REF!</v>
      </c>
      <c r="BF100" s="1" t="e">
        <f t="array" aca="1" ref="BF100" ca="1">IF($AV100="Yes",INDEX(#REF!,RANDBETWEEN(1,COUNTA(#REF!))),"")</f>
        <v>#REF!</v>
      </c>
      <c r="BG100" s="1" t="e">
        <f t="array" aca="1" ref="BG100" ca="1">IF($AV100="Yes",INDEX(#REF!,RANDBETWEEN(1,COUNTA(#REF!))),"")</f>
        <v>#REF!</v>
      </c>
    </row>
    <row r="101" spans="1:59" ht="12.5" x14ac:dyDescent="0.25">
      <c r="A101" s="6">
        <v>44938.812291666669</v>
      </c>
      <c r="B101" s="1" t="e">
        <f t="array" aca="1" ref="B101" ca="1">INDEX(#REF!,RANDBETWEEN(1,COUNTA(#REF!)))</f>
        <v>#REF!</v>
      </c>
      <c r="C101" s="1" t="e">
        <f t="array" aca="1" ref="C101" ca="1">INDEX(#REF!,RANDBETWEEN(1,COUNTA(#REF!)))</f>
        <v>#REF!</v>
      </c>
      <c r="D101" s="1" t="e">
        <f t="array" aca="1" ref="D101" ca="1">INDEX(#REF!,RANDBETWEEN(1,COUNTA(#REF!)))</f>
        <v>#REF!</v>
      </c>
      <c r="E101" s="1" t="e">
        <f t="array" aca="1" ref="E101" ca="1">INDEX(#REF!,RANDBETWEEN(1,COUNTA(#REF!)))</f>
        <v>#REF!</v>
      </c>
      <c r="F101" s="1" t="e">
        <f t="array" aca="1" ref="F101" ca="1">INDEX(#REF!,RANDBETWEEN(1,COUNTA(#REF!)))</f>
        <v>#REF!</v>
      </c>
      <c r="G101" s="1" t="e">
        <f t="array" aca="1" ref="G101" ca="1">IF($F101="Public Housing (HDB)",INDEX(#REF!,RANDBETWEEN(1,COUNTA(#REF!))),"")</f>
        <v>#REF!</v>
      </c>
      <c r="H101" s="1" t="e">
        <f t="array" aca="1" ref="H101" ca="1">IF($F101="Public Housing (HDB)",INDEX(#REF!,RANDBETWEEN(1,COUNTA(#REF!))),"")</f>
        <v>#REF!</v>
      </c>
      <c r="I101" s="1" t="e">
        <f t="array" aca="1" ref="I101" ca="1">IF($F101="Public Housing (HDB)",INDEX(#REF!,RANDBETWEEN(1,COUNTA(#REF!))),"")</f>
        <v>#REF!</v>
      </c>
      <c r="J101" s="1" t="e">
        <f t="array" aca="1" ref="J101" ca="1">IF($F101="Public Housing (HDB)",INDEX(#REF!,RANDBETWEEN(1,COUNTA(#REF!))),"")</f>
        <v>#REF!</v>
      </c>
      <c r="K101" s="1" t="e">
        <f t="array" aca="1" ref="K101" ca="1">IF($F101&lt;&gt;"Public Housing (HDB)",INDEX(#REF!,RANDBETWEEN(1,COUNTA(#REF!))),"")</f>
        <v>#REF!</v>
      </c>
      <c r="L101" s="1" t="e">
        <f t="array" aca="1" ref="L101" ca="1">IF($F101&lt;&gt;"Public Housing (HDB)",INDEX(#REF!,RANDBETWEEN(1,COUNTA(#REF!))),"")</f>
        <v>#REF!</v>
      </c>
      <c r="M101" s="1" t="e">
        <f t="array" aca="1" ref="M101" ca="1">IF($F101&lt;&gt;"Public Housing (HDB)",INDEX(#REF!,RANDBETWEEN(1,COUNTA(#REF!))),"")</f>
        <v>#REF!</v>
      </c>
      <c r="N101" s="1" t="e">
        <f t="array" aca="1" ref="N101" ca="1">INDEX(#REF!,RANDBETWEEN(1,COUNTA(#REF!)))</f>
        <v>#REF!</v>
      </c>
      <c r="O101" s="1" t="e">
        <f t="array" aca="1" ref="O101" ca="1">INDEX(#REF!,RANDBETWEEN(1,COUNTA(#REF!)))</f>
        <v>#REF!</v>
      </c>
      <c r="P101" s="1" t="e">
        <f t="array" aca="1" ref="P101" ca="1">INDEX(#REF!,RANDBETWEEN(1,COUNTA(#REF!)))</f>
        <v>#REF!</v>
      </c>
      <c r="Q101" s="1" t="e">
        <f ca="1">_xlfn.XLOOKUP(FormResponses2[[#This Row],[How many friends do you have in your neighbourhood? ]],$Q$104:$Q$115,$R$104:$R$115)</f>
        <v>#REF!</v>
      </c>
      <c r="R101" s="1" t="e">
        <f ca="1">_xlfn.XLOOKUP(FormResponses2[[#This Row],[How many friends of different ethnicity do you have in your neighbourhood? ]],$Q$104:$Q$115,$R$104:$R$115)</f>
        <v>#REF!</v>
      </c>
      <c r="S101" s="1" t="e">
        <f ca="1">IF(FormResponses2[[#This Row],['[Normalize'] How many friends do you have in your neighbourhood?]] &gt; 0, IF(FormResponses2[[#This Row],['[Normalize'] How many friends of different ethnicity do you have in your neighbourhood? ]]&lt;FormResponses2[[#This Row],['[Normalize'] How many friends do you have in your neighbourhood?]],FormResponses2[[#This Row],['[Normalize'] How many friends of different ethnicity do you have in your neighbourhood? ]]/FormResponses2[[#This Row],['[Normalize'] How many friends do you have in your neighbourhood?]],"Error"),0)</f>
        <v>#REF!</v>
      </c>
      <c r="T101" s="1"/>
      <c r="U101" s="1" t="e">
        <f t="array" aca="1" ref="U101" ca="1">INDEX(#REF!,RANDBETWEEN(1,COUNTA(#REF!)))</f>
        <v>#REF!</v>
      </c>
      <c r="V101" s="1" t="e">
        <f t="array" aca="1" ref="V101" ca="1">INDEX(#REF!,RANDBETWEEN(1,COUNTA(#REF!)))</f>
        <v>#REF!</v>
      </c>
      <c r="W101" s="1" t="e">
        <f t="array" aca="1" ref="W101" ca="1">INDEX(#REF!,RANDBETWEEN(1,COUNTA(#REF!)))</f>
        <v>#REF!</v>
      </c>
      <c r="X101" s="1" t="e">
        <f t="array" aca="1" ref="X101" ca="1">INDEX(#REF!,RANDBETWEEN(1,COUNTA(#REF!)))</f>
        <v>#REF!</v>
      </c>
      <c r="Y101" s="1" t="e">
        <f t="array" aca="1" ref="Y101" ca="1">INDEX(#REF!,RANDBETWEEN(1,COUNTA(#REF!)))</f>
        <v>#REF!</v>
      </c>
      <c r="Z101" s="1" t="e">
        <f t="array" aca="1" ref="Z101" ca="1">INDEX(#REF!,RANDBETWEEN(1,COUNTA(#REF!)))</f>
        <v>#REF!</v>
      </c>
      <c r="AA101" s="1" t="e">
        <f t="array" aca="1" ref="AA101" ca="1">INDEX(#REF!,RANDBETWEEN(1,COUNTA(#REF!)))</f>
        <v>#REF!</v>
      </c>
      <c r="AB101" s="1" t="e">
        <f t="array" aca="1" ref="AB101" ca="1">INDEX(#REF!,RANDBETWEEN(1,COUNTA(#REF!)))</f>
        <v>#REF!</v>
      </c>
      <c r="AC101" s="1" t="e">
        <f t="array" aca="1" ref="AC101" ca="1">INDEX(#REF!,RANDBETWEEN(1,COUNTA(#REF!)))</f>
        <v>#REF!</v>
      </c>
      <c r="AD101" s="1" t="e">
        <f t="array" aca="1" ref="AD101" ca="1">INDEX(#REF!,RANDBETWEEN(1,COUNTA(#REF!)))</f>
        <v>#REF!</v>
      </c>
      <c r="AE101" s="1" t="e">
        <f t="array" aca="1" ref="AE101" ca="1">INDEX(#REF!,RANDBETWEEN(1,COUNTA(#REF!)))</f>
        <v>#REF!</v>
      </c>
      <c r="AF101" s="1" t="e">
        <f t="array" aca="1" ref="AF101" ca="1">INDEX(#REF!,RANDBETWEEN(1,COUNTA(#REF!)))</f>
        <v>#REF!</v>
      </c>
      <c r="AG101" s="1" t="e">
        <f t="array" aca="1" ref="AG101" ca="1">INDEX(#REF!,RANDBETWEEN(1,COUNTA(#REF!)))</f>
        <v>#REF!</v>
      </c>
      <c r="AH101" s="1" t="e">
        <f t="array" aca="1" ref="AH101" ca="1">INDEX(#REF!,RANDBETWEEN(1,COUNTA(#REF!)))</f>
        <v>#REF!</v>
      </c>
      <c r="AI101" s="1" t="e">
        <f t="array" aca="1" ref="AI101" ca="1">INDEX(#REF!,RANDBETWEEN(1,COUNTA(#REF!)))</f>
        <v>#REF!</v>
      </c>
      <c r="AJ101" s="1" t="e">
        <f t="array" aca="1" ref="AJ101" ca="1">INDEX(#REF!,RANDBETWEEN(1,COUNTA(#REF!)))</f>
        <v>#REF!</v>
      </c>
      <c r="AK101" s="1" t="e">
        <f t="array" aca="1" ref="AK101" ca="1">INDEX(#REF!,RANDBETWEEN(1,COUNTA(#REF!)))</f>
        <v>#REF!</v>
      </c>
      <c r="AL101" s="1" t="e">
        <f t="array" aca="1" ref="AL101" ca="1">INDEX(#REF!,RANDBETWEEN(1,COUNTA(#REF!)))</f>
        <v>#REF!</v>
      </c>
      <c r="AM101" s="1" t="e">
        <f t="array" aca="1" ref="AM101" ca="1">INDEX(#REF!,RANDBETWEEN(1,COUNTA(#REF!)))</f>
        <v>#REF!</v>
      </c>
      <c r="AN101" s="1" t="e">
        <f ca="1">_xlfn.XLOOKUP(AL101,#REF!,#REF!)</f>
        <v>#REF!</v>
      </c>
      <c r="AO101" s="1" t="e">
        <f ca="1">_xlfn.XLOOKUP(AM101,#REF!,#REF!)</f>
        <v>#REF!</v>
      </c>
      <c r="AP101" s="1" t="e">
        <f ca="1">IF(FormResponses2[[#This Row],['[Normalize'] How many friends do you have outside your neighbourhood?]]&gt; 0, IF(FormResponses2[[#This Row],['[Normalize'] How many friends of different ethnicities do you have outside your neighbourhood?]]&lt;FormResponses2[[#This Row],['[Normalize'] How many friends do you have outside your neighbourhood?]],FormResponses2[[#This Row],['[Normalize'] How many friends of different ethnicities do you have outside your neighbourhood?]]/FormResponses2[[#This Row],['[Normalize'] How many friends do you have outside your neighbourhood?]],"Error"),0)</f>
        <v>#REF!</v>
      </c>
      <c r="AQ101" s="1">
        <v>0.34065934065934067</v>
      </c>
      <c r="AR101" s="1" t="e">
        <f t="array" aca="1" ref="AR101" ca="1">INDEX(#REF!,RANDBETWEEN(1,COUNTA(#REF!)))</f>
        <v>#REF!</v>
      </c>
      <c r="AS101" s="1" t="e">
        <f t="array" aca="1" ref="AS101" ca="1">INDEX(#REF!,RANDBETWEEN(1,COUNTA(#REF!)))</f>
        <v>#REF!</v>
      </c>
      <c r="AT101" s="1" t="e">
        <f t="array" aca="1" ref="AT101" ca="1">INDEX(#REF!,RANDBETWEEN(1,COUNTA(#REF!)))</f>
        <v>#REF!</v>
      </c>
      <c r="AU101" s="1" t="e">
        <f t="array" aca="1" ref="AU101" ca="1">INDEX(#REF!,RANDBETWEEN(1,COUNTA(#REF!)))</f>
        <v>#REF!</v>
      </c>
      <c r="AV101" s="1" t="e">
        <f t="array" aca="1" ref="AV101" ca="1">INDEX(#REF!,RANDBETWEEN(1,COUNTA(#REF!)))</f>
        <v>#REF!</v>
      </c>
      <c r="AW101" s="1" t="e">
        <f t="array" aca="1" ref="AW101" ca="1">INDEX(#REF!,RANDBETWEEN(1,COUNTA(#REF!)))</f>
        <v>#REF!</v>
      </c>
      <c r="AX101" s="1" t="e">
        <f t="array" aca="1" ref="AX101" ca="1">INDEX(#REF!,RANDBETWEEN(1,COUNTA(#REF!)))</f>
        <v>#REF!</v>
      </c>
      <c r="AY101" s="1" t="e">
        <f t="array" aca="1" ref="AY101" ca="1">INDEX(#REF!,RANDBETWEEN(1,COUNTA(#REF!)))</f>
        <v>#REF!</v>
      </c>
      <c r="AZ101" s="1" t="e">
        <f t="array" aca="1" ref="AZ101" ca="1">INDEX(#REF!,RANDBETWEEN(1,COUNTA(#REF!)))</f>
        <v>#REF!</v>
      </c>
      <c r="BA101" s="1" t="e">
        <f t="array" aca="1" ref="BA101" ca="1">INDEX(#REF!,RANDBETWEEN(1,COUNTA(#REF!)))</f>
        <v>#REF!</v>
      </c>
      <c r="BB101" s="1" t="e">
        <f t="array" aca="1" ref="BB101" ca="1">INDEX(#REF!,RANDBETWEEN(1,COUNTA(#REF!)))</f>
        <v>#REF!</v>
      </c>
      <c r="BC101" s="1" t="e">
        <f t="array" aca="1" ref="BC101" ca="1">IF($AV101="Yes",INDEX(#REF!,RANDBETWEEN(1,COUNTA(#REF!))),"")</f>
        <v>#REF!</v>
      </c>
      <c r="BD101" s="1" t="e">
        <f t="array" aca="1" ref="BD101" ca="1">IF($AV101="Yes",INDEX(#REF!,RANDBETWEEN(1,COUNTA(#REF!))),"")</f>
        <v>#REF!</v>
      </c>
      <c r="BE101" s="1" t="e">
        <f t="array" aca="1" ref="BE101" ca="1">IF($AV101="Yes",INDEX(#REF!,RANDBETWEEN(1,COUNTA(#REF!))),"")</f>
        <v>#REF!</v>
      </c>
      <c r="BF101" s="1" t="e">
        <f t="array" aca="1" ref="BF101" ca="1">IF($AV101="Yes",INDEX(#REF!,RANDBETWEEN(1,COUNTA(#REF!))),"")</f>
        <v>#REF!</v>
      </c>
      <c r="BG101" s="1" t="e">
        <f t="array" aca="1" ref="BG101" ca="1">IF($AV101="Yes",INDEX(#REF!,RANDBETWEEN(1,COUNTA(#REF!))),"")</f>
        <v>#REF!</v>
      </c>
    </row>
    <row r="104" spans="1:59" ht="15.75" customHeight="1" x14ac:dyDescent="0.25">
      <c r="Q104" s="1">
        <v>0</v>
      </c>
      <c r="R104">
        <v>0</v>
      </c>
      <c r="S104">
        <v>1</v>
      </c>
    </row>
    <row r="105" spans="1:59" ht="12.5" x14ac:dyDescent="0.25">
      <c r="Q105" s="1" t="s">
        <v>59</v>
      </c>
      <c r="R105">
        <v>5.5</v>
      </c>
      <c r="S105">
        <v>2</v>
      </c>
      <c r="AX105" s="1" t="str">
        <f ca="1">IFERROR(__xludf.DUMMYFUNCTION("query(AO2:AP101,""SELECT AO, AP, COUNT(AP) GROUP BY AO, AP"")"),"Outside my neighbourhood (more than 15 minutes walking distance)")</f>
        <v>Outside my neighbourhood (more than 15 minutes walking distance)</v>
      </c>
      <c r="AY105" s="1" t="str">
        <f ca="1">IFERROR(__xludf.DUMMYFUNCTION("""COMPUTED_VALUE"""),"More than 20")</f>
        <v>More than 20</v>
      </c>
      <c r="AZ105" s="1" t="str">
        <f ca="1">IFERROR(__xludf.DUMMYFUNCTION("""COMPUTED_VALUE"""),"count More than 20")</f>
        <v>count More than 20</v>
      </c>
    </row>
    <row r="106" spans="1:59" ht="12.5" x14ac:dyDescent="0.25">
      <c r="Q106" s="1" t="s">
        <v>60</v>
      </c>
      <c r="R106">
        <v>15.5</v>
      </c>
      <c r="S106">
        <v>3</v>
      </c>
      <c r="AX106" s="1" t="str">
        <f ca="1">IFERROR(__xludf.DUMMYFUNCTION("""COMPUTED_VALUE"""),"Outside my neighbourhood (more than 15 minutes walking distance)")</f>
        <v>Outside my neighbourhood (more than 15 minutes walking distance)</v>
      </c>
      <c r="AY106" s="1" t="str">
        <f ca="1">IFERROR(__xludf.DUMMYFUNCTION("""COMPUTED_VALUE"""),"0")</f>
        <v>0</v>
      </c>
      <c r="AZ106" s="1">
        <f ca="1">IFERROR(__xludf.DUMMYFUNCTION("""COMPUTED_VALUE"""),9)</f>
        <v>9</v>
      </c>
    </row>
    <row r="107" spans="1:59" ht="12.5" x14ac:dyDescent="0.25">
      <c r="Q107" s="1" t="s">
        <v>61</v>
      </c>
      <c r="R107">
        <v>25.5</v>
      </c>
      <c r="S107">
        <v>4</v>
      </c>
      <c r="AX107" s="1" t="str">
        <f ca="1">IFERROR(__xludf.DUMMYFUNCTION("""COMPUTED_VALUE"""),"Outside my neighbourhood (more than 15 minutes walking distance)")</f>
        <v>Outside my neighbourhood (more than 15 minutes walking distance)</v>
      </c>
      <c r="AY107" s="1" t="str">
        <f ca="1">IFERROR(__xludf.DUMMYFUNCTION("""COMPUTED_VALUE"""),"1 to 10")</f>
        <v>1 to 10</v>
      </c>
      <c r="AZ107" s="1">
        <f ca="1">IFERROR(__xludf.DUMMYFUNCTION("""COMPUTED_VALUE"""),12)</f>
        <v>12</v>
      </c>
    </row>
    <row r="108" spans="1:59" ht="12.5" x14ac:dyDescent="0.25">
      <c r="Q108" s="1" t="s">
        <v>62</v>
      </c>
      <c r="R108">
        <v>35.5</v>
      </c>
      <c r="S108">
        <v>5</v>
      </c>
      <c r="AX108" s="1" t="str">
        <f ca="1">IFERROR(__xludf.DUMMYFUNCTION("""COMPUTED_VALUE"""),"Outside my neighbourhood (more than 15 minutes walking distance)")</f>
        <v>Outside my neighbourhood (more than 15 minutes walking distance)</v>
      </c>
      <c r="AY108" s="1" t="str">
        <f ca="1">IFERROR(__xludf.DUMMYFUNCTION("""COMPUTED_VALUE"""),"11 to 20")</f>
        <v>11 to 20</v>
      </c>
      <c r="AZ108" s="1">
        <f ca="1">IFERROR(__xludf.DUMMYFUNCTION("""COMPUTED_VALUE"""),13)</f>
        <v>13</v>
      </c>
    </row>
    <row r="109" spans="1:59" ht="12.5" x14ac:dyDescent="0.25">
      <c r="Q109" s="1" t="s">
        <v>63</v>
      </c>
      <c r="R109">
        <v>45.5</v>
      </c>
      <c r="S109">
        <v>6</v>
      </c>
      <c r="AX109" s="1" t="str">
        <f ca="1">IFERROR(__xludf.DUMMYFUNCTION("""COMPUTED_VALUE"""),"Outside my neighbourhood (more than 15 minutes walking distance)")</f>
        <v>Outside my neighbourhood (more than 15 minutes walking distance)</v>
      </c>
      <c r="AY109" s="1" t="str">
        <f ca="1">IFERROR(__xludf.DUMMYFUNCTION("""COMPUTED_VALUE"""),"More than 20")</f>
        <v>More than 20</v>
      </c>
      <c r="AZ109" s="1">
        <f ca="1">IFERROR(__xludf.DUMMYFUNCTION("""COMPUTED_VALUE"""),7)</f>
        <v>7</v>
      </c>
    </row>
    <row r="110" spans="1:59" ht="12.5" x14ac:dyDescent="0.25">
      <c r="Q110" s="1" t="s">
        <v>64</v>
      </c>
      <c r="R110">
        <v>55.5</v>
      </c>
      <c r="S110">
        <v>7</v>
      </c>
      <c r="AX110" s="1" t="str">
        <f ca="1">IFERROR(__xludf.DUMMYFUNCTION("""COMPUTED_VALUE"""),"Within my neighbourhood (within 15 minutes walking distance)")</f>
        <v>Within my neighbourhood (within 15 minutes walking distance)</v>
      </c>
      <c r="AY110" s="1" t="str">
        <f ca="1">IFERROR(__xludf.DUMMYFUNCTION("""COMPUTED_VALUE"""),"0")</f>
        <v>0</v>
      </c>
      <c r="AZ110" s="1">
        <f ca="1">IFERROR(__xludf.DUMMYFUNCTION("""COMPUTED_VALUE"""),15)</f>
        <v>15</v>
      </c>
    </row>
    <row r="111" spans="1:59" ht="12.5" x14ac:dyDescent="0.25">
      <c r="Q111" s="1" t="s">
        <v>65</v>
      </c>
      <c r="R111">
        <v>65.5</v>
      </c>
      <c r="S111">
        <v>8</v>
      </c>
      <c r="AX111" s="1" t="str">
        <f ca="1">IFERROR(__xludf.DUMMYFUNCTION("""COMPUTED_VALUE"""),"Within my neighbourhood (within 15 minutes walking distance)")</f>
        <v>Within my neighbourhood (within 15 minutes walking distance)</v>
      </c>
      <c r="AY111" s="1" t="str">
        <f ca="1">IFERROR(__xludf.DUMMYFUNCTION("""COMPUTED_VALUE"""),"1 to 10")</f>
        <v>1 to 10</v>
      </c>
      <c r="AZ111" s="1">
        <f ca="1">IFERROR(__xludf.DUMMYFUNCTION("""COMPUTED_VALUE"""),14)</f>
        <v>14</v>
      </c>
    </row>
    <row r="112" spans="1:59" ht="12.5" x14ac:dyDescent="0.25">
      <c r="Q112" s="1" t="s">
        <v>66</v>
      </c>
      <c r="R112">
        <v>75.5</v>
      </c>
      <c r="S112">
        <v>9</v>
      </c>
      <c r="AX112" s="1" t="str">
        <f ca="1">IFERROR(__xludf.DUMMYFUNCTION("""COMPUTED_VALUE"""),"Within my neighbourhood (within 15 minutes walking distance)")</f>
        <v>Within my neighbourhood (within 15 minutes walking distance)</v>
      </c>
      <c r="AY112" s="1" t="str">
        <f ca="1">IFERROR(__xludf.DUMMYFUNCTION("""COMPUTED_VALUE"""),"11 to 20")</f>
        <v>11 to 20</v>
      </c>
      <c r="AZ112" s="1">
        <f ca="1">IFERROR(__xludf.DUMMYFUNCTION("""COMPUTED_VALUE"""),19)</f>
        <v>19</v>
      </c>
    </row>
    <row r="113" spans="17:52" ht="12.5" x14ac:dyDescent="0.25">
      <c r="Q113" s="1" t="s">
        <v>67</v>
      </c>
      <c r="R113">
        <v>85.5</v>
      </c>
      <c r="S113">
        <v>10</v>
      </c>
      <c r="AX113" s="1" t="str">
        <f ca="1">IFERROR(__xludf.DUMMYFUNCTION("""COMPUTED_VALUE"""),"Within my neighbourhood (within 15 minutes walking distance)")</f>
        <v>Within my neighbourhood (within 15 minutes walking distance)</v>
      </c>
      <c r="AY113" s="1" t="str">
        <f ca="1">IFERROR(__xludf.DUMMYFUNCTION("""COMPUTED_VALUE"""),"More than 20")</f>
        <v>More than 20</v>
      </c>
      <c r="AZ113" s="1">
        <f ca="1">IFERROR(__xludf.DUMMYFUNCTION("""COMPUTED_VALUE"""),10)</f>
        <v>10</v>
      </c>
    </row>
    <row r="114" spans="17:52" ht="15.75" customHeight="1" x14ac:dyDescent="0.25">
      <c r="Q114" s="1" t="s">
        <v>68</v>
      </c>
      <c r="R114">
        <v>95.5</v>
      </c>
      <c r="S114">
        <v>11</v>
      </c>
    </row>
    <row r="115" spans="17:52" ht="15.75" customHeight="1" x14ac:dyDescent="0.25">
      <c r="Q115" s="1" t="s">
        <v>69</v>
      </c>
      <c r="R115">
        <v>105.5</v>
      </c>
      <c r="S115">
        <v>12</v>
      </c>
    </row>
  </sheetData>
  <pageMargins left="0.7" right="0.7" top="0.75" bottom="0.75" header="0.3" footer="0.3"/>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41DA9-7358-44C6-8377-D824B51DB25B}">
  <dimension ref="A1:BD98"/>
  <sheetViews>
    <sheetView zoomScale="85" zoomScaleNormal="85" workbookViewId="0">
      <pane ySplit="2" topLeftCell="A51" activePane="bottomLeft" state="frozen"/>
      <selection activeCell="L1" sqref="L1"/>
      <selection pane="bottomLeft" activeCell="A52" sqref="A52:T53"/>
    </sheetView>
  </sheetViews>
  <sheetFormatPr defaultColWidth="8.81640625" defaultRowHeight="14" x14ac:dyDescent="0.3"/>
  <cols>
    <col min="1" max="2" width="16.36328125" style="23" bestFit="1" customWidth="1"/>
    <col min="3" max="9" width="8.81640625" style="23"/>
    <col min="10" max="10" width="10.6328125" style="23" customWidth="1"/>
    <col min="11" max="11" width="9.6328125" style="23" customWidth="1"/>
    <col min="12" max="12" width="9.453125" style="23" customWidth="1"/>
    <col min="13" max="13" width="11.36328125" style="23" customWidth="1"/>
    <col min="14" max="14" width="9.36328125" style="23" customWidth="1"/>
    <col min="15" max="15" width="20.36328125" style="23" bestFit="1" customWidth="1"/>
    <col min="16" max="19" width="8.81640625" style="23"/>
    <col min="20" max="20" width="27.81640625" style="23" customWidth="1"/>
    <col min="21" max="21" width="27" style="23" customWidth="1"/>
    <col min="22" max="22" width="36.81640625" style="23" bestFit="1" customWidth="1"/>
    <col min="23" max="23" width="20.6328125" style="23" customWidth="1"/>
    <col min="24" max="24" width="21.453125" style="23" customWidth="1"/>
    <col min="25" max="25" width="14.453125" style="23" customWidth="1"/>
    <col min="26" max="26" width="17.36328125" style="23" customWidth="1"/>
    <col min="27" max="27" width="18.6328125" style="23" customWidth="1"/>
    <col min="28" max="28" width="20" style="23" customWidth="1"/>
    <col min="29" max="29" width="33.36328125" style="23" customWidth="1"/>
    <col min="30" max="30" width="17.453125" style="23" customWidth="1"/>
    <col min="31" max="31" width="18" style="23" customWidth="1"/>
    <col min="32" max="32" width="25.36328125" style="23" customWidth="1"/>
    <col min="33" max="33" width="20.6328125" style="23" customWidth="1"/>
    <col min="34" max="34" width="28" style="23" customWidth="1"/>
    <col min="35" max="35" width="23.6328125" style="23" customWidth="1"/>
    <col min="36" max="50" width="8.81640625" style="23"/>
    <col min="51" max="51" width="25" style="23" customWidth="1"/>
    <col min="52" max="52" width="39.36328125" style="23" customWidth="1"/>
    <col min="53" max="53" width="14" style="23" customWidth="1"/>
    <col min="54" max="54" width="43.36328125" style="23" customWidth="1"/>
    <col min="55" max="55" width="20.36328125" style="23" customWidth="1"/>
    <col min="56" max="16384" width="8.81640625" style="23"/>
  </cols>
  <sheetData>
    <row r="1" spans="1:56" x14ac:dyDescent="0.3">
      <c r="A1" s="22" t="s">
        <v>70</v>
      </c>
      <c r="B1" s="22" t="s">
        <v>71</v>
      </c>
      <c r="C1" s="22" t="s">
        <v>72</v>
      </c>
      <c r="D1" s="22" t="s">
        <v>73</v>
      </c>
      <c r="E1" s="22" t="s">
        <v>74</v>
      </c>
      <c r="F1" s="22" t="s">
        <v>75</v>
      </c>
      <c r="G1" s="22" t="s">
        <v>76</v>
      </c>
      <c r="H1" s="22" t="s">
        <v>77</v>
      </c>
      <c r="I1" s="22" t="s">
        <v>78</v>
      </c>
      <c r="J1" s="22" t="s">
        <v>79</v>
      </c>
      <c r="K1" s="22" t="s">
        <v>80</v>
      </c>
      <c r="L1" s="22" t="s">
        <v>81</v>
      </c>
      <c r="M1" s="22" t="s">
        <v>82</v>
      </c>
      <c r="N1" s="22" t="s">
        <v>83</v>
      </c>
      <c r="O1" s="22" t="s">
        <v>84</v>
      </c>
      <c r="P1" s="22" t="s">
        <v>85</v>
      </c>
      <c r="Q1" s="22" t="s">
        <v>86</v>
      </c>
      <c r="R1" s="22" t="s">
        <v>87</v>
      </c>
      <c r="S1" s="22" t="s">
        <v>88</v>
      </c>
      <c r="T1" s="22" t="s">
        <v>89</v>
      </c>
      <c r="U1" s="22" t="s">
        <v>90</v>
      </c>
      <c r="V1" s="22" t="s">
        <v>90</v>
      </c>
      <c r="W1" s="22" t="s">
        <v>91</v>
      </c>
      <c r="X1" s="22" t="s">
        <v>92</v>
      </c>
      <c r="Y1" s="22" t="s">
        <v>93</v>
      </c>
      <c r="Z1" s="22" t="s">
        <v>94</v>
      </c>
      <c r="AA1" s="22" t="s">
        <v>95</v>
      </c>
      <c r="AB1" s="22" t="s">
        <v>96</v>
      </c>
      <c r="AC1" s="22" t="s">
        <v>97</v>
      </c>
      <c r="AD1" s="22" t="s">
        <v>98</v>
      </c>
      <c r="AE1" s="22" t="s">
        <v>99</v>
      </c>
      <c r="AF1" s="22" t="s">
        <v>100</v>
      </c>
      <c r="AG1" s="22" t="s">
        <v>101</v>
      </c>
      <c r="AH1" s="22" t="s">
        <v>102</v>
      </c>
      <c r="AI1" s="22" t="s">
        <v>103</v>
      </c>
      <c r="AJ1" s="22" t="s">
        <v>104</v>
      </c>
      <c r="AK1" s="22" t="s">
        <v>105</v>
      </c>
      <c r="AL1" s="22" t="s">
        <v>106</v>
      </c>
      <c r="AM1" s="22" t="s">
        <v>107</v>
      </c>
      <c r="AN1" s="22" t="s">
        <v>108</v>
      </c>
      <c r="AO1" s="22" t="s">
        <v>109</v>
      </c>
      <c r="AP1" s="22" t="s">
        <v>110</v>
      </c>
      <c r="AQ1" s="22" t="s">
        <v>111</v>
      </c>
      <c r="AR1" s="22" t="s">
        <v>112</v>
      </c>
      <c r="AS1" s="22" t="s">
        <v>113</v>
      </c>
      <c r="AT1" s="22" t="s">
        <v>114</v>
      </c>
      <c r="AU1" s="22" t="s">
        <v>115</v>
      </c>
      <c r="AV1" s="22" t="s">
        <v>116</v>
      </c>
      <c r="AW1" s="22" t="s">
        <v>117</v>
      </c>
      <c r="AX1" s="22" t="s">
        <v>118</v>
      </c>
      <c r="AY1" s="22" t="s">
        <v>119</v>
      </c>
      <c r="AZ1" s="22" t="s">
        <v>120</v>
      </c>
      <c r="BA1" s="22" t="s">
        <v>121</v>
      </c>
      <c r="BB1" s="22" t="s">
        <v>122</v>
      </c>
      <c r="BC1" s="22" t="s">
        <v>123</v>
      </c>
      <c r="BD1" s="22" t="s">
        <v>124</v>
      </c>
    </row>
    <row r="2" spans="1:56" x14ac:dyDescent="0.3">
      <c r="A2" s="22" t="s">
        <v>125</v>
      </c>
      <c r="B2" s="22" t="s">
        <v>126</v>
      </c>
      <c r="C2" s="22" t="s">
        <v>127</v>
      </c>
      <c r="D2" s="22" t="s">
        <v>128</v>
      </c>
      <c r="E2" s="22" t="s">
        <v>74</v>
      </c>
      <c r="F2" s="22" t="s">
        <v>75</v>
      </c>
      <c r="G2" s="22" t="s">
        <v>76</v>
      </c>
      <c r="H2" s="22" t="s">
        <v>129</v>
      </c>
      <c r="I2" s="22" t="s">
        <v>130</v>
      </c>
      <c r="J2" s="22" t="s">
        <v>131</v>
      </c>
      <c r="K2" s="22" t="s">
        <v>132</v>
      </c>
      <c r="L2" s="22" t="s">
        <v>133</v>
      </c>
      <c r="M2" s="22" t="s">
        <v>134</v>
      </c>
      <c r="N2" s="22" t="s">
        <v>135</v>
      </c>
      <c r="O2" s="22" t="s">
        <v>136</v>
      </c>
      <c r="P2" s="22" t="s">
        <v>137</v>
      </c>
      <c r="Q2" s="22" t="s">
        <v>138</v>
      </c>
      <c r="R2" s="22" t="s">
        <v>139</v>
      </c>
      <c r="S2" s="22" t="s">
        <v>140</v>
      </c>
      <c r="T2" s="22" t="s">
        <v>141</v>
      </c>
      <c r="U2" s="22" t="s">
        <v>142</v>
      </c>
      <c r="V2" s="22" t="s">
        <v>143</v>
      </c>
      <c r="W2" s="22" t="s">
        <v>144</v>
      </c>
      <c r="X2" s="22" t="s">
        <v>145</v>
      </c>
      <c r="Y2" s="22" t="s">
        <v>146</v>
      </c>
      <c r="Z2" s="22" t="s">
        <v>147</v>
      </c>
      <c r="AA2" s="22" t="s">
        <v>148</v>
      </c>
      <c r="AB2" s="22" t="s">
        <v>149</v>
      </c>
      <c r="AC2" s="22" t="s">
        <v>150</v>
      </c>
      <c r="AD2" s="22" t="s">
        <v>151</v>
      </c>
      <c r="AE2" s="22" t="s">
        <v>152</v>
      </c>
      <c r="AF2" s="22" t="s">
        <v>153</v>
      </c>
      <c r="AG2" s="22" t="s">
        <v>154</v>
      </c>
      <c r="AH2" s="22" t="s">
        <v>155</v>
      </c>
      <c r="AI2" s="22" t="s">
        <v>156</v>
      </c>
      <c r="AJ2" s="22" t="s">
        <v>157</v>
      </c>
      <c r="AK2" s="22" t="s">
        <v>158</v>
      </c>
      <c r="AL2" s="22" t="s">
        <v>159</v>
      </c>
      <c r="AM2" s="22" t="s">
        <v>160</v>
      </c>
      <c r="AN2" s="22" t="s">
        <v>161</v>
      </c>
      <c r="AO2" s="22" t="s">
        <v>162</v>
      </c>
      <c r="AP2" s="22" t="s">
        <v>163</v>
      </c>
      <c r="AQ2" s="22" t="s">
        <v>164</v>
      </c>
      <c r="AR2" s="22" t="s">
        <v>165</v>
      </c>
      <c r="AS2" s="22" t="s">
        <v>166</v>
      </c>
      <c r="AT2" s="22" t="s">
        <v>167</v>
      </c>
      <c r="AU2" s="22" t="s">
        <v>168</v>
      </c>
      <c r="AV2" s="22" t="s">
        <v>169</v>
      </c>
      <c r="AW2" s="22" t="s">
        <v>170</v>
      </c>
      <c r="AX2" s="22" t="s">
        <v>171</v>
      </c>
      <c r="AY2" s="22" t="s">
        <v>172</v>
      </c>
      <c r="AZ2" s="22" t="s">
        <v>173</v>
      </c>
      <c r="BA2" s="22" t="s">
        <v>174</v>
      </c>
      <c r="BB2" s="22" t="s">
        <v>175</v>
      </c>
      <c r="BC2" s="22" t="s">
        <v>176</v>
      </c>
      <c r="BD2" s="22" t="s">
        <v>177</v>
      </c>
    </row>
    <row r="3" spans="1:56" ht="184.25" customHeight="1" x14ac:dyDescent="0.3">
      <c r="A3" s="24">
        <v>44964.906597222223</v>
      </c>
      <c r="B3" s="24">
        <v>44964.91170138889</v>
      </c>
      <c r="C3" s="25" t="s">
        <v>128</v>
      </c>
      <c r="D3" s="25" t="s">
        <v>178</v>
      </c>
      <c r="E3" s="23">
        <v>100</v>
      </c>
      <c r="F3" s="23">
        <v>440</v>
      </c>
      <c r="G3" s="25" t="s">
        <v>179</v>
      </c>
      <c r="H3" s="24">
        <v>44964.9117275463</v>
      </c>
      <c r="I3" s="25" t="s">
        <v>180</v>
      </c>
      <c r="J3" s="25" t="s">
        <v>181</v>
      </c>
      <c r="K3" s="25" t="s">
        <v>181</v>
      </c>
      <c r="L3" s="25" t="s">
        <v>181</v>
      </c>
      <c r="M3" s="25" t="s">
        <v>181</v>
      </c>
      <c r="N3" s="23">
        <v>37.750999999999998</v>
      </c>
      <c r="O3" s="23">
        <v>-97.822000000000003</v>
      </c>
      <c r="P3" s="25" t="s">
        <v>182</v>
      </c>
      <c r="Q3" s="25" t="s">
        <v>183</v>
      </c>
      <c r="R3" s="25" t="s">
        <v>184</v>
      </c>
      <c r="S3" s="25" t="s">
        <v>185</v>
      </c>
      <c r="T3" s="25" t="s">
        <v>186</v>
      </c>
      <c r="U3" s="25" t="s">
        <v>187</v>
      </c>
      <c r="V3" s="25" t="s">
        <v>188</v>
      </c>
      <c r="W3" s="25" t="s">
        <v>189</v>
      </c>
      <c r="X3" s="25" t="s">
        <v>190</v>
      </c>
      <c r="Y3" s="25" t="s">
        <v>59</v>
      </c>
      <c r="Z3" s="25" t="s">
        <v>191</v>
      </c>
      <c r="AA3" s="25" t="s">
        <v>192</v>
      </c>
      <c r="AB3" s="25" t="s">
        <v>193</v>
      </c>
      <c r="AC3" s="25" t="s">
        <v>194</v>
      </c>
      <c r="AD3" s="25" t="s">
        <v>193</v>
      </c>
      <c r="AE3" s="25" t="s">
        <v>193</v>
      </c>
      <c r="AF3" s="25" t="s">
        <v>192</v>
      </c>
      <c r="AG3" s="25" t="s">
        <v>193</v>
      </c>
      <c r="AH3" s="25" t="s">
        <v>195</v>
      </c>
      <c r="AI3" s="25" t="s">
        <v>196</v>
      </c>
      <c r="AJ3" s="25" t="s">
        <v>197</v>
      </c>
      <c r="AK3" s="25" t="s">
        <v>198</v>
      </c>
      <c r="AL3" s="25" t="s">
        <v>199</v>
      </c>
      <c r="AM3" s="25" t="s">
        <v>200</v>
      </c>
      <c r="AN3" s="25" t="s">
        <v>199</v>
      </c>
      <c r="AO3" s="25" t="s">
        <v>199</v>
      </c>
      <c r="AP3" s="25" t="s">
        <v>61</v>
      </c>
      <c r="AQ3" s="25" t="s">
        <v>59</v>
      </c>
      <c r="AR3" s="25" t="s">
        <v>201</v>
      </c>
      <c r="AS3" s="25" t="s">
        <v>198</v>
      </c>
      <c r="AT3" s="25" t="s">
        <v>198</v>
      </c>
      <c r="AU3" s="25" t="s">
        <v>198</v>
      </c>
      <c r="AV3" s="25" t="s">
        <v>202</v>
      </c>
      <c r="AW3" s="25" t="s">
        <v>203</v>
      </c>
      <c r="AX3" s="25" t="s">
        <v>204</v>
      </c>
      <c r="AY3" s="25" t="s">
        <v>205</v>
      </c>
      <c r="AZ3" s="25" t="s">
        <v>206</v>
      </c>
      <c r="BA3" s="25" t="s">
        <v>207</v>
      </c>
      <c r="BB3" s="25" t="s">
        <v>208</v>
      </c>
      <c r="BC3" s="25" t="s">
        <v>209</v>
      </c>
      <c r="BD3" s="25" t="s">
        <v>210</v>
      </c>
    </row>
    <row r="4" spans="1:56" ht="112" x14ac:dyDescent="0.3">
      <c r="A4" s="24">
        <v>44964.980486111112</v>
      </c>
      <c r="B4" s="24">
        <v>44964.983148148145</v>
      </c>
      <c r="C4" s="25" t="s">
        <v>128</v>
      </c>
      <c r="D4" s="25" t="s">
        <v>211</v>
      </c>
      <c r="E4" s="23">
        <v>100</v>
      </c>
      <c r="F4" s="23">
        <v>229</v>
      </c>
      <c r="G4" s="25" t="s">
        <v>179</v>
      </c>
      <c r="H4" s="24">
        <v>44964.983155706017</v>
      </c>
      <c r="I4" s="25" t="s">
        <v>212</v>
      </c>
      <c r="J4" s="25" t="s">
        <v>181</v>
      </c>
      <c r="K4" s="25" t="s">
        <v>181</v>
      </c>
      <c r="L4" s="25" t="s">
        <v>181</v>
      </c>
      <c r="M4" s="25" t="s">
        <v>181</v>
      </c>
      <c r="N4" s="23">
        <v>1.2928999999999999</v>
      </c>
      <c r="O4" s="23">
        <v>103.85469999999999</v>
      </c>
      <c r="P4" s="25" t="s">
        <v>182</v>
      </c>
      <c r="Q4" s="25" t="s">
        <v>183</v>
      </c>
      <c r="R4" s="25" t="s">
        <v>184</v>
      </c>
      <c r="S4" s="25" t="s">
        <v>213</v>
      </c>
      <c r="T4" s="25" t="s">
        <v>186</v>
      </c>
      <c r="U4" s="25" t="s">
        <v>187</v>
      </c>
      <c r="V4" s="25" t="s">
        <v>188</v>
      </c>
      <c r="W4" s="25" t="s">
        <v>189</v>
      </c>
      <c r="X4" s="25" t="s">
        <v>190</v>
      </c>
      <c r="Y4" s="25" t="s">
        <v>59</v>
      </c>
      <c r="Z4" s="25" t="s">
        <v>191</v>
      </c>
      <c r="AA4" s="25" t="s">
        <v>192</v>
      </c>
      <c r="AB4" s="25" t="s">
        <v>193</v>
      </c>
      <c r="AC4" s="25" t="s">
        <v>214</v>
      </c>
      <c r="AD4" s="25" t="s">
        <v>192</v>
      </c>
      <c r="AE4" s="25" t="s">
        <v>192</v>
      </c>
      <c r="AF4" s="25" t="s">
        <v>192</v>
      </c>
      <c r="AG4" s="25" t="s">
        <v>192</v>
      </c>
      <c r="AH4" s="25" t="s">
        <v>215</v>
      </c>
      <c r="AI4" s="25" t="s">
        <v>216</v>
      </c>
      <c r="AJ4" s="25" t="s">
        <v>197</v>
      </c>
      <c r="AK4" s="25" t="s">
        <v>197</v>
      </c>
      <c r="AL4" s="25" t="s">
        <v>199</v>
      </c>
      <c r="AM4" s="25" t="s">
        <v>192</v>
      </c>
      <c r="AN4" s="25" t="s">
        <v>199</v>
      </c>
      <c r="AO4" s="25" t="s">
        <v>192</v>
      </c>
      <c r="AP4" s="25" t="s">
        <v>61</v>
      </c>
      <c r="AQ4" s="25" t="s">
        <v>59</v>
      </c>
      <c r="AR4" s="25" t="s">
        <v>217</v>
      </c>
      <c r="AS4" s="25" t="s">
        <v>197</v>
      </c>
      <c r="AT4" s="25" t="s">
        <v>198</v>
      </c>
      <c r="AU4" s="25" t="s">
        <v>198</v>
      </c>
      <c r="AV4" s="25" t="s">
        <v>202</v>
      </c>
      <c r="AW4" s="25" t="s">
        <v>204</v>
      </c>
      <c r="AX4" s="25" t="s">
        <v>218</v>
      </c>
      <c r="AY4" s="25" t="s">
        <v>207</v>
      </c>
      <c r="AZ4" s="25" t="s">
        <v>205</v>
      </c>
      <c r="BA4" s="25" t="s">
        <v>219</v>
      </c>
      <c r="BB4" s="25" t="s">
        <v>220</v>
      </c>
      <c r="BC4" s="25" t="s">
        <v>221</v>
      </c>
      <c r="BD4" s="25" t="s">
        <v>222</v>
      </c>
    </row>
    <row r="5" spans="1:56" ht="112" x14ac:dyDescent="0.3">
      <c r="A5" s="24">
        <v>44964.993726851855</v>
      </c>
      <c r="B5" s="24">
        <v>44965.008194444446</v>
      </c>
      <c r="C5" s="25" t="s">
        <v>128</v>
      </c>
      <c r="D5" s="25" t="s">
        <v>223</v>
      </c>
      <c r="E5" s="23">
        <v>100</v>
      </c>
      <c r="F5" s="23">
        <v>1249</v>
      </c>
      <c r="G5" s="25" t="s">
        <v>179</v>
      </c>
      <c r="H5" s="24">
        <v>44965.008217511575</v>
      </c>
      <c r="I5" s="25" t="s">
        <v>224</v>
      </c>
      <c r="J5" s="25" t="s">
        <v>181</v>
      </c>
      <c r="K5" s="25" t="s">
        <v>181</v>
      </c>
      <c r="L5" s="25" t="s">
        <v>181</v>
      </c>
      <c r="M5" s="25" t="s">
        <v>181</v>
      </c>
      <c r="N5" s="23">
        <v>1.2928999999999999</v>
      </c>
      <c r="O5" s="23">
        <v>103.85469999999999</v>
      </c>
      <c r="P5" s="25" t="s">
        <v>182</v>
      </c>
      <c r="Q5" s="25" t="s">
        <v>183</v>
      </c>
      <c r="R5" s="25" t="s">
        <v>184</v>
      </c>
      <c r="S5" s="25" t="s">
        <v>185</v>
      </c>
      <c r="T5" s="25" t="s">
        <v>186</v>
      </c>
      <c r="U5" s="25" t="s">
        <v>187</v>
      </c>
      <c r="V5" s="25" t="s">
        <v>225</v>
      </c>
      <c r="W5" s="25" t="s">
        <v>226</v>
      </c>
      <c r="X5" s="25" t="s">
        <v>227</v>
      </c>
      <c r="Y5" s="25" t="s">
        <v>191</v>
      </c>
      <c r="Z5" s="25" t="s">
        <v>191</v>
      </c>
      <c r="AA5" s="25" t="s">
        <v>193</v>
      </c>
      <c r="AB5" s="25" t="s">
        <v>193</v>
      </c>
      <c r="AC5" s="25" t="s">
        <v>214</v>
      </c>
      <c r="AD5" s="25" t="s">
        <v>192</v>
      </c>
      <c r="AE5" s="25" t="s">
        <v>192</v>
      </c>
      <c r="AF5" s="25" t="s">
        <v>192</v>
      </c>
      <c r="AG5" s="25" t="s">
        <v>192</v>
      </c>
      <c r="AH5" s="25" t="s">
        <v>228</v>
      </c>
      <c r="AI5" s="25" t="s">
        <v>196</v>
      </c>
      <c r="AJ5" s="25" t="s">
        <v>197</v>
      </c>
      <c r="AK5" s="25" t="s">
        <v>198</v>
      </c>
      <c r="AL5" s="25" t="s">
        <v>192</v>
      </c>
      <c r="AM5" s="25" t="s">
        <v>192</v>
      </c>
      <c r="AN5" s="25" t="s">
        <v>200</v>
      </c>
      <c r="AO5" s="25" t="s">
        <v>200</v>
      </c>
      <c r="AP5" s="25" t="s">
        <v>63</v>
      </c>
      <c r="AQ5" s="25" t="s">
        <v>62</v>
      </c>
      <c r="AR5" s="25" t="s">
        <v>229</v>
      </c>
      <c r="AS5" s="25" t="s">
        <v>197</v>
      </c>
      <c r="AT5" s="25" t="s">
        <v>197</v>
      </c>
      <c r="AU5" s="25" t="s">
        <v>197</v>
      </c>
      <c r="AV5" s="25" t="s">
        <v>203</v>
      </c>
      <c r="AW5" s="25" t="s">
        <v>204</v>
      </c>
      <c r="AX5" s="25" t="s">
        <v>202</v>
      </c>
      <c r="AY5" s="25" t="s">
        <v>205</v>
      </c>
      <c r="AZ5" s="25" t="s">
        <v>207</v>
      </c>
      <c r="BA5" s="25" t="s">
        <v>219</v>
      </c>
      <c r="BB5" s="25" t="s">
        <v>220</v>
      </c>
      <c r="BC5" s="25" t="s">
        <v>230</v>
      </c>
      <c r="BD5" s="25" t="s">
        <v>222</v>
      </c>
    </row>
    <row r="6" spans="1:56" ht="112" x14ac:dyDescent="0.3">
      <c r="A6" s="24">
        <v>44965.147430555553</v>
      </c>
      <c r="B6" s="24">
        <v>44965.15084490741</v>
      </c>
      <c r="C6" s="25" t="s">
        <v>128</v>
      </c>
      <c r="D6" s="25" t="s">
        <v>231</v>
      </c>
      <c r="E6" s="23">
        <v>100</v>
      </c>
      <c r="F6" s="23">
        <v>295</v>
      </c>
      <c r="G6" s="25" t="s">
        <v>179</v>
      </c>
      <c r="H6" s="24">
        <v>44965.150860717593</v>
      </c>
      <c r="I6" s="25" t="s">
        <v>232</v>
      </c>
      <c r="J6" s="25" t="s">
        <v>181</v>
      </c>
      <c r="K6" s="25" t="s">
        <v>181</v>
      </c>
      <c r="L6" s="25" t="s">
        <v>181</v>
      </c>
      <c r="M6" s="25" t="s">
        <v>181</v>
      </c>
      <c r="N6" s="23">
        <v>1.2928999999999999</v>
      </c>
      <c r="O6" s="23">
        <v>103.85469999999999</v>
      </c>
      <c r="P6" s="25" t="s">
        <v>182</v>
      </c>
      <c r="Q6" s="25" t="s">
        <v>183</v>
      </c>
      <c r="R6" s="25" t="s">
        <v>184</v>
      </c>
      <c r="S6" s="25" t="s">
        <v>233</v>
      </c>
      <c r="T6" s="25" t="s">
        <v>186</v>
      </c>
      <c r="U6" s="25" t="s">
        <v>187</v>
      </c>
      <c r="V6" s="25" t="s">
        <v>234</v>
      </c>
      <c r="W6" s="25" t="s">
        <v>226</v>
      </c>
      <c r="X6" s="25" t="s">
        <v>227</v>
      </c>
      <c r="Y6" s="25" t="s">
        <v>191</v>
      </c>
      <c r="Z6" s="25" t="s">
        <v>191</v>
      </c>
      <c r="AA6" s="25" t="s">
        <v>193</v>
      </c>
      <c r="AB6" s="25" t="s">
        <v>193</v>
      </c>
      <c r="AC6" s="25" t="s">
        <v>235</v>
      </c>
      <c r="AD6" s="25" t="s">
        <v>236</v>
      </c>
      <c r="AE6" s="25" t="s">
        <v>236</v>
      </c>
      <c r="AF6" s="25" t="s">
        <v>193</v>
      </c>
      <c r="AG6" s="25" t="s">
        <v>193</v>
      </c>
      <c r="AH6" s="25" t="s">
        <v>237</v>
      </c>
      <c r="AI6" s="25" t="s">
        <v>216</v>
      </c>
      <c r="AJ6" s="25" t="s">
        <v>196</v>
      </c>
      <c r="AK6" s="25" t="s">
        <v>196</v>
      </c>
      <c r="AL6" s="25" t="s">
        <v>193</v>
      </c>
      <c r="AM6" s="25" t="s">
        <v>193</v>
      </c>
      <c r="AN6" s="25" t="s">
        <v>193</v>
      </c>
      <c r="AO6" s="25" t="s">
        <v>193</v>
      </c>
      <c r="AP6" s="25" t="s">
        <v>191</v>
      </c>
      <c r="AQ6" s="25" t="s">
        <v>191</v>
      </c>
      <c r="AR6" s="25" t="s">
        <v>238</v>
      </c>
      <c r="AS6" s="25" t="s">
        <v>196</v>
      </c>
      <c r="AT6" s="25" t="s">
        <v>196</v>
      </c>
      <c r="AU6" s="25" t="s">
        <v>196</v>
      </c>
      <c r="AV6" s="25" t="s">
        <v>202</v>
      </c>
      <c r="AW6" s="25" t="s">
        <v>203</v>
      </c>
      <c r="AX6" s="25" t="s">
        <v>204</v>
      </c>
      <c r="AY6" s="25" t="s">
        <v>205</v>
      </c>
      <c r="AZ6" s="25" t="s">
        <v>219</v>
      </c>
      <c r="BA6" s="25" t="s">
        <v>207</v>
      </c>
      <c r="BB6" s="25" t="s">
        <v>220</v>
      </c>
      <c r="BC6" s="25" t="s">
        <v>239</v>
      </c>
      <c r="BD6" s="25" t="s">
        <v>222</v>
      </c>
    </row>
    <row r="7" spans="1:56" ht="112" x14ac:dyDescent="0.3">
      <c r="A7" s="24">
        <v>44965.148761574077</v>
      </c>
      <c r="B7" s="24">
        <v>44965.153599537036</v>
      </c>
      <c r="C7" s="25" t="s">
        <v>128</v>
      </c>
      <c r="D7" s="25" t="s">
        <v>240</v>
      </c>
      <c r="E7" s="23">
        <v>100</v>
      </c>
      <c r="F7" s="23">
        <v>418</v>
      </c>
      <c r="G7" s="25" t="s">
        <v>179</v>
      </c>
      <c r="H7" s="24">
        <v>44965.153627962965</v>
      </c>
      <c r="I7" s="25" t="s">
        <v>241</v>
      </c>
      <c r="J7" s="25" t="s">
        <v>181</v>
      </c>
      <c r="K7" s="25" t="s">
        <v>181</v>
      </c>
      <c r="L7" s="25" t="s">
        <v>181</v>
      </c>
      <c r="M7" s="25" t="s">
        <v>181</v>
      </c>
      <c r="N7" s="23">
        <v>1.2928999999999999</v>
      </c>
      <c r="O7" s="23">
        <v>103.85469999999999</v>
      </c>
      <c r="P7" s="25" t="s">
        <v>182</v>
      </c>
      <c r="Q7" s="25" t="s">
        <v>183</v>
      </c>
      <c r="R7" s="25" t="s">
        <v>184</v>
      </c>
      <c r="S7" s="25" t="s">
        <v>185</v>
      </c>
      <c r="T7" s="25" t="s">
        <v>186</v>
      </c>
      <c r="U7" s="25" t="s">
        <v>187</v>
      </c>
      <c r="V7" s="25" t="s">
        <v>242</v>
      </c>
      <c r="W7" s="25" t="s">
        <v>226</v>
      </c>
      <c r="X7" s="25" t="s">
        <v>227</v>
      </c>
      <c r="Y7" s="25" t="s">
        <v>191</v>
      </c>
      <c r="Z7" s="25" t="s">
        <v>191</v>
      </c>
      <c r="AA7" s="25" t="s">
        <v>193</v>
      </c>
      <c r="AB7" s="25" t="s">
        <v>193</v>
      </c>
      <c r="AC7" s="25" t="s">
        <v>235</v>
      </c>
      <c r="AD7" s="25" t="s">
        <v>192</v>
      </c>
      <c r="AE7" s="25" t="s">
        <v>192</v>
      </c>
      <c r="AF7" s="25" t="s">
        <v>193</v>
      </c>
      <c r="AG7" s="25" t="s">
        <v>193</v>
      </c>
      <c r="AH7" s="25" t="s">
        <v>243</v>
      </c>
      <c r="AI7" s="25" t="s">
        <v>197</v>
      </c>
      <c r="AJ7" s="25" t="s">
        <v>197</v>
      </c>
      <c r="AK7" s="25" t="s">
        <v>197</v>
      </c>
      <c r="AL7" s="25" t="s">
        <v>192</v>
      </c>
      <c r="AM7" s="25" t="s">
        <v>192</v>
      </c>
      <c r="AN7" s="25" t="s">
        <v>192</v>
      </c>
      <c r="AO7" s="25" t="s">
        <v>192</v>
      </c>
      <c r="AP7" s="25" t="s">
        <v>59</v>
      </c>
      <c r="AQ7" s="25" t="s">
        <v>191</v>
      </c>
      <c r="AR7" s="25" t="s">
        <v>244</v>
      </c>
      <c r="AS7" s="25" t="s">
        <v>197</v>
      </c>
      <c r="AT7" s="25" t="s">
        <v>197</v>
      </c>
      <c r="AU7" s="25" t="s">
        <v>197</v>
      </c>
      <c r="AV7" s="25" t="s">
        <v>203</v>
      </c>
      <c r="AW7" s="25" t="s">
        <v>202</v>
      </c>
      <c r="AX7" s="25" t="s">
        <v>204</v>
      </c>
      <c r="AY7" s="25" t="s">
        <v>207</v>
      </c>
      <c r="AZ7" s="25" t="s">
        <v>205</v>
      </c>
      <c r="BA7" s="25" t="s">
        <v>219</v>
      </c>
      <c r="BB7" s="25" t="s">
        <v>220</v>
      </c>
      <c r="BC7" s="25" t="s">
        <v>245</v>
      </c>
      <c r="BD7" s="25" t="s">
        <v>222</v>
      </c>
    </row>
    <row r="8" spans="1:56" ht="112" x14ac:dyDescent="0.3">
      <c r="A8" s="24">
        <v>44965.151921296296</v>
      </c>
      <c r="B8" s="24">
        <v>44965.154247685183</v>
      </c>
      <c r="C8" s="25" t="s">
        <v>128</v>
      </c>
      <c r="D8" s="25" t="s">
        <v>246</v>
      </c>
      <c r="E8" s="23">
        <v>100</v>
      </c>
      <c r="F8" s="23">
        <v>200</v>
      </c>
      <c r="G8" s="25" t="s">
        <v>179</v>
      </c>
      <c r="H8" s="24">
        <v>44965.154273611108</v>
      </c>
      <c r="I8" s="25" t="s">
        <v>247</v>
      </c>
      <c r="J8" s="25" t="s">
        <v>181</v>
      </c>
      <c r="K8" s="25" t="s">
        <v>181</v>
      </c>
      <c r="L8" s="25" t="s">
        <v>181</v>
      </c>
      <c r="M8" s="25" t="s">
        <v>181</v>
      </c>
      <c r="N8" s="23">
        <v>1.2928999999999999</v>
      </c>
      <c r="O8" s="23">
        <v>103.85469999999999</v>
      </c>
      <c r="P8" s="25" t="s">
        <v>182</v>
      </c>
      <c r="Q8" s="25" t="s">
        <v>183</v>
      </c>
      <c r="R8" s="25" t="s">
        <v>184</v>
      </c>
      <c r="S8" s="25" t="s">
        <v>248</v>
      </c>
      <c r="T8" s="25" t="s">
        <v>186</v>
      </c>
      <c r="U8" s="25" t="s">
        <v>187</v>
      </c>
      <c r="V8" s="25" t="s">
        <v>249</v>
      </c>
      <c r="W8" s="25" t="s">
        <v>226</v>
      </c>
      <c r="X8" s="25" t="s">
        <v>250</v>
      </c>
      <c r="Y8" s="25" t="s">
        <v>59</v>
      </c>
      <c r="Z8" s="25" t="s">
        <v>59</v>
      </c>
      <c r="AA8" s="25" t="s">
        <v>192</v>
      </c>
      <c r="AB8" s="25" t="s">
        <v>193</v>
      </c>
      <c r="AC8" s="25" t="s">
        <v>251</v>
      </c>
      <c r="AD8" s="25" t="s">
        <v>193</v>
      </c>
      <c r="AE8" s="25" t="s">
        <v>193</v>
      </c>
      <c r="AF8" s="25" t="s">
        <v>193</v>
      </c>
      <c r="AG8" s="25" t="s">
        <v>193</v>
      </c>
      <c r="AH8" s="25" t="s">
        <v>252</v>
      </c>
      <c r="AI8" s="25" t="s">
        <v>196</v>
      </c>
      <c r="AJ8" s="25" t="s">
        <v>198</v>
      </c>
      <c r="AK8" s="25" t="s">
        <v>198</v>
      </c>
      <c r="AL8" s="25" t="s">
        <v>236</v>
      </c>
      <c r="AM8" s="25" t="s">
        <v>236</v>
      </c>
      <c r="AN8" s="25" t="s">
        <v>236</v>
      </c>
      <c r="AO8" s="25" t="s">
        <v>236</v>
      </c>
      <c r="AP8" s="25" t="s">
        <v>60</v>
      </c>
      <c r="AQ8" s="25" t="s">
        <v>59</v>
      </c>
      <c r="AR8" s="25" t="s">
        <v>253</v>
      </c>
      <c r="AS8" s="25" t="s">
        <v>197</v>
      </c>
      <c r="AT8" s="25" t="s">
        <v>197</v>
      </c>
      <c r="AU8" s="25" t="s">
        <v>198</v>
      </c>
      <c r="AV8" s="25" t="s">
        <v>202</v>
      </c>
      <c r="AW8" s="25" t="s">
        <v>204</v>
      </c>
      <c r="AX8" s="23" t="s">
        <v>254</v>
      </c>
      <c r="AY8" s="25" t="s">
        <v>207</v>
      </c>
      <c r="AZ8" s="25" t="s">
        <v>205</v>
      </c>
      <c r="BA8" s="25" t="s">
        <v>255</v>
      </c>
      <c r="BB8" s="25" t="s">
        <v>220</v>
      </c>
      <c r="BC8" s="25" t="s">
        <v>256</v>
      </c>
      <c r="BD8" s="25" t="s">
        <v>222</v>
      </c>
    </row>
    <row r="9" spans="1:56" ht="112" x14ac:dyDescent="0.3">
      <c r="A9" s="24">
        <v>44965.141203703701</v>
      </c>
      <c r="B9" s="24">
        <v>44965.177361111113</v>
      </c>
      <c r="C9" s="25" t="s">
        <v>128</v>
      </c>
      <c r="D9" s="25" t="s">
        <v>257</v>
      </c>
      <c r="E9" s="23">
        <v>100</v>
      </c>
      <c r="F9" s="23">
        <v>3123</v>
      </c>
      <c r="G9" s="25" t="s">
        <v>179</v>
      </c>
      <c r="H9" s="24">
        <v>44965.177386203701</v>
      </c>
      <c r="I9" s="25" t="s">
        <v>258</v>
      </c>
      <c r="J9" s="25" t="s">
        <v>181</v>
      </c>
      <c r="K9" s="25" t="s">
        <v>181</v>
      </c>
      <c r="L9" s="25" t="s">
        <v>181</v>
      </c>
      <c r="M9" s="25" t="s">
        <v>181</v>
      </c>
      <c r="N9" s="23">
        <v>1.2928999999999999</v>
      </c>
      <c r="O9" s="23">
        <v>103.85469999999999</v>
      </c>
      <c r="P9" s="25" t="s">
        <v>182</v>
      </c>
      <c r="Q9" s="25" t="s">
        <v>183</v>
      </c>
      <c r="R9" s="25" t="s">
        <v>184</v>
      </c>
      <c r="S9" s="25" t="s">
        <v>259</v>
      </c>
      <c r="T9" s="25" t="s">
        <v>186</v>
      </c>
      <c r="U9" s="25" t="s">
        <v>187</v>
      </c>
      <c r="V9" s="25" t="s">
        <v>260</v>
      </c>
      <c r="W9" s="25" t="s">
        <v>226</v>
      </c>
      <c r="X9" s="25" t="s">
        <v>261</v>
      </c>
      <c r="Y9" s="25" t="s">
        <v>59</v>
      </c>
      <c r="Z9" s="25" t="s">
        <v>59</v>
      </c>
      <c r="AA9" s="25" t="s">
        <v>200</v>
      </c>
      <c r="AB9" s="25" t="s">
        <v>192</v>
      </c>
      <c r="AC9" s="25" t="s">
        <v>228</v>
      </c>
      <c r="AD9" s="25" t="s">
        <v>236</v>
      </c>
      <c r="AE9" s="25" t="s">
        <v>236</v>
      </c>
      <c r="AF9" s="25" t="s">
        <v>236</v>
      </c>
      <c r="AG9" s="25" t="s">
        <v>236</v>
      </c>
      <c r="AH9" s="25" t="s">
        <v>262</v>
      </c>
      <c r="AI9" s="25" t="s">
        <v>216</v>
      </c>
      <c r="AJ9" s="25" t="s">
        <v>197</v>
      </c>
      <c r="AK9" s="25" t="s">
        <v>197</v>
      </c>
      <c r="AL9" s="25" t="s">
        <v>199</v>
      </c>
      <c r="AM9" s="25" t="s">
        <v>200</v>
      </c>
      <c r="AN9" s="25" t="s">
        <v>199</v>
      </c>
      <c r="AO9" s="25" t="s">
        <v>199</v>
      </c>
      <c r="AP9" s="25" t="s">
        <v>69</v>
      </c>
      <c r="AQ9" s="25" t="s">
        <v>61</v>
      </c>
      <c r="AR9" s="25" t="s">
        <v>263</v>
      </c>
      <c r="AS9" s="25" t="s">
        <v>198</v>
      </c>
      <c r="AT9" s="25" t="s">
        <v>198</v>
      </c>
      <c r="AU9" s="25" t="s">
        <v>198</v>
      </c>
      <c r="AV9" s="23" t="s">
        <v>264</v>
      </c>
      <c r="AW9" s="25" t="s">
        <v>202</v>
      </c>
      <c r="AX9" s="25" t="s">
        <v>204</v>
      </c>
      <c r="AY9" s="25" t="s">
        <v>205</v>
      </c>
      <c r="AZ9" s="25" t="s">
        <v>219</v>
      </c>
      <c r="BA9" s="25" t="s">
        <v>207</v>
      </c>
      <c r="BB9" s="25" t="s">
        <v>220</v>
      </c>
      <c r="BC9" s="25" t="s">
        <v>265</v>
      </c>
      <c r="BD9" s="25" t="s">
        <v>222</v>
      </c>
    </row>
    <row r="10" spans="1:56" ht="112" x14ac:dyDescent="0.3">
      <c r="A10" s="24">
        <v>44965.289143518516</v>
      </c>
      <c r="B10" s="24">
        <v>44965.294456018521</v>
      </c>
      <c r="C10" s="25" t="s">
        <v>128</v>
      </c>
      <c r="D10" s="25" t="s">
        <v>266</v>
      </c>
      <c r="E10" s="23">
        <v>100</v>
      </c>
      <c r="F10" s="23">
        <v>458</v>
      </c>
      <c r="G10" s="25" t="s">
        <v>179</v>
      </c>
      <c r="H10" s="24">
        <v>44965.294477337964</v>
      </c>
      <c r="I10" s="25" t="s">
        <v>267</v>
      </c>
      <c r="J10" s="25" t="s">
        <v>181</v>
      </c>
      <c r="K10" s="25" t="s">
        <v>181</v>
      </c>
      <c r="L10" s="25" t="s">
        <v>181</v>
      </c>
      <c r="M10" s="25" t="s">
        <v>181</v>
      </c>
      <c r="N10" s="23">
        <v>1.2928999999999999</v>
      </c>
      <c r="O10" s="23">
        <v>103.85469999999999</v>
      </c>
      <c r="P10" s="25" t="s">
        <v>182</v>
      </c>
      <c r="Q10" s="25" t="s">
        <v>183</v>
      </c>
      <c r="R10" s="25" t="s">
        <v>184</v>
      </c>
      <c r="S10" s="25" t="s">
        <v>268</v>
      </c>
      <c r="T10" s="25" t="s">
        <v>186</v>
      </c>
      <c r="U10" s="25" t="s">
        <v>187</v>
      </c>
      <c r="V10" s="25" t="s">
        <v>260</v>
      </c>
      <c r="W10" s="25" t="s">
        <v>226</v>
      </c>
      <c r="X10" s="25" t="s">
        <v>261</v>
      </c>
      <c r="Y10" s="25" t="s">
        <v>191</v>
      </c>
      <c r="Z10" s="25" t="s">
        <v>191</v>
      </c>
      <c r="AA10" s="25" t="s">
        <v>193</v>
      </c>
      <c r="AB10" s="25" t="s">
        <v>193</v>
      </c>
      <c r="AC10" s="25" t="s">
        <v>235</v>
      </c>
      <c r="AD10" s="25" t="s">
        <v>192</v>
      </c>
      <c r="AE10" s="25" t="s">
        <v>192</v>
      </c>
      <c r="AF10" s="25" t="s">
        <v>193</v>
      </c>
      <c r="AG10" s="25" t="s">
        <v>193</v>
      </c>
      <c r="AH10" s="25" t="s">
        <v>243</v>
      </c>
      <c r="AI10" s="25" t="s">
        <v>196</v>
      </c>
      <c r="AJ10" s="25" t="s">
        <v>196</v>
      </c>
      <c r="AK10" s="25" t="s">
        <v>196</v>
      </c>
      <c r="AL10" s="25" t="s">
        <v>236</v>
      </c>
      <c r="AM10" s="25" t="s">
        <v>192</v>
      </c>
      <c r="AN10" s="25" t="s">
        <v>199</v>
      </c>
      <c r="AO10" s="25" t="s">
        <v>199</v>
      </c>
      <c r="AP10" s="25" t="s">
        <v>61</v>
      </c>
      <c r="AQ10" s="25" t="s">
        <v>59</v>
      </c>
      <c r="AR10" s="25" t="s">
        <v>269</v>
      </c>
      <c r="AS10" s="25" t="s">
        <v>197</v>
      </c>
      <c r="AT10" s="25" t="s">
        <v>197</v>
      </c>
      <c r="AU10" s="25" t="s">
        <v>197</v>
      </c>
      <c r="AV10" s="25" t="s">
        <v>202</v>
      </c>
      <c r="AW10" s="25" t="s">
        <v>204</v>
      </c>
      <c r="AX10" s="25" t="s">
        <v>203</v>
      </c>
      <c r="AY10" s="25" t="s">
        <v>206</v>
      </c>
      <c r="AZ10" s="25" t="s">
        <v>219</v>
      </c>
      <c r="BA10" s="25" t="s">
        <v>205</v>
      </c>
      <c r="BB10" s="25" t="s">
        <v>220</v>
      </c>
      <c r="BC10" s="25" t="s">
        <v>270</v>
      </c>
      <c r="BD10" s="25" t="s">
        <v>271</v>
      </c>
    </row>
    <row r="11" spans="1:56" ht="112" x14ac:dyDescent="0.3">
      <c r="A11" s="24">
        <v>44965.969814814816</v>
      </c>
      <c r="B11" s="24">
        <v>44965.973668981482</v>
      </c>
      <c r="C11" s="25" t="s">
        <v>128</v>
      </c>
      <c r="D11" s="25" t="s">
        <v>272</v>
      </c>
      <c r="E11" s="23">
        <v>100</v>
      </c>
      <c r="F11" s="23">
        <v>332</v>
      </c>
      <c r="G11" s="25" t="s">
        <v>179</v>
      </c>
      <c r="H11" s="24">
        <v>44965.973693541666</v>
      </c>
      <c r="I11" s="25" t="s">
        <v>273</v>
      </c>
      <c r="J11" s="25" t="s">
        <v>181</v>
      </c>
      <c r="K11" s="25" t="s">
        <v>181</v>
      </c>
      <c r="L11" s="25" t="s">
        <v>181</v>
      </c>
      <c r="M11" s="25" t="s">
        <v>181</v>
      </c>
      <c r="N11" s="23">
        <v>1.2928999999999999</v>
      </c>
      <c r="O11" s="23">
        <v>103.85469999999999</v>
      </c>
      <c r="P11" s="25" t="s">
        <v>182</v>
      </c>
      <c r="Q11" s="25" t="s">
        <v>183</v>
      </c>
      <c r="R11" s="25" t="s">
        <v>184</v>
      </c>
      <c r="S11" s="25" t="s">
        <v>233</v>
      </c>
      <c r="T11" s="25" t="s">
        <v>186</v>
      </c>
      <c r="U11" s="25" t="s">
        <v>187</v>
      </c>
      <c r="V11" s="25" t="s">
        <v>249</v>
      </c>
      <c r="W11" s="25" t="s">
        <v>226</v>
      </c>
      <c r="X11" s="25" t="s">
        <v>250</v>
      </c>
      <c r="Y11" s="25" t="s">
        <v>59</v>
      </c>
      <c r="Z11" s="25" t="s">
        <v>59</v>
      </c>
      <c r="AA11" s="25" t="s">
        <v>236</v>
      </c>
      <c r="AB11" s="25" t="s">
        <v>236</v>
      </c>
      <c r="AC11" s="25" t="s">
        <v>274</v>
      </c>
      <c r="AD11" s="25" t="s">
        <v>192</v>
      </c>
      <c r="AE11" s="25" t="s">
        <v>192</v>
      </c>
      <c r="AF11" s="25" t="s">
        <v>192</v>
      </c>
      <c r="AG11" s="25" t="s">
        <v>192</v>
      </c>
      <c r="AH11" s="25" t="s">
        <v>275</v>
      </c>
      <c r="AI11" s="25" t="s">
        <v>216</v>
      </c>
      <c r="AJ11" s="25" t="s">
        <v>216</v>
      </c>
      <c r="AK11" s="25" t="s">
        <v>196</v>
      </c>
      <c r="AL11" s="25" t="s">
        <v>199</v>
      </c>
      <c r="AM11" s="25" t="s">
        <v>236</v>
      </c>
      <c r="AN11" s="25" t="s">
        <v>199</v>
      </c>
      <c r="AO11" s="25" t="s">
        <v>200</v>
      </c>
      <c r="AP11" s="25" t="s">
        <v>63</v>
      </c>
      <c r="AQ11" s="25" t="s">
        <v>60</v>
      </c>
      <c r="AR11" s="25" t="s">
        <v>276</v>
      </c>
      <c r="AS11" s="25" t="s">
        <v>197</v>
      </c>
      <c r="AT11" s="25" t="s">
        <v>197</v>
      </c>
      <c r="AU11" s="25" t="s">
        <v>197</v>
      </c>
      <c r="AV11" s="25" t="s">
        <v>202</v>
      </c>
      <c r="AW11" s="25" t="s">
        <v>203</v>
      </c>
      <c r="AX11" s="25" t="s">
        <v>204</v>
      </c>
      <c r="AY11" s="25" t="s">
        <v>207</v>
      </c>
      <c r="AZ11" s="25" t="s">
        <v>205</v>
      </c>
      <c r="BA11" s="25" t="s">
        <v>219</v>
      </c>
      <c r="BB11" s="25" t="s">
        <v>277</v>
      </c>
      <c r="BC11" s="25" t="s">
        <v>278</v>
      </c>
      <c r="BD11" s="25" t="s">
        <v>222</v>
      </c>
    </row>
    <row r="12" spans="1:56" ht="409.5" x14ac:dyDescent="0.3">
      <c r="A12" s="24">
        <v>44965.974942129629</v>
      </c>
      <c r="B12" s="24">
        <v>44965.978194444448</v>
      </c>
      <c r="C12" s="25" t="s">
        <v>128</v>
      </c>
      <c r="D12" s="25" t="s">
        <v>279</v>
      </c>
      <c r="E12" s="23">
        <v>100</v>
      </c>
      <c r="F12" s="23">
        <v>281</v>
      </c>
      <c r="G12" s="25" t="s">
        <v>179</v>
      </c>
      <c r="H12" s="24">
        <v>44965.978202569444</v>
      </c>
      <c r="I12" s="25" t="s">
        <v>280</v>
      </c>
      <c r="J12" s="25" t="s">
        <v>181</v>
      </c>
      <c r="K12" s="25" t="s">
        <v>181</v>
      </c>
      <c r="L12" s="25" t="s">
        <v>181</v>
      </c>
      <c r="M12" s="25" t="s">
        <v>181</v>
      </c>
      <c r="N12" s="23">
        <v>1.2928999999999999</v>
      </c>
      <c r="O12" s="23">
        <v>103.85469999999999</v>
      </c>
      <c r="P12" s="25" t="s">
        <v>182</v>
      </c>
      <c r="Q12" s="25" t="s">
        <v>183</v>
      </c>
      <c r="R12" s="25" t="s">
        <v>184</v>
      </c>
      <c r="S12" s="25" t="s">
        <v>259</v>
      </c>
      <c r="T12" s="25" t="s">
        <v>186</v>
      </c>
      <c r="U12" s="25" t="s">
        <v>187</v>
      </c>
      <c r="V12" s="25" t="s">
        <v>281</v>
      </c>
      <c r="W12" s="25" t="s">
        <v>226</v>
      </c>
      <c r="X12" s="25" t="s">
        <v>250</v>
      </c>
      <c r="Y12" s="25" t="s">
        <v>59</v>
      </c>
      <c r="Z12" s="25" t="s">
        <v>59</v>
      </c>
      <c r="AA12" s="25" t="s">
        <v>236</v>
      </c>
      <c r="AB12" s="25" t="s">
        <v>192</v>
      </c>
      <c r="AC12" s="25" t="s">
        <v>282</v>
      </c>
      <c r="AD12" s="25" t="s">
        <v>236</v>
      </c>
      <c r="AE12" s="25" t="s">
        <v>192</v>
      </c>
      <c r="AF12" s="25" t="s">
        <v>192</v>
      </c>
      <c r="AG12" s="25" t="s">
        <v>192</v>
      </c>
      <c r="AH12" s="25" t="s">
        <v>283</v>
      </c>
      <c r="AI12" s="25" t="s">
        <v>196</v>
      </c>
      <c r="AJ12" s="25" t="s">
        <v>197</v>
      </c>
      <c r="AK12" s="25" t="s">
        <v>198</v>
      </c>
      <c r="AL12" s="25" t="s">
        <v>200</v>
      </c>
      <c r="AM12" s="25" t="s">
        <v>199</v>
      </c>
      <c r="AN12" s="25" t="s">
        <v>199</v>
      </c>
      <c r="AO12" s="25" t="s">
        <v>199</v>
      </c>
      <c r="AP12" s="25" t="s">
        <v>61</v>
      </c>
      <c r="AQ12" s="25" t="s">
        <v>60</v>
      </c>
      <c r="AR12" s="25" t="s">
        <v>284</v>
      </c>
      <c r="AS12" s="25" t="s">
        <v>197</v>
      </c>
      <c r="AT12" s="25" t="s">
        <v>198</v>
      </c>
      <c r="AU12" s="25" t="s">
        <v>198</v>
      </c>
      <c r="AV12" s="25" t="s">
        <v>203</v>
      </c>
      <c r="AW12" s="25" t="s">
        <v>202</v>
      </c>
      <c r="AX12" s="25" t="s">
        <v>204</v>
      </c>
      <c r="AY12" s="25" t="s">
        <v>205</v>
      </c>
      <c r="AZ12" s="25" t="s">
        <v>219</v>
      </c>
      <c r="BA12" s="25" t="s">
        <v>207</v>
      </c>
      <c r="BB12" s="25" t="s">
        <v>220</v>
      </c>
      <c r="BC12" s="25" t="s">
        <v>285</v>
      </c>
      <c r="BD12" s="25" t="s">
        <v>286</v>
      </c>
    </row>
    <row r="13" spans="1:56" ht="224" x14ac:dyDescent="0.3">
      <c r="A13" s="24">
        <v>44965.978206018517</v>
      </c>
      <c r="B13" s="24">
        <v>44965.992002314815</v>
      </c>
      <c r="C13" s="25" t="s">
        <v>128</v>
      </c>
      <c r="D13" s="25" t="s">
        <v>287</v>
      </c>
      <c r="E13" s="23">
        <v>100</v>
      </c>
      <c r="F13" s="23">
        <v>1191</v>
      </c>
      <c r="G13" s="25" t="s">
        <v>179</v>
      </c>
      <c r="H13" s="24">
        <v>44965.992032835646</v>
      </c>
      <c r="I13" s="25" t="s">
        <v>288</v>
      </c>
      <c r="J13" s="25" t="s">
        <v>181</v>
      </c>
      <c r="K13" s="25" t="s">
        <v>181</v>
      </c>
      <c r="L13" s="25" t="s">
        <v>181</v>
      </c>
      <c r="M13" s="25" t="s">
        <v>181</v>
      </c>
      <c r="N13" s="23">
        <v>1.2928999999999999</v>
      </c>
      <c r="O13" s="23">
        <v>103.85469999999999</v>
      </c>
      <c r="P13" s="25" t="s">
        <v>182</v>
      </c>
      <c r="Q13" s="25" t="s">
        <v>183</v>
      </c>
      <c r="R13" s="25" t="s">
        <v>184</v>
      </c>
      <c r="S13" s="25" t="s">
        <v>233</v>
      </c>
      <c r="T13" s="25" t="s">
        <v>186</v>
      </c>
      <c r="U13" s="25" t="s">
        <v>187</v>
      </c>
      <c r="V13" s="25" t="s">
        <v>281</v>
      </c>
      <c r="W13" s="25" t="s">
        <v>226</v>
      </c>
      <c r="X13" s="25" t="s">
        <v>227</v>
      </c>
      <c r="Y13" s="25" t="s">
        <v>191</v>
      </c>
      <c r="Z13" s="25" t="s">
        <v>191</v>
      </c>
      <c r="AA13" s="25" t="s">
        <v>193</v>
      </c>
      <c r="AB13" s="25" t="s">
        <v>193</v>
      </c>
      <c r="AC13" s="25" t="s">
        <v>235</v>
      </c>
      <c r="AD13" s="25" t="s">
        <v>192</v>
      </c>
      <c r="AE13" s="25" t="s">
        <v>192</v>
      </c>
      <c r="AF13" s="25" t="s">
        <v>192</v>
      </c>
      <c r="AG13" s="25" t="s">
        <v>192</v>
      </c>
      <c r="AH13" s="25" t="s">
        <v>237</v>
      </c>
      <c r="AI13" s="25" t="s">
        <v>197</v>
      </c>
      <c r="AJ13" s="25" t="s">
        <v>197</v>
      </c>
      <c r="AK13" s="25" t="s">
        <v>197</v>
      </c>
      <c r="AL13" s="25" t="s">
        <v>199</v>
      </c>
      <c r="AM13" s="25" t="s">
        <v>200</v>
      </c>
      <c r="AN13" s="25" t="s">
        <v>199</v>
      </c>
      <c r="AO13" s="25" t="s">
        <v>200</v>
      </c>
      <c r="AP13" s="25" t="s">
        <v>60</v>
      </c>
      <c r="AQ13" s="25" t="s">
        <v>59</v>
      </c>
      <c r="AR13" s="25" t="s">
        <v>253</v>
      </c>
      <c r="AS13" s="25" t="s">
        <v>197</v>
      </c>
      <c r="AT13" s="25" t="s">
        <v>197</v>
      </c>
      <c r="AU13" s="25" t="s">
        <v>197</v>
      </c>
      <c r="AV13" s="25" t="s">
        <v>202</v>
      </c>
      <c r="AW13" s="25" t="s">
        <v>204</v>
      </c>
      <c r="AX13" s="25" t="s">
        <v>289</v>
      </c>
      <c r="AY13" s="25" t="s">
        <v>207</v>
      </c>
      <c r="AZ13" s="25" t="s">
        <v>219</v>
      </c>
      <c r="BA13" s="25" t="s">
        <v>206</v>
      </c>
      <c r="BB13" s="25" t="s">
        <v>220</v>
      </c>
      <c r="BC13" s="25" t="s">
        <v>290</v>
      </c>
      <c r="BD13" s="25" t="s">
        <v>291</v>
      </c>
    </row>
    <row r="14" spans="1:56" ht="154" x14ac:dyDescent="0.3">
      <c r="A14" s="24">
        <v>44965.95890046296</v>
      </c>
      <c r="B14" s="24">
        <v>44966.030740740738</v>
      </c>
      <c r="C14" s="25" t="s">
        <v>128</v>
      </c>
      <c r="D14" s="25" t="s">
        <v>292</v>
      </c>
      <c r="E14" s="23">
        <v>100</v>
      </c>
      <c r="F14" s="23">
        <v>6206</v>
      </c>
      <c r="G14" s="25" t="s">
        <v>179</v>
      </c>
      <c r="H14" s="24">
        <v>44966.030767384262</v>
      </c>
      <c r="I14" s="25" t="s">
        <v>293</v>
      </c>
      <c r="J14" s="25" t="s">
        <v>181</v>
      </c>
      <c r="K14" s="25" t="s">
        <v>181</v>
      </c>
      <c r="L14" s="25" t="s">
        <v>181</v>
      </c>
      <c r="M14" s="25" t="s">
        <v>181</v>
      </c>
      <c r="N14" s="23">
        <v>1.2928999999999999</v>
      </c>
      <c r="O14" s="23">
        <v>103.85469999999999</v>
      </c>
      <c r="P14" s="25" t="s">
        <v>182</v>
      </c>
      <c r="Q14" s="25" t="s">
        <v>183</v>
      </c>
      <c r="R14" s="25" t="s">
        <v>184</v>
      </c>
      <c r="S14" s="25" t="s">
        <v>248</v>
      </c>
      <c r="T14" s="25" t="s">
        <v>186</v>
      </c>
      <c r="U14" s="25" t="s">
        <v>187</v>
      </c>
      <c r="V14" s="25" t="s">
        <v>260</v>
      </c>
      <c r="W14" s="25" t="s">
        <v>226</v>
      </c>
      <c r="X14" s="25" t="s">
        <v>250</v>
      </c>
      <c r="Y14" s="25" t="s">
        <v>191</v>
      </c>
      <c r="Z14" s="25" t="s">
        <v>191</v>
      </c>
      <c r="AA14" s="25" t="s">
        <v>193</v>
      </c>
      <c r="AB14" s="25" t="s">
        <v>193</v>
      </c>
      <c r="AC14" s="25" t="s">
        <v>235</v>
      </c>
      <c r="AD14" s="25" t="s">
        <v>192</v>
      </c>
      <c r="AE14" s="25" t="s">
        <v>193</v>
      </c>
      <c r="AF14" s="25" t="s">
        <v>192</v>
      </c>
      <c r="AG14" s="25" t="s">
        <v>193</v>
      </c>
      <c r="AH14" s="25" t="s">
        <v>294</v>
      </c>
      <c r="AI14" s="25" t="s">
        <v>295</v>
      </c>
      <c r="AJ14" s="25" t="s">
        <v>197</v>
      </c>
      <c r="AK14" s="25" t="s">
        <v>198</v>
      </c>
      <c r="AL14" s="25" t="s">
        <v>192</v>
      </c>
      <c r="AM14" s="25" t="s">
        <v>192</v>
      </c>
      <c r="AN14" s="25" t="s">
        <v>199</v>
      </c>
      <c r="AO14" s="25" t="s">
        <v>200</v>
      </c>
      <c r="AP14" s="25" t="s">
        <v>61</v>
      </c>
      <c r="AQ14" s="25" t="s">
        <v>59</v>
      </c>
      <c r="AR14" s="25" t="s">
        <v>296</v>
      </c>
      <c r="AS14" s="25" t="s">
        <v>198</v>
      </c>
      <c r="AT14" s="25" t="s">
        <v>198</v>
      </c>
      <c r="AU14" s="25" t="s">
        <v>198</v>
      </c>
      <c r="AV14" s="25" t="s">
        <v>202</v>
      </c>
      <c r="AW14" s="25" t="s">
        <v>203</v>
      </c>
      <c r="AX14" s="25" t="s">
        <v>204</v>
      </c>
      <c r="AY14" s="25" t="s">
        <v>206</v>
      </c>
      <c r="AZ14" s="25" t="s">
        <v>205</v>
      </c>
      <c r="BA14" s="25" t="s">
        <v>219</v>
      </c>
      <c r="BB14" s="25" t="s">
        <v>208</v>
      </c>
      <c r="BC14" s="25" t="s">
        <v>297</v>
      </c>
      <c r="BD14" s="25" t="s">
        <v>298</v>
      </c>
    </row>
    <row r="15" spans="1:56" ht="112" x14ac:dyDescent="0.3">
      <c r="A15" s="24">
        <v>44968.166875000003</v>
      </c>
      <c r="B15" s="24">
        <v>44968.169490740744</v>
      </c>
      <c r="C15" s="25" t="s">
        <v>128</v>
      </c>
      <c r="D15" s="25" t="s">
        <v>299</v>
      </c>
      <c r="E15" s="23">
        <v>100</v>
      </c>
      <c r="F15" s="23">
        <v>225</v>
      </c>
      <c r="G15" s="25" t="s">
        <v>179</v>
      </c>
      <c r="H15" s="24">
        <v>44968.169497615738</v>
      </c>
      <c r="I15" s="25" t="s">
        <v>300</v>
      </c>
      <c r="J15" s="25" t="s">
        <v>181</v>
      </c>
      <c r="K15" s="25" t="s">
        <v>181</v>
      </c>
      <c r="L15" s="25" t="s">
        <v>181</v>
      </c>
      <c r="M15" s="25" t="s">
        <v>181</v>
      </c>
      <c r="N15" s="23">
        <v>52.351999999999997</v>
      </c>
      <c r="O15" s="23">
        <v>4.9391999999999996</v>
      </c>
      <c r="P15" s="25" t="s">
        <v>182</v>
      </c>
      <c r="Q15" s="25" t="s">
        <v>183</v>
      </c>
      <c r="R15" s="25" t="s">
        <v>184</v>
      </c>
      <c r="S15" s="25" t="s">
        <v>185</v>
      </c>
      <c r="T15" s="25" t="s">
        <v>186</v>
      </c>
      <c r="U15" s="25" t="s">
        <v>187</v>
      </c>
      <c r="V15" s="25" t="s">
        <v>242</v>
      </c>
      <c r="W15" s="25" t="s">
        <v>189</v>
      </c>
      <c r="X15" s="25" t="s">
        <v>301</v>
      </c>
      <c r="Y15" s="25" t="s">
        <v>59</v>
      </c>
      <c r="Z15" s="25" t="s">
        <v>191</v>
      </c>
      <c r="AA15" s="25" t="s">
        <v>192</v>
      </c>
      <c r="AB15" s="25" t="s">
        <v>193</v>
      </c>
      <c r="AC15" s="25" t="s">
        <v>228</v>
      </c>
      <c r="AD15" s="25" t="s">
        <v>193</v>
      </c>
      <c r="AE15" s="25" t="s">
        <v>193</v>
      </c>
      <c r="AF15" s="25" t="s">
        <v>192</v>
      </c>
      <c r="AG15" s="25" t="s">
        <v>192</v>
      </c>
      <c r="AH15" s="25" t="s">
        <v>214</v>
      </c>
      <c r="AI15" s="25" t="s">
        <v>216</v>
      </c>
      <c r="AJ15" s="25" t="s">
        <v>198</v>
      </c>
      <c r="AK15" s="25" t="s">
        <v>197</v>
      </c>
      <c r="AL15" s="25" t="s">
        <v>236</v>
      </c>
      <c r="AM15" s="25" t="s">
        <v>236</v>
      </c>
      <c r="AN15" s="25" t="s">
        <v>200</v>
      </c>
      <c r="AO15" s="25" t="s">
        <v>236</v>
      </c>
      <c r="AP15" s="25" t="s">
        <v>60</v>
      </c>
      <c r="AQ15" s="25" t="s">
        <v>59</v>
      </c>
      <c r="AR15" s="25" t="s">
        <v>253</v>
      </c>
      <c r="AS15" s="25" t="s">
        <v>198</v>
      </c>
      <c r="AT15" s="25" t="s">
        <v>198</v>
      </c>
      <c r="AU15" s="25" t="s">
        <v>198</v>
      </c>
      <c r="AV15" s="25" t="s">
        <v>202</v>
      </c>
      <c r="AW15" s="25" t="s">
        <v>204</v>
      </c>
      <c r="AX15" s="25" t="s">
        <v>203</v>
      </c>
      <c r="AY15" s="25" t="s">
        <v>207</v>
      </c>
      <c r="AZ15" s="25" t="s">
        <v>206</v>
      </c>
      <c r="BA15" s="25" t="s">
        <v>255</v>
      </c>
      <c r="BB15" s="25" t="s">
        <v>302</v>
      </c>
      <c r="BC15" s="25" t="s">
        <v>222</v>
      </c>
      <c r="BD15" s="25" t="s">
        <v>222</v>
      </c>
    </row>
    <row r="16" spans="1:56" ht="112" x14ac:dyDescent="0.3">
      <c r="A16" s="24">
        <v>44968.189062500001</v>
      </c>
      <c r="B16" s="24">
        <v>44968.194097222222</v>
      </c>
      <c r="C16" s="25" t="s">
        <v>128</v>
      </c>
      <c r="D16" s="25" t="s">
        <v>303</v>
      </c>
      <c r="E16" s="23">
        <v>100</v>
      </c>
      <c r="F16" s="23">
        <v>435</v>
      </c>
      <c r="G16" s="25" t="s">
        <v>179</v>
      </c>
      <c r="H16" s="24">
        <v>44968.194111458331</v>
      </c>
      <c r="I16" s="25" t="s">
        <v>304</v>
      </c>
      <c r="J16" s="25" t="s">
        <v>181</v>
      </c>
      <c r="K16" s="25" t="s">
        <v>181</v>
      </c>
      <c r="L16" s="25" t="s">
        <v>181</v>
      </c>
      <c r="M16" s="25" t="s">
        <v>181</v>
      </c>
      <c r="N16" s="23">
        <v>1.2928999999999999</v>
      </c>
      <c r="O16" s="23">
        <v>103.85469999999999</v>
      </c>
      <c r="P16" s="25" t="s">
        <v>182</v>
      </c>
      <c r="Q16" s="25" t="s">
        <v>183</v>
      </c>
      <c r="R16" s="25" t="s">
        <v>184</v>
      </c>
      <c r="S16" s="25" t="s">
        <v>185</v>
      </c>
      <c r="T16" s="25" t="s">
        <v>186</v>
      </c>
      <c r="U16" s="25" t="s">
        <v>187</v>
      </c>
      <c r="V16" s="25" t="s">
        <v>260</v>
      </c>
      <c r="W16" s="25" t="s">
        <v>189</v>
      </c>
      <c r="X16" s="25" t="s">
        <v>305</v>
      </c>
      <c r="Y16" s="25" t="s">
        <v>60</v>
      </c>
      <c r="Z16" s="25" t="s">
        <v>59</v>
      </c>
      <c r="AA16" s="25" t="s">
        <v>200</v>
      </c>
      <c r="AB16" s="25" t="s">
        <v>200</v>
      </c>
      <c r="AC16" s="25" t="s">
        <v>237</v>
      </c>
      <c r="AD16" s="25" t="s">
        <v>200</v>
      </c>
      <c r="AE16" s="25" t="s">
        <v>200</v>
      </c>
      <c r="AF16" s="25" t="s">
        <v>200</v>
      </c>
      <c r="AG16" s="25" t="s">
        <v>200</v>
      </c>
      <c r="AH16" s="25" t="s">
        <v>237</v>
      </c>
      <c r="AI16" s="25" t="s">
        <v>198</v>
      </c>
      <c r="AJ16" s="25" t="s">
        <v>198</v>
      </c>
      <c r="AK16" s="25" t="s">
        <v>198</v>
      </c>
      <c r="AL16" s="25" t="s">
        <v>236</v>
      </c>
      <c r="AM16" s="25" t="s">
        <v>236</v>
      </c>
      <c r="AN16" s="25" t="s">
        <v>199</v>
      </c>
      <c r="AO16" s="25" t="s">
        <v>199</v>
      </c>
      <c r="AP16" s="25" t="s">
        <v>63</v>
      </c>
      <c r="AQ16" s="25" t="s">
        <v>60</v>
      </c>
      <c r="AR16" s="25" t="s">
        <v>253</v>
      </c>
      <c r="AS16" s="25" t="s">
        <v>198</v>
      </c>
      <c r="AT16" s="25" t="s">
        <v>198</v>
      </c>
      <c r="AU16" s="25" t="s">
        <v>198</v>
      </c>
      <c r="AV16" s="25" t="s">
        <v>202</v>
      </c>
      <c r="AW16" s="25" t="s">
        <v>203</v>
      </c>
      <c r="AX16" s="25" t="s">
        <v>204</v>
      </c>
      <c r="AY16" s="25" t="s">
        <v>207</v>
      </c>
      <c r="AZ16" s="25" t="s">
        <v>219</v>
      </c>
      <c r="BA16" s="25" t="s">
        <v>205</v>
      </c>
      <c r="BB16" s="25" t="s">
        <v>220</v>
      </c>
      <c r="BC16" s="25" t="s">
        <v>306</v>
      </c>
      <c r="BD16" s="25" t="s">
        <v>222</v>
      </c>
    </row>
    <row r="17" spans="1:56" ht="409.5" x14ac:dyDescent="0.3">
      <c r="A17" s="24">
        <v>44968.189849537041</v>
      </c>
      <c r="B17" s="24">
        <v>44968.1950462963</v>
      </c>
      <c r="C17" s="25" t="s">
        <v>128</v>
      </c>
      <c r="D17" s="25" t="s">
        <v>307</v>
      </c>
      <c r="E17" s="23">
        <v>100</v>
      </c>
      <c r="F17" s="23">
        <v>449</v>
      </c>
      <c r="G17" s="25" t="s">
        <v>179</v>
      </c>
      <c r="H17" s="24">
        <v>44968.195056273151</v>
      </c>
      <c r="I17" s="25" t="s">
        <v>308</v>
      </c>
      <c r="J17" s="25" t="s">
        <v>181</v>
      </c>
      <c r="K17" s="25" t="s">
        <v>181</v>
      </c>
      <c r="L17" s="25" t="s">
        <v>181</v>
      </c>
      <c r="M17" s="25" t="s">
        <v>181</v>
      </c>
      <c r="N17" s="23">
        <v>35.689300000000003</v>
      </c>
      <c r="O17" s="23">
        <v>139.68989999999999</v>
      </c>
      <c r="P17" s="25" t="s">
        <v>182</v>
      </c>
      <c r="Q17" s="25" t="s">
        <v>183</v>
      </c>
      <c r="R17" s="25" t="s">
        <v>184</v>
      </c>
      <c r="S17" s="25" t="s">
        <v>233</v>
      </c>
      <c r="T17" s="25" t="s">
        <v>186</v>
      </c>
      <c r="U17" s="25" t="s">
        <v>187</v>
      </c>
      <c r="V17" s="25" t="s">
        <v>225</v>
      </c>
      <c r="W17" s="25" t="s">
        <v>226</v>
      </c>
      <c r="X17" s="25" t="s">
        <v>227</v>
      </c>
      <c r="Y17" s="25" t="s">
        <v>191</v>
      </c>
      <c r="Z17" s="25" t="s">
        <v>191</v>
      </c>
      <c r="AA17" s="25" t="s">
        <v>193</v>
      </c>
      <c r="AB17" s="25" t="s">
        <v>193</v>
      </c>
      <c r="AC17" s="25" t="s">
        <v>235</v>
      </c>
      <c r="AD17" s="25" t="s">
        <v>192</v>
      </c>
      <c r="AE17" s="25" t="s">
        <v>236</v>
      </c>
      <c r="AF17" s="25" t="s">
        <v>192</v>
      </c>
      <c r="AG17" s="25" t="s">
        <v>193</v>
      </c>
      <c r="AH17" s="25" t="s">
        <v>309</v>
      </c>
      <c r="AI17" s="25" t="s">
        <v>196</v>
      </c>
      <c r="AJ17" s="25" t="s">
        <v>216</v>
      </c>
      <c r="AK17" s="25" t="s">
        <v>196</v>
      </c>
      <c r="AL17" s="25" t="s">
        <v>236</v>
      </c>
      <c r="AM17" s="25" t="s">
        <v>192</v>
      </c>
      <c r="AN17" s="25" t="s">
        <v>200</v>
      </c>
      <c r="AO17" s="25" t="s">
        <v>200</v>
      </c>
      <c r="AP17" s="25" t="s">
        <v>69</v>
      </c>
      <c r="AQ17" s="25" t="s">
        <v>69</v>
      </c>
      <c r="AR17" s="25" t="s">
        <v>310</v>
      </c>
      <c r="AS17" s="25" t="s">
        <v>196</v>
      </c>
      <c r="AT17" s="25" t="s">
        <v>196</v>
      </c>
      <c r="AU17" s="25" t="s">
        <v>196</v>
      </c>
      <c r="AV17" s="25" t="s">
        <v>202</v>
      </c>
      <c r="AW17" s="25" t="s">
        <v>311</v>
      </c>
      <c r="AX17" s="25" t="s">
        <v>204</v>
      </c>
      <c r="AY17" s="25" t="s">
        <v>205</v>
      </c>
      <c r="AZ17" s="25" t="s">
        <v>207</v>
      </c>
      <c r="BA17" s="25" t="s">
        <v>255</v>
      </c>
      <c r="BB17" s="25" t="s">
        <v>208</v>
      </c>
      <c r="BC17" s="25" t="s">
        <v>312</v>
      </c>
      <c r="BD17" s="25" t="s">
        <v>313</v>
      </c>
    </row>
    <row r="18" spans="1:56" ht="112" x14ac:dyDescent="0.3">
      <c r="A18" s="24">
        <v>44968.19458333333</v>
      </c>
      <c r="B18" s="24">
        <v>44968.197118055556</v>
      </c>
      <c r="C18" s="25" t="s">
        <v>128</v>
      </c>
      <c r="D18" s="25" t="s">
        <v>314</v>
      </c>
      <c r="E18" s="23">
        <v>100</v>
      </c>
      <c r="F18" s="23">
        <v>219</v>
      </c>
      <c r="G18" s="25" t="s">
        <v>179</v>
      </c>
      <c r="H18" s="24">
        <v>44968.197132939815</v>
      </c>
      <c r="I18" s="25" t="s">
        <v>315</v>
      </c>
      <c r="J18" s="25" t="s">
        <v>181</v>
      </c>
      <c r="K18" s="25" t="s">
        <v>181</v>
      </c>
      <c r="L18" s="25" t="s">
        <v>181</v>
      </c>
      <c r="M18" s="25" t="s">
        <v>181</v>
      </c>
      <c r="N18" s="23">
        <v>47.338799999999999</v>
      </c>
      <c r="O18" s="23">
        <v>8.5769000000000002</v>
      </c>
      <c r="P18" s="25" t="s">
        <v>182</v>
      </c>
      <c r="Q18" s="25" t="s">
        <v>183</v>
      </c>
      <c r="R18" s="25" t="s">
        <v>184</v>
      </c>
      <c r="S18" s="25" t="s">
        <v>213</v>
      </c>
      <c r="T18" s="25" t="s">
        <v>186</v>
      </c>
      <c r="U18" s="25" t="s">
        <v>187</v>
      </c>
      <c r="V18" s="25" t="s">
        <v>316</v>
      </c>
      <c r="W18" s="25" t="s">
        <v>189</v>
      </c>
      <c r="X18" s="25" t="s">
        <v>317</v>
      </c>
      <c r="Y18" s="25" t="s">
        <v>191</v>
      </c>
      <c r="Z18" s="25" t="s">
        <v>191</v>
      </c>
      <c r="AA18" s="25" t="s">
        <v>193</v>
      </c>
      <c r="AB18" s="25" t="s">
        <v>193</v>
      </c>
      <c r="AC18" s="25" t="s">
        <v>235</v>
      </c>
      <c r="AD18" s="25" t="s">
        <v>192</v>
      </c>
      <c r="AE18" s="25" t="s">
        <v>192</v>
      </c>
      <c r="AF18" s="25" t="s">
        <v>192</v>
      </c>
      <c r="AG18" s="25" t="s">
        <v>192</v>
      </c>
      <c r="AH18" s="25" t="s">
        <v>237</v>
      </c>
      <c r="AI18" s="25" t="s">
        <v>196</v>
      </c>
      <c r="AJ18" s="25" t="s">
        <v>197</v>
      </c>
      <c r="AK18" s="25" t="s">
        <v>197</v>
      </c>
      <c r="AL18" s="25" t="s">
        <v>192</v>
      </c>
      <c r="AM18" s="25" t="s">
        <v>192</v>
      </c>
      <c r="AN18" s="25" t="s">
        <v>199</v>
      </c>
      <c r="AO18" s="25" t="s">
        <v>199</v>
      </c>
      <c r="AP18" s="25" t="s">
        <v>61</v>
      </c>
      <c r="AQ18" s="25" t="s">
        <v>59</v>
      </c>
      <c r="AR18" s="25" t="s">
        <v>253</v>
      </c>
      <c r="AS18" s="25" t="s">
        <v>197</v>
      </c>
      <c r="AT18" s="25" t="s">
        <v>198</v>
      </c>
      <c r="AU18" s="25" t="s">
        <v>198</v>
      </c>
      <c r="AV18" s="25" t="s">
        <v>202</v>
      </c>
      <c r="AW18" s="25" t="s">
        <v>204</v>
      </c>
      <c r="AX18" s="25" t="s">
        <v>203</v>
      </c>
      <c r="AY18" s="25" t="s">
        <v>205</v>
      </c>
      <c r="AZ18" s="25" t="s">
        <v>207</v>
      </c>
      <c r="BA18" s="25" t="s">
        <v>219</v>
      </c>
      <c r="BB18" s="25" t="s">
        <v>220</v>
      </c>
      <c r="BC18" s="25" t="s">
        <v>222</v>
      </c>
      <c r="BD18" s="25" t="s">
        <v>222</v>
      </c>
    </row>
    <row r="19" spans="1:56" ht="112" x14ac:dyDescent="0.3">
      <c r="A19" s="24">
        <v>44968.208506944444</v>
      </c>
      <c r="B19" s="24">
        <v>44968.211782407408</v>
      </c>
      <c r="C19" s="25" t="s">
        <v>128</v>
      </c>
      <c r="D19" s="25" t="s">
        <v>318</v>
      </c>
      <c r="E19" s="23">
        <v>100</v>
      </c>
      <c r="F19" s="23">
        <v>283</v>
      </c>
      <c r="G19" s="25" t="s">
        <v>179</v>
      </c>
      <c r="H19" s="24">
        <v>44968.211807361113</v>
      </c>
      <c r="I19" s="25" t="s">
        <v>319</v>
      </c>
      <c r="J19" s="25" t="s">
        <v>181</v>
      </c>
      <c r="K19" s="25" t="s">
        <v>181</v>
      </c>
      <c r="L19" s="25" t="s">
        <v>181</v>
      </c>
      <c r="M19" s="25" t="s">
        <v>181</v>
      </c>
      <c r="N19" s="23">
        <v>1.2928999999999999</v>
      </c>
      <c r="O19" s="23">
        <v>103.85469999999999</v>
      </c>
      <c r="P19" s="25" t="s">
        <v>182</v>
      </c>
      <c r="Q19" s="25" t="s">
        <v>183</v>
      </c>
      <c r="R19" s="25" t="s">
        <v>184</v>
      </c>
      <c r="S19" s="25" t="s">
        <v>213</v>
      </c>
      <c r="T19" s="25" t="s">
        <v>186</v>
      </c>
      <c r="U19" s="25" t="s">
        <v>187</v>
      </c>
      <c r="V19" s="25" t="s">
        <v>320</v>
      </c>
      <c r="W19" s="25" t="s">
        <v>226</v>
      </c>
      <c r="X19" s="25" t="s">
        <v>227</v>
      </c>
      <c r="Y19" s="25" t="s">
        <v>191</v>
      </c>
      <c r="Z19" s="25" t="s">
        <v>191</v>
      </c>
      <c r="AA19" s="25" t="s">
        <v>193</v>
      </c>
      <c r="AB19" s="25" t="s">
        <v>193</v>
      </c>
      <c r="AC19" s="25" t="s">
        <v>235</v>
      </c>
      <c r="AD19" s="25" t="s">
        <v>192</v>
      </c>
      <c r="AE19" s="25" t="s">
        <v>193</v>
      </c>
      <c r="AF19" s="25" t="s">
        <v>192</v>
      </c>
      <c r="AG19" s="25" t="s">
        <v>193</v>
      </c>
      <c r="AH19" s="25" t="s">
        <v>228</v>
      </c>
      <c r="AI19" s="25" t="s">
        <v>216</v>
      </c>
      <c r="AJ19" s="25" t="s">
        <v>196</v>
      </c>
      <c r="AK19" s="25" t="s">
        <v>196</v>
      </c>
      <c r="AL19" s="25" t="s">
        <v>192</v>
      </c>
      <c r="AM19" s="25" t="s">
        <v>192</v>
      </c>
      <c r="AN19" s="25" t="s">
        <v>200</v>
      </c>
      <c r="AO19" s="25" t="s">
        <v>200</v>
      </c>
      <c r="AP19" s="25" t="s">
        <v>60</v>
      </c>
      <c r="AQ19" s="25" t="s">
        <v>59</v>
      </c>
      <c r="AR19" s="25" t="s">
        <v>321</v>
      </c>
      <c r="AS19" s="25" t="s">
        <v>197</v>
      </c>
      <c r="AT19" s="25" t="s">
        <v>197</v>
      </c>
      <c r="AU19" s="25" t="s">
        <v>197</v>
      </c>
      <c r="AV19" s="25" t="s">
        <v>202</v>
      </c>
      <c r="AW19" s="25" t="s">
        <v>203</v>
      </c>
      <c r="AX19" s="25" t="s">
        <v>204</v>
      </c>
      <c r="AY19" s="25" t="s">
        <v>207</v>
      </c>
      <c r="AZ19" s="25" t="s">
        <v>255</v>
      </c>
      <c r="BA19" s="25" t="s">
        <v>219</v>
      </c>
      <c r="BB19" s="25" t="s">
        <v>277</v>
      </c>
      <c r="BC19" s="25" t="s">
        <v>322</v>
      </c>
      <c r="BD19" s="25" t="s">
        <v>222</v>
      </c>
    </row>
    <row r="20" spans="1:56" ht="140" x14ac:dyDescent="0.3">
      <c r="A20" s="24">
        <v>44968.223055555558</v>
      </c>
      <c r="B20" s="24">
        <v>44968.227199074077</v>
      </c>
      <c r="C20" s="25" t="s">
        <v>128</v>
      </c>
      <c r="D20" s="25" t="s">
        <v>323</v>
      </c>
      <c r="E20" s="23">
        <v>100</v>
      </c>
      <c r="F20" s="23">
        <v>357</v>
      </c>
      <c r="G20" s="25" t="s">
        <v>179</v>
      </c>
      <c r="H20" s="24">
        <v>44968.227239189815</v>
      </c>
      <c r="I20" s="25" t="s">
        <v>324</v>
      </c>
      <c r="J20" s="25" t="s">
        <v>181</v>
      </c>
      <c r="K20" s="25" t="s">
        <v>181</v>
      </c>
      <c r="L20" s="25" t="s">
        <v>181</v>
      </c>
      <c r="M20" s="25" t="s">
        <v>181</v>
      </c>
      <c r="N20" s="23">
        <v>60.179699999999997</v>
      </c>
      <c r="O20" s="23">
        <v>24.9344</v>
      </c>
      <c r="P20" s="25" t="s">
        <v>182</v>
      </c>
      <c r="Q20" s="25" t="s">
        <v>183</v>
      </c>
      <c r="R20" s="25" t="s">
        <v>184</v>
      </c>
      <c r="S20" s="25" t="s">
        <v>248</v>
      </c>
      <c r="T20" s="25" t="s">
        <v>325</v>
      </c>
      <c r="U20" s="25" t="s">
        <v>187</v>
      </c>
      <c r="V20" s="25" t="s">
        <v>326</v>
      </c>
      <c r="W20" s="25" t="s">
        <v>226</v>
      </c>
      <c r="X20" s="25" t="s">
        <v>261</v>
      </c>
      <c r="Y20" s="25" t="s">
        <v>59</v>
      </c>
      <c r="Z20" s="25" t="s">
        <v>59</v>
      </c>
      <c r="AA20" s="25" t="s">
        <v>192</v>
      </c>
      <c r="AB20" s="25" t="s">
        <v>192</v>
      </c>
      <c r="AC20" s="25" t="s">
        <v>214</v>
      </c>
      <c r="AD20" s="25" t="s">
        <v>236</v>
      </c>
      <c r="AE20" s="25" t="s">
        <v>192</v>
      </c>
      <c r="AF20" s="25" t="s">
        <v>192</v>
      </c>
      <c r="AG20" s="25" t="s">
        <v>192</v>
      </c>
      <c r="AH20" s="25" t="s">
        <v>327</v>
      </c>
      <c r="AI20" s="25" t="s">
        <v>196</v>
      </c>
      <c r="AJ20" s="25" t="s">
        <v>198</v>
      </c>
      <c r="AK20" s="25" t="s">
        <v>198</v>
      </c>
      <c r="AL20" s="25" t="s">
        <v>199</v>
      </c>
      <c r="AM20" s="25" t="s">
        <v>199</v>
      </c>
      <c r="AN20" s="25" t="s">
        <v>199</v>
      </c>
      <c r="AO20" s="25" t="s">
        <v>199</v>
      </c>
      <c r="AP20" s="25" t="s">
        <v>69</v>
      </c>
      <c r="AQ20" s="25" t="s">
        <v>69</v>
      </c>
      <c r="AR20" s="25" t="s">
        <v>328</v>
      </c>
      <c r="AS20" s="25" t="s">
        <v>198</v>
      </c>
      <c r="AT20" s="25" t="s">
        <v>198</v>
      </c>
      <c r="AU20" s="25" t="s">
        <v>198</v>
      </c>
      <c r="AV20" s="25" t="s">
        <v>202</v>
      </c>
      <c r="AW20" s="25" t="s">
        <v>203</v>
      </c>
      <c r="AX20" s="25" t="s">
        <v>204</v>
      </c>
      <c r="AY20" s="25" t="s">
        <v>207</v>
      </c>
      <c r="AZ20" s="25" t="s">
        <v>205</v>
      </c>
      <c r="BA20" s="25" t="s">
        <v>206</v>
      </c>
      <c r="BB20" s="25" t="s">
        <v>220</v>
      </c>
      <c r="BC20" s="25" t="s">
        <v>329</v>
      </c>
      <c r="BD20" s="25" t="s">
        <v>330</v>
      </c>
    </row>
    <row r="21" spans="1:56" ht="238" x14ac:dyDescent="0.3">
      <c r="A21" s="24">
        <v>44968.305428240739</v>
      </c>
      <c r="B21" s="24">
        <v>44968.311481481483</v>
      </c>
      <c r="C21" s="25" t="s">
        <v>128</v>
      </c>
      <c r="D21" s="25" t="s">
        <v>331</v>
      </c>
      <c r="E21" s="23">
        <v>100</v>
      </c>
      <c r="F21" s="23">
        <v>522</v>
      </c>
      <c r="G21" s="25" t="s">
        <v>179</v>
      </c>
      <c r="H21" s="24">
        <v>44968.31148971065</v>
      </c>
      <c r="I21" s="25" t="s">
        <v>332</v>
      </c>
      <c r="J21" s="25" t="s">
        <v>181</v>
      </c>
      <c r="K21" s="25" t="s">
        <v>181</v>
      </c>
      <c r="L21" s="25" t="s">
        <v>181</v>
      </c>
      <c r="M21" s="25" t="s">
        <v>181</v>
      </c>
      <c r="N21" s="23">
        <v>1.2928999999999999</v>
      </c>
      <c r="O21" s="23">
        <v>103.85469999999999</v>
      </c>
      <c r="P21" s="25" t="s">
        <v>182</v>
      </c>
      <c r="Q21" s="25" t="s">
        <v>183</v>
      </c>
      <c r="R21" s="25" t="s">
        <v>184</v>
      </c>
      <c r="S21" s="25" t="s">
        <v>213</v>
      </c>
      <c r="T21" s="25" t="s">
        <v>186</v>
      </c>
      <c r="U21" s="25" t="s">
        <v>187</v>
      </c>
      <c r="V21" s="25" t="s">
        <v>333</v>
      </c>
      <c r="W21" s="25" t="s">
        <v>226</v>
      </c>
      <c r="X21" s="25" t="s">
        <v>334</v>
      </c>
      <c r="Y21" s="25" t="s">
        <v>59</v>
      </c>
      <c r="Z21" s="25" t="s">
        <v>191</v>
      </c>
      <c r="AA21" s="25" t="s">
        <v>192</v>
      </c>
      <c r="AB21" s="25" t="s">
        <v>193</v>
      </c>
      <c r="AC21" s="25" t="s">
        <v>214</v>
      </c>
      <c r="AD21" s="25" t="s">
        <v>192</v>
      </c>
      <c r="AE21" s="25" t="s">
        <v>193</v>
      </c>
      <c r="AF21" s="25" t="s">
        <v>193</v>
      </c>
      <c r="AG21" s="25" t="s">
        <v>193</v>
      </c>
      <c r="AH21" s="25" t="s">
        <v>243</v>
      </c>
      <c r="AI21" s="25" t="s">
        <v>197</v>
      </c>
      <c r="AJ21" s="25" t="s">
        <v>197</v>
      </c>
      <c r="AK21" s="25" t="s">
        <v>197</v>
      </c>
      <c r="AL21" s="25" t="s">
        <v>192</v>
      </c>
      <c r="AM21" s="25" t="s">
        <v>236</v>
      </c>
      <c r="AN21" s="25" t="s">
        <v>199</v>
      </c>
      <c r="AO21" s="25" t="s">
        <v>236</v>
      </c>
      <c r="AP21" s="25" t="s">
        <v>60</v>
      </c>
      <c r="AQ21" s="25" t="s">
        <v>59</v>
      </c>
      <c r="AR21" s="25" t="s">
        <v>335</v>
      </c>
      <c r="AS21" s="25" t="s">
        <v>197</v>
      </c>
      <c r="AT21" s="25" t="s">
        <v>197</v>
      </c>
      <c r="AU21" s="25" t="s">
        <v>197</v>
      </c>
      <c r="AV21" s="25" t="s">
        <v>204</v>
      </c>
      <c r="AW21" s="25" t="s">
        <v>202</v>
      </c>
      <c r="AX21" s="25" t="s">
        <v>336</v>
      </c>
      <c r="AY21" s="25" t="s">
        <v>219</v>
      </c>
      <c r="AZ21" s="25" t="s">
        <v>205</v>
      </c>
      <c r="BA21" s="25" t="s">
        <v>207</v>
      </c>
      <c r="BB21" s="25" t="s">
        <v>208</v>
      </c>
      <c r="BC21" s="25" t="s">
        <v>337</v>
      </c>
      <c r="BD21" s="25" t="s">
        <v>338</v>
      </c>
    </row>
    <row r="22" spans="1:56" ht="112" x14ac:dyDescent="0.3">
      <c r="A22" s="24">
        <v>44968.980069444442</v>
      </c>
      <c r="B22" s="24">
        <v>44968.983611111114</v>
      </c>
      <c r="C22" s="25" t="s">
        <v>128</v>
      </c>
      <c r="D22" s="25" t="s">
        <v>339</v>
      </c>
      <c r="E22" s="23">
        <v>100</v>
      </c>
      <c r="F22" s="23">
        <v>305</v>
      </c>
      <c r="G22" s="25" t="s">
        <v>179</v>
      </c>
      <c r="H22" s="24">
        <v>44968.983616782411</v>
      </c>
      <c r="I22" s="25" t="s">
        <v>340</v>
      </c>
      <c r="J22" s="25" t="s">
        <v>181</v>
      </c>
      <c r="K22" s="25" t="s">
        <v>181</v>
      </c>
      <c r="L22" s="25" t="s">
        <v>181</v>
      </c>
      <c r="M22" s="25" t="s">
        <v>181</v>
      </c>
      <c r="N22" s="23">
        <v>1.2928999999999999</v>
      </c>
      <c r="O22" s="23">
        <v>103.85469999999999</v>
      </c>
      <c r="P22" s="25" t="s">
        <v>182</v>
      </c>
      <c r="Q22" s="25" t="s">
        <v>183</v>
      </c>
      <c r="R22" s="25" t="s">
        <v>184</v>
      </c>
      <c r="S22" s="25" t="s">
        <v>213</v>
      </c>
      <c r="T22" s="25" t="s">
        <v>186</v>
      </c>
      <c r="U22" s="25" t="s">
        <v>187</v>
      </c>
      <c r="V22" s="25" t="s">
        <v>341</v>
      </c>
      <c r="W22" s="25" t="s">
        <v>189</v>
      </c>
      <c r="X22" s="25" t="s">
        <v>317</v>
      </c>
      <c r="Y22" s="25" t="s">
        <v>191</v>
      </c>
      <c r="Z22" s="25" t="s">
        <v>191</v>
      </c>
      <c r="AA22" s="25" t="s">
        <v>193</v>
      </c>
      <c r="AB22" s="25" t="s">
        <v>193</v>
      </c>
      <c r="AC22" s="25" t="s">
        <v>235</v>
      </c>
      <c r="AD22" s="25" t="s">
        <v>192</v>
      </c>
      <c r="AE22" s="25" t="s">
        <v>193</v>
      </c>
      <c r="AF22" s="25" t="s">
        <v>193</v>
      </c>
      <c r="AG22" s="25" t="s">
        <v>193</v>
      </c>
      <c r="AH22" s="25" t="s">
        <v>243</v>
      </c>
      <c r="AI22" s="25" t="s">
        <v>216</v>
      </c>
      <c r="AJ22" s="25" t="s">
        <v>197</v>
      </c>
      <c r="AK22" s="25" t="s">
        <v>197</v>
      </c>
      <c r="AL22" s="25" t="s">
        <v>193</v>
      </c>
      <c r="AM22" s="25" t="s">
        <v>193</v>
      </c>
      <c r="AN22" s="25" t="s">
        <v>200</v>
      </c>
      <c r="AO22" s="25" t="s">
        <v>236</v>
      </c>
      <c r="AP22" s="25" t="s">
        <v>60</v>
      </c>
      <c r="AQ22" s="25" t="s">
        <v>59</v>
      </c>
      <c r="AR22" s="25" t="s">
        <v>253</v>
      </c>
      <c r="AS22" s="25" t="s">
        <v>197</v>
      </c>
      <c r="AT22" s="25" t="s">
        <v>197</v>
      </c>
      <c r="AU22" s="25" t="s">
        <v>197</v>
      </c>
      <c r="AV22" s="25" t="s">
        <v>202</v>
      </c>
      <c r="AW22" s="25" t="s">
        <v>203</v>
      </c>
      <c r="AX22" s="25" t="s">
        <v>342</v>
      </c>
      <c r="AY22" s="25" t="s">
        <v>205</v>
      </c>
      <c r="AZ22" s="25" t="s">
        <v>207</v>
      </c>
      <c r="BA22" s="25" t="s">
        <v>219</v>
      </c>
      <c r="BB22" s="25" t="s">
        <v>220</v>
      </c>
      <c r="BC22" s="25" t="s">
        <v>343</v>
      </c>
      <c r="BD22" s="25" t="s">
        <v>222</v>
      </c>
    </row>
    <row r="23" spans="1:56" ht="112" x14ac:dyDescent="0.3">
      <c r="A23" s="24">
        <v>44964.888298611113</v>
      </c>
      <c r="B23" s="24">
        <v>44964.888368055559</v>
      </c>
      <c r="C23" s="25" t="s">
        <v>128</v>
      </c>
      <c r="D23" s="25" t="s">
        <v>344</v>
      </c>
      <c r="E23" s="23">
        <v>2</v>
      </c>
      <c r="F23" s="23">
        <v>5</v>
      </c>
      <c r="G23" s="25" t="s">
        <v>345</v>
      </c>
      <c r="H23" s="24">
        <v>44971.888415914349</v>
      </c>
      <c r="I23" s="25" t="s">
        <v>346</v>
      </c>
      <c r="J23" s="25" t="s">
        <v>181</v>
      </c>
      <c r="K23" s="25" t="s">
        <v>181</v>
      </c>
      <c r="L23" s="25" t="s">
        <v>181</v>
      </c>
      <c r="M23" s="25" t="s">
        <v>181</v>
      </c>
      <c r="N23" s="25" t="s">
        <v>181</v>
      </c>
      <c r="O23" s="25" t="s">
        <v>181</v>
      </c>
      <c r="P23" s="25" t="s">
        <v>347</v>
      </c>
      <c r="Q23" s="25" t="s">
        <v>183</v>
      </c>
      <c r="R23" s="25" t="s">
        <v>184</v>
      </c>
      <c r="S23" s="25" t="s">
        <v>348</v>
      </c>
      <c r="T23" s="25" t="s">
        <v>349</v>
      </c>
      <c r="U23" s="25" t="s">
        <v>187</v>
      </c>
      <c r="V23" s="25" t="s">
        <v>234</v>
      </c>
      <c r="W23" s="25" t="s">
        <v>226</v>
      </c>
      <c r="X23" s="25" t="s">
        <v>227</v>
      </c>
      <c r="Y23" s="25" t="s">
        <v>191</v>
      </c>
      <c r="Z23" s="25" t="s">
        <v>191</v>
      </c>
      <c r="AA23" s="25" t="s">
        <v>193</v>
      </c>
      <c r="AB23" s="25" t="s">
        <v>193</v>
      </c>
      <c r="AC23" s="25" t="s">
        <v>235</v>
      </c>
      <c r="AD23" s="25" t="s">
        <v>192</v>
      </c>
      <c r="AE23" s="25" t="s">
        <v>192</v>
      </c>
      <c r="AF23" s="25" t="s">
        <v>192</v>
      </c>
      <c r="AG23" s="25" t="s">
        <v>193</v>
      </c>
      <c r="AH23" s="25" t="s">
        <v>243</v>
      </c>
      <c r="AI23" s="25" t="s">
        <v>216</v>
      </c>
      <c r="AJ23" s="25" t="s">
        <v>197</v>
      </c>
      <c r="AK23" s="25" t="s">
        <v>197</v>
      </c>
      <c r="AL23" s="25" t="s">
        <v>192</v>
      </c>
      <c r="AM23" s="25" t="s">
        <v>236</v>
      </c>
      <c r="AN23" s="25" t="s">
        <v>199</v>
      </c>
      <c r="AO23" s="25" t="s">
        <v>236</v>
      </c>
      <c r="AP23" s="25" t="s">
        <v>60</v>
      </c>
      <c r="AQ23" s="25" t="s">
        <v>59</v>
      </c>
      <c r="AR23" s="25" t="s">
        <v>335</v>
      </c>
      <c r="AS23" s="25" t="s">
        <v>197</v>
      </c>
      <c r="AT23" s="25" t="s">
        <v>197</v>
      </c>
      <c r="AU23" s="25" t="s">
        <v>197</v>
      </c>
      <c r="AV23" s="25" t="s">
        <v>202</v>
      </c>
      <c r="AW23" s="25" t="s">
        <v>203</v>
      </c>
      <c r="AX23" s="25" t="s">
        <v>204</v>
      </c>
      <c r="AY23" s="25" t="s">
        <v>207</v>
      </c>
      <c r="AZ23" s="25" t="s">
        <v>205</v>
      </c>
      <c r="BA23" s="25" t="s">
        <v>206</v>
      </c>
      <c r="BB23" s="25" t="s">
        <v>277</v>
      </c>
      <c r="BC23" s="25" t="s">
        <v>222</v>
      </c>
      <c r="BD23" s="25" t="s">
        <v>222</v>
      </c>
    </row>
    <row r="24" spans="1:56" ht="112" x14ac:dyDescent="0.3">
      <c r="A24" s="24">
        <v>44964.888657407406</v>
      </c>
      <c r="B24" s="24">
        <v>44964.889409722222</v>
      </c>
      <c r="C24" s="25" t="s">
        <v>350</v>
      </c>
      <c r="D24" s="25" t="s">
        <v>344</v>
      </c>
      <c r="E24" s="23">
        <v>2</v>
      </c>
      <c r="F24" s="23">
        <v>64</v>
      </c>
      <c r="G24" s="25" t="s">
        <v>345</v>
      </c>
      <c r="H24" s="24">
        <v>44971.889443611108</v>
      </c>
      <c r="I24" s="25" t="s">
        <v>351</v>
      </c>
      <c r="J24" s="25" t="s">
        <v>181</v>
      </c>
      <c r="K24" s="25" t="s">
        <v>181</v>
      </c>
      <c r="L24" s="25" t="s">
        <v>181</v>
      </c>
      <c r="M24" s="25" t="s">
        <v>181</v>
      </c>
      <c r="N24" s="25" t="s">
        <v>181</v>
      </c>
      <c r="O24" s="25" t="s">
        <v>181</v>
      </c>
      <c r="P24" s="25" t="s">
        <v>182</v>
      </c>
      <c r="Q24" s="25" t="s">
        <v>183</v>
      </c>
      <c r="R24" s="25" t="s">
        <v>184</v>
      </c>
      <c r="S24" s="25" t="s">
        <v>352</v>
      </c>
      <c r="T24" s="25" t="s">
        <v>325</v>
      </c>
      <c r="U24" s="25" t="s">
        <v>187</v>
      </c>
      <c r="V24" s="25" t="s">
        <v>242</v>
      </c>
      <c r="W24" s="25" t="s">
        <v>226</v>
      </c>
      <c r="X24" s="25" t="s">
        <v>353</v>
      </c>
      <c r="Y24" s="25" t="s">
        <v>191</v>
      </c>
      <c r="Z24" s="25" t="s">
        <v>191</v>
      </c>
      <c r="AA24" s="25" t="s">
        <v>193</v>
      </c>
      <c r="AB24" s="25" t="s">
        <v>193</v>
      </c>
      <c r="AC24" s="25" t="s">
        <v>235</v>
      </c>
      <c r="AD24" s="25" t="s">
        <v>192</v>
      </c>
      <c r="AE24" s="25" t="s">
        <v>193</v>
      </c>
      <c r="AF24" s="25" t="s">
        <v>192</v>
      </c>
      <c r="AG24" s="25" t="s">
        <v>193</v>
      </c>
      <c r="AH24" s="25" t="s">
        <v>243</v>
      </c>
      <c r="AI24" s="25" t="s">
        <v>216</v>
      </c>
      <c r="AJ24" s="25" t="s">
        <v>197</v>
      </c>
      <c r="AK24" s="25" t="s">
        <v>197</v>
      </c>
      <c r="AL24" s="25" t="s">
        <v>193</v>
      </c>
      <c r="AM24" s="25" t="s">
        <v>193</v>
      </c>
      <c r="AN24" s="25" t="s">
        <v>200</v>
      </c>
      <c r="AO24" s="25" t="s">
        <v>236</v>
      </c>
      <c r="AP24" s="25" t="s">
        <v>60</v>
      </c>
      <c r="AQ24" s="25" t="s">
        <v>59</v>
      </c>
      <c r="AR24" s="25" t="s">
        <v>253</v>
      </c>
      <c r="AS24" s="25" t="s">
        <v>197</v>
      </c>
      <c r="AT24" s="25" t="s">
        <v>197</v>
      </c>
      <c r="AU24" s="25" t="s">
        <v>197</v>
      </c>
      <c r="AV24" s="25" t="s">
        <v>203</v>
      </c>
      <c r="AW24" s="25" t="s">
        <v>202</v>
      </c>
      <c r="AX24" s="25" t="s">
        <v>204</v>
      </c>
      <c r="AY24" s="25" t="s">
        <v>207</v>
      </c>
      <c r="AZ24" s="25" t="s">
        <v>205</v>
      </c>
      <c r="BA24" s="25" t="s">
        <v>206</v>
      </c>
      <c r="BB24" s="25" t="s">
        <v>302</v>
      </c>
      <c r="BC24" s="25" t="s">
        <v>222</v>
      </c>
      <c r="BD24" s="25" t="s">
        <v>222</v>
      </c>
    </row>
    <row r="25" spans="1:56" ht="112" x14ac:dyDescent="0.3">
      <c r="A25" s="24">
        <v>44964.913356481484</v>
      </c>
      <c r="B25" s="24">
        <v>44964.9143287037</v>
      </c>
      <c r="C25" s="25" t="s">
        <v>128</v>
      </c>
      <c r="D25" s="25" t="s">
        <v>354</v>
      </c>
      <c r="E25" s="23">
        <v>18</v>
      </c>
      <c r="F25" s="23">
        <v>83</v>
      </c>
      <c r="G25" s="25" t="s">
        <v>345</v>
      </c>
      <c r="H25" s="24">
        <v>44971.914367870369</v>
      </c>
      <c r="I25" s="25" t="s">
        <v>355</v>
      </c>
      <c r="J25" s="25" t="s">
        <v>181</v>
      </c>
      <c r="K25" s="25" t="s">
        <v>181</v>
      </c>
      <c r="L25" s="25" t="s">
        <v>181</v>
      </c>
      <c r="M25" s="25" t="s">
        <v>181</v>
      </c>
      <c r="N25" s="25" t="s">
        <v>181</v>
      </c>
      <c r="O25" s="25" t="s">
        <v>181</v>
      </c>
      <c r="P25" s="25" t="s">
        <v>182</v>
      </c>
      <c r="Q25" s="25" t="s">
        <v>183</v>
      </c>
      <c r="R25" s="25" t="s">
        <v>184</v>
      </c>
      <c r="S25" s="25" t="s">
        <v>213</v>
      </c>
      <c r="T25" s="25" t="s">
        <v>186</v>
      </c>
      <c r="U25" s="25" t="s">
        <v>187</v>
      </c>
      <c r="V25" s="25" t="s">
        <v>320</v>
      </c>
      <c r="W25" s="25" t="s">
        <v>189</v>
      </c>
      <c r="X25" s="25" t="s">
        <v>305</v>
      </c>
      <c r="Y25" s="25" t="s">
        <v>59</v>
      </c>
      <c r="Z25" s="25" t="s">
        <v>191</v>
      </c>
      <c r="AA25" s="25" t="s">
        <v>192</v>
      </c>
      <c r="AB25" s="25" t="s">
        <v>193</v>
      </c>
      <c r="AC25" s="25" t="s">
        <v>235</v>
      </c>
      <c r="AD25" s="25" t="s">
        <v>193</v>
      </c>
      <c r="AE25" s="25" t="s">
        <v>193</v>
      </c>
      <c r="AF25" s="25" t="s">
        <v>192</v>
      </c>
      <c r="AG25" s="25" t="s">
        <v>193</v>
      </c>
      <c r="AH25" s="25" t="s">
        <v>243</v>
      </c>
      <c r="AI25" s="25" t="s">
        <v>196</v>
      </c>
      <c r="AJ25" s="25" t="s">
        <v>197</v>
      </c>
      <c r="AK25" s="25" t="s">
        <v>197</v>
      </c>
      <c r="AL25" s="25" t="s">
        <v>236</v>
      </c>
      <c r="AM25" s="25" t="s">
        <v>192</v>
      </c>
      <c r="AN25" s="25" t="s">
        <v>199</v>
      </c>
      <c r="AO25" s="25" t="s">
        <v>199</v>
      </c>
      <c r="AP25" s="25" t="s">
        <v>61</v>
      </c>
      <c r="AQ25" s="25" t="s">
        <v>59</v>
      </c>
      <c r="AR25" s="25" t="s">
        <v>269</v>
      </c>
      <c r="AS25" s="25" t="s">
        <v>197</v>
      </c>
      <c r="AT25" s="25" t="s">
        <v>197</v>
      </c>
      <c r="AU25" s="25" t="s">
        <v>197</v>
      </c>
      <c r="AV25" s="25" t="s">
        <v>202</v>
      </c>
      <c r="AW25" s="25" t="s">
        <v>204</v>
      </c>
      <c r="AX25" s="25" t="s">
        <v>203</v>
      </c>
      <c r="AY25" s="25" t="s">
        <v>207</v>
      </c>
      <c r="AZ25" s="25" t="s">
        <v>205</v>
      </c>
      <c r="BA25" s="25" t="s">
        <v>219</v>
      </c>
      <c r="BB25" s="25" t="s">
        <v>302</v>
      </c>
      <c r="BC25" s="25" t="s">
        <v>222</v>
      </c>
      <c r="BD25" s="25" t="s">
        <v>222</v>
      </c>
    </row>
    <row r="26" spans="1:56" ht="112" x14ac:dyDescent="0.3">
      <c r="A26" s="24">
        <v>44964.924178240741</v>
      </c>
      <c r="B26" s="24">
        <v>44964.924513888887</v>
      </c>
      <c r="C26" s="25" t="s">
        <v>128</v>
      </c>
      <c r="D26" s="25" t="s">
        <v>356</v>
      </c>
      <c r="E26" s="23">
        <v>2</v>
      </c>
      <c r="F26" s="23">
        <v>29</v>
      </c>
      <c r="G26" s="25" t="s">
        <v>345</v>
      </c>
      <c r="H26" s="24">
        <v>44971.924544583337</v>
      </c>
      <c r="I26" s="25" t="s">
        <v>357</v>
      </c>
      <c r="J26" s="25" t="s">
        <v>181</v>
      </c>
      <c r="K26" s="25" t="s">
        <v>181</v>
      </c>
      <c r="L26" s="25" t="s">
        <v>181</v>
      </c>
      <c r="M26" s="25" t="s">
        <v>181</v>
      </c>
      <c r="N26" s="25" t="s">
        <v>181</v>
      </c>
      <c r="O26" s="25" t="s">
        <v>181</v>
      </c>
      <c r="P26" s="25" t="s">
        <v>182</v>
      </c>
      <c r="Q26" s="25" t="s">
        <v>183</v>
      </c>
      <c r="R26" s="25" t="s">
        <v>184</v>
      </c>
      <c r="S26" s="25" t="s">
        <v>358</v>
      </c>
      <c r="T26" s="25" t="s">
        <v>186</v>
      </c>
      <c r="U26" s="25" t="s">
        <v>187</v>
      </c>
      <c r="V26" s="25" t="s">
        <v>260</v>
      </c>
      <c r="W26" s="25" t="s">
        <v>226</v>
      </c>
      <c r="X26" s="25" t="s">
        <v>250</v>
      </c>
      <c r="Y26" s="25" t="s">
        <v>59</v>
      </c>
      <c r="Z26" s="25" t="s">
        <v>191</v>
      </c>
      <c r="AA26" s="25" t="s">
        <v>192</v>
      </c>
      <c r="AB26" s="25" t="s">
        <v>193</v>
      </c>
      <c r="AC26" s="25" t="s">
        <v>214</v>
      </c>
      <c r="AD26" s="25" t="s">
        <v>192</v>
      </c>
      <c r="AE26" s="25" t="s">
        <v>192</v>
      </c>
      <c r="AF26" s="25" t="s">
        <v>192</v>
      </c>
      <c r="AG26" s="25" t="s">
        <v>193</v>
      </c>
      <c r="AH26" s="25" t="s">
        <v>359</v>
      </c>
      <c r="AI26" s="25" t="s">
        <v>196</v>
      </c>
      <c r="AJ26" s="25" t="s">
        <v>197</v>
      </c>
      <c r="AK26" s="25" t="s">
        <v>197</v>
      </c>
      <c r="AL26" s="25" t="s">
        <v>199</v>
      </c>
      <c r="AM26" s="25" t="s">
        <v>236</v>
      </c>
      <c r="AN26" s="25" t="s">
        <v>199</v>
      </c>
      <c r="AO26" s="25" t="s">
        <v>200</v>
      </c>
      <c r="AP26" s="25" t="s">
        <v>62</v>
      </c>
      <c r="AQ26" s="25" t="s">
        <v>60</v>
      </c>
      <c r="AR26" s="25" t="s">
        <v>360</v>
      </c>
      <c r="AS26" s="25" t="s">
        <v>197</v>
      </c>
      <c r="AT26" s="25" t="s">
        <v>197</v>
      </c>
      <c r="AU26" s="25" t="s">
        <v>197</v>
      </c>
      <c r="AV26" s="25" t="s">
        <v>202</v>
      </c>
      <c r="AW26" s="25" t="s">
        <v>203</v>
      </c>
      <c r="AX26" s="25" t="s">
        <v>204</v>
      </c>
      <c r="AY26" s="25" t="s">
        <v>207</v>
      </c>
      <c r="AZ26" s="25" t="s">
        <v>205</v>
      </c>
      <c r="BA26" s="25" t="s">
        <v>206</v>
      </c>
      <c r="BB26" s="25" t="s">
        <v>277</v>
      </c>
      <c r="BC26" s="25" t="s">
        <v>222</v>
      </c>
      <c r="BD26" s="25" t="s">
        <v>222</v>
      </c>
    </row>
    <row r="27" spans="1:56" ht="112" x14ac:dyDescent="0.3">
      <c r="A27" s="24">
        <v>44965.132372685184</v>
      </c>
      <c r="B27" s="24">
        <v>44965.132754629631</v>
      </c>
      <c r="C27" s="25" t="s">
        <v>128</v>
      </c>
      <c r="D27" s="25" t="s">
        <v>231</v>
      </c>
      <c r="E27" s="23">
        <v>18</v>
      </c>
      <c r="F27" s="23">
        <v>32</v>
      </c>
      <c r="G27" s="25" t="s">
        <v>345</v>
      </c>
      <c r="H27" s="24">
        <v>44972.132811967589</v>
      </c>
      <c r="I27" s="25" t="s">
        <v>361</v>
      </c>
      <c r="J27" s="25" t="s">
        <v>181</v>
      </c>
      <c r="K27" s="25" t="s">
        <v>181</v>
      </c>
      <c r="L27" s="25" t="s">
        <v>181</v>
      </c>
      <c r="M27" s="25" t="s">
        <v>181</v>
      </c>
      <c r="N27" s="25" t="s">
        <v>181</v>
      </c>
      <c r="O27" s="25" t="s">
        <v>181</v>
      </c>
      <c r="P27" s="25" t="s">
        <v>182</v>
      </c>
      <c r="Q27" s="25" t="s">
        <v>183</v>
      </c>
      <c r="R27" s="25" t="s">
        <v>184</v>
      </c>
      <c r="S27" s="25" t="s">
        <v>185</v>
      </c>
      <c r="T27" s="25" t="s">
        <v>186</v>
      </c>
      <c r="U27" s="25" t="s">
        <v>187</v>
      </c>
      <c r="V27" s="25" t="s">
        <v>234</v>
      </c>
      <c r="W27" s="25" t="s">
        <v>226</v>
      </c>
      <c r="X27" s="25" t="s">
        <v>250</v>
      </c>
      <c r="Y27" s="25" t="s">
        <v>191</v>
      </c>
      <c r="Z27" s="25" t="s">
        <v>191</v>
      </c>
      <c r="AA27" s="25" t="s">
        <v>193</v>
      </c>
      <c r="AB27" s="25" t="s">
        <v>193</v>
      </c>
      <c r="AC27" s="25" t="s">
        <v>235</v>
      </c>
      <c r="AD27" s="25" t="s">
        <v>192</v>
      </c>
      <c r="AE27" s="25" t="s">
        <v>193</v>
      </c>
      <c r="AF27" s="25" t="s">
        <v>192</v>
      </c>
      <c r="AG27" s="25" t="s">
        <v>193</v>
      </c>
      <c r="AH27" s="25" t="s">
        <v>243</v>
      </c>
      <c r="AI27" s="25" t="s">
        <v>216</v>
      </c>
      <c r="AJ27" s="25" t="s">
        <v>197</v>
      </c>
      <c r="AK27" s="25" t="s">
        <v>197</v>
      </c>
      <c r="AL27" s="25" t="s">
        <v>192</v>
      </c>
      <c r="AM27" s="25" t="s">
        <v>236</v>
      </c>
      <c r="AN27" s="25" t="s">
        <v>200</v>
      </c>
      <c r="AO27" s="25" t="s">
        <v>236</v>
      </c>
      <c r="AP27" s="25" t="s">
        <v>62</v>
      </c>
      <c r="AQ27" s="25" t="s">
        <v>59</v>
      </c>
      <c r="AR27" s="25" t="s">
        <v>253</v>
      </c>
      <c r="AS27" s="25" t="s">
        <v>197</v>
      </c>
      <c r="AT27" s="25" t="s">
        <v>197</v>
      </c>
      <c r="AU27" s="25" t="s">
        <v>197</v>
      </c>
      <c r="AV27" s="25" t="s">
        <v>203</v>
      </c>
      <c r="AW27" s="25" t="s">
        <v>202</v>
      </c>
      <c r="AX27" s="25" t="s">
        <v>204</v>
      </c>
      <c r="AY27" s="25" t="s">
        <v>205</v>
      </c>
      <c r="AZ27" s="25" t="s">
        <v>207</v>
      </c>
      <c r="BA27" s="25" t="s">
        <v>219</v>
      </c>
      <c r="BB27" s="25" t="s">
        <v>302</v>
      </c>
      <c r="BC27" s="25" t="s">
        <v>222</v>
      </c>
      <c r="BD27" s="25" t="s">
        <v>222</v>
      </c>
    </row>
    <row r="28" spans="1:56" ht="112" x14ac:dyDescent="0.3">
      <c r="A28" s="24">
        <v>44965.132511574076</v>
      </c>
      <c r="B28" s="24">
        <v>44965.132835648146</v>
      </c>
      <c r="C28" s="25" t="s">
        <v>128</v>
      </c>
      <c r="D28" s="25" t="s">
        <v>362</v>
      </c>
      <c r="E28" s="23">
        <v>18</v>
      </c>
      <c r="F28" s="23">
        <v>28</v>
      </c>
      <c r="G28" s="25" t="s">
        <v>345</v>
      </c>
      <c r="H28" s="24">
        <v>44972.132855243057</v>
      </c>
      <c r="I28" s="25" t="s">
        <v>363</v>
      </c>
      <c r="J28" s="25" t="s">
        <v>181</v>
      </c>
      <c r="K28" s="25" t="s">
        <v>181</v>
      </c>
      <c r="L28" s="25" t="s">
        <v>181</v>
      </c>
      <c r="M28" s="25" t="s">
        <v>181</v>
      </c>
      <c r="N28" s="25" t="s">
        <v>181</v>
      </c>
      <c r="O28" s="25" t="s">
        <v>181</v>
      </c>
      <c r="P28" s="25" t="s">
        <v>182</v>
      </c>
      <c r="Q28" s="25" t="s">
        <v>183</v>
      </c>
      <c r="R28" s="25" t="s">
        <v>184</v>
      </c>
      <c r="S28" s="25" t="s">
        <v>259</v>
      </c>
      <c r="T28" s="25" t="s">
        <v>186</v>
      </c>
      <c r="U28" s="25" t="s">
        <v>187</v>
      </c>
      <c r="V28" s="25" t="s">
        <v>364</v>
      </c>
      <c r="W28" s="25" t="s">
        <v>226</v>
      </c>
      <c r="X28" s="25" t="s">
        <v>250</v>
      </c>
      <c r="Y28" s="25" t="s">
        <v>191</v>
      </c>
      <c r="Z28" s="25" t="s">
        <v>191</v>
      </c>
      <c r="AA28" s="25" t="s">
        <v>193</v>
      </c>
      <c r="AB28" s="25" t="s">
        <v>193</v>
      </c>
      <c r="AC28" s="25" t="s">
        <v>235</v>
      </c>
      <c r="AD28" s="25" t="s">
        <v>192</v>
      </c>
      <c r="AE28" s="25" t="s">
        <v>193</v>
      </c>
      <c r="AF28" s="25" t="s">
        <v>193</v>
      </c>
      <c r="AG28" s="25" t="s">
        <v>193</v>
      </c>
      <c r="AH28" s="25" t="s">
        <v>294</v>
      </c>
      <c r="AI28" s="25" t="s">
        <v>216</v>
      </c>
      <c r="AJ28" s="25" t="s">
        <v>197</v>
      </c>
      <c r="AK28" s="25" t="s">
        <v>197</v>
      </c>
      <c r="AL28" s="25" t="s">
        <v>192</v>
      </c>
      <c r="AM28" s="25" t="s">
        <v>236</v>
      </c>
      <c r="AN28" s="25" t="s">
        <v>200</v>
      </c>
      <c r="AO28" s="25" t="s">
        <v>236</v>
      </c>
      <c r="AP28" s="25" t="s">
        <v>60</v>
      </c>
      <c r="AQ28" s="25" t="s">
        <v>59</v>
      </c>
      <c r="AR28" s="25" t="s">
        <v>253</v>
      </c>
      <c r="AS28" s="25" t="s">
        <v>197</v>
      </c>
      <c r="AT28" s="25" t="s">
        <v>197</v>
      </c>
      <c r="AU28" s="25" t="s">
        <v>197</v>
      </c>
      <c r="AV28" s="25" t="s">
        <v>202</v>
      </c>
      <c r="AW28" s="25" t="s">
        <v>203</v>
      </c>
      <c r="AX28" s="25" t="s">
        <v>204</v>
      </c>
      <c r="AY28" s="25" t="s">
        <v>207</v>
      </c>
      <c r="AZ28" s="25" t="s">
        <v>205</v>
      </c>
      <c r="BA28" s="25" t="s">
        <v>206</v>
      </c>
      <c r="BB28" s="25" t="s">
        <v>277</v>
      </c>
      <c r="BC28" s="25" t="s">
        <v>222</v>
      </c>
      <c r="BD28" s="25" t="s">
        <v>222</v>
      </c>
    </row>
    <row r="29" spans="1:56" ht="112" x14ac:dyDescent="0.3">
      <c r="A29" s="24">
        <v>44965.135324074072</v>
      </c>
      <c r="B29" s="24">
        <v>44965.136307870373</v>
      </c>
      <c r="C29" s="25" t="s">
        <v>128</v>
      </c>
      <c r="D29" s="25" t="s">
        <v>365</v>
      </c>
      <c r="E29" s="23">
        <v>45</v>
      </c>
      <c r="F29" s="23">
        <v>84</v>
      </c>
      <c r="G29" s="25" t="s">
        <v>345</v>
      </c>
      <c r="H29" s="24">
        <v>44972.136380393516</v>
      </c>
      <c r="I29" s="25" t="s">
        <v>366</v>
      </c>
      <c r="J29" s="25" t="s">
        <v>181</v>
      </c>
      <c r="K29" s="25" t="s">
        <v>181</v>
      </c>
      <c r="L29" s="25" t="s">
        <v>181</v>
      </c>
      <c r="M29" s="25" t="s">
        <v>181</v>
      </c>
      <c r="N29" s="25" t="s">
        <v>181</v>
      </c>
      <c r="O29" s="25" t="s">
        <v>181</v>
      </c>
      <c r="P29" s="25" t="s">
        <v>182</v>
      </c>
      <c r="Q29" s="25" t="s">
        <v>183</v>
      </c>
      <c r="R29" s="25" t="s">
        <v>184</v>
      </c>
      <c r="S29" s="25" t="s">
        <v>248</v>
      </c>
      <c r="T29" s="25" t="s">
        <v>325</v>
      </c>
      <c r="U29" s="25" t="s">
        <v>187</v>
      </c>
      <c r="V29" s="25" t="s">
        <v>188</v>
      </c>
      <c r="W29" s="25" t="s">
        <v>189</v>
      </c>
      <c r="X29" s="25" t="s">
        <v>317</v>
      </c>
      <c r="Y29" s="25" t="s">
        <v>59</v>
      </c>
      <c r="Z29" s="25" t="s">
        <v>59</v>
      </c>
      <c r="AA29" s="25" t="s">
        <v>192</v>
      </c>
      <c r="AB29" s="25" t="s">
        <v>192</v>
      </c>
      <c r="AC29" s="25" t="s">
        <v>251</v>
      </c>
      <c r="AD29" s="25" t="s">
        <v>367</v>
      </c>
      <c r="AE29" s="25" t="s">
        <v>367</v>
      </c>
      <c r="AF29" s="25" t="s">
        <v>193</v>
      </c>
      <c r="AG29" s="25" t="s">
        <v>193</v>
      </c>
      <c r="AH29" s="25" t="s">
        <v>368</v>
      </c>
      <c r="AI29" s="25" t="s">
        <v>216</v>
      </c>
      <c r="AJ29" s="25" t="s">
        <v>197</v>
      </c>
      <c r="AK29" s="25" t="s">
        <v>197</v>
      </c>
      <c r="AL29" s="25" t="s">
        <v>192</v>
      </c>
      <c r="AM29" s="25" t="s">
        <v>236</v>
      </c>
      <c r="AN29" s="25" t="s">
        <v>199</v>
      </c>
      <c r="AO29" s="25" t="s">
        <v>236</v>
      </c>
      <c r="AP29" s="25" t="s">
        <v>60</v>
      </c>
      <c r="AQ29" s="25" t="s">
        <v>59</v>
      </c>
      <c r="AR29" s="25" t="s">
        <v>335</v>
      </c>
      <c r="AS29" s="25" t="s">
        <v>197</v>
      </c>
      <c r="AT29" s="25" t="s">
        <v>197</v>
      </c>
      <c r="AU29" s="25" t="s">
        <v>197</v>
      </c>
      <c r="AV29" s="25" t="s">
        <v>203</v>
      </c>
      <c r="AW29" s="25" t="s">
        <v>202</v>
      </c>
      <c r="AX29" s="25" t="s">
        <v>204</v>
      </c>
      <c r="AY29" s="25" t="s">
        <v>207</v>
      </c>
      <c r="AZ29" s="25" t="s">
        <v>205</v>
      </c>
      <c r="BA29" s="25" t="s">
        <v>206</v>
      </c>
      <c r="BB29" s="25" t="s">
        <v>277</v>
      </c>
      <c r="BC29" s="25" t="s">
        <v>222</v>
      </c>
      <c r="BD29" s="25" t="s">
        <v>222</v>
      </c>
    </row>
    <row r="30" spans="1:56" ht="112" x14ac:dyDescent="0.3">
      <c r="A30" s="24">
        <v>44965.139293981483</v>
      </c>
      <c r="B30" s="24">
        <v>44965.142407407409</v>
      </c>
      <c r="C30" s="25" t="s">
        <v>128</v>
      </c>
      <c r="D30" s="25" t="s">
        <v>369</v>
      </c>
      <c r="E30" s="23">
        <v>18</v>
      </c>
      <c r="F30" s="23">
        <v>268</v>
      </c>
      <c r="G30" s="25" t="s">
        <v>345</v>
      </c>
      <c r="H30" s="24">
        <v>44972.142471666666</v>
      </c>
      <c r="I30" s="25" t="s">
        <v>370</v>
      </c>
      <c r="J30" s="25" t="s">
        <v>181</v>
      </c>
      <c r="K30" s="25" t="s">
        <v>181</v>
      </c>
      <c r="L30" s="25" t="s">
        <v>181</v>
      </c>
      <c r="M30" s="25" t="s">
        <v>181</v>
      </c>
      <c r="N30" s="25" t="s">
        <v>181</v>
      </c>
      <c r="O30" s="25" t="s">
        <v>181</v>
      </c>
      <c r="P30" s="25" t="s">
        <v>182</v>
      </c>
      <c r="Q30" s="25" t="s">
        <v>183</v>
      </c>
      <c r="R30" s="25" t="s">
        <v>184</v>
      </c>
      <c r="S30" s="25" t="s">
        <v>185</v>
      </c>
      <c r="T30" s="25" t="s">
        <v>186</v>
      </c>
      <c r="U30" s="25" t="s">
        <v>187</v>
      </c>
      <c r="V30" s="25" t="s">
        <v>371</v>
      </c>
      <c r="W30" s="25" t="s">
        <v>189</v>
      </c>
      <c r="X30" s="25" t="s">
        <v>317</v>
      </c>
      <c r="Y30" s="25" t="s">
        <v>191</v>
      </c>
      <c r="Z30" s="25" t="s">
        <v>191</v>
      </c>
      <c r="AA30" s="25" t="s">
        <v>193</v>
      </c>
      <c r="AB30" s="25" t="s">
        <v>193</v>
      </c>
      <c r="AC30" s="25" t="s">
        <v>235</v>
      </c>
      <c r="AD30" s="25" t="s">
        <v>193</v>
      </c>
      <c r="AE30" s="25" t="s">
        <v>193</v>
      </c>
      <c r="AF30" s="25" t="s">
        <v>192</v>
      </c>
      <c r="AG30" s="25" t="s">
        <v>193</v>
      </c>
      <c r="AH30" s="25" t="s">
        <v>243</v>
      </c>
      <c r="AI30" s="25" t="s">
        <v>216</v>
      </c>
      <c r="AJ30" s="25" t="s">
        <v>197</v>
      </c>
      <c r="AK30" s="25" t="s">
        <v>197</v>
      </c>
      <c r="AL30" s="25" t="s">
        <v>193</v>
      </c>
      <c r="AM30" s="25" t="s">
        <v>193</v>
      </c>
      <c r="AN30" s="25" t="s">
        <v>200</v>
      </c>
      <c r="AO30" s="25" t="s">
        <v>236</v>
      </c>
      <c r="AP30" s="25" t="s">
        <v>60</v>
      </c>
      <c r="AQ30" s="25" t="s">
        <v>59</v>
      </c>
      <c r="AR30" s="25" t="s">
        <v>253</v>
      </c>
      <c r="AS30" s="25" t="s">
        <v>197</v>
      </c>
      <c r="AT30" s="25" t="s">
        <v>197</v>
      </c>
      <c r="AU30" s="25" t="s">
        <v>197</v>
      </c>
      <c r="AV30" s="25" t="s">
        <v>202</v>
      </c>
      <c r="AW30" s="25" t="s">
        <v>203</v>
      </c>
      <c r="AX30" s="25" t="s">
        <v>204</v>
      </c>
      <c r="AY30" s="25" t="s">
        <v>207</v>
      </c>
      <c r="AZ30" s="25" t="s">
        <v>205</v>
      </c>
      <c r="BA30" s="25" t="s">
        <v>219</v>
      </c>
      <c r="BB30" s="25" t="s">
        <v>302</v>
      </c>
      <c r="BC30" s="25" t="s">
        <v>222</v>
      </c>
      <c r="BD30" s="25" t="s">
        <v>222</v>
      </c>
    </row>
    <row r="31" spans="1:56" ht="112" x14ac:dyDescent="0.3">
      <c r="A31" s="24">
        <v>44965.142974537041</v>
      </c>
      <c r="B31" s="24">
        <v>44965.143460648149</v>
      </c>
      <c r="C31" s="25" t="s">
        <v>128</v>
      </c>
      <c r="D31" s="25" t="s">
        <v>372</v>
      </c>
      <c r="E31" s="23">
        <v>18</v>
      </c>
      <c r="F31" s="23">
        <v>41</v>
      </c>
      <c r="G31" s="25" t="s">
        <v>345</v>
      </c>
      <c r="H31" s="24">
        <v>44972.143526354164</v>
      </c>
      <c r="I31" s="25" t="s">
        <v>373</v>
      </c>
      <c r="J31" s="25" t="s">
        <v>181</v>
      </c>
      <c r="K31" s="25" t="s">
        <v>181</v>
      </c>
      <c r="L31" s="25" t="s">
        <v>181</v>
      </c>
      <c r="M31" s="25" t="s">
        <v>181</v>
      </c>
      <c r="N31" s="25" t="s">
        <v>181</v>
      </c>
      <c r="O31" s="25" t="s">
        <v>181</v>
      </c>
      <c r="P31" s="25" t="s">
        <v>182</v>
      </c>
      <c r="Q31" s="25" t="s">
        <v>183</v>
      </c>
      <c r="R31" s="25" t="s">
        <v>184</v>
      </c>
      <c r="S31" s="25" t="s">
        <v>374</v>
      </c>
      <c r="T31" s="25" t="s">
        <v>325</v>
      </c>
      <c r="U31" s="25" t="s">
        <v>325</v>
      </c>
      <c r="V31" s="25" t="s">
        <v>188</v>
      </c>
      <c r="W31" s="25" t="s">
        <v>189</v>
      </c>
      <c r="X31" s="25" t="s">
        <v>301</v>
      </c>
      <c r="Y31" s="25" t="s">
        <v>59</v>
      </c>
      <c r="Z31" s="25" t="s">
        <v>191</v>
      </c>
      <c r="AA31" s="25" t="s">
        <v>193</v>
      </c>
      <c r="AB31" s="25" t="s">
        <v>193</v>
      </c>
      <c r="AC31" s="25" t="s">
        <v>251</v>
      </c>
      <c r="AD31" s="25" t="s">
        <v>192</v>
      </c>
      <c r="AE31" s="25" t="s">
        <v>193</v>
      </c>
      <c r="AF31" s="25" t="s">
        <v>192</v>
      </c>
      <c r="AG31" s="25" t="s">
        <v>193</v>
      </c>
      <c r="AH31" s="25" t="s">
        <v>375</v>
      </c>
      <c r="AI31" s="25" t="s">
        <v>197</v>
      </c>
      <c r="AJ31" s="25" t="s">
        <v>216</v>
      </c>
      <c r="AK31" s="25" t="s">
        <v>196</v>
      </c>
      <c r="AL31" s="25" t="s">
        <v>200</v>
      </c>
      <c r="AM31" s="25" t="s">
        <v>236</v>
      </c>
      <c r="AN31" s="25" t="s">
        <v>200</v>
      </c>
      <c r="AO31" s="25" t="s">
        <v>236</v>
      </c>
      <c r="AP31" s="25" t="s">
        <v>61</v>
      </c>
      <c r="AQ31" s="25" t="s">
        <v>59</v>
      </c>
      <c r="AR31" s="25" t="s">
        <v>376</v>
      </c>
      <c r="AS31" s="25" t="s">
        <v>197</v>
      </c>
      <c r="AT31" s="25" t="s">
        <v>198</v>
      </c>
      <c r="AU31" s="25" t="s">
        <v>198</v>
      </c>
      <c r="AV31" s="25" t="s">
        <v>204</v>
      </c>
      <c r="AW31" s="25" t="s">
        <v>202</v>
      </c>
      <c r="AX31" s="25" t="s">
        <v>203</v>
      </c>
      <c r="AY31" s="25" t="s">
        <v>207</v>
      </c>
      <c r="AZ31" s="25" t="s">
        <v>205</v>
      </c>
      <c r="BA31" s="25" t="s">
        <v>206</v>
      </c>
      <c r="BB31" s="25" t="s">
        <v>220</v>
      </c>
      <c r="BC31" s="25" t="s">
        <v>222</v>
      </c>
      <c r="BD31" s="25" t="s">
        <v>222</v>
      </c>
    </row>
    <row r="32" spans="1:56" ht="112" x14ac:dyDescent="0.3">
      <c r="A32" s="24">
        <v>44965.186793981484</v>
      </c>
      <c r="B32" s="24">
        <v>44965.187569444446</v>
      </c>
      <c r="C32" s="25" t="s">
        <v>128</v>
      </c>
      <c r="D32" s="25" t="s">
        <v>377</v>
      </c>
      <c r="E32" s="23">
        <v>32</v>
      </c>
      <c r="F32" s="23">
        <v>66</v>
      </c>
      <c r="G32" s="25" t="s">
        <v>345</v>
      </c>
      <c r="H32" s="24">
        <v>44972.187605277781</v>
      </c>
      <c r="I32" s="25" t="s">
        <v>378</v>
      </c>
      <c r="J32" s="25" t="s">
        <v>181</v>
      </c>
      <c r="K32" s="25" t="s">
        <v>181</v>
      </c>
      <c r="L32" s="25" t="s">
        <v>181</v>
      </c>
      <c r="M32" s="25" t="s">
        <v>181</v>
      </c>
      <c r="N32" s="25" t="s">
        <v>181</v>
      </c>
      <c r="O32" s="25" t="s">
        <v>181</v>
      </c>
      <c r="P32" s="25" t="s">
        <v>182</v>
      </c>
      <c r="Q32" s="25" t="s">
        <v>183</v>
      </c>
      <c r="R32" s="25" t="s">
        <v>184</v>
      </c>
      <c r="S32" s="25" t="s">
        <v>379</v>
      </c>
      <c r="T32" s="25" t="s">
        <v>186</v>
      </c>
      <c r="U32" s="25" t="s">
        <v>187</v>
      </c>
      <c r="V32" s="25" t="s">
        <v>188</v>
      </c>
      <c r="W32" s="25" t="s">
        <v>189</v>
      </c>
      <c r="X32" s="25" t="s">
        <v>190</v>
      </c>
      <c r="Y32" s="25" t="s">
        <v>191</v>
      </c>
      <c r="Z32" s="25" t="s">
        <v>191</v>
      </c>
      <c r="AA32" s="25" t="s">
        <v>193</v>
      </c>
      <c r="AB32" s="25" t="s">
        <v>193</v>
      </c>
      <c r="AC32" s="25" t="s">
        <v>235</v>
      </c>
      <c r="AD32" s="25" t="s">
        <v>193</v>
      </c>
      <c r="AE32" s="25" t="s">
        <v>193</v>
      </c>
      <c r="AF32" s="25" t="s">
        <v>193</v>
      </c>
      <c r="AG32" s="25" t="s">
        <v>193</v>
      </c>
      <c r="AH32" s="25" t="s">
        <v>375</v>
      </c>
      <c r="AI32" s="25" t="s">
        <v>196</v>
      </c>
      <c r="AJ32" s="25" t="s">
        <v>197</v>
      </c>
      <c r="AK32" s="25" t="s">
        <v>197</v>
      </c>
      <c r="AL32" s="25" t="s">
        <v>193</v>
      </c>
      <c r="AM32" s="25" t="s">
        <v>193</v>
      </c>
      <c r="AN32" s="25" t="s">
        <v>236</v>
      </c>
      <c r="AO32" s="25" t="s">
        <v>236</v>
      </c>
      <c r="AP32" s="25" t="s">
        <v>60</v>
      </c>
      <c r="AQ32" s="25" t="s">
        <v>60</v>
      </c>
      <c r="AR32" s="25" t="s">
        <v>253</v>
      </c>
      <c r="AS32" s="25" t="s">
        <v>197</v>
      </c>
      <c r="AT32" s="25" t="s">
        <v>197</v>
      </c>
      <c r="AU32" s="25" t="s">
        <v>197</v>
      </c>
      <c r="AV32" s="25" t="s">
        <v>202</v>
      </c>
      <c r="AW32" s="25" t="s">
        <v>204</v>
      </c>
      <c r="AX32" s="25" t="s">
        <v>203</v>
      </c>
      <c r="AY32" s="25" t="s">
        <v>207</v>
      </c>
      <c r="AZ32" s="25" t="s">
        <v>205</v>
      </c>
      <c r="BA32" s="25" t="s">
        <v>206</v>
      </c>
      <c r="BB32" s="25" t="s">
        <v>277</v>
      </c>
      <c r="BC32" s="25" t="s">
        <v>222</v>
      </c>
      <c r="BD32" s="25" t="s">
        <v>222</v>
      </c>
    </row>
    <row r="33" spans="1:56" ht="112" x14ac:dyDescent="0.3">
      <c r="A33" s="24">
        <v>44965.190300925926</v>
      </c>
      <c r="B33" s="24">
        <v>44965.190416666665</v>
      </c>
      <c r="C33" s="25" t="s">
        <v>128</v>
      </c>
      <c r="D33" s="25" t="s">
        <v>380</v>
      </c>
      <c r="E33" s="23">
        <v>2</v>
      </c>
      <c r="F33" s="23">
        <v>9</v>
      </c>
      <c r="G33" s="25" t="s">
        <v>345</v>
      </c>
      <c r="H33" s="24">
        <v>44972.190426446759</v>
      </c>
      <c r="I33" s="25" t="s">
        <v>381</v>
      </c>
      <c r="J33" s="25" t="s">
        <v>181</v>
      </c>
      <c r="K33" s="25" t="s">
        <v>181</v>
      </c>
      <c r="L33" s="25" t="s">
        <v>181</v>
      </c>
      <c r="M33" s="25" t="s">
        <v>181</v>
      </c>
      <c r="N33" s="25" t="s">
        <v>181</v>
      </c>
      <c r="O33" s="25" t="s">
        <v>181</v>
      </c>
      <c r="P33" s="25" t="s">
        <v>182</v>
      </c>
      <c r="Q33" s="25" t="s">
        <v>183</v>
      </c>
      <c r="R33" s="25" t="s">
        <v>184</v>
      </c>
      <c r="S33" s="25" t="s">
        <v>259</v>
      </c>
      <c r="T33" s="25" t="s">
        <v>186</v>
      </c>
      <c r="U33" s="25" t="s">
        <v>187</v>
      </c>
      <c r="V33" s="25" t="s">
        <v>382</v>
      </c>
      <c r="W33" s="25" t="s">
        <v>226</v>
      </c>
      <c r="X33" s="25" t="s">
        <v>227</v>
      </c>
      <c r="Y33" s="25" t="s">
        <v>191</v>
      </c>
      <c r="Z33" s="25" t="s">
        <v>191</v>
      </c>
      <c r="AA33" s="25" t="s">
        <v>193</v>
      </c>
      <c r="AB33" s="25" t="s">
        <v>193</v>
      </c>
      <c r="AC33" s="25" t="s">
        <v>235</v>
      </c>
      <c r="AD33" s="25" t="s">
        <v>192</v>
      </c>
      <c r="AE33" s="25" t="s">
        <v>192</v>
      </c>
      <c r="AF33" s="25" t="s">
        <v>192</v>
      </c>
      <c r="AG33" s="25" t="s">
        <v>192</v>
      </c>
      <c r="AH33" s="25" t="s">
        <v>237</v>
      </c>
      <c r="AI33" s="25" t="s">
        <v>216</v>
      </c>
      <c r="AJ33" s="25" t="s">
        <v>197</v>
      </c>
      <c r="AK33" s="25" t="s">
        <v>197</v>
      </c>
      <c r="AL33" s="25" t="s">
        <v>200</v>
      </c>
      <c r="AM33" s="25" t="s">
        <v>236</v>
      </c>
      <c r="AN33" s="25" t="s">
        <v>200</v>
      </c>
      <c r="AO33" s="25" t="s">
        <v>200</v>
      </c>
      <c r="AP33" s="25" t="s">
        <v>64</v>
      </c>
      <c r="AQ33" s="25" t="s">
        <v>64</v>
      </c>
      <c r="AR33" s="25" t="s">
        <v>253</v>
      </c>
      <c r="AS33" s="25" t="s">
        <v>197</v>
      </c>
      <c r="AT33" s="25" t="s">
        <v>198</v>
      </c>
      <c r="AU33" s="25" t="s">
        <v>198</v>
      </c>
      <c r="AV33" s="25" t="s">
        <v>202</v>
      </c>
      <c r="AW33" s="25" t="s">
        <v>203</v>
      </c>
      <c r="AX33" s="25" t="s">
        <v>204</v>
      </c>
      <c r="AY33" s="25" t="s">
        <v>205</v>
      </c>
      <c r="AZ33" s="25" t="s">
        <v>219</v>
      </c>
      <c r="BA33" s="25" t="s">
        <v>207</v>
      </c>
      <c r="BB33" s="25" t="s">
        <v>302</v>
      </c>
      <c r="BC33" s="25" t="s">
        <v>222</v>
      </c>
      <c r="BD33" s="25" t="s">
        <v>222</v>
      </c>
    </row>
    <row r="34" spans="1:56" ht="112" x14ac:dyDescent="0.3">
      <c r="A34" s="24">
        <v>44972.236539351848</v>
      </c>
      <c r="B34" s="24">
        <v>44972.241990740738</v>
      </c>
      <c r="C34" s="25" t="s">
        <v>128</v>
      </c>
      <c r="D34" s="25" t="s">
        <v>383</v>
      </c>
      <c r="E34" s="23">
        <v>100</v>
      </c>
      <c r="F34" s="23">
        <v>471</v>
      </c>
      <c r="G34" s="25" t="s">
        <v>179</v>
      </c>
      <c r="H34" s="24">
        <v>44972.241997708334</v>
      </c>
      <c r="I34" s="25" t="s">
        <v>384</v>
      </c>
      <c r="J34" s="25" t="s">
        <v>181</v>
      </c>
      <c r="K34" s="25" t="s">
        <v>181</v>
      </c>
      <c r="L34" s="25" t="s">
        <v>181</v>
      </c>
      <c r="M34" s="25" t="s">
        <v>181</v>
      </c>
      <c r="N34" s="23">
        <v>1.2928999999999999</v>
      </c>
      <c r="O34" s="23">
        <v>103.85469999999999</v>
      </c>
      <c r="P34" s="25" t="s">
        <v>182</v>
      </c>
      <c r="Q34" s="25" t="s">
        <v>183</v>
      </c>
      <c r="R34" s="25" t="s">
        <v>184</v>
      </c>
      <c r="S34" s="25" t="s">
        <v>185</v>
      </c>
      <c r="T34" s="25" t="s">
        <v>385</v>
      </c>
      <c r="U34" s="25" t="s">
        <v>187</v>
      </c>
      <c r="V34" s="25" t="s">
        <v>260</v>
      </c>
      <c r="W34" s="25" t="s">
        <v>189</v>
      </c>
      <c r="X34" s="25" t="s">
        <v>317</v>
      </c>
      <c r="Y34" s="25" t="s">
        <v>59</v>
      </c>
      <c r="Z34" s="25" t="s">
        <v>59</v>
      </c>
      <c r="AA34" s="25" t="s">
        <v>192</v>
      </c>
      <c r="AB34" s="25" t="s">
        <v>192</v>
      </c>
      <c r="AC34" s="25" t="s">
        <v>386</v>
      </c>
      <c r="AD34" s="25" t="s">
        <v>192</v>
      </c>
      <c r="AE34" s="25" t="s">
        <v>192</v>
      </c>
      <c r="AF34" s="25" t="s">
        <v>192</v>
      </c>
      <c r="AG34" s="25" t="s">
        <v>192</v>
      </c>
      <c r="AH34" s="25" t="s">
        <v>387</v>
      </c>
      <c r="AI34" s="25" t="s">
        <v>197</v>
      </c>
      <c r="AJ34" s="25" t="s">
        <v>197</v>
      </c>
      <c r="AK34" s="25" t="s">
        <v>198</v>
      </c>
      <c r="AL34" s="25" t="s">
        <v>199</v>
      </c>
      <c r="AM34" s="25" t="s">
        <v>199</v>
      </c>
      <c r="AN34" s="25" t="s">
        <v>199</v>
      </c>
      <c r="AO34" s="25" t="s">
        <v>199</v>
      </c>
      <c r="AP34" s="25" t="s">
        <v>64</v>
      </c>
      <c r="AQ34" s="25" t="s">
        <v>64</v>
      </c>
      <c r="AR34" s="25" t="s">
        <v>253</v>
      </c>
      <c r="AS34" s="25" t="s">
        <v>197</v>
      </c>
      <c r="AT34" s="25" t="s">
        <v>198</v>
      </c>
      <c r="AU34" s="25" t="s">
        <v>198</v>
      </c>
      <c r="AV34" s="25" t="s">
        <v>388</v>
      </c>
      <c r="AW34" s="23" t="s">
        <v>203</v>
      </c>
      <c r="AX34" s="25" t="s">
        <v>389</v>
      </c>
      <c r="AY34" s="25" t="s">
        <v>205</v>
      </c>
      <c r="AZ34" s="25" t="s">
        <v>207</v>
      </c>
      <c r="BA34" s="25" t="s">
        <v>206</v>
      </c>
      <c r="BB34" s="25" t="s">
        <v>277</v>
      </c>
      <c r="BC34" s="25" t="s">
        <v>390</v>
      </c>
      <c r="BD34" s="25" t="s">
        <v>222</v>
      </c>
    </row>
    <row r="35" spans="1:56" ht="112" x14ac:dyDescent="0.3">
      <c r="A35" s="24">
        <v>44972.238761574074</v>
      </c>
      <c r="B35" s="24">
        <v>44972.2421412037</v>
      </c>
      <c r="C35" s="25" t="s">
        <v>128</v>
      </c>
      <c r="D35" s="25" t="s">
        <v>391</v>
      </c>
      <c r="E35" s="23">
        <v>100</v>
      </c>
      <c r="F35" s="23">
        <v>292</v>
      </c>
      <c r="G35" s="25" t="s">
        <v>179</v>
      </c>
      <c r="H35" s="24">
        <v>44972.242156261571</v>
      </c>
      <c r="I35" s="25" t="s">
        <v>392</v>
      </c>
      <c r="J35" s="25" t="s">
        <v>181</v>
      </c>
      <c r="K35" s="25" t="s">
        <v>181</v>
      </c>
      <c r="L35" s="25" t="s">
        <v>181</v>
      </c>
      <c r="M35" s="25" t="s">
        <v>181</v>
      </c>
      <c r="N35" s="23">
        <v>1.2928999999999999</v>
      </c>
      <c r="O35" s="23">
        <v>103.85469999999999</v>
      </c>
      <c r="P35" s="25" t="s">
        <v>182</v>
      </c>
      <c r="Q35" s="25" t="s">
        <v>183</v>
      </c>
      <c r="R35" s="25" t="s">
        <v>184</v>
      </c>
      <c r="S35" s="25" t="s">
        <v>213</v>
      </c>
      <c r="T35" s="25" t="s">
        <v>186</v>
      </c>
      <c r="U35" s="25" t="s">
        <v>187</v>
      </c>
      <c r="V35" s="25" t="s">
        <v>188</v>
      </c>
      <c r="W35" s="25" t="s">
        <v>189</v>
      </c>
      <c r="X35" s="25" t="s">
        <v>393</v>
      </c>
      <c r="Y35" s="25" t="s">
        <v>191</v>
      </c>
      <c r="Z35" s="25" t="s">
        <v>191</v>
      </c>
      <c r="AA35" s="25" t="s">
        <v>193</v>
      </c>
      <c r="AB35" s="25" t="s">
        <v>193</v>
      </c>
      <c r="AC35" s="25" t="s">
        <v>235</v>
      </c>
      <c r="AD35" s="25" t="s">
        <v>193</v>
      </c>
      <c r="AE35" s="25" t="s">
        <v>193</v>
      </c>
      <c r="AF35" s="25" t="s">
        <v>193</v>
      </c>
      <c r="AG35" s="25" t="s">
        <v>193</v>
      </c>
      <c r="AH35" s="25" t="s">
        <v>243</v>
      </c>
      <c r="AI35" s="25" t="s">
        <v>196</v>
      </c>
      <c r="AJ35" s="25" t="s">
        <v>216</v>
      </c>
      <c r="AK35" s="25" t="s">
        <v>196</v>
      </c>
      <c r="AL35" s="25" t="s">
        <v>193</v>
      </c>
      <c r="AM35" s="25" t="s">
        <v>193</v>
      </c>
      <c r="AN35" s="25" t="s">
        <v>193</v>
      </c>
      <c r="AO35" s="25" t="s">
        <v>192</v>
      </c>
      <c r="AP35" s="25" t="s">
        <v>62</v>
      </c>
      <c r="AQ35" s="25" t="s">
        <v>59</v>
      </c>
      <c r="AR35" s="25" t="s">
        <v>253</v>
      </c>
      <c r="AS35" s="25" t="s">
        <v>198</v>
      </c>
      <c r="AT35" s="25" t="s">
        <v>197</v>
      </c>
      <c r="AU35" s="25" t="s">
        <v>197</v>
      </c>
      <c r="AV35" s="25" t="s">
        <v>204</v>
      </c>
      <c r="AW35" s="25" t="s">
        <v>388</v>
      </c>
      <c r="AX35" s="23" t="s">
        <v>203</v>
      </c>
      <c r="AY35" s="25" t="s">
        <v>205</v>
      </c>
      <c r="AZ35" s="25" t="s">
        <v>219</v>
      </c>
      <c r="BA35" s="25" t="s">
        <v>207</v>
      </c>
      <c r="BB35" s="25" t="s">
        <v>277</v>
      </c>
      <c r="BC35" s="25" t="s">
        <v>222</v>
      </c>
      <c r="BD35" s="25" t="s">
        <v>222</v>
      </c>
    </row>
    <row r="36" spans="1:56" ht="112" x14ac:dyDescent="0.3">
      <c r="A36" s="24">
        <v>44972.241631944446</v>
      </c>
      <c r="B36" s="24">
        <v>44972.245173611111</v>
      </c>
      <c r="C36" s="25" t="s">
        <v>128</v>
      </c>
      <c r="D36" s="25" t="s">
        <v>394</v>
      </c>
      <c r="E36" s="23">
        <v>100</v>
      </c>
      <c r="F36" s="23">
        <v>305</v>
      </c>
      <c r="G36" s="25" t="s">
        <v>179</v>
      </c>
      <c r="H36" s="24">
        <v>44972.24517908565</v>
      </c>
      <c r="I36" s="25" t="s">
        <v>395</v>
      </c>
      <c r="J36" s="25" t="s">
        <v>181</v>
      </c>
      <c r="K36" s="25" t="s">
        <v>181</v>
      </c>
      <c r="L36" s="25" t="s">
        <v>181</v>
      </c>
      <c r="M36" s="25" t="s">
        <v>181</v>
      </c>
      <c r="N36" s="23">
        <v>1.2928999999999999</v>
      </c>
      <c r="O36" s="23">
        <v>103.85469999999999</v>
      </c>
      <c r="P36" s="25" t="s">
        <v>182</v>
      </c>
      <c r="Q36" s="25" t="s">
        <v>183</v>
      </c>
      <c r="R36" s="25" t="s">
        <v>184</v>
      </c>
      <c r="S36" s="25" t="s">
        <v>233</v>
      </c>
      <c r="T36" s="25" t="s">
        <v>186</v>
      </c>
      <c r="U36" s="25" t="s">
        <v>187</v>
      </c>
      <c r="V36" s="25" t="s">
        <v>382</v>
      </c>
      <c r="W36" s="25" t="s">
        <v>189</v>
      </c>
      <c r="X36" s="25" t="s">
        <v>317</v>
      </c>
      <c r="Y36" s="25" t="s">
        <v>59</v>
      </c>
      <c r="Z36" s="25" t="s">
        <v>191</v>
      </c>
      <c r="AA36" s="25" t="s">
        <v>192</v>
      </c>
      <c r="AB36" s="25" t="s">
        <v>193</v>
      </c>
      <c r="AC36" s="25" t="s">
        <v>214</v>
      </c>
      <c r="AD36" s="25" t="s">
        <v>192</v>
      </c>
      <c r="AE36" s="25" t="s">
        <v>192</v>
      </c>
      <c r="AF36" s="25" t="s">
        <v>192</v>
      </c>
      <c r="AG36" s="25" t="s">
        <v>192</v>
      </c>
      <c r="AH36" s="25" t="s">
        <v>396</v>
      </c>
      <c r="AI36" s="25" t="s">
        <v>196</v>
      </c>
      <c r="AJ36" s="25" t="s">
        <v>198</v>
      </c>
      <c r="AK36" s="25" t="s">
        <v>198</v>
      </c>
      <c r="AL36" s="25" t="s">
        <v>200</v>
      </c>
      <c r="AM36" s="25" t="s">
        <v>192</v>
      </c>
      <c r="AN36" s="25" t="s">
        <v>199</v>
      </c>
      <c r="AO36" s="25" t="s">
        <v>192</v>
      </c>
      <c r="AP36" s="25" t="s">
        <v>60</v>
      </c>
      <c r="AQ36" s="25" t="s">
        <v>59</v>
      </c>
      <c r="AR36" s="25" t="s">
        <v>397</v>
      </c>
      <c r="AS36" s="25" t="s">
        <v>196</v>
      </c>
      <c r="AT36" s="25" t="s">
        <v>198</v>
      </c>
      <c r="AU36" s="25" t="s">
        <v>198</v>
      </c>
      <c r="AV36" s="25" t="s">
        <v>388</v>
      </c>
      <c r="AW36" s="23" t="s">
        <v>203</v>
      </c>
      <c r="AX36" s="25" t="s">
        <v>204</v>
      </c>
      <c r="AY36" s="25" t="s">
        <v>205</v>
      </c>
      <c r="AZ36" s="25" t="s">
        <v>207</v>
      </c>
      <c r="BA36" s="25" t="s">
        <v>206</v>
      </c>
      <c r="BB36" s="25" t="s">
        <v>302</v>
      </c>
      <c r="BC36" s="25" t="s">
        <v>398</v>
      </c>
      <c r="BD36" s="25" t="s">
        <v>222</v>
      </c>
    </row>
    <row r="37" spans="1:56" ht="112" x14ac:dyDescent="0.3">
      <c r="A37" s="24">
        <v>44972.243460648147</v>
      </c>
      <c r="B37" s="24">
        <v>44972.246331018519</v>
      </c>
      <c r="C37" s="25" t="s">
        <v>128</v>
      </c>
      <c r="D37" s="25" t="s">
        <v>399</v>
      </c>
      <c r="E37" s="23">
        <v>100</v>
      </c>
      <c r="F37" s="23">
        <v>247</v>
      </c>
      <c r="G37" s="25" t="s">
        <v>179</v>
      </c>
      <c r="H37" s="24">
        <v>44972.24634002315</v>
      </c>
      <c r="I37" s="25" t="s">
        <v>400</v>
      </c>
      <c r="J37" s="25" t="s">
        <v>181</v>
      </c>
      <c r="K37" s="25" t="s">
        <v>181</v>
      </c>
      <c r="L37" s="25" t="s">
        <v>181</v>
      </c>
      <c r="M37" s="25" t="s">
        <v>181</v>
      </c>
      <c r="N37" s="23">
        <v>52.0854</v>
      </c>
      <c r="O37" s="23">
        <v>5.1653000000000002</v>
      </c>
      <c r="P37" s="25" t="s">
        <v>182</v>
      </c>
      <c r="Q37" s="25" t="s">
        <v>183</v>
      </c>
      <c r="R37" s="25" t="s">
        <v>184</v>
      </c>
      <c r="S37" s="25" t="s">
        <v>248</v>
      </c>
      <c r="T37" s="25" t="s">
        <v>186</v>
      </c>
      <c r="U37" s="25" t="s">
        <v>187</v>
      </c>
      <c r="V37" s="25" t="s">
        <v>242</v>
      </c>
      <c r="W37" s="25" t="s">
        <v>226</v>
      </c>
      <c r="X37" s="25" t="s">
        <v>261</v>
      </c>
      <c r="Y37" s="25" t="s">
        <v>60</v>
      </c>
      <c r="Z37" s="25" t="s">
        <v>59</v>
      </c>
      <c r="AA37" s="25" t="s">
        <v>192</v>
      </c>
      <c r="AB37" s="25" t="s">
        <v>192</v>
      </c>
      <c r="AC37" s="25" t="s">
        <v>214</v>
      </c>
      <c r="AD37" s="25" t="s">
        <v>236</v>
      </c>
      <c r="AE37" s="25" t="s">
        <v>192</v>
      </c>
      <c r="AF37" s="25" t="s">
        <v>192</v>
      </c>
      <c r="AG37" s="25" t="s">
        <v>193</v>
      </c>
      <c r="AH37" s="25" t="s">
        <v>214</v>
      </c>
      <c r="AI37" s="25" t="s">
        <v>197</v>
      </c>
      <c r="AJ37" s="25" t="s">
        <v>196</v>
      </c>
      <c r="AK37" s="25" t="s">
        <v>196</v>
      </c>
      <c r="AL37" s="25" t="s">
        <v>200</v>
      </c>
      <c r="AM37" s="25" t="s">
        <v>236</v>
      </c>
      <c r="AN37" s="25" t="s">
        <v>200</v>
      </c>
      <c r="AO37" s="25" t="s">
        <v>236</v>
      </c>
      <c r="AP37" s="25" t="s">
        <v>61</v>
      </c>
      <c r="AQ37" s="25" t="s">
        <v>59</v>
      </c>
      <c r="AR37" s="25" t="s">
        <v>376</v>
      </c>
      <c r="AS37" s="25" t="s">
        <v>197</v>
      </c>
      <c r="AT37" s="25" t="s">
        <v>197</v>
      </c>
      <c r="AU37" s="25" t="s">
        <v>197</v>
      </c>
      <c r="AV37" s="25" t="s">
        <v>388</v>
      </c>
      <c r="AW37" s="25" t="s">
        <v>204</v>
      </c>
      <c r="AX37" s="23" t="s">
        <v>203</v>
      </c>
      <c r="AY37" s="25" t="s">
        <v>207</v>
      </c>
      <c r="AZ37" s="25" t="s">
        <v>219</v>
      </c>
      <c r="BA37" s="25" t="s">
        <v>206</v>
      </c>
      <c r="BB37" s="25" t="s">
        <v>220</v>
      </c>
      <c r="BC37" s="25" t="s">
        <v>401</v>
      </c>
      <c r="BD37" s="25" t="s">
        <v>222</v>
      </c>
    </row>
    <row r="38" spans="1:56" ht="112" x14ac:dyDescent="0.3">
      <c r="A38" s="24">
        <v>44972.254074074073</v>
      </c>
      <c r="B38" s="24">
        <v>44972.263182870367</v>
      </c>
      <c r="C38" s="25" t="s">
        <v>128</v>
      </c>
      <c r="D38" s="25" t="s">
        <v>402</v>
      </c>
      <c r="E38" s="23">
        <v>100</v>
      </c>
      <c r="F38" s="23">
        <v>786</v>
      </c>
      <c r="G38" s="25" t="s">
        <v>179</v>
      </c>
      <c r="H38" s="24">
        <v>44972.263216388892</v>
      </c>
      <c r="I38" s="25" t="s">
        <v>403</v>
      </c>
      <c r="J38" s="25" t="s">
        <v>181</v>
      </c>
      <c r="K38" s="25" t="s">
        <v>181</v>
      </c>
      <c r="L38" s="25" t="s">
        <v>181</v>
      </c>
      <c r="M38" s="25" t="s">
        <v>181</v>
      </c>
      <c r="N38" s="23">
        <v>1.2928999999999999</v>
      </c>
      <c r="O38" s="23">
        <v>103.85469999999999</v>
      </c>
      <c r="P38" s="25" t="s">
        <v>182</v>
      </c>
      <c r="Q38" s="25" t="s">
        <v>183</v>
      </c>
      <c r="R38" s="25" t="s">
        <v>184</v>
      </c>
      <c r="S38" s="25" t="s">
        <v>233</v>
      </c>
      <c r="T38" s="25" t="s">
        <v>186</v>
      </c>
      <c r="U38" s="25" t="s">
        <v>187</v>
      </c>
      <c r="V38" s="25" t="s">
        <v>404</v>
      </c>
      <c r="W38" s="25" t="s">
        <v>189</v>
      </c>
      <c r="X38" s="25" t="s">
        <v>317</v>
      </c>
      <c r="Y38" s="25" t="s">
        <v>59</v>
      </c>
      <c r="Z38" s="25" t="s">
        <v>191</v>
      </c>
      <c r="AA38" s="25" t="s">
        <v>192</v>
      </c>
      <c r="AB38" s="25" t="s">
        <v>193</v>
      </c>
      <c r="AC38" s="25" t="s">
        <v>405</v>
      </c>
      <c r="AD38" s="25" t="s">
        <v>192</v>
      </c>
      <c r="AE38" s="25" t="s">
        <v>192</v>
      </c>
      <c r="AF38" s="25" t="s">
        <v>192</v>
      </c>
      <c r="AG38" s="25" t="s">
        <v>192</v>
      </c>
      <c r="AH38" s="25" t="s">
        <v>405</v>
      </c>
      <c r="AI38" s="25" t="s">
        <v>216</v>
      </c>
      <c r="AJ38" s="25" t="s">
        <v>196</v>
      </c>
      <c r="AK38" s="25" t="s">
        <v>196</v>
      </c>
      <c r="AL38" s="25" t="s">
        <v>192</v>
      </c>
      <c r="AM38" s="25" t="s">
        <v>192</v>
      </c>
      <c r="AN38" s="25" t="s">
        <v>199</v>
      </c>
      <c r="AO38" s="25" t="s">
        <v>199</v>
      </c>
      <c r="AP38" s="25" t="s">
        <v>68</v>
      </c>
      <c r="AQ38" s="25" t="s">
        <v>61</v>
      </c>
      <c r="AR38" s="25" t="s">
        <v>406</v>
      </c>
      <c r="AS38" s="25" t="s">
        <v>198</v>
      </c>
      <c r="AT38" s="25" t="s">
        <v>196</v>
      </c>
      <c r="AU38" s="25" t="s">
        <v>196</v>
      </c>
      <c r="AV38" s="25" t="s">
        <v>388</v>
      </c>
      <c r="AW38" s="23" t="s">
        <v>203</v>
      </c>
      <c r="AX38" s="25" t="s">
        <v>407</v>
      </c>
      <c r="AY38" s="25" t="s">
        <v>207</v>
      </c>
      <c r="AZ38" s="25" t="s">
        <v>206</v>
      </c>
      <c r="BA38" s="25" t="s">
        <v>205</v>
      </c>
      <c r="BB38" s="25" t="s">
        <v>220</v>
      </c>
      <c r="BC38" s="25" t="s">
        <v>408</v>
      </c>
      <c r="BD38" s="25" t="s">
        <v>222</v>
      </c>
    </row>
    <row r="39" spans="1:56" ht="280" x14ac:dyDescent="0.3">
      <c r="A39" s="24">
        <v>44972.267581018517</v>
      </c>
      <c r="B39" s="24">
        <v>44972.278136574074</v>
      </c>
      <c r="C39" s="25" t="s">
        <v>128</v>
      </c>
      <c r="D39" s="25" t="s">
        <v>409</v>
      </c>
      <c r="E39" s="23">
        <v>100</v>
      </c>
      <c r="F39" s="23">
        <v>911</v>
      </c>
      <c r="G39" s="25" t="s">
        <v>179</v>
      </c>
      <c r="H39" s="24">
        <v>44972.278161238428</v>
      </c>
      <c r="I39" s="25" t="s">
        <v>410</v>
      </c>
      <c r="J39" s="25" t="s">
        <v>181</v>
      </c>
      <c r="K39" s="25" t="s">
        <v>181</v>
      </c>
      <c r="L39" s="25" t="s">
        <v>181</v>
      </c>
      <c r="M39" s="25" t="s">
        <v>181</v>
      </c>
      <c r="N39" s="23">
        <v>1.2928999999999999</v>
      </c>
      <c r="O39" s="23">
        <v>103.85469999999999</v>
      </c>
      <c r="P39" s="25" t="s">
        <v>182</v>
      </c>
      <c r="Q39" s="25" t="s">
        <v>183</v>
      </c>
      <c r="R39" s="25" t="s">
        <v>184</v>
      </c>
      <c r="S39" s="25" t="s">
        <v>185</v>
      </c>
      <c r="T39" s="25" t="s">
        <v>325</v>
      </c>
      <c r="U39" s="25" t="s">
        <v>187</v>
      </c>
      <c r="V39" s="25" t="s">
        <v>382</v>
      </c>
      <c r="W39" s="25" t="s">
        <v>189</v>
      </c>
      <c r="X39" s="25" t="s">
        <v>317</v>
      </c>
      <c r="Y39" s="25" t="s">
        <v>59</v>
      </c>
      <c r="Z39" s="25" t="s">
        <v>191</v>
      </c>
      <c r="AA39" s="25" t="s">
        <v>192</v>
      </c>
      <c r="AB39" s="25" t="s">
        <v>193</v>
      </c>
      <c r="AC39" s="25" t="s">
        <v>386</v>
      </c>
      <c r="AD39" s="25" t="s">
        <v>193</v>
      </c>
      <c r="AE39" s="25" t="s">
        <v>193</v>
      </c>
      <c r="AF39" s="25" t="s">
        <v>192</v>
      </c>
      <c r="AG39" s="25" t="s">
        <v>193</v>
      </c>
      <c r="AH39" s="25" t="s">
        <v>237</v>
      </c>
      <c r="AI39" s="25" t="s">
        <v>295</v>
      </c>
      <c r="AJ39" s="25" t="s">
        <v>196</v>
      </c>
      <c r="AK39" s="25" t="s">
        <v>196</v>
      </c>
      <c r="AL39" s="25" t="s">
        <v>199</v>
      </c>
      <c r="AM39" s="25" t="s">
        <v>199</v>
      </c>
      <c r="AN39" s="25" t="s">
        <v>199</v>
      </c>
      <c r="AO39" s="25" t="s">
        <v>199</v>
      </c>
      <c r="AP39" s="25" t="s">
        <v>66</v>
      </c>
      <c r="AQ39" s="25" t="s">
        <v>64</v>
      </c>
      <c r="AR39" s="25" t="s">
        <v>411</v>
      </c>
      <c r="AS39" s="25" t="s">
        <v>198</v>
      </c>
      <c r="AT39" s="25" t="s">
        <v>198</v>
      </c>
      <c r="AU39" s="25" t="s">
        <v>198</v>
      </c>
      <c r="AV39" s="25" t="s">
        <v>204</v>
      </c>
      <c r="AW39" s="25" t="s">
        <v>388</v>
      </c>
      <c r="AX39" s="23" t="s">
        <v>203</v>
      </c>
      <c r="AY39" s="25" t="s">
        <v>205</v>
      </c>
      <c r="AZ39" s="25" t="s">
        <v>207</v>
      </c>
      <c r="BA39" s="25" t="s">
        <v>255</v>
      </c>
      <c r="BB39" s="25" t="s">
        <v>220</v>
      </c>
      <c r="BC39" s="25" t="s">
        <v>412</v>
      </c>
      <c r="BD39" s="25" t="s">
        <v>413</v>
      </c>
    </row>
    <row r="40" spans="1:56" ht="126" x14ac:dyDescent="0.3">
      <c r="A40" s="24">
        <v>44972.281967592593</v>
      </c>
      <c r="B40" s="24">
        <v>44972.285752314812</v>
      </c>
      <c r="C40" s="25" t="s">
        <v>128</v>
      </c>
      <c r="D40" s="25" t="s">
        <v>414</v>
      </c>
      <c r="E40" s="23">
        <v>100</v>
      </c>
      <c r="F40" s="23">
        <v>327</v>
      </c>
      <c r="G40" s="25" t="s">
        <v>179</v>
      </c>
      <c r="H40" s="24">
        <v>44972.285780601851</v>
      </c>
      <c r="I40" s="25" t="s">
        <v>415</v>
      </c>
      <c r="J40" s="25" t="s">
        <v>181</v>
      </c>
      <c r="K40" s="25" t="s">
        <v>181</v>
      </c>
      <c r="L40" s="25" t="s">
        <v>181</v>
      </c>
      <c r="M40" s="25" t="s">
        <v>181</v>
      </c>
      <c r="N40" s="23">
        <v>51.748100000000001</v>
      </c>
      <c r="O40" s="23">
        <v>-2.3241000000000001</v>
      </c>
      <c r="P40" s="25" t="s">
        <v>182</v>
      </c>
      <c r="Q40" s="25" t="s">
        <v>183</v>
      </c>
      <c r="R40" s="25" t="s">
        <v>184</v>
      </c>
      <c r="S40" s="25" t="s">
        <v>248</v>
      </c>
      <c r="T40" s="25" t="s">
        <v>186</v>
      </c>
      <c r="U40" s="25" t="s">
        <v>187</v>
      </c>
      <c r="V40" s="25" t="s">
        <v>416</v>
      </c>
      <c r="W40" s="25" t="s">
        <v>226</v>
      </c>
      <c r="X40" s="25" t="s">
        <v>261</v>
      </c>
      <c r="Y40" s="25" t="s">
        <v>60</v>
      </c>
      <c r="Z40" s="25" t="s">
        <v>59</v>
      </c>
      <c r="AA40" s="25" t="s">
        <v>192</v>
      </c>
      <c r="AB40" s="25" t="s">
        <v>192</v>
      </c>
      <c r="AC40" s="25" t="s">
        <v>228</v>
      </c>
      <c r="AD40" s="25" t="s">
        <v>192</v>
      </c>
      <c r="AE40" s="25" t="s">
        <v>192</v>
      </c>
      <c r="AF40" s="25" t="s">
        <v>192</v>
      </c>
      <c r="AG40" s="25" t="s">
        <v>192</v>
      </c>
      <c r="AH40" s="25" t="s">
        <v>228</v>
      </c>
      <c r="AI40" s="25" t="s">
        <v>295</v>
      </c>
      <c r="AJ40" s="25" t="s">
        <v>198</v>
      </c>
      <c r="AK40" s="25" t="s">
        <v>198</v>
      </c>
      <c r="AL40" s="25" t="s">
        <v>199</v>
      </c>
      <c r="AM40" s="25" t="s">
        <v>199</v>
      </c>
      <c r="AN40" s="25" t="s">
        <v>199</v>
      </c>
      <c r="AO40" s="25" t="s">
        <v>199</v>
      </c>
      <c r="AP40" s="25" t="s">
        <v>69</v>
      </c>
      <c r="AQ40" s="25" t="s">
        <v>64</v>
      </c>
      <c r="AR40" s="25" t="s">
        <v>417</v>
      </c>
      <c r="AS40" s="25" t="s">
        <v>197</v>
      </c>
      <c r="AT40" s="25" t="s">
        <v>198</v>
      </c>
      <c r="AU40" s="25" t="s">
        <v>198</v>
      </c>
      <c r="AV40" s="23" t="s">
        <v>203</v>
      </c>
      <c r="AW40" s="25" t="s">
        <v>388</v>
      </c>
      <c r="AX40" s="25" t="s">
        <v>389</v>
      </c>
      <c r="AY40" s="25" t="s">
        <v>205</v>
      </c>
      <c r="AZ40" s="25" t="s">
        <v>219</v>
      </c>
      <c r="BA40" s="25" t="s">
        <v>207</v>
      </c>
      <c r="BB40" s="25" t="s">
        <v>220</v>
      </c>
      <c r="BC40" s="25" t="s">
        <v>418</v>
      </c>
      <c r="BD40" s="25" t="s">
        <v>222</v>
      </c>
    </row>
    <row r="41" spans="1:56" ht="112" x14ac:dyDescent="0.3">
      <c r="A41" s="24">
        <v>44965.313275462962</v>
      </c>
      <c r="B41" s="24">
        <v>44965.313726851855</v>
      </c>
      <c r="C41" s="25" t="s">
        <v>128</v>
      </c>
      <c r="D41" s="25" t="s">
        <v>419</v>
      </c>
      <c r="E41" s="23">
        <v>18</v>
      </c>
      <c r="F41" s="23">
        <v>39</v>
      </c>
      <c r="G41" s="25" t="s">
        <v>345</v>
      </c>
      <c r="H41" s="24">
        <v>44972.31381266204</v>
      </c>
      <c r="I41" s="25" t="s">
        <v>420</v>
      </c>
      <c r="J41" s="25" t="s">
        <v>181</v>
      </c>
      <c r="K41" s="25" t="s">
        <v>181</v>
      </c>
      <c r="L41" s="25" t="s">
        <v>181</v>
      </c>
      <c r="M41" s="25" t="s">
        <v>181</v>
      </c>
      <c r="N41" s="25" t="s">
        <v>181</v>
      </c>
      <c r="O41" s="25" t="s">
        <v>181</v>
      </c>
      <c r="P41" s="25" t="s">
        <v>182</v>
      </c>
      <c r="Q41" s="25" t="s">
        <v>183</v>
      </c>
      <c r="R41" s="25" t="s">
        <v>184</v>
      </c>
      <c r="S41" s="25" t="s">
        <v>248</v>
      </c>
      <c r="T41" s="25" t="s">
        <v>186</v>
      </c>
      <c r="U41" s="25" t="s">
        <v>187</v>
      </c>
      <c r="V41" s="25" t="s">
        <v>416</v>
      </c>
      <c r="W41" s="25" t="s">
        <v>226</v>
      </c>
      <c r="X41" s="25" t="s">
        <v>250</v>
      </c>
      <c r="Y41" s="25" t="s">
        <v>59</v>
      </c>
      <c r="Z41" s="25" t="s">
        <v>191</v>
      </c>
      <c r="AA41" s="25" t="s">
        <v>200</v>
      </c>
      <c r="AB41" s="25" t="s">
        <v>192</v>
      </c>
      <c r="AC41" s="25" t="s">
        <v>269</v>
      </c>
      <c r="AD41" s="25" t="s">
        <v>193</v>
      </c>
      <c r="AE41" s="25" t="s">
        <v>193</v>
      </c>
      <c r="AF41" s="25" t="s">
        <v>192</v>
      </c>
      <c r="AG41" s="25" t="s">
        <v>193</v>
      </c>
      <c r="AH41" s="25" t="s">
        <v>237</v>
      </c>
      <c r="AI41" s="25" t="s">
        <v>295</v>
      </c>
      <c r="AJ41" s="25" t="s">
        <v>198</v>
      </c>
      <c r="AK41" s="25" t="s">
        <v>197</v>
      </c>
      <c r="AL41" s="25" t="s">
        <v>193</v>
      </c>
      <c r="AM41" s="25" t="s">
        <v>193</v>
      </c>
      <c r="AN41" s="25" t="s">
        <v>200</v>
      </c>
      <c r="AO41" s="25" t="s">
        <v>193</v>
      </c>
      <c r="AP41" s="25" t="s">
        <v>66</v>
      </c>
      <c r="AQ41" s="25" t="s">
        <v>59</v>
      </c>
      <c r="AR41" s="25" t="s">
        <v>421</v>
      </c>
      <c r="AS41" s="25" t="s">
        <v>197</v>
      </c>
      <c r="AT41" s="25" t="s">
        <v>198</v>
      </c>
      <c r="AU41" s="25" t="s">
        <v>198</v>
      </c>
      <c r="AV41" s="25" t="s">
        <v>388</v>
      </c>
      <c r="AW41" s="23" t="s">
        <v>203</v>
      </c>
      <c r="AX41" s="25" t="s">
        <v>407</v>
      </c>
      <c r="AY41" s="25" t="s">
        <v>205</v>
      </c>
      <c r="AZ41" s="25" t="s">
        <v>219</v>
      </c>
      <c r="BA41" s="25" t="s">
        <v>207</v>
      </c>
      <c r="BB41" s="25" t="s">
        <v>220</v>
      </c>
      <c r="BC41" s="25" t="s">
        <v>222</v>
      </c>
      <c r="BD41" s="25" t="s">
        <v>222</v>
      </c>
    </row>
    <row r="42" spans="1:56" ht="112" x14ac:dyDescent="0.3">
      <c r="A42" s="24">
        <v>44972.315300925926</v>
      </c>
      <c r="B42" s="24">
        <v>44972.320763888885</v>
      </c>
      <c r="C42" s="25" t="s">
        <v>128</v>
      </c>
      <c r="D42" s="25" t="s">
        <v>422</v>
      </c>
      <c r="E42" s="23">
        <v>100</v>
      </c>
      <c r="F42" s="23">
        <v>472</v>
      </c>
      <c r="G42" s="25" t="s">
        <v>179</v>
      </c>
      <c r="H42" s="24">
        <v>44972.3207744213</v>
      </c>
      <c r="I42" s="25" t="s">
        <v>423</v>
      </c>
      <c r="J42" s="25" t="s">
        <v>181</v>
      </c>
      <c r="K42" s="25" t="s">
        <v>181</v>
      </c>
      <c r="L42" s="25" t="s">
        <v>181</v>
      </c>
      <c r="M42" s="25" t="s">
        <v>181</v>
      </c>
      <c r="N42" s="23">
        <v>1.2928999999999999</v>
      </c>
      <c r="O42" s="23">
        <v>103.85469999999999</v>
      </c>
      <c r="P42" s="25" t="s">
        <v>182</v>
      </c>
      <c r="Q42" s="25" t="s">
        <v>183</v>
      </c>
      <c r="R42" s="25" t="s">
        <v>184</v>
      </c>
      <c r="S42" s="25" t="s">
        <v>424</v>
      </c>
      <c r="T42" s="25" t="s">
        <v>186</v>
      </c>
      <c r="U42" s="25" t="s">
        <v>187</v>
      </c>
      <c r="V42" s="25" t="s">
        <v>425</v>
      </c>
      <c r="W42" s="25" t="s">
        <v>226</v>
      </c>
      <c r="X42" s="25" t="s">
        <v>227</v>
      </c>
      <c r="Y42" s="25" t="s">
        <v>59</v>
      </c>
      <c r="Z42" s="25" t="s">
        <v>191</v>
      </c>
      <c r="AA42" s="25" t="s">
        <v>200</v>
      </c>
      <c r="AB42" s="25" t="s">
        <v>193</v>
      </c>
      <c r="AC42" s="25" t="s">
        <v>251</v>
      </c>
      <c r="AD42" s="25" t="s">
        <v>192</v>
      </c>
      <c r="AE42" s="25" t="s">
        <v>193</v>
      </c>
      <c r="AF42" s="25" t="s">
        <v>192</v>
      </c>
      <c r="AG42" s="25" t="s">
        <v>193</v>
      </c>
      <c r="AH42" s="25" t="s">
        <v>237</v>
      </c>
      <c r="AI42" s="25" t="s">
        <v>196</v>
      </c>
      <c r="AJ42" s="25" t="s">
        <v>198</v>
      </c>
      <c r="AK42" s="25" t="s">
        <v>197</v>
      </c>
      <c r="AL42" s="25" t="s">
        <v>193</v>
      </c>
      <c r="AM42" s="25" t="s">
        <v>193</v>
      </c>
      <c r="AN42" s="25" t="s">
        <v>200</v>
      </c>
      <c r="AO42" s="25" t="s">
        <v>193</v>
      </c>
      <c r="AP42" s="25" t="s">
        <v>69</v>
      </c>
      <c r="AQ42" s="25" t="s">
        <v>59</v>
      </c>
      <c r="AR42" s="25" t="s">
        <v>421</v>
      </c>
      <c r="AS42" s="25" t="s">
        <v>198</v>
      </c>
      <c r="AT42" s="25" t="s">
        <v>198</v>
      </c>
      <c r="AU42" s="25" t="s">
        <v>198</v>
      </c>
      <c r="AV42" s="23" t="s">
        <v>203</v>
      </c>
      <c r="AW42" s="25" t="s">
        <v>426</v>
      </c>
      <c r="AX42" s="25" t="s">
        <v>204</v>
      </c>
      <c r="AY42" s="25" t="s">
        <v>219</v>
      </c>
      <c r="AZ42" s="25" t="s">
        <v>205</v>
      </c>
      <c r="BA42" s="25" t="s">
        <v>207</v>
      </c>
      <c r="BB42" s="25" t="s">
        <v>220</v>
      </c>
      <c r="BC42" s="25" t="s">
        <v>427</v>
      </c>
      <c r="BD42" s="25" t="s">
        <v>222</v>
      </c>
    </row>
    <row r="43" spans="1:56" ht="112" x14ac:dyDescent="0.3">
      <c r="A43" s="24">
        <v>44965.323703703703</v>
      </c>
      <c r="B43" s="24">
        <v>44965.32408564815</v>
      </c>
      <c r="C43" s="25" t="s">
        <v>128</v>
      </c>
      <c r="D43" s="25" t="s">
        <v>428</v>
      </c>
      <c r="E43" s="23">
        <v>18</v>
      </c>
      <c r="F43" s="23">
        <v>32</v>
      </c>
      <c r="G43" s="25" t="s">
        <v>345</v>
      </c>
      <c r="H43" s="24">
        <v>44972.324154722221</v>
      </c>
      <c r="I43" s="25" t="s">
        <v>429</v>
      </c>
      <c r="J43" s="25" t="s">
        <v>181</v>
      </c>
      <c r="K43" s="25" t="s">
        <v>181</v>
      </c>
      <c r="L43" s="25" t="s">
        <v>181</v>
      </c>
      <c r="M43" s="25" t="s">
        <v>181</v>
      </c>
      <c r="N43" s="25" t="s">
        <v>181</v>
      </c>
      <c r="O43" s="25" t="s">
        <v>181</v>
      </c>
      <c r="P43" s="25" t="s">
        <v>182</v>
      </c>
      <c r="Q43" s="25" t="s">
        <v>183</v>
      </c>
      <c r="R43" s="25" t="s">
        <v>184</v>
      </c>
      <c r="S43" s="25" t="s">
        <v>213</v>
      </c>
      <c r="T43" s="25" t="s">
        <v>186</v>
      </c>
      <c r="U43" s="25" t="s">
        <v>187</v>
      </c>
      <c r="V43" s="25" t="s">
        <v>430</v>
      </c>
      <c r="W43" s="25" t="s">
        <v>226</v>
      </c>
      <c r="X43" s="25" t="s">
        <v>227</v>
      </c>
      <c r="Y43" s="25" t="s">
        <v>59</v>
      </c>
      <c r="Z43" s="25" t="s">
        <v>59</v>
      </c>
      <c r="AA43" s="25" t="s">
        <v>192</v>
      </c>
      <c r="AB43" s="25" t="s">
        <v>192</v>
      </c>
      <c r="AC43" s="25" t="s">
        <v>251</v>
      </c>
      <c r="AD43" s="25" t="s">
        <v>192</v>
      </c>
      <c r="AE43" s="25" t="s">
        <v>192</v>
      </c>
      <c r="AF43" s="25" t="s">
        <v>192</v>
      </c>
      <c r="AG43" s="25" t="s">
        <v>193</v>
      </c>
      <c r="AH43" s="25" t="s">
        <v>294</v>
      </c>
      <c r="AI43" s="25" t="s">
        <v>216</v>
      </c>
      <c r="AJ43" s="29" t="s">
        <v>197</v>
      </c>
      <c r="AK43" s="29" t="s">
        <v>197</v>
      </c>
      <c r="AL43" s="29" t="s">
        <v>192</v>
      </c>
      <c r="AM43" s="29" t="s">
        <v>192</v>
      </c>
      <c r="AN43" s="29" t="s">
        <v>199</v>
      </c>
      <c r="AO43" s="29" t="s">
        <v>199</v>
      </c>
      <c r="AP43" s="29" t="s">
        <v>61</v>
      </c>
      <c r="AQ43" s="29" t="s">
        <v>59</v>
      </c>
      <c r="AR43" s="29" t="s">
        <v>253</v>
      </c>
      <c r="AS43" s="29" t="s">
        <v>197</v>
      </c>
      <c r="AT43" s="29" t="s">
        <v>198</v>
      </c>
      <c r="AU43" s="29" t="s">
        <v>198</v>
      </c>
      <c r="AV43" s="25" t="s">
        <v>202</v>
      </c>
      <c r="AW43" s="25" t="s">
        <v>203</v>
      </c>
      <c r="AX43" s="25" t="s">
        <v>204</v>
      </c>
      <c r="AY43" s="25" t="s">
        <v>219</v>
      </c>
      <c r="AZ43" s="25" t="s">
        <v>206</v>
      </c>
      <c r="BA43" s="25" t="s">
        <v>205</v>
      </c>
      <c r="BB43" s="25" t="s">
        <v>277</v>
      </c>
      <c r="BC43" s="25" t="s">
        <v>222</v>
      </c>
      <c r="BD43" s="25" t="s">
        <v>222</v>
      </c>
    </row>
    <row r="44" spans="1:56" ht="409.5" x14ac:dyDescent="0.3">
      <c r="A44" s="24">
        <v>44972.31621527778</v>
      </c>
      <c r="B44" s="24">
        <v>44972.325057870374</v>
      </c>
      <c r="C44" s="25" t="s">
        <v>128</v>
      </c>
      <c r="D44" s="25" t="s">
        <v>431</v>
      </c>
      <c r="E44" s="23">
        <v>100</v>
      </c>
      <c r="F44" s="23">
        <v>763</v>
      </c>
      <c r="G44" s="25" t="s">
        <v>179</v>
      </c>
      <c r="H44" s="24">
        <v>44972.325087500001</v>
      </c>
      <c r="I44" s="25" t="s">
        <v>432</v>
      </c>
      <c r="J44" s="25" t="s">
        <v>181</v>
      </c>
      <c r="K44" s="25" t="s">
        <v>181</v>
      </c>
      <c r="L44" s="25" t="s">
        <v>181</v>
      </c>
      <c r="M44" s="25" t="s">
        <v>181</v>
      </c>
      <c r="N44" s="23">
        <v>1.2928999999999999</v>
      </c>
      <c r="O44" s="23">
        <v>103.85469999999999</v>
      </c>
      <c r="P44" s="25" t="s">
        <v>182</v>
      </c>
      <c r="Q44" s="25" t="s">
        <v>183</v>
      </c>
      <c r="R44" s="25" t="s">
        <v>184</v>
      </c>
      <c r="S44" s="25" t="s">
        <v>233</v>
      </c>
      <c r="T44" s="25" t="s">
        <v>186</v>
      </c>
      <c r="U44" s="25" t="s">
        <v>187</v>
      </c>
      <c r="V44" s="25" t="s">
        <v>416</v>
      </c>
      <c r="W44" s="25" t="s">
        <v>226</v>
      </c>
      <c r="X44" s="25" t="s">
        <v>250</v>
      </c>
      <c r="Y44" s="25" t="s">
        <v>59</v>
      </c>
      <c r="Z44" s="25" t="s">
        <v>191</v>
      </c>
      <c r="AA44" s="25" t="s">
        <v>236</v>
      </c>
      <c r="AB44" s="25" t="s">
        <v>193</v>
      </c>
      <c r="AC44" s="25" t="s">
        <v>228</v>
      </c>
      <c r="AD44" s="25" t="s">
        <v>236</v>
      </c>
      <c r="AE44" s="25" t="s">
        <v>192</v>
      </c>
      <c r="AF44" s="25" t="s">
        <v>193</v>
      </c>
      <c r="AG44" s="25" t="s">
        <v>193</v>
      </c>
      <c r="AH44" s="25" t="s">
        <v>375</v>
      </c>
      <c r="AI44" s="25" t="s">
        <v>196</v>
      </c>
      <c r="AJ44" s="25" t="s">
        <v>198</v>
      </c>
      <c r="AK44" s="25" t="s">
        <v>198</v>
      </c>
      <c r="AL44" s="25" t="s">
        <v>200</v>
      </c>
      <c r="AM44" s="25" t="s">
        <v>192</v>
      </c>
      <c r="AN44" s="25" t="s">
        <v>200</v>
      </c>
      <c r="AO44" s="25" t="s">
        <v>192</v>
      </c>
      <c r="AP44" s="25" t="s">
        <v>65</v>
      </c>
      <c r="AQ44" s="25" t="s">
        <v>59</v>
      </c>
      <c r="AR44" s="25" t="s">
        <v>253</v>
      </c>
      <c r="AS44" s="25" t="s">
        <v>196</v>
      </c>
      <c r="AT44" s="25" t="s">
        <v>198</v>
      </c>
      <c r="AU44" s="25" t="s">
        <v>198</v>
      </c>
      <c r="AV44" s="25" t="s">
        <v>433</v>
      </c>
      <c r="AW44" s="25" t="s">
        <v>388</v>
      </c>
      <c r="AX44" s="25" t="s">
        <v>389</v>
      </c>
      <c r="AY44" s="25" t="s">
        <v>205</v>
      </c>
      <c r="AZ44" s="25" t="s">
        <v>434</v>
      </c>
      <c r="BA44" s="25" t="s">
        <v>207</v>
      </c>
      <c r="BB44" s="25" t="s">
        <v>220</v>
      </c>
      <c r="BC44" s="25" t="s">
        <v>435</v>
      </c>
      <c r="BD44" s="25" t="s">
        <v>436</v>
      </c>
    </row>
    <row r="45" spans="1:56" ht="112" x14ac:dyDescent="0.3">
      <c r="A45" s="24">
        <v>44972.395960648151</v>
      </c>
      <c r="B45" s="24">
        <v>44972.400509259256</v>
      </c>
      <c r="C45" s="25" t="s">
        <v>128</v>
      </c>
      <c r="D45" s="25" t="s">
        <v>437</v>
      </c>
      <c r="E45" s="23">
        <v>100</v>
      </c>
      <c r="F45" s="23">
        <v>392</v>
      </c>
      <c r="G45" s="25" t="s">
        <v>179</v>
      </c>
      <c r="H45" s="24">
        <v>44972.400516388887</v>
      </c>
      <c r="I45" s="25" t="s">
        <v>438</v>
      </c>
      <c r="J45" s="25" t="s">
        <v>181</v>
      </c>
      <c r="K45" s="25" t="s">
        <v>181</v>
      </c>
      <c r="L45" s="25" t="s">
        <v>181</v>
      </c>
      <c r="M45" s="25" t="s">
        <v>181</v>
      </c>
      <c r="N45" s="23">
        <v>1.2928999999999999</v>
      </c>
      <c r="O45" s="23">
        <v>103.85469999999999</v>
      </c>
      <c r="P45" s="25" t="s">
        <v>182</v>
      </c>
      <c r="Q45" s="25" t="s">
        <v>183</v>
      </c>
      <c r="R45" s="25" t="s">
        <v>184</v>
      </c>
      <c r="S45" s="25" t="s">
        <v>185</v>
      </c>
      <c r="T45" s="25" t="s">
        <v>186</v>
      </c>
      <c r="U45" s="25" t="s">
        <v>187</v>
      </c>
      <c r="V45" s="25" t="s">
        <v>281</v>
      </c>
      <c r="W45" s="25" t="s">
        <v>189</v>
      </c>
      <c r="X45" s="25" t="s">
        <v>317</v>
      </c>
      <c r="Y45" s="25" t="s">
        <v>191</v>
      </c>
      <c r="Z45" s="25" t="s">
        <v>191</v>
      </c>
      <c r="AA45" s="25" t="s">
        <v>193</v>
      </c>
      <c r="AB45" s="25" t="s">
        <v>193</v>
      </c>
      <c r="AC45" s="25" t="s">
        <v>235</v>
      </c>
      <c r="AD45" s="25" t="s">
        <v>193</v>
      </c>
      <c r="AE45" s="25" t="s">
        <v>193</v>
      </c>
      <c r="AF45" s="25" t="s">
        <v>193</v>
      </c>
      <c r="AG45" s="25" t="s">
        <v>193</v>
      </c>
      <c r="AH45" s="25" t="s">
        <v>439</v>
      </c>
      <c r="AI45" s="25" t="s">
        <v>196</v>
      </c>
      <c r="AJ45" s="25" t="s">
        <v>196</v>
      </c>
      <c r="AK45" s="25" t="s">
        <v>196</v>
      </c>
      <c r="AL45" s="25" t="s">
        <v>199</v>
      </c>
      <c r="AM45" s="25" t="s">
        <v>192</v>
      </c>
      <c r="AN45" s="25" t="s">
        <v>199</v>
      </c>
      <c r="AO45" s="25" t="s">
        <v>192</v>
      </c>
      <c r="AP45" s="25" t="s">
        <v>64</v>
      </c>
      <c r="AQ45" s="25" t="s">
        <v>59</v>
      </c>
      <c r="AR45" s="25" t="s">
        <v>440</v>
      </c>
      <c r="AS45" s="25" t="s">
        <v>197</v>
      </c>
      <c r="AT45" s="25" t="s">
        <v>198</v>
      </c>
      <c r="AU45" s="25" t="s">
        <v>197</v>
      </c>
      <c r="AV45" s="25" t="s">
        <v>388</v>
      </c>
      <c r="AW45" s="23" t="s">
        <v>203</v>
      </c>
      <c r="AX45" s="25" t="s">
        <v>204</v>
      </c>
      <c r="AY45" s="25" t="s">
        <v>205</v>
      </c>
      <c r="AZ45" s="25" t="s">
        <v>441</v>
      </c>
      <c r="BA45" s="25" t="s">
        <v>207</v>
      </c>
      <c r="BB45" s="25" t="s">
        <v>277</v>
      </c>
      <c r="BC45" s="25" t="s">
        <v>442</v>
      </c>
      <c r="BD45" s="25" t="s">
        <v>222</v>
      </c>
    </row>
    <row r="46" spans="1:56" ht="112" x14ac:dyDescent="0.3">
      <c r="A46" s="24">
        <v>44972.414895833332</v>
      </c>
      <c r="B46" s="24">
        <v>44972.42150462963</v>
      </c>
      <c r="C46" s="25" t="s">
        <v>128</v>
      </c>
      <c r="D46" s="25" t="s">
        <v>443</v>
      </c>
      <c r="E46" s="23">
        <v>100</v>
      </c>
      <c r="F46" s="23">
        <v>571</v>
      </c>
      <c r="G46" s="25" t="s">
        <v>179</v>
      </c>
      <c r="H46" s="24">
        <v>44972.421535289352</v>
      </c>
      <c r="I46" s="25" t="s">
        <v>444</v>
      </c>
      <c r="J46" s="25" t="s">
        <v>181</v>
      </c>
      <c r="K46" s="25" t="s">
        <v>181</v>
      </c>
      <c r="L46" s="25" t="s">
        <v>181</v>
      </c>
      <c r="M46" s="25" t="s">
        <v>181</v>
      </c>
      <c r="N46" s="23">
        <v>1.2928999999999999</v>
      </c>
      <c r="O46" s="23">
        <v>103.85469999999999</v>
      </c>
      <c r="P46" s="25" t="s">
        <v>182</v>
      </c>
      <c r="Q46" s="25" t="s">
        <v>183</v>
      </c>
      <c r="R46" s="25" t="s">
        <v>184</v>
      </c>
      <c r="S46" s="25" t="s">
        <v>213</v>
      </c>
      <c r="T46" s="25" t="s">
        <v>186</v>
      </c>
      <c r="U46" s="25" t="s">
        <v>187</v>
      </c>
      <c r="V46" s="25" t="s">
        <v>260</v>
      </c>
      <c r="W46" s="25" t="s">
        <v>226</v>
      </c>
      <c r="X46" s="25" t="s">
        <v>227</v>
      </c>
      <c r="Y46" s="25" t="s">
        <v>59</v>
      </c>
      <c r="Z46" s="25" t="s">
        <v>59</v>
      </c>
      <c r="AA46" s="25" t="s">
        <v>192</v>
      </c>
      <c r="AB46" s="25" t="s">
        <v>192</v>
      </c>
      <c r="AC46" s="25" t="s">
        <v>237</v>
      </c>
      <c r="AD46" s="25" t="s">
        <v>192</v>
      </c>
      <c r="AE46" s="25" t="s">
        <v>192</v>
      </c>
      <c r="AF46" s="25" t="s">
        <v>192</v>
      </c>
      <c r="AG46" s="25" t="s">
        <v>192</v>
      </c>
      <c r="AH46" s="25" t="s">
        <v>237</v>
      </c>
      <c r="AI46" s="25" t="s">
        <v>216</v>
      </c>
      <c r="AJ46" s="25" t="s">
        <v>197</v>
      </c>
      <c r="AK46" s="25" t="s">
        <v>197</v>
      </c>
      <c r="AL46" s="25" t="s">
        <v>236</v>
      </c>
      <c r="AM46" s="25" t="s">
        <v>192</v>
      </c>
      <c r="AN46" s="25" t="s">
        <v>236</v>
      </c>
      <c r="AO46" s="25" t="s">
        <v>192</v>
      </c>
      <c r="AP46" s="25" t="s">
        <v>60</v>
      </c>
      <c r="AQ46" s="25" t="s">
        <v>59</v>
      </c>
      <c r="AR46" s="25" t="s">
        <v>253</v>
      </c>
      <c r="AS46" s="25" t="s">
        <v>197</v>
      </c>
      <c r="AT46" s="25" t="s">
        <v>197</v>
      </c>
      <c r="AU46" s="25" t="s">
        <v>197</v>
      </c>
      <c r="AV46" s="25" t="s">
        <v>388</v>
      </c>
      <c r="AW46" s="25" t="s">
        <v>204</v>
      </c>
      <c r="AX46" s="23" t="s">
        <v>203</v>
      </c>
      <c r="AY46" s="25" t="s">
        <v>219</v>
      </c>
      <c r="AZ46" s="25" t="s">
        <v>206</v>
      </c>
      <c r="BA46" s="25" t="s">
        <v>205</v>
      </c>
      <c r="BB46" s="25" t="s">
        <v>220</v>
      </c>
      <c r="BC46" s="25" t="s">
        <v>445</v>
      </c>
      <c r="BD46" s="25" t="s">
        <v>222</v>
      </c>
    </row>
    <row r="47" spans="1:56" ht="112" x14ac:dyDescent="0.3">
      <c r="A47" s="24">
        <v>44966.33184027778</v>
      </c>
      <c r="B47" s="24">
        <v>44966.334120370368</v>
      </c>
      <c r="C47" s="25" t="s">
        <v>128</v>
      </c>
      <c r="D47" s="25" t="s">
        <v>446</v>
      </c>
      <c r="E47" s="23">
        <v>55</v>
      </c>
      <c r="F47" s="23">
        <v>196</v>
      </c>
      <c r="G47" s="25" t="s">
        <v>345</v>
      </c>
      <c r="H47" s="24">
        <v>44973.334209837965</v>
      </c>
      <c r="I47" s="25" t="s">
        <v>447</v>
      </c>
      <c r="J47" s="25" t="s">
        <v>181</v>
      </c>
      <c r="K47" s="25" t="s">
        <v>181</v>
      </c>
      <c r="L47" s="25" t="s">
        <v>181</v>
      </c>
      <c r="M47" s="25" t="s">
        <v>181</v>
      </c>
      <c r="N47" s="25" t="s">
        <v>181</v>
      </c>
      <c r="O47" s="25" t="s">
        <v>181</v>
      </c>
      <c r="P47" s="25" t="s">
        <v>182</v>
      </c>
      <c r="Q47" s="25" t="s">
        <v>183</v>
      </c>
      <c r="R47" s="25" t="s">
        <v>184</v>
      </c>
      <c r="S47" s="25" t="s">
        <v>248</v>
      </c>
      <c r="T47" s="25" t="s">
        <v>186</v>
      </c>
      <c r="U47" s="25" t="s">
        <v>187</v>
      </c>
      <c r="V47" s="25" t="s">
        <v>249</v>
      </c>
      <c r="W47" s="25" t="s">
        <v>226</v>
      </c>
      <c r="X47" s="25" t="s">
        <v>227</v>
      </c>
      <c r="Y47" s="25" t="s">
        <v>59</v>
      </c>
      <c r="Z47" s="25" t="s">
        <v>191</v>
      </c>
      <c r="AA47" s="25" t="s">
        <v>192</v>
      </c>
      <c r="AB47" s="25" t="s">
        <v>193</v>
      </c>
      <c r="AC47" s="25" t="s">
        <v>269</v>
      </c>
      <c r="AD47" s="25" t="s">
        <v>192</v>
      </c>
      <c r="AE47" s="25" t="s">
        <v>192</v>
      </c>
      <c r="AF47" s="25" t="s">
        <v>192</v>
      </c>
      <c r="AG47" s="25" t="s">
        <v>192</v>
      </c>
      <c r="AH47" s="25" t="s">
        <v>448</v>
      </c>
      <c r="AI47" s="25" t="s">
        <v>295</v>
      </c>
      <c r="AJ47" s="29" t="s">
        <v>197</v>
      </c>
      <c r="AK47" s="29" t="s">
        <v>197</v>
      </c>
      <c r="AL47" s="25" t="s">
        <v>200</v>
      </c>
      <c r="AM47" s="29" t="s">
        <v>192</v>
      </c>
      <c r="AN47" s="25" t="s">
        <v>200</v>
      </c>
      <c r="AO47" s="25" t="s">
        <v>192</v>
      </c>
      <c r="AP47" s="29" t="s">
        <v>61</v>
      </c>
      <c r="AQ47" s="29" t="s">
        <v>59</v>
      </c>
      <c r="AR47" s="29" t="s">
        <v>253</v>
      </c>
      <c r="AS47" s="29" t="s">
        <v>198</v>
      </c>
      <c r="AT47" s="25" t="s">
        <v>197</v>
      </c>
      <c r="AU47" s="25" t="s">
        <v>197</v>
      </c>
      <c r="AV47" s="25" t="s">
        <v>202</v>
      </c>
      <c r="AW47" s="25" t="s">
        <v>203</v>
      </c>
      <c r="AX47" s="25" t="s">
        <v>204</v>
      </c>
      <c r="AY47" s="25" t="s">
        <v>219</v>
      </c>
      <c r="AZ47" s="25" t="s">
        <v>206</v>
      </c>
      <c r="BA47" s="25" t="s">
        <v>207</v>
      </c>
      <c r="BB47" s="25" t="s">
        <v>302</v>
      </c>
      <c r="BC47" s="25" t="s">
        <v>222</v>
      </c>
      <c r="BD47" s="25" t="s">
        <v>222</v>
      </c>
    </row>
    <row r="48" spans="1:56" ht="112" x14ac:dyDescent="0.3">
      <c r="A48" s="24">
        <v>44974.050613425927</v>
      </c>
      <c r="B48" s="24">
        <v>44974.054039351853</v>
      </c>
      <c r="C48" s="25" t="s">
        <v>128</v>
      </c>
      <c r="D48" s="25" t="s">
        <v>449</v>
      </c>
      <c r="E48" s="23">
        <v>100</v>
      </c>
      <c r="F48" s="23">
        <v>295</v>
      </c>
      <c r="G48" s="25" t="s">
        <v>179</v>
      </c>
      <c r="H48" s="24">
        <v>44974.054044537035</v>
      </c>
      <c r="I48" s="25" t="s">
        <v>450</v>
      </c>
      <c r="J48" s="25" t="s">
        <v>181</v>
      </c>
      <c r="K48" s="25" t="s">
        <v>181</v>
      </c>
      <c r="L48" s="25" t="s">
        <v>181</v>
      </c>
      <c r="M48" s="25" t="s">
        <v>181</v>
      </c>
      <c r="N48" s="23">
        <v>1.2928999999999999</v>
      </c>
      <c r="O48" s="23">
        <v>103.85469999999999</v>
      </c>
      <c r="P48" s="25" t="s">
        <v>182</v>
      </c>
      <c r="Q48" s="25" t="s">
        <v>183</v>
      </c>
      <c r="R48" s="25" t="s">
        <v>184</v>
      </c>
      <c r="S48" s="25" t="s">
        <v>352</v>
      </c>
      <c r="T48" s="25" t="s">
        <v>349</v>
      </c>
      <c r="U48" s="25" t="s">
        <v>187</v>
      </c>
      <c r="V48" s="25" t="s">
        <v>364</v>
      </c>
      <c r="W48" s="25" t="s">
        <v>226</v>
      </c>
      <c r="X48" s="25" t="s">
        <v>250</v>
      </c>
      <c r="Y48" s="25" t="s">
        <v>59</v>
      </c>
      <c r="Z48" s="25" t="s">
        <v>191</v>
      </c>
      <c r="AA48" s="25" t="s">
        <v>192</v>
      </c>
      <c r="AB48" s="25" t="s">
        <v>193</v>
      </c>
      <c r="AC48" s="25" t="s">
        <v>237</v>
      </c>
      <c r="AD48" s="25" t="s">
        <v>192</v>
      </c>
      <c r="AE48" s="25" t="s">
        <v>193</v>
      </c>
      <c r="AF48" s="25" t="s">
        <v>192</v>
      </c>
      <c r="AG48" s="25" t="s">
        <v>193</v>
      </c>
      <c r="AH48" s="25" t="s">
        <v>237</v>
      </c>
      <c r="AI48" s="25" t="s">
        <v>196</v>
      </c>
      <c r="AJ48" s="25" t="s">
        <v>197</v>
      </c>
      <c r="AK48" s="25" t="s">
        <v>197</v>
      </c>
      <c r="AL48" s="25" t="s">
        <v>199</v>
      </c>
      <c r="AM48" s="25" t="s">
        <v>199</v>
      </c>
      <c r="AN48" s="25" t="s">
        <v>199</v>
      </c>
      <c r="AO48" s="25" t="s">
        <v>199</v>
      </c>
      <c r="AP48" s="25" t="s">
        <v>61</v>
      </c>
      <c r="AQ48" s="25" t="s">
        <v>60</v>
      </c>
      <c r="AR48" s="25" t="s">
        <v>451</v>
      </c>
      <c r="AS48" s="25" t="s">
        <v>198</v>
      </c>
      <c r="AT48" s="25" t="s">
        <v>198</v>
      </c>
      <c r="AU48" s="25" t="s">
        <v>198</v>
      </c>
      <c r="AV48" s="25" t="s">
        <v>407</v>
      </c>
      <c r="AW48" s="23" t="s">
        <v>203</v>
      </c>
      <c r="AX48" s="25" t="s">
        <v>388</v>
      </c>
      <c r="AY48" s="25" t="s">
        <v>205</v>
      </c>
      <c r="AZ48" s="25" t="s">
        <v>207</v>
      </c>
      <c r="BA48" s="25" t="s">
        <v>206</v>
      </c>
      <c r="BB48" s="25" t="s">
        <v>220</v>
      </c>
      <c r="BC48" s="25" t="s">
        <v>452</v>
      </c>
      <c r="BD48" s="25" t="s">
        <v>222</v>
      </c>
    </row>
    <row r="49" spans="1:56" ht="112" x14ac:dyDescent="0.3">
      <c r="A49" s="24">
        <v>44974.773020833331</v>
      </c>
      <c r="B49" s="24">
        <v>44974.777592592596</v>
      </c>
      <c r="C49" s="25" t="s">
        <v>128</v>
      </c>
      <c r="D49" s="25" t="s">
        <v>453</v>
      </c>
      <c r="E49" s="23">
        <v>100</v>
      </c>
      <c r="F49" s="23">
        <v>395</v>
      </c>
      <c r="G49" s="25" t="s">
        <v>179</v>
      </c>
      <c r="H49" s="24">
        <v>44974.777623564813</v>
      </c>
      <c r="I49" s="25" t="s">
        <v>454</v>
      </c>
      <c r="J49" s="25" t="s">
        <v>181</v>
      </c>
      <c r="K49" s="25" t="s">
        <v>181</v>
      </c>
      <c r="L49" s="25" t="s">
        <v>181</v>
      </c>
      <c r="M49" s="25" t="s">
        <v>181</v>
      </c>
      <c r="N49" s="23">
        <v>1.2928999999999999</v>
      </c>
      <c r="O49" s="23">
        <v>103.85469999999999</v>
      </c>
      <c r="P49" s="25" t="s">
        <v>182</v>
      </c>
      <c r="Q49" s="25" t="s">
        <v>183</v>
      </c>
      <c r="R49" s="25" t="s">
        <v>184</v>
      </c>
      <c r="S49" s="25" t="s">
        <v>233</v>
      </c>
      <c r="T49" s="25" t="s">
        <v>186</v>
      </c>
      <c r="U49" s="25" t="s">
        <v>187</v>
      </c>
      <c r="V49" s="25" t="s">
        <v>320</v>
      </c>
      <c r="W49" s="25" t="s">
        <v>189</v>
      </c>
      <c r="X49" s="25" t="s">
        <v>317</v>
      </c>
      <c r="Y49" s="25" t="s">
        <v>59</v>
      </c>
      <c r="Z49" s="25" t="s">
        <v>191</v>
      </c>
      <c r="AA49" s="25" t="s">
        <v>192</v>
      </c>
      <c r="AB49" s="25" t="s">
        <v>193</v>
      </c>
      <c r="AC49" s="25" t="s">
        <v>455</v>
      </c>
      <c r="AD49" s="25" t="s">
        <v>193</v>
      </c>
      <c r="AE49" s="25" t="s">
        <v>193</v>
      </c>
      <c r="AF49" s="25" t="s">
        <v>193</v>
      </c>
      <c r="AG49" s="25" t="s">
        <v>193</v>
      </c>
      <c r="AH49" s="25" t="s">
        <v>440</v>
      </c>
      <c r="AI49" s="25" t="s">
        <v>295</v>
      </c>
      <c r="AJ49" s="25" t="s">
        <v>216</v>
      </c>
      <c r="AK49" s="25" t="s">
        <v>295</v>
      </c>
      <c r="AL49" s="25" t="s">
        <v>200</v>
      </c>
      <c r="AM49" s="25" t="s">
        <v>192</v>
      </c>
      <c r="AN49" s="25" t="s">
        <v>200</v>
      </c>
      <c r="AO49" s="25" t="s">
        <v>192</v>
      </c>
      <c r="AP49" s="25" t="s">
        <v>60</v>
      </c>
      <c r="AQ49" s="25" t="s">
        <v>59</v>
      </c>
      <c r="AR49" s="25" t="s">
        <v>440</v>
      </c>
      <c r="AS49" s="25" t="s">
        <v>196</v>
      </c>
      <c r="AT49" s="25" t="s">
        <v>197</v>
      </c>
      <c r="AU49" s="25" t="s">
        <v>197</v>
      </c>
      <c r="AV49" s="25" t="s">
        <v>388</v>
      </c>
      <c r="AW49" s="25" t="s">
        <v>204</v>
      </c>
      <c r="AX49" s="25" t="s">
        <v>456</v>
      </c>
      <c r="AY49" s="25" t="s">
        <v>205</v>
      </c>
      <c r="AZ49" s="25" t="s">
        <v>207</v>
      </c>
      <c r="BA49" s="25" t="s">
        <v>457</v>
      </c>
      <c r="BB49" s="25" t="s">
        <v>302</v>
      </c>
      <c r="BC49" s="25" t="s">
        <v>458</v>
      </c>
      <c r="BD49" s="25" t="s">
        <v>459</v>
      </c>
    </row>
    <row r="50" spans="1:56" ht="112" x14ac:dyDescent="0.3">
      <c r="A50" s="24">
        <v>44968.191655092596</v>
      </c>
      <c r="B50" s="24">
        <v>44968.194687499999</v>
      </c>
      <c r="C50" s="25" t="s">
        <v>128</v>
      </c>
      <c r="D50" s="25" t="s">
        <v>460</v>
      </c>
      <c r="E50" s="23">
        <v>91</v>
      </c>
      <c r="F50" s="23">
        <v>261</v>
      </c>
      <c r="G50" s="25" t="s">
        <v>345</v>
      </c>
      <c r="H50" s="24">
        <v>44975.194716099541</v>
      </c>
      <c r="I50" s="25" t="s">
        <v>461</v>
      </c>
      <c r="J50" s="25" t="s">
        <v>181</v>
      </c>
      <c r="K50" s="25" t="s">
        <v>181</v>
      </c>
      <c r="L50" s="25" t="s">
        <v>181</v>
      </c>
      <c r="M50" s="25" t="s">
        <v>181</v>
      </c>
      <c r="N50" s="25" t="s">
        <v>181</v>
      </c>
      <c r="O50" s="25" t="s">
        <v>181</v>
      </c>
      <c r="P50" s="25" t="s">
        <v>182</v>
      </c>
      <c r="Q50" s="25" t="s">
        <v>183</v>
      </c>
      <c r="R50" s="25" t="s">
        <v>184</v>
      </c>
      <c r="S50" s="25" t="s">
        <v>233</v>
      </c>
      <c r="T50" s="25" t="s">
        <v>325</v>
      </c>
      <c r="U50" s="25" t="s">
        <v>187</v>
      </c>
      <c r="V50" s="25" t="s">
        <v>462</v>
      </c>
      <c r="W50" s="25" t="s">
        <v>226</v>
      </c>
      <c r="X50" s="25" t="s">
        <v>227</v>
      </c>
      <c r="Y50" s="25" t="s">
        <v>59</v>
      </c>
      <c r="Z50" s="25" t="s">
        <v>59</v>
      </c>
      <c r="AA50" s="25" t="s">
        <v>192</v>
      </c>
      <c r="AB50" s="25" t="s">
        <v>192</v>
      </c>
      <c r="AC50" s="25" t="s">
        <v>386</v>
      </c>
      <c r="AD50" s="25" t="s">
        <v>192</v>
      </c>
      <c r="AE50" s="25" t="s">
        <v>192</v>
      </c>
      <c r="AF50" s="25" t="s">
        <v>192</v>
      </c>
      <c r="AG50" s="25" t="s">
        <v>192</v>
      </c>
      <c r="AH50" s="25" t="s">
        <v>359</v>
      </c>
      <c r="AI50" s="25" t="s">
        <v>196</v>
      </c>
      <c r="AJ50" s="25" t="s">
        <v>197</v>
      </c>
      <c r="AK50" s="25" t="s">
        <v>197</v>
      </c>
      <c r="AL50" s="25" t="s">
        <v>192</v>
      </c>
      <c r="AM50" s="25" t="s">
        <v>192</v>
      </c>
      <c r="AN50" s="25" t="s">
        <v>192</v>
      </c>
      <c r="AO50" s="25" t="s">
        <v>200</v>
      </c>
      <c r="AP50" s="25" t="s">
        <v>61</v>
      </c>
      <c r="AQ50" s="25" t="s">
        <v>60</v>
      </c>
      <c r="AR50" s="25" t="s">
        <v>463</v>
      </c>
      <c r="AS50" s="25" t="s">
        <v>197</v>
      </c>
      <c r="AT50" s="25" t="s">
        <v>198</v>
      </c>
      <c r="AU50" s="25" t="s">
        <v>198</v>
      </c>
      <c r="AV50" s="25" t="s">
        <v>204</v>
      </c>
      <c r="AW50" s="25" t="s">
        <v>388</v>
      </c>
      <c r="AX50" s="23" t="s">
        <v>203</v>
      </c>
      <c r="AY50" s="25" t="s">
        <v>219</v>
      </c>
      <c r="AZ50" s="25" t="s">
        <v>206</v>
      </c>
      <c r="BA50" s="25" t="s">
        <v>207</v>
      </c>
      <c r="BB50" s="25" t="s">
        <v>277</v>
      </c>
      <c r="BC50" s="25" t="s">
        <v>222</v>
      </c>
      <c r="BD50" s="25" t="s">
        <v>222</v>
      </c>
    </row>
    <row r="51" spans="1:56" ht="112" x14ac:dyDescent="0.3">
      <c r="A51" s="24">
        <v>44968.46056712963</v>
      </c>
      <c r="B51" s="24">
        <v>44968.463518518518</v>
      </c>
      <c r="C51" s="25" t="s">
        <v>128</v>
      </c>
      <c r="D51" s="25" t="s">
        <v>464</v>
      </c>
      <c r="E51" s="23">
        <v>91</v>
      </c>
      <c r="F51" s="23">
        <v>254</v>
      </c>
      <c r="G51" s="25" t="s">
        <v>345</v>
      </c>
      <c r="H51" s="24">
        <v>44975.463558425923</v>
      </c>
      <c r="I51" s="25" t="s">
        <v>465</v>
      </c>
      <c r="J51" s="25" t="s">
        <v>181</v>
      </c>
      <c r="K51" s="25" t="s">
        <v>181</v>
      </c>
      <c r="L51" s="25" t="s">
        <v>181</v>
      </c>
      <c r="M51" s="25" t="s">
        <v>181</v>
      </c>
      <c r="N51" s="25" t="s">
        <v>181</v>
      </c>
      <c r="O51" s="25" t="s">
        <v>181</v>
      </c>
      <c r="P51" s="25" t="s">
        <v>182</v>
      </c>
      <c r="Q51" s="25" t="s">
        <v>183</v>
      </c>
      <c r="R51" s="25" t="s">
        <v>184</v>
      </c>
      <c r="S51" s="25" t="s">
        <v>185</v>
      </c>
      <c r="T51" s="25" t="s">
        <v>325</v>
      </c>
      <c r="U51" s="25" t="s">
        <v>325</v>
      </c>
      <c r="V51" s="25" t="s">
        <v>371</v>
      </c>
      <c r="W51" s="25" t="s">
        <v>189</v>
      </c>
      <c r="X51" s="25" t="s">
        <v>317</v>
      </c>
      <c r="Y51" s="25" t="s">
        <v>59</v>
      </c>
      <c r="Z51" s="25" t="s">
        <v>59</v>
      </c>
      <c r="AA51" s="25" t="s">
        <v>192</v>
      </c>
      <c r="AB51" s="25" t="s">
        <v>192</v>
      </c>
      <c r="AC51" s="25" t="s">
        <v>214</v>
      </c>
      <c r="AD51" s="25" t="s">
        <v>192</v>
      </c>
      <c r="AE51" s="25" t="s">
        <v>192</v>
      </c>
      <c r="AF51" s="25" t="s">
        <v>193</v>
      </c>
      <c r="AG51" s="25" t="s">
        <v>193</v>
      </c>
      <c r="AH51" s="25" t="s">
        <v>228</v>
      </c>
      <c r="AI51" s="25" t="s">
        <v>197</v>
      </c>
      <c r="AJ51" s="25" t="s">
        <v>196</v>
      </c>
      <c r="AK51" s="25" t="s">
        <v>198</v>
      </c>
      <c r="AL51" s="25" t="s">
        <v>199</v>
      </c>
      <c r="AM51" s="25" t="s">
        <v>199</v>
      </c>
      <c r="AN51" s="25" t="s">
        <v>199</v>
      </c>
      <c r="AO51" s="25" t="s">
        <v>199</v>
      </c>
      <c r="AP51" s="25" t="s">
        <v>69</v>
      </c>
      <c r="AQ51" s="25" t="s">
        <v>69</v>
      </c>
      <c r="AR51" s="25" t="s">
        <v>466</v>
      </c>
      <c r="AS51" s="25" t="s">
        <v>198</v>
      </c>
      <c r="AT51" s="25" t="s">
        <v>198</v>
      </c>
      <c r="AU51" s="25" t="s">
        <v>198</v>
      </c>
      <c r="AV51" s="25" t="s">
        <v>388</v>
      </c>
      <c r="AW51" s="23" t="s">
        <v>203</v>
      </c>
      <c r="AX51" s="25" t="s">
        <v>204</v>
      </c>
      <c r="AY51" s="25" t="s">
        <v>205</v>
      </c>
      <c r="AZ51" s="25" t="s">
        <v>207</v>
      </c>
      <c r="BA51" s="25" t="s">
        <v>255</v>
      </c>
      <c r="BB51" s="25" t="s">
        <v>277</v>
      </c>
      <c r="BC51" s="25" t="s">
        <v>222</v>
      </c>
      <c r="BD51" s="25" t="s">
        <v>222</v>
      </c>
    </row>
    <row r="52" spans="1:56" s="28" customFormat="1" ht="210" x14ac:dyDescent="0.3">
      <c r="A52" s="26">
        <v>44976.307303240741</v>
      </c>
      <c r="B52" s="26">
        <v>44976.307337962964</v>
      </c>
      <c r="C52" s="27" t="s">
        <v>467</v>
      </c>
      <c r="D52" s="27" t="s">
        <v>181</v>
      </c>
      <c r="E52" s="28">
        <v>100</v>
      </c>
      <c r="F52" s="28">
        <v>3</v>
      </c>
      <c r="G52" s="27" t="s">
        <v>179</v>
      </c>
      <c r="H52" s="26">
        <v>44976.30733959491</v>
      </c>
      <c r="I52" s="27" t="s">
        <v>468</v>
      </c>
      <c r="J52" s="27" t="s">
        <v>181</v>
      </c>
      <c r="K52" s="27" t="s">
        <v>181</v>
      </c>
      <c r="L52" s="27" t="s">
        <v>181</v>
      </c>
      <c r="M52" s="27" t="s">
        <v>181</v>
      </c>
      <c r="N52" s="28">
        <v>1.2928999999999999</v>
      </c>
      <c r="O52" s="28">
        <v>103.85469999999999</v>
      </c>
      <c r="P52" s="27" t="s">
        <v>469</v>
      </c>
      <c r="Q52" s="27" t="s">
        <v>181</v>
      </c>
      <c r="R52" s="27" t="s">
        <v>184</v>
      </c>
      <c r="S52" s="27" t="s">
        <v>470</v>
      </c>
      <c r="T52" s="27" t="s">
        <v>325</v>
      </c>
      <c r="U52" s="27" t="s">
        <v>471</v>
      </c>
      <c r="V52" s="27" t="s">
        <v>371</v>
      </c>
      <c r="W52" s="27" t="s">
        <v>226</v>
      </c>
      <c r="X52" s="27" t="s">
        <v>472</v>
      </c>
      <c r="Y52" s="27" t="s">
        <v>60</v>
      </c>
      <c r="Z52" s="27" t="s">
        <v>63</v>
      </c>
      <c r="AA52" s="27" t="s">
        <v>200</v>
      </c>
      <c r="AB52" s="27" t="s">
        <v>236</v>
      </c>
      <c r="AC52" s="27" t="s">
        <v>473</v>
      </c>
      <c r="AD52" s="27" t="s">
        <v>200</v>
      </c>
      <c r="AE52" s="27" t="s">
        <v>367</v>
      </c>
      <c r="AF52" s="27" t="s">
        <v>192</v>
      </c>
      <c r="AG52" s="27" t="s">
        <v>192</v>
      </c>
      <c r="AH52" s="27" t="s">
        <v>474</v>
      </c>
      <c r="AI52" s="27" t="s">
        <v>196</v>
      </c>
      <c r="AJ52" s="27" t="s">
        <v>197</v>
      </c>
      <c r="AK52" s="27" t="s">
        <v>196</v>
      </c>
      <c r="AL52" s="27" t="s">
        <v>192</v>
      </c>
      <c r="AM52" s="27" t="s">
        <v>200</v>
      </c>
      <c r="AN52" s="27" t="s">
        <v>193</v>
      </c>
      <c r="AO52" s="27" t="s">
        <v>199</v>
      </c>
      <c r="AP52" s="27" t="s">
        <v>61</v>
      </c>
      <c r="AQ52" s="27" t="s">
        <v>59</v>
      </c>
      <c r="AR52" s="27" t="s">
        <v>475</v>
      </c>
      <c r="AS52" s="27" t="s">
        <v>198</v>
      </c>
      <c r="AT52" s="27" t="s">
        <v>216</v>
      </c>
      <c r="AU52" s="27" t="s">
        <v>198</v>
      </c>
      <c r="AV52" s="27" t="s">
        <v>181</v>
      </c>
      <c r="AW52" s="28">
        <v>2</v>
      </c>
      <c r="AX52" s="27" t="s">
        <v>181</v>
      </c>
      <c r="AY52" s="28">
        <v>1</v>
      </c>
      <c r="AZ52" s="27" t="s">
        <v>181</v>
      </c>
      <c r="BA52" s="28">
        <v>2</v>
      </c>
      <c r="BB52" s="27" t="s">
        <v>277</v>
      </c>
      <c r="BC52" s="27" t="s">
        <v>476</v>
      </c>
      <c r="BD52" s="27" t="s">
        <v>477</v>
      </c>
    </row>
    <row r="53" spans="1:56" ht="280" x14ac:dyDescent="0.3">
      <c r="A53" s="24">
        <v>44976.307337962964</v>
      </c>
      <c r="B53" s="24">
        <v>44976.307395833333</v>
      </c>
      <c r="C53" s="25" t="s">
        <v>467</v>
      </c>
      <c r="D53" s="25" t="s">
        <v>181</v>
      </c>
      <c r="E53" s="23">
        <v>100</v>
      </c>
      <c r="F53" s="23">
        <v>5</v>
      </c>
      <c r="G53" s="25" t="s">
        <v>179</v>
      </c>
      <c r="H53" s="24">
        <v>44976.307399953701</v>
      </c>
      <c r="I53" s="25" t="s">
        <v>478</v>
      </c>
      <c r="J53" s="25" t="s">
        <v>181</v>
      </c>
      <c r="K53" s="25" t="s">
        <v>181</v>
      </c>
      <c r="L53" s="25" t="s">
        <v>181</v>
      </c>
      <c r="M53" s="25" t="s">
        <v>181</v>
      </c>
      <c r="N53" s="23">
        <v>1.2928999999999999</v>
      </c>
      <c r="O53" s="23">
        <v>103.85469999999999</v>
      </c>
      <c r="P53" s="25" t="s">
        <v>469</v>
      </c>
      <c r="Q53" s="25" t="s">
        <v>181</v>
      </c>
      <c r="R53" s="25" t="s">
        <v>184</v>
      </c>
      <c r="S53" s="25" t="s">
        <v>479</v>
      </c>
      <c r="T53" s="25" t="s">
        <v>349</v>
      </c>
      <c r="U53" s="25" t="s">
        <v>471</v>
      </c>
      <c r="V53" s="25" t="s">
        <v>480</v>
      </c>
      <c r="W53" s="25" t="s">
        <v>481</v>
      </c>
      <c r="X53" s="25" t="s">
        <v>482</v>
      </c>
      <c r="Y53" s="25" t="s">
        <v>191</v>
      </c>
      <c r="Z53" s="25" t="s">
        <v>64</v>
      </c>
      <c r="AA53" s="25" t="s">
        <v>200</v>
      </c>
      <c r="AB53" s="25" t="s">
        <v>200</v>
      </c>
      <c r="AC53" s="25" t="s">
        <v>386</v>
      </c>
      <c r="AD53" s="25" t="s">
        <v>367</v>
      </c>
      <c r="AE53" s="25" t="s">
        <v>193</v>
      </c>
      <c r="AF53" s="25" t="s">
        <v>192</v>
      </c>
      <c r="AG53" s="25" t="s">
        <v>192</v>
      </c>
      <c r="AH53" s="25" t="s">
        <v>483</v>
      </c>
      <c r="AI53" s="25" t="s">
        <v>216</v>
      </c>
      <c r="AJ53" s="25" t="s">
        <v>216</v>
      </c>
      <c r="AK53" s="25" t="s">
        <v>196</v>
      </c>
      <c r="AL53" s="25" t="s">
        <v>199</v>
      </c>
      <c r="AM53" s="25" t="s">
        <v>192</v>
      </c>
      <c r="AN53" s="25" t="s">
        <v>199</v>
      </c>
      <c r="AO53" s="25" t="s">
        <v>200</v>
      </c>
      <c r="AP53" s="25" t="s">
        <v>60</v>
      </c>
      <c r="AQ53" s="25" t="s">
        <v>69</v>
      </c>
      <c r="AR53" s="25" t="s">
        <v>484</v>
      </c>
      <c r="AS53" s="25" t="s">
        <v>295</v>
      </c>
      <c r="AT53" s="25" t="s">
        <v>198</v>
      </c>
      <c r="AU53" s="25" t="s">
        <v>198</v>
      </c>
      <c r="AV53" s="25" t="s">
        <v>181</v>
      </c>
      <c r="AW53" s="23">
        <v>1</v>
      </c>
      <c r="AX53" s="25" t="s">
        <v>181</v>
      </c>
      <c r="AY53" s="25" t="s">
        <v>181</v>
      </c>
      <c r="AZ53" s="23">
        <v>1</v>
      </c>
      <c r="BA53" s="25" t="s">
        <v>181</v>
      </c>
      <c r="BB53" s="25" t="s">
        <v>485</v>
      </c>
      <c r="BC53" s="25" t="s">
        <v>486</v>
      </c>
      <c r="BD53" s="25" t="s">
        <v>487</v>
      </c>
    </row>
    <row r="54" spans="1:56" ht="210" x14ac:dyDescent="0.3">
      <c r="A54" s="24">
        <v>44976.307395833333</v>
      </c>
      <c r="B54" s="24">
        <v>44976.307453703703</v>
      </c>
      <c r="C54" s="25" t="s">
        <v>467</v>
      </c>
      <c r="D54" s="25" t="s">
        <v>181</v>
      </c>
      <c r="E54" s="23">
        <v>100</v>
      </c>
      <c r="F54" s="23">
        <v>5</v>
      </c>
      <c r="G54" s="25" t="s">
        <v>179</v>
      </c>
      <c r="H54" s="24">
        <v>44976.307463530095</v>
      </c>
      <c r="I54" s="25" t="s">
        <v>488</v>
      </c>
      <c r="J54" s="25" t="s">
        <v>181</v>
      </c>
      <c r="K54" s="25" t="s">
        <v>181</v>
      </c>
      <c r="L54" s="25" t="s">
        <v>181</v>
      </c>
      <c r="M54" s="25" t="s">
        <v>181</v>
      </c>
      <c r="N54" s="23">
        <v>1.2928999999999999</v>
      </c>
      <c r="O54" s="23">
        <v>103.85469999999999</v>
      </c>
      <c r="P54" s="25" t="s">
        <v>469</v>
      </c>
      <c r="Q54" s="25" t="s">
        <v>181</v>
      </c>
      <c r="R54" s="25" t="s">
        <v>184</v>
      </c>
      <c r="S54" s="25" t="s">
        <v>489</v>
      </c>
      <c r="T54" s="25" t="s">
        <v>186</v>
      </c>
      <c r="U54" s="25" t="s">
        <v>187</v>
      </c>
      <c r="V54" s="25" t="s">
        <v>249</v>
      </c>
      <c r="W54" s="25" t="s">
        <v>226</v>
      </c>
      <c r="X54" s="25" t="s">
        <v>490</v>
      </c>
      <c r="Y54" s="25" t="s">
        <v>62</v>
      </c>
      <c r="Z54" s="25" t="s">
        <v>63</v>
      </c>
      <c r="AA54" s="25" t="s">
        <v>192</v>
      </c>
      <c r="AB54" s="25" t="s">
        <v>367</v>
      </c>
      <c r="AC54" s="25" t="s">
        <v>228</v>
      </c>
      <c r="AD54" s="25" t="s">
        <v>192</v>
      </c>
      <c r="AE54" s="25" t="s">
        <v>193</v>
      </c>
      <c r="AF54" s="25" t="s">
        <v>193</v>
      </c>
      <c r="AG54" s="25" t="s">
        <v>193</v>
      </c>
      <c r="AH54" s="25" t="s">
        <v>473</v>
      </c>
      <c r="AI54" s="25" t="s">
        <v>198</v>
      </c>
      <c r="AJ54" s="25" t="s">
        <v>196</v>
      </c>
      <c r="AK54" s="25" t="s">
        <v>198</v>
      </c>
      <c r="AL54" s="25" t="s">
        <v>236</v>
      </c>
      <c r="AM54" s="25" t="s">
        <v>199</v>
      </c>
      <c r="AN54" s="25" t="s">
        <v>193</v>
      </c>
      <c r="AO54" s="25" t="s">
        <v>200</v>
      </c>
      <c r="AP54" s="25" t="s">
        <v>67</v>
      </c>
      <c r="AQ54" s="25" t="s">
        <v>60</v>
      </c>
      <c r="AR54" s="25" t="s">
        <v>491</v>
      </c>
      <c r="AS54" s="25" t="s">
        <v>198</v>
      </c>
      <c r="AT54" s="25" t="s">
        <v>295</v>
      </c>
      <c r="AU54" s="25" t="s">
        <v>197</v>
      </c>
      <c r="AV54" s="23">
        <v>2</v>
      </c>
      <c r="AW54" s="25" t="s">
        <v>181</v>
      </c>
      <c r="AX54" s="25" t="s">
        <v>181</v>
      </c>
      <c r="AY54" s="23">
        <v>3</v>
      </c>
      <c r="AZ54" s="25" t="s">
        <v>181</v>
      </c>
      <c r="BA54" s="23">
        <v>1</v>
      </c>
      <c r="BB54" s="25" t="s">
        <v>220</v>
      </c>
      <c r="BC54" s="25" t="s">
        <v>492</v>
      </c>
      <c r="BD54" s="25" t="s">
        <v>493</v>
      </c>
    </row>
    <row r="55" spans="1:56" ht="182" x14ac:dyDescent="0.3">
      <c r="A55" s="24">
        <v>44976.307453703703</v>
      </c>
      <c r="B55" s="24">
        <v>44976.307523148149</v>
      </c>
      <c r="C55" s="25" t="s">
        <v>467</v>
      </c>
      <c r="D55" s="25" t="s">
        <v>181</v>
      </c>
      <c r="E55" s="23">
        <v>100</v>
      </c>
      <c r="F55" s="23">
        <v>6</v>
      </c>
      <c r="G55" s="25" t="s">
        <v>179</v>
      </c>
      <c r="H55" s="24">
        <v>44976.307526562501</v>
      </c>
      <c r="I55" s="25" t="s">
        <v>494</v>
      </c>
      <c r="J55" s="25" t="s">
        <v>181</v>
      </c>
      <c r="K55" s="25" t="s">
        <v>181</v>
      </c>
      <c r="L55" s="25" t="s">
        <v>181</v>
      </c>
      <c r="M55" s="25" t="s">
        <v>181</v>
      </c>
      <c r="N55" s="23">
        <v>1.2928999999999999</v>
      </c>
      <c r="O55" s="23">
        <v>103.85469999999999</v>
      </c>
      <c r="P55" s="25" t="s">
        <v>469</v>
      </c>
      <c r="Q55" s="25" t="s">
        <v>181</v>
      </c>
      <c r="R55" s="25" t="s">
        <v>184</v>
      </c>
      <c r="S55" s="25" t="s">
        <v>495</v>
      </c>
      <c r="T55" s="25" t="s">
        <v>349</v>
      </c>
      <c r="U55" s="25" t="s">
        <v>471</v>
      </c>
      <c r="V55" s="25" t="s">
        <v>234</v>
      </c>
      <c r="W55" s="25" t="s">
        <v>189</v>
      </c>
      <c r="X55" s="25" t="s">
        <v>261</v>
      </c>
      <c r="Y55" s="25" t="s">
        <v>63</v>
      </c>
      <c r="Z55" s="25" t="s">
        <v>69</v>
      </c>
      <c r="AA55" s="25" t="s">
        <v>192</v>
      </c>
      <c r="AB55" s="25" t="s">
        <v>200</v>
      </c>
      <c r="AC55" s="25" t="s">
        <v>496</v>
      </c>
      <c r="AD55" s="25" t="s">
        <v>200</v>
      </c>
      <c r="AE55" s="25" t="s">
        <v>193</v>
      </c>
      <c r="AF55" s="25" t="s">
        <v>193</v>
      </c>
      <c r="AG55" s="25" t="s">
        <v>367</v>
      </c>
      <c r="AH55" s="25" t="s">
        <v>496</v>
      </c>
      <c r="AI55" s="25" t="s">
        <v>216</v>
      </c>
      <c r="AJ55" s="25" t="s">
        <v>197</v>
      </c>
      <c r="AK55" s="25" t="s">
        <v>197</v>
      </c>
      <c r="AL55" s="25" t="s">
        <v>199</v>
      </c>
      <c r="AM55" s="25" t="s">
        <v>193</v>
      </c>
      <c r="AN55" s="25" t="s">
        <v>200</v>
      </c>
      <c r="AO55" s="25" t="s">
        <v>236</v>
      </c>
      <c r="AP55" s="25" t="s">
        <v>62</v>
      </c>
      <c r="AQ55" s="25" t="s">
        <v>63</v>
      </c>
      <c r="AR55" s="25" t="s">
        <v>497</v>
      </c>
      <c r="AS55" s="25" t="s">
        <v>197</v>
      </c>
      <c r="AT55" s="25" t="s">
        <v>295</v>
      </c>
      <c r="AU55" s="25" t="s">
        <v>216</v>
      </c>
      <c r="AV55" s="25" t="s">
        <v>181</v>
      </c>
      <c r="AW55" s="23">
        <v>2</v>
      </c>
      <c r="AX55" s="25" t="s">
        <v>181</v>
      </c>
      <c r="AY55" s="23">
        <v>1</v>
      </c>
      <c r="AZ55" s="25" t="s">
        <v>181</v>
      </c>
      <c r="BA55" s="25" t="s">
        <v>181</v>
      </c>
      <c r="BB55" s="25" t="s">
        <v>208</v>
      </c>
      <c r="BC55" s="25" t="s">
        <v>498</v>
      </c>
      <c r="BD55" s="25" t="s">
        <v>499</v>
      </c>
    </row>
    <row r="56" spans="1:56" ht="210" x14ac:dyDescent="0.3">
      <c r="A56" s="24">
        <v>44976.307523148149</v>
      </c>
      <c r="B56" s="24">
        <v>44976.307581018518</v>
      </c>
      <c r="C56" s="25" t="s">
        <v>467</v>
      </c>
      <c r="D56" s="25" t="s">
        <v>181</v>
      </c>
      <c r="E56" s="23">
        <v>100</v>
      </c>
      <c r="F56" s="23">
        <v>5</v>
      </c>
      <c r="G56" s="25" t="s">
        <v>179</v>
      </c>
      <c r="H56" s="24">
        <v>44976.307591226854</v>
      </c>
      <c r="I56" s="25" t="s">
        <v>500</v>
      </c>
      <c r="J56" s="25" t="s">
        <v>181</v>
      </c>
      <c r="K56" s="25" t="s">
        <v>181</v>
      </c>
      <c r="L56" s="25" t="s">
        <v>181</v>
      </c>
      <c r="M56" s="25" t="s">
        <v>181</v>
      </c>
      <c r="N56" s="23">
        <v>1.2928999999999999</v>
      </c>
      <c r="O56" s="23">
        <v>103.85469999999999</v>
      </c>
      <c r="P56" s="25" t="s">
        <v>469</v>
      </c>
      <c r="Q56" s="25" t="s">
        <v>181</v>
      </c>
      <c r="R56" s="25" t="s">
        <v>184</v>
      </c>
      <c r="S56" s="25" t="s">
        <v>501</v>
      </c>
      <c r="T56" s="25" t="s">
        <v>349</v>
      </c>
      <c r="U56" s="25" t="s">
        <v>471</v>
      </c>
      <c r="V56" s="25" t="s">
        <v>320</v>
      </c>
      <c r="W56" s="25" t="s">
        <v>481</v>
      </c>
      <c r="X56" s="25" t="s">
        <v>472</v>
      </c>
      <c r="Y56" s="25" t="s">
        <v>69</v>
      </c>
      <c r="Z56" s="25" t="s">
        <v>62</v>
      </c>
      <c r="AA56" s="25" t="s">
        <v>236</v>
      </c>
      <c r="AB56" s="25" t="s">
        <v>367</v>
      </c>
      <c r="AC56" s="25" t="s">
        <v>228</v>
      </c>
      <c r="AD56" s="25" t="s">
        <v>192</v>
      </c>
      <c r="AE56" s="25" t="s">
        <v>236</v>
      </c>
      <c r="AF56" s="25" t="s">
        <v>367</v>
      </c>
      <c r="AG56" s="25" t="s">
        <v>193</v>
      </c>
      <c r="AH56" s="25" t="s">
        <v>214</v>
      </c>
      <c r="AI56" s="25" t="s">
        <v>198</v>
      </c>
      <c r="AJ56" s="25" t="s">
        <v>198</v>
      </c>
      <c r="AK56" s="25" t="s">
        <v>197</v>
      </c>
      <c r="AL56" s="25" t="s">
        <v>199</v>
      </c>
      <c r="AM56" s="25" t="s">
        <v>200</v>
      </c>
      <c r="AN56" s="25" t="s">
        <v>193</v>
      </c>
      <c r="AO56" s="25" t="s">
        <v>200</v>
      </c>
      <c r="AP56" s="25" t="s">
        <v>64</v>
      </c>
      <c r="AQ56" s="25" t="s">
        <v>67</v>
      </c>
      <c r="AR56" s="25" t="s">
        <v>502</v>
      </c>
      <c r="AS56" s="25" t="s">
        <v>295</v>
      </c>
      <c r="AT56" s="25" t="s">
        <v>197</v>
      </c>
      <c r="AU56" s="25" t="s">
        <v>295</v>
      </c>
      <c r="AV56" s="25" t="s">
        <v>181</v>
      </c>
      <c r="AW56" s="23">
        <v>1</v>
      </c>
      <c r="AX56" s="25" t="s">
        <v>181</v>
      </c>
      <c r="AY56" s="25" t="s">
        <v>181</v>
      </c>
      <c r="AZ56" s="25" t="s">
        <v>181</v>
      </c>
      <c r="BA56" s="23">
        <v>2</v>
      </c>
      <c r="BB56" s="25" t="s">
        <v>208</v>
      </c>
      <c r="BC56" s="25" t="s">
        <v>503</v>
      </c>
      <c r="BD56" s="25" t="s">
        <v>504</v>
      </c>
    </row>
    <row r="57" spans="1:56" ht="196" x14ac:dyDescent="0.3">
      <c r="A57" s="24">
        <v>44976.309641203705</v>
      </c>
      <c r="B57" s="24">
        <v>44976.309675925928</v>
      </c>
      <c r="C57" s="25" t="s">
        <v>467</v>
      </c>
      <c r="D57" s="25" t="s">
        <v>181</v>
      </c>
      <c r="E57" s="23">
        <v>100</v>
      </c>
      <c r="F57" s="23">
        <v>3</v>
      </c>
      <c r="G57" s="25" t="s">
        <v>179</v>
      </c>
      <c r="H57" s="24">
        <v>44976.309681782404</v>
      </c>
      <c r="I57" s="25" t="s">
        <v>505</v>
      </c>
      <c r="J57" s="25" t="s">
        <v>181</v>
      </c>
      <c r="K57" s="25" t="s">
        <v>181</v>
      </c>
      <c r="L57" s="25" t="s">
        <v>181</v>
      </c>
      <c r="M57" s="25" t="s">
        <v>181</v>
      </c>
      <c r="N57" s="23">
        <v>1.2928999999999999</v>
      </c>
      <c r="O57" s="23">
        <v>103.85469999999999</v>
      </c>
      <c r="P57" s="25" t="s">
        <v>469</v>
      </c>
      <c r="Q57" s="25" t="s">
        <v>181</v>
      </c>
      <c r="R57" s="25" t="s">
        <v>184</v>
      </c>
      <c r="S57" s="25" t="s">
        <v>506</v>
      </c>
      <c r="T57" s="25" t="s">
        <v>507</v>
      </c>
      <c r="U57" s="25" t="s">
        <v>471</v>
      </c>
      <c r="V57" s="25" t="s">
        <v>508</v>
      </c>
      <c r="W57" s="25" t="s">
        <v>481</v>
      </c>
      <c r="X57" s="25" t="s">
        <v>181</v>
      </c>
      <c r="Y57" s="25" t="s">
        <v>65</v>
      </c>
      <c r="Z57" s="25" t="s">
        <v>60</v>
      </c>
      <c r="AA57" s="25" t="s">
        <v>367</v>
      </c>
      <c r="AB57" s="25" t="s">
        <v>193</v>
      </c>
      <c r="AC57" s="25" t="s">
        <v>237</v>
      </c>
      <c r="AD57" s="25" t="s">
        <v>200</v>
      </c>
      <c r="AE57" s="25" t="s">
        <v>193</v>
      </c>
      <c r="AF57" s="25" t="s">
        <v>236</v>
      </c>
      <c r="AG57" s="25" t="s">
        <v>236</v>
      </c>
      <c r="AH57" s="25" t="s">
        <v>473</v>
      </c>
      <c r="AI57" s="25" t="s">
        <v>216</v>
      </c>
      <c r="AJ57" s="25" t="s">
        <v>216</v>
      </c>
      <c r="AK57" s="25" t="s">
        <v>197</v>
      </c>
      <c r="AL57" s="25" t="s">
        <v>192</v>
      </c>
      <c r="AM57" s="25" t="s">
        <v>193</v>
      </c>
      <c r="AN57" s="25" t="s">
        <v>193</v>
      </c>
      <c r="AO57" s="25" t="s">
        <v>199</v>
      </c>
      <c r="AP57" s="25" t="s">
        <v>67</v>
      </c>
      <c r="AQ57" s="25" t="s">
        <v>69</v>
      </c>
      <c r="AR57" s="25" t="s">
        <v>509</v>
      </c>
      <c r="AS57" s="25" t="s">
        <v>196</v>
      </c>
      <c r="AT57" s="25" t="s">
        <v>216</v>
      </c>
      <c r="AU57" s="25" t="s">
        <v>295</v>
      </c>
      <c r="AV57" s="25" t="s">
        <v>181</v>
      </c>
      <c r="AW57" s="25" t="s">
        <v>181</v>
      </c>
      <c r="AX57" s="25" t="s">
        <v>181</v>
      </c>
      <c r="AY57" s="25" t="s">
        <v>181</v>
      </c>
      <c r="AZ57" s="25" t="s">
        <v>181</v>
      </c>
      <c r="BA57" s="25" t="s">
        <v>181</v>
      </c>
      <c r="BB57" s="25" t="s">
        <v>485</v>
      </c>
      <c r="BC57" s="25" t="s">
        <v>510</v>
      </c>
      <c r="BD57" s="25" t="s">
        <v>511</v>
      </c>
    </row>
    <row r="58" spans="1:56" ht="224" x14ac:dyDescent="0.3">
      <c r="A58" s="24">
        <v>44976.309675925928</v>
      </c>
      <c r="B58" s="24">
        <v>44976.309745370374</v>
      </c>
      <c r="C58" s="25" t="s">
        <v>467</v>
      </c>
      <c r="D58" s="25" t="s">
        <v>181</v>
      </c>
      <c r="E58" s="23">
        <v>100</v>
      </c>
      <c r="F58" s="23">
        <v>6</v>
      </c>
      <c r="G58" s="25" t="s">
        <v>179</v>
      </c>
      <c r="H58" s="24">
        <v>44976.309745983795</v>
      </c>
      <c r="I58" s="25" t="s">
        <v>512</v>
      </c>
      <c r="J58" s="25" t="s">
        <v>181</v>
      </c>
      <c r="K58" s="25" t="s">
        <v>181</v>
      </c>
      <c r="L58" s="25" t="s">
        <v>181</v>
      </c>
      <c r="M58" s="25" t="s">
        <v>181</v>
      </c>
      <c r="N58" s="23">
        <v>1.2928999999999999</v>
      </c>
      <c r="O58" s="23">
        <v>103.85469999999999</v>
      </c>
      <c r="P58" s="25" t="s">
        <v>469</v>
      </c>
      <c r="Q58" s="25" t="s">
        <v>181</v>
      </c>
      <c r="R58" s="25" t="s">
        <v>184</v>
      </c>
      <c r="S58" s="25" t="s">
        <v>513</v>
      </c>
      <c r="T58" s="25" t="s">
        <v>349</v>
      </c>
      <c r="U58" s="25" t="s">
        <v>187</v>
      </c>
      <c r="V58" s="25" t="s">
        <v>371</v>
      </c>
      <c r="W58" s="25" t="s">
        <v>226</v>
      </c>
      <c r="X58" s="25" t="s">
        <v>181</v>
      </c>
      <c r="Y58" s="25" t="s">
        <v>66</v>
      </c>
      <c r="Z58" s="25" t="s">
        <v>191</v>
      </c>
      <c r="AA58" s="25" t="s">
        <v>193</v>
      </c>
      <c r="AB58" s="25" t="s">
        <v>367</v>
      </c>
      <c r="AC58" s="25" t="s">
        <v>386</v>
      </c>
      <c r="AD58" s="25" t="s">
        <v>193</v>
      </c>
      <c r="AE58" s="25" t="s">
        <v>367</v>
      </c>
      <c r="AF58" s="25" t="s">
        <v>367</v>
      </c>
      <c r="AG58" s="25" t="s">
        <v>200</v>
      </c>
      <c r="AH58" s="25" t="s">
        <v>386</v>
      </c>
      <c r="AI58" s="25" t="s">
        <v>198</v>
      </c>
      <c r="AJ58" s="25" t="s">
        <v>196</v>
      </c>
      <c r="AK58" s="25" t="s">
        <v>216</v>
      </c>
      <c r="AL58" s="25" t="s">
        <v>193</v>
      </c>
      <c r="AM58" s="25" t="s">
        <v>193</v>
      </c>
      <c r="AN58" s="25" t="s">
        <v>236</v>
      </c>
      <c r="AO58" s="25" t="s">
        <v>236</v>
      </c>
      <c r="AP58" s="25" t="s">
        <v>60</v>
      </c>
      <c r="AQ58" s="25" t="s">
        <v>62</v>
      </c>
      <c r="AR58" s="25" t="s">
        <v>514</v>
      </c>
      <c r="AS58" s="25" t="s">
        <v>216</v>
      </c>
      <c r="AT58" s="25" t="s">
        <v>197</v>
      </c>
      <c r="AU58" s="25" t="s">
        <v>295</v>
      </c>
      <c r="AV58" s="23">
        <v>1</v>
      </c>
      <c r="AW58" s="25" t="s">
        <v>181</v>
      </c>
      <c r="AX58" s="23">
        <v>2</v>
      </c>
      <c r="AY58" s="25" t="s">
        <v>181</v>
      </c>
      <c r="AZ58" s="23">
        <v>1</v>
      </c>
      <c r="BA58" s="25" t="s">
        <v>181</v>
      </c>
      <c r="BB58" s="25" t="s">
        <v>208</v>
      </c>
      <c r="BC58" s="25" t="s">
        <v>515</v>
      </c>
      <c r="BD58" s="25" t="s">
        <v>516</v>
      </c>
    </row>
    <row r="59" spans="1:56" ht="182" x14ac:dyDescent="0.3">
      <c r="A59" s="24">
        <v>44976.309745370374</v>
      </c>
      <c r="B59" s="24">
        <v>44976.309803240743</v>
      </c>
      <c r="C59" s="25" t="s">
        <v>467</v>
      </c>
      <c r="D59" s="25" t="s">
        <v>181</v>
      </c>
      <c r="E59" s="23">
        <v>100</v>
      </c>
      <c r="F59" s="23">
        <v>5</v>
      </c>
      <c r="G59" s="25" t="s">
        <v>179</v>
      </c>
      <c r="H59" s="24">
        <v>44976.309807233796</v>
      </c>
      <c r="I59" s="25" t="s">
        <v>517</v>
      </c>
      <c r="J59" s="25" t="s">
        <v>181</v>
      </c>
      <c r="K59" s="25" t="s">
        <v>181</v>
      </c>
      <c r="L59" s="25" t="s">
        <v>181</v>
      </c>
      <c r="M59" s="25" t="s">
        <v>181</v>
      </c>
      <c r="N59" s="23">
        <v>1.2928999999999999</v>
      </c>
      <c r="O59" s="23">
        <v>103.85469999999999</v>
      </c>
      <c r="P59" s="25" t="s">
        <v>469</v>
      </c>
      <c r="Q59" s="25" t="s">
        <v>181</v>
      </c>
      <c r="R59" s="25" t="s">
        <v>184</v>
      </c>
      <c r="S59" s="25" t="s">
        <v>518</v>
      </c>
      <c r="T59" s="25" t="s">
        <v>507</v>
      </c>
      <c r="U59" s="25" t="s">
        <v>507</v>
      </c>
      <c r="V59" s="25" t="s">
        <v>260</v>
      </c>
      <c r="W59" s="25" t="s">
        <v>481</v>
      </c>
      <c r="X59" s="25" t="s">
        <v>181</v>
      </c>
      <c r="Y59" s="25" t="s">
        <v>68</v>
      </c>
      <c r="Z59" s="25" t="s">
        <v>61</v>
      </c>
      <c r="AA59" s="25" t="s">
        <v>200</v>
      </c>
      <c r="AB59" s="25" t="s">
        <v>200</v>
      </c>
      <c r="AC59" s="25" t="s">
        <v>483</v>
      </c>
      <c r="AD59" s="25" t="s">
        <v>193</v>
      </c>
      <c r="AE59" s="25" t="s">
        <v>236</v>
      </c>
      <c r="AF59" s="25" t="s">
        <v>200</v>
      </c>
      <c r="AG59" s="25" t="s">
        <v>367</v>
      </c>
      <c r="AH59" s="25" t="s">
        <v>483</v>
      </c>
      <c r="AI59" s="25" t="s">
        <v>295</v>
      </c>
      <c r="AJ59" s="25" t="s">
        <v>216</v>
      </c>
      <c r="AK59" s="25" t="s">
        <v>216</v>
      </c>
      <c r="AL59" s="25" t="s">
        <v>192</v>
      </c>
      <c r="AM59" s="25" t="s">
        <v>199</v>
      </c>
      <c r="AN59" s="25" t="s">
        <v>200</v>
      </c>
      <c r="AO59" s="25" t="s">
        <v>200</v>
      </c>
      <c r="AP59" s="25" t="s">
        <v>62</v>
      </c>
      <c r="AQ59" s="25" t="s">
        <v>59</v>
      </c>
      <c r="AR59" s="25" t="s">
        <v>519</v>
      </c>
      <c r="AS59" s="25" t="s">
        <v>196</v>
      </c>
      <c r="AT59" s="25" t="s">
        <v>198</v>
      </c>
      <c r="AU59" s="25" t="s">
        <v>196</v>
      </c>
      <c r="AV59" s="25" t="s">
        <v>181</v>
      </c>
      <c r="AW59" s="25" t="s">
        <v>181</v>
      </c>
      <c r="AX59" s="23">
        <v>3</v>
      </c>
      <c r="AY59" s="23">
        <v>2</v>
      </c>
      <c r="AZ59" s="23">
        <v>3</v>
      </c>
      <c r="BA59" s="25" t="s">
        <v>181</v>
      </c>
      <c r="BB59" s="25" t="s">
        <v>302</v>
      </c>
      <c r="BC59" s="25" t="s">
        <v>520</v>
      </c>
      <c r="BD59" s="25" t="s">
        <v>521</v>
      </c>
    </row>
    <row r="60" spans="1:56" ht="238" x14ac:dyDescent="0.3">
      <c r="A60" s="24">
        <v>44976.309803240743</v>
      </c>
      <c r="B60" s="24">
        <v>44976.309861111113</v>
      </c>
      <c r="C60" s="25" t="s">
        <v>467</v>
      </c>
      <c r="D60" s="25" t="s">
        <v>181</v>
      </c>
      <c r="E60" s="23">
        <v>100</v>
      </c>
      <c r="F60" s="23">
        <v>5</v>
      </c>
      <c r="G60" s="25" t="s">
        <v>179</v>
      </c>
      <c r="H60" s="24">
        <v>44976.309868356482</v>
      </c>
      <c r="I60" s="25" t="s">
        <v>522</v>
      </c>
      <c r="J60" s="25" t="s">
        <v>181</v>
      </c>
      <c r="K60" s="25" t="s">
        <v>181</v>
      </c>
      <c r="L60" s="25" t="s">
        <v>181</v>
      </c>
      <c r="M60" s="25" t="s">
        <v>181</v>
      </c>
      <c r="N60" s="23">
        <v>1.2928999999999999</v>
      </c>
      <c r="O60" s="23">
        <v>103.85469999999999</v>
      </c>
      <c r="P60" s="25" t="s">
        <v>469</v>
      </c>
      <c r="Q60" s="25" t="s">
        <v>181</v>
      </c>
      <c r="R60" s="25" t="s">
        <v>184</v>
      </c>
      <c r="S60" s="25" t="s">
        <v>523</v>
      </c>
      <c r="T60" s="25" t="s">
        <v>325</v>
      </c>
      <c r="U60" s="25" t="s">
        <v>471</v>
      </c>
      <c r="V60" s="25" t="s">
        <v>416</v>
      </c>
      <c r="W60" s="25" t="s">
        <v>481</v>
      </c>
      <c r="X60" s="25" t="s">
        <v>181</v>
      </c>
      <c r="Y60" s="25" t="s">
        <v>64</v>
      </c>
      <c r="Z60" s="25" t="s">
        <v>63</v>
      </c>
      <c r="AA60" s="25" t="s">
        <v>193</v>
      </c>
      <c r="AB60" s="25" t="s">
        <v>192</v>
      </c>
      <c r="AC60" s="25" t="s">
        <v>228</v>
      </c>
      <c r="AD60" s="25" t="s">
        <v>193</v>
      </c>
      <c r="AE60" s="25" t="s">
        <v>200</v>
      </c>
      <c r="AF60" s="25" t="s">
        <v>192</v>
      </c>
      <c r="AG60" s="25" t="s">
        <v>192</v>
      </c>
      <c r="AH60" s="25" t="s">
        <v>228</v>
      </c>
      <c r="AI60" s="25" t="s">
        <v>196</v>
      </c>
      <c r="AJ60" s="25" t="s">
        <v>295</v>
      </c>
      <c r="AK60" s="25" t="s">
        <v>196</v>
      </c>
      <c r="AL60" s="25" t="s">
        <v>193</v>
      </c>
      <c r="AM60" s="25" t="s">
        <v>192</v>
      </c>
      <c r="AN60" s="25" t="s">
        <v>193</v>
      </c>
      <c r="AO60" s="25" t="s">
        <v>236</v>
      </c>
      <c r="AP60" s="25" t="s">
        <v>69</v>
      </c>
      <c r="AQ60" s="25" t="s">
        <v>60</v>
      </c>
      <c r="AR60" s="25" t="s">
        <v>524</v>
      </c>
      <c r="AS60" s="25" t="s">
        <v>216</v>
      </c>
      <c r="AT60" s="25" t="s">
        <v>216</v>
      </c>
      <c r="AU60" s="25" t="s">
        <v>196</v>
      </c>
      <c r="AV60" s="25" t="s">
        <v>181</v>
      </c>
      <c r="AW60" s="23">
        <v>1</v>
      </c>
      <c r="AX60" s="23">
        <v>2</v>
      </c>
      <c r="AY60" s="25" t="s">
        <v>181</v>
      </c>
      <c r="AZ60" s="25" t="s">
        <v>181</v>
      </c>
      <c r="BA60" s="23">
        <v>2</v>
      </c>
      <c r="BB60" s="25" t="s">
        <v>277</v>
      </c>
      <c r="BC60" s="25" t="s">
        <v>525</v>
      </c>
      <c r="BD60" s="25" t="s">
        <v>526</v>
      </c>
    </row>
    <row r="61" spans="1:56" ht="238" x14ac:dyDescent="0.3">
      <c r="A61" s="24">
        <v>44976.309861111113</v>
      </c>
      <c r="B61" s="24">
        <v>44976.309918981482</v>
      </c>
      <c r="C61" s="25" t="s">
        <v>467</v>
      </c>
      <c r="D61" s="25" t="s">
        <v>181</v>
      </c>
      <c r="E61" s="23">
        <v>100</v>
      </c>
      <c r="F61" s="23">
        <v>5</v>
      </c>
      <c r="G61" s="25" t="s">
        <v>179</v>
      </c>
      <c r="H61" s="24">
        <v>44976.309929131945</v>
      </c>
      <c r="I61" s="25" t="s">
        <v>527</v>
      </c>
      <c r="J61" s="25" t="s">
        <v>181</v>
      </c>
      <c r="K61" s="25" t="s">
        <v>181</v>
      </c>
      <c r="L61" s="25" t="s">
        <v>181</v>
      </c>
      <c r="M61" s="25" t="s">
        <v>181</v>
      </c>
      <c r="N61" s="23">
        <v>1.2928999999999999</v>
      </c>
      <c r="O61" s="23">
        <v>103.85469999999999</v>
      </c>
      <c r="P61" s="25" t="s">
        <v>469</v>
      </c>
      <c r="Q61" s="25" t="s">
        <v>181</v>
      </c>
      <c r="R61" s="25" t="s">
        <v>184</v>
      </c>
      <c r="S61" s="25" t="s">
        <v>528</v>
      </c>
      <c r="T61" s="25" t="s">
        <v>186</v>
      </c>
      <c r="U61" s="25" t="s">
        <v>187</v>
      </c>
      <c r="V61" s="25" t="s">
        <v>242</v>
      </c>
      <c r="W61" s="25" t="s">
        <v>481</v>
      </c>
      <c r="X61" s="25" t="s">
        <v>181</v>
      </c>
      <c r="Y61" s="25" t="s">
        <v>59</v>
      </c>
      <c r="Z61" s="25" t="s">
        <v>60</v>
      </c>
      <c r="AA61" s="25" t="s">
        <v>193</v>
      </c>
      <c r="AB61" s="25" t="s">
        <v>236</v>
      </c>
      <c r="AC61" s="25" t="s">
        <v>473</v>
      </c>
      <c r="AD61" s="25" t="s">
        <v>367</v>
      </c>
      <c r="AE61" s="25" t="s">
        <v>200</v>
      </c>
      <c r="AF61" s="25" t="s">
        <v>367</v>
      </c>
      <c r="AG61" s="25" t="s">
        <v>193</v>
      </c>
      <c r="AH61" s="25" t="s">
        <v>473</v>
      </c>
      <c r="AI61" s="25" t="s">
        <v>216</v>
      </c>
      <c r="AJ61" s="25" t="s">
        <v>198</v>
      </c>
      <c r="AK61" s="25" t="s">
        <v>216</v>
      </c>
      <c r="AL61" s="25" t="s">
        <v>200</v>
      </c>
      <c r="AM61" s="25" t="s">
        <v>193</v>
      </c>
      <c r="AN61" s="25" t="s">
        <v>200</v>
      </c>
      <c r="AO61" s="25" t="s">
        <v>192</v>
      </c>
      <c r="AP61" s="25" t="s">
        <v>68</v>
      </c>
      <c r="AQ61" s="25" t="s">
        <v>61</v>
      </c>
      <c r="AR61" s="25" t="s">
        <v>529</v>
      </c>
      <c r="AS61" s="25" t="s">
        <v>198</v>
      </c>
      <c r="AT61" s="25" t="s">
        <v>198</v>
      </c>
      <c r="AU61" s="25" t="s">
        <v>196</v>
      </c>
      <c r="AV61" s="25" t="s">
        <v>181</v>
      </c>
      <c r="AW61" s="25" t="s">
        <v>181</v>
      </c>
      <c r="AX61" s="23">
        <v>3</v>
      </c>
      <c r="AY61" s="25" t="s">
        <v>181</v>
      </c>
      <c r="AZ61" s="23">
        <v>2</v>
      </c>
      <c r="BA61" s="25" t="s">
        <v>181</v>
      </c>
      <c r="BB61" s="25" t="s">
        <v>277</v>
      </c>
      <c r="BC61" s="25" t="s">
        <v>530</v>
      </c>
      <c r="BD61" s="25" t="s">
        <v>531</v>
      </c>
    </row>
    <row r="62" spans="1:56" ht="224" x14ac:dyDescent="0.3">
      <c r="A62" s="24">
        <v>44976.311273148145</v>
      </c>
      <c r="B62" s="24">
        <v>44976.311307870368</v>
      </c>
      <c r="C62" s="25" t="s">
        <v>467</v>
      </c>
      <c r="D62" s="25" t="s">
        <v>181</v>
      </c>
      <c r="E62" s="23">
        <v>100</v>
      </c>
      <c r="F62" s="23">
        <v>3</v>
      </c>
      <c r="G62" s="25" t="s">
        <v>179</v>
      </c>
      <c r="H62" s="24">
        <v>44976.311314444443</v>
      </c>
      <c r="I62" s="25" t="s">
        <v>532</v>
      </c>
      <c r="J62" s="25" t="s">
        <v>181</v>
      </c>
      <c r="K62" s="25" t="s">
        <v>181</v>
      </c>
      <c r="L62" s="25" t="s">
        <v>181</v>
      </c>
      <c r="M62" s="25" t="s">
        <v>181</v>
      </c>
      <c r="N62" s="23">
        <v>1.2928999999999999</v>
      </c>
      <c r="O62" s="23">
        <v>103.85469999999999</v>
      </c>
      <c r="P62" s="25" t="s">
        <v>469</v>
      </c>
      <c r="Q62" s="25" t="s">
        <v>181</v>
      </c>
      <c r="R62" s="25" t="s">
        <v>184</v>
      </c>
      <c r="S62" s="25" t="s">
        <v>533</v>
      </c>
      <c r="T62" s="25" t="s">
        <v>349</v>
      </c>
      <c r="U62" s="25" t="s">
        <v>187</v>
      </c>
      <c r="V62" s="25" t="s">
        <v>382</v>
      </c>
      <c r="W62" s="25" t="s">
        <v>189</v>
      </c>
      <c r="X62" s="25" t="s">
        <v>181</v>
      </c>
      <c r="Y62" s="25" t="s">
        <v>61</v>
      </c>
      <c r="Z62" s="25" t="s">
        <v>68</v>
      </c>
      <c r="AA62" s="25" t="s">
        <v>236</v>
      </c>
      <c r="AB62" s="25" t="s">
        <v>367</v>
      </c>
      <c r="AC62" s="25" t="s">
        <v>496</v>
      </c>
      <c r="AD62" s="25" t="s">
        <v>200</v>
      </c>
      <c r="AE62" s="25" t="s">
        <v>236</v>
      </c>
      <c r="AF62" s="25" t="s">
        <v>236</v>
      </c>
      <c r="AG62" s="25" t="s">
        <v>236</v>
      </c>
      <c r="AH62" s="25" t="s">
        <v>386</v>
      </c>
      <c r="AI62" s="25" t="s">
        <v>196</v>
      </c>
      <c r="AJ62" s="25" t="s">
        <v>295</v>
      </c>
      <c r="AK62" s="25" t="s">
        <v>216</v>
      </c>
      <c r="AL62" s="25" t="s">
        <v>192</v>
      </c>
      <c r="AM62" s="25" t="s">
        <v>200</v>
      </c>
      <c r="AN62" s="25" t="s">
        <v>193</v>
      </c>
      <c r="AO62" s="25" t="s">
        <v>236</v>
      </c>
      <c r="AP62" s="25" t="s">
        <v>69</v>
      </c>
      <c r="AQ62" s="25" t="s">
        <v>69</v>
      </c>
      <c r="AR62" s="25" t="s">
        <v>534</v>
      </c>
      <c r="AS62" s="25" t="s">
        <v>196</v>
      </c>
      <c r="AT62" s="25" t="s">
        <v>216</v>
      </c>
      <c r="AU62" s="25" t="s">
        <v>197</v>
      </c>
      <c r="AV62" s="23">
        <v>2</v>
      </c>
      <c r="AW62" s="23">
        <v>1</v>
      </c>
      <c r="AX62" s="25" t="s">
        <v>181</v>
      </c>
      <c r="AY62" s="25" t="s">
        <v>181</v>
      </c>
      <c r="AZ62" s="25" t="s">
        <v>181</v>
      </c>
      <c r="BA62" s="23">
        <v>3</v>
      </c>
      <c r="BB62" s="25" t="s">
        <v>277</v>
      </c>
      <c r="BC62" s="25" t="s">
        <v>535</v>
      </c>
      <c r="BD62" s="25" t="s">
        <v>536</v>
      </c>
    </row>
    <row r="63" spans="1:56" ht="196" x14ac:dyDescent="0.3">
      <c r="A63" s="24">
        <v>44976.311307870368</v>
      </c>
      <c r="B63" s="24">
        <v>44976.311365740738</v>
      </c>
      <c r="C63" s="25" t="s">
        <v>467</v>
      </c>
      <c r="D63" s="25" t="s">
        <v>181</v>
      </c>
      <c r="E63" s="23">
        <v>100</v>
      </c>
      <c r="F63" s="23">
        <v>5</v>
      </c>
      <c r="G63" s="25" t="s">
        <v>179</v>
      </c>
      <c r="H63" s="24">
        <v>44976.311372175929</v>
      </c>
      <c r="I63" s="25" t="s">
        <v>537</v>
      </c>
      <c r="J63" s="25" t="s">
        <v>181</v>
      </c>
      <c r="K63" s="25" t="s">
        <v>181</v>
      </c>
      <c r="L63" s="25" t="s">
        <v>181</v>
      </c>
      <c r="M63" s="25" t="s">
        <v>181</v>
      </c>
      <c r="N63" s="23">
        <v>1.2928999999999999</v>
      </c>
      <c r="O63" s="23">
        <v>103.85469999999999</v>
      </c>
      <c r="P63" s="25" t="s">
        <v>469</v>
      </c>
      <c r="Q63" s="25" t="s">
        <v>181</v>
      </c>
      <c r="R63" s="25" t="s">
        <v>184</v>
      </c>
      <c r="S63" s="25" t="s">
        <v>538</v>
      </c>
      <c r="T63" s="25" t="s">
        <v>507</v>
      </c>
      <c r="U63" s="25" t="s">
        <v>187</v>
      </c>
      <c r="V63" s="25" t="s">
        <v>539</v>
      </c>
      <c r="W63" s="25" t="s">
        <v>189</v>
      </c>
      <c r="X63" s="25" t="s">
        <v>181</v>
      </c>
      <c r="Y63" s="25" t="s">
        <v>67</v>
      </c>
      <c r="Z63" s="25" t="s">
        <v>68</v>
      </c>
      <c r="AA63" s="25" t="s">
        <v>367</v>
      </c>
      <c r="AB63" s="25" t="s">
        <v>193</v>
      </c>
      <c r="AC63" s="25" t="s">
        <v>474</v>
      </c>
      <c r="AD63" s="25" t="s">
        <v>192</v>
      </c>
      <c r="AE63" s="25" t="s">
        <v>236</v>
      </c>
      <c r="AF63" s="25" t="s">
        <v>200</v>
      </c>
      <c r="AG63" s="25" t="s">
        <v>193</v>
      </c>
      <c r="AH63" s="25" t="s">
        <v>243</v>
      </c>
      <c r="AI63" s="25" t="s">
        <v>295</v>
      </c>
      <c r="AJ63" s="25" t="s">
        <v>216</v>
      </c>
      <c r="AK63" s="25" t="s">
        <v>196</v>
      </c>
      <c r="AL63" s="25" t="s">
        <v>236</v>
      </c>
      <c r="AM63" s="25" t="s">
        <v>199</v>
      </c>
      <c r="AN63" s="25" t="s">
        <v>200</v>
      </c>
      <c r="AO63" s="25" t="s">
        <v>192</v>
      </c>
      <c r="AP63" s="25" t="s">
        <v>64</v>
      </c>
      <c r="AQ63" s="25" t="s">
        <v>64</v>
      </c>
      <c r="AR63" s="25" t="s">
        <v>540</v>
      </c>
      <c r="AS63" s="25" t="s">
        <v>295</v>
      </c>
      <c r="AT63" s="25" t="s">
        <v>197</v>
      </c>
      <c r="AU63" s="25" t="s">
        <v>197</v>
      </c>
      <c r="AV63" s="23">
        <v>2</v>
      </c>
      <c r="AW63" s="25" t="s">
        <v>181</v>
      </c>
      <c r="AX63" s="23">
        <v>1</v>
      </c>
      <c r="AY63" s="25" t="s">
        <v>181</v>
      </c>
      <c r="AZ63" s="25" t="s">
        <v>181</v>
      </c>
      <c r="BA63" s="23">
        <v>2</v>
      </c>
      <c r="BB63" s="25" t="s">
        <v>485</v>
      </c>
      <c r="BC63" s="25" t="s">
        <v>541</v>
      </c>
      <c r="BD63" s="25" t="s">
        <v>542</v>
      </c>
    </row>
    <row r="64" spans="1:56" ht="224" x14ac:dyDescent="0.3">
      <c r="A64" s="24">
        <v>44976.311365740738</v>
      </c>
      <c r="B64" s="24">
        <v>44976.311423611114</v>
      </c>
      <c r="C64" s="25" t="s">
        <v>467</v>
      </c>
      <c r="D64" s="25" t="s">
        <v>181</v>
      </c>
      <c r="E64" s="23">
        <v>100</v>
      </c>
      <c r="F64" s="23">
        <v>5</v>
      </c>
      <c r="G64" s="25" t="s">
        <v>179</v>
      </c>
      <c r="H64" s="24">
        <v>44976.31143347222</v>
      </c>
      <c r="I64" s="25" t="s">
        <v>543</v>
      </c>
      <c r="J64" s="25" t="s">
        <v>181</v>
      </c>
      <c r="K64" s="25" t="s">
        <v>181</v>
      </c>
      <c r="L64" s="25" t="s">
        <v>181</v>
      </c>
      <c r="M64" s="25" t="s">
        <v>181</v>
      </c>
      <c r="N64" s="23">
        <v>1.2928999999999999</v>
      </c>
      <c r="O64" s="23">
        <v>103.85469999999999</v>
      </c>
      <c r="P64" s="25" t="s">
        <v>469</v>
      </c>
      <c r="Q64" s="25" t="s">
        <v>181</v>
      </c>
      <c r="R64" s="25" t="s">
        <v>184</v>
      </c>
      <c r="S64" s="25" t="s">
        <v>544</v>
      </c>
      <c r="T64" s="25" t="s">
        <v>186</v>
      </c>
      <c r="U64" s="25" t="s">
        <v>471</v>
      </c>
      <c r="V64" s="25" t="s">
        <v>249</v>
      </c>
      <c r="W64" s="25" t="s">
        <v>189</v>
      </c>
      <c r="X64" s="25" t="s">
        <v>181</v>
      </c>
      <c r="Y64" s="25" t="s">
        <v>62</v>
      </c>
      <c r="Z64" s="25" t="s">
        <v>65</v>
      </c>
      <c r="AA64" s="25" t="s">
        <v>236</v>
      </c>
      <c r="AB64" s="25" t="s">
        <v>236</v>
      </c>
      <c r="AC64" s="25" t="s">
        <v>496</v>
      </c>
      <c r="AD64" s="25" t="s">
        <v>200</v>
      </c>
      <c r="AE64" s="25" t="s">
        <v>192</v>
      </c>
      <c r="AF64" s="25" t="s">
        <v>367</v>
      </c>
      <c r="AG64" s="25" t="s">
        <v>192</v>
      </c>
      <c r="AH64" s="25" t="s">
        <v>228</v>
      </c>
      <c r="AI64" s="25" t="s">
        <v>198</v>
      </c>
      <c r="AJ64" s="25" t="s">
        <v>197</v>
      </c>
      <c r="AK64" s="25" t="s">
        <v>295</v>
      </c>
      <c r="AL64" s="25" t="s">
        <v>192</v>
      </c>
      <c r="AM64" s="25" t="s">
        <v>200</v>
      </c>
      <c r="AN64" s="25" t="s">
        <v>192</v>
      </c>
      <c r="AO64" s="25" t="s">
        <v>200</v>
      </c>
      <c r="AP64" s="25" t="s">
        <v>66</v>
      </c>
      <c r="AQ64" s="25" t="s">
        <v>61</v>
      </c>
      <c r="AR64" s="25" t="s">
        <v>545</v>
      </c>
      <c r="AS64" s="25" t="s">
        <v>198</v>
      </c>
      <c r="AT64" s="25" t="s">
        <v>295</v>
      </c>
      <c r="AU64" s="25" t="s">
        <v>295</v>
      </c>
      <c r="AV64" s="25" t="s">
        <v>181</v>
      </c>
      <c r="AW64" s="25" t="s">
        <v>181</v>
      </c>
      <c r="AX64" s="23">
        <v>1</v>
      </c>
      <c r="AY64" s="25" t="s">
        <v>181</v>
      </c>
      <c r="AZ64" s="25" t="s">
        <v>181</v>
      </c>
      <c r="BA64" s="25" t="s">
        <v>181</v>
      </c>
      <c r="BB64" s="25" t="s">
        <v>302</v>
      </c>
      <c r="BC64" s="25" t="s">
        <v>546</v>
      </c>
      <c r="BD64" s="25" t="s">
        <v>547</v>
      </c>
    </row>
    <row r="65" spans="1:56" ht="210" x14ac:dyDescent="0.3">
      <c r="A65" s="24">
        <v>44976.311423611114</v>
      </c>
      <c r="B65" s="24">
        <v>44976.311481481483</v>
      </c>
      <c r="C65" s="25" t="s">
        <v>467</v>
      </c>
      <c r="D65" s="25" t="s">
        <v>181</v>
      </c>
      <c r="E65" s="23">
        <v>100</v>
      </c>
      <c r="F65" s="23">
        <v>5</v>
      </c>
      <c r="G65" s="25" t="s">
        <v>179</v>
      </c>
      <c r="H65" s="24">
        <v>44976.311492106484</v>
      </c>
      <c r="I65" s="25" t="s">
        <v>548</v>
      </c>
      <c r="J65" s="25" t="s">
        <v>181</v>
      </c>
      <c r="K65" s="25" t="s">
        <v>181</v>
      </c>
      <c r="L65" s="25" t="s">
        <v>181</v>
      </c>
      <c r="M65" s="25" t="s">
        <v>181</v>
      </c>
      <c r="N65" s="23">
        <v>1.2928999999999999</v>
      </c>
      <c r="O65" s="23">
        <v>103.85469999999999</v>
      </c>
      <c r="P65" s="25" t="s">
        <v>469</v>
      </c>
      <c r="Q65" s="25" t="s">
        <v>181</v>
      </c>
      <c r="R65" s="25" t="s">
        <v>184</v>
      </c>
      <c r="S65" s="25" t="s">
        <v>549</v>
      </c>
      <c r="T65" s="25" t="s">
        <v>349</v>
      </c>
      <c r="U65" s="25" t="s">
        <v>507</v>
      </c>
      <c r="V65" s="25" t="s">
        <v>326</v>
      </c>
      <c r="W65" s="25" t="s">
        <v>189</v>
      </c>
      <c r="X65" s="25" t="s">
        <v>181</v>
      </c>
      <c r="Y65" s="25" t="s">
        <v>69</v>
      </c>
      <c r="Z65" s="25" t="s">
        <v>68</v>
      </c>
      <c r="AA65" s="25" t="s">
        <v>200</v>
      </c>
      <c r="AB65" s="25" t="s">
        <v>193</v>
      </c>
      <c r="AC65" s="25" t="s">
        <v>386</v>
      </c>
      <c r="AD65" s="25" t="s">
        <v>367</v>
      </c>
      <c r="AE65" s="25" t="s">
        <v>193</v>
      </c>
      <c r="AF65" s="25" t="s">
        <v>192</v>
      </c>
      <c r="AG65" s="25" t="s">
        <v>192</v>
      </c>
      <c r="AH65" s="25" t="s">
        <v>474</v>
      </c>
      <c r="AI65" s="25" t="s">
        <v>198</v>
      </c>
      <c r="AJ65" s="25" t="s">
        <v>216</v>
      </c>
      <c r="AK65" s="25" t="s">
        <v>196</v>
      </c>
      <c r="AL65" s="25" t="s">
        <v>192</v>
      </c>
      <c r="AM65" s="25" t="s">
        <v>193</v>
      </c>
      <c r="AN65" s="25" t="s">
        <v>192</v>
      </c>
      <c r="AO65" s="25" t="s">
        <v>200</v>
      </c>
      <c r="AP65" s="25" t="s">
        <v>191</v>
      </c>
      <c r="AQ65" s="25" t="s">
        <v>63</v>
      </c>
      <c r="AR65" s="25" t="s">
        <v>550</v>
      </c>
      <c r="AS65" s="25" t="s">
        <v>198</v>
      </c>
      <c r="AT65" s="25" t="s">
        <v>216</v>
      </c>
      <c r="AU65" s="25" t="s">
        <v>197</v>
      </c>
      <c r="AV65" s="23">
        <v>3</v>
      </c>
      <c r="AW65" s="23">
        <v>1</v>
      </c>
      <c r="AX65" s="25" t="s">
        <v>181</v>
      </c>
      <c r="AY65" s="25" t="s">
        <v>181</v>
      </c>
      <c r="AZ65" s="25" t="s">
        <v>181</v>
      </c>
      <c r="BA65" s="25" t="s">
        <v>181</v>
      </c>
      <c r="BB65" s="25" t="s">
        <v>302</v>
      </c>
      <c r="BC65" s="25" t="s">
        <v>551</v>
      </c>
      <c r="BD65" s="25" t="s">
        <v>552</v>
      </c>
    </row>
    <row r="66" spans="1:56" ht="196" x14ac:dyDescent="0.3">
      <c r="A66" s="24">
        <v>44976.311481481483</v>
      </c>
      <c r="B66" s="24">
        <v>44976.311539351853</v>
      </c>
      <c r="C66" s="25" t="s">
        <v>467</v>
      </c>
      <c r="D66" s="25" t="s">
        <v>181</v>
      </c>
      <c r="E66" s="23">
        <v>100</v>
      </c>
      <c r="F66" s="23">
        <v>5</v>
      </c>
      <c r="G66" s="25" t="s">
        <v>179</v>
      </c>
      <c r="H66" s="24">
        <v>44976.311550659724</v>
      </c>
      <c r="I66" s="25" t="s">
        <v>553</v>
      </c>
      <c r="J66" s="25" t="s">
        <v>181</v>
      </c>
      <c r="K66" s="25" t="s">
        <v>181</v>
      </c>
      <c r="L66" s="25" t="s">
        <v>181</v>
      </c>
      <c r="M66" s="25" t="s">
        <v>181</v>
      </c>
      <c r="N66" s="23">
        <v>1.2928999999999999</v>
      </c>
      <c r="O66" s="23">
        <v>103.85469999999999</v>
      </c>
      <c r="P66" s="25" t="s">
        <v>469</v>
      </c>
      <c r="Q66" s="25" t="s">
        <v>181</v>
      </c>
      <c r="R66" s="25" t="s">
        <v>184</v>
      </c>
      <c r="S66" s="25" t="s">
        <v>554</v>
      </c>
      <c r="T66" s="25" t="s">
        <v>349</v>
      </c>
      <c r="U66" s="25" t="s">
        <v>187</v>
      </c>
      <c r="V66" s="25" t="s">
        <v>320</v>
      </c>
      <c r="W66" s="25" t="s">
        <v>189</v>
      </c>
      <c r="X66" s="25" t="s">
        <v>555</v>
      </c>
      <c r="Y66" s="25" t="s">
        <v>67</v>
      </c>
      <c r="Z66" s="25" t="s">
        <v>69</v>
      </c>
      <c r="AA66" s="25" t="s">
        <v>367</v>
      </c>
      <c r="AB66" s="25" t="s">
        <v>236</v>
      </c>
      <c r="AC66" s="25" t="s">
        <v>386</v>
      </c>
      <c r="AD66" s="25" t="s">
        <v>192</v>
      </c>
      <c r="AE66" s="25" t="s">
        <v>200</v>
      </c>
      <c r="AF66" s="25" t="s">
        <v>367</v>
      </c>
      <c r="AG66" s="25" t="s">
        <v>236</v>
      </c>
      <c r="AH66" s="25" t="s">
        <v>483</v>
      </c>
      <c r="AI66" s="25" t="s">
        <v>196</v>
      </c>
      <c r="AJ66" s="25" t="s">
        <v>295</v>
      </c>
      <c r="AK66" s="25" t="s">
        <v>196</v>
      </c>
      <c r="AL66" s="25" t="s">
        <v>200</v>
      </c>
      <c r="AM66" s="25" t="s">
        <v>199</v>
      </c>
      <c r="AN66" s="25" t="s">
        <v>199</v>
      </c>
      <c r="AO66" s="25" t="s">
        <v>236</v>
      </c>
      <c r="AP66" s="25" t="s">
        <v>62</v>
      </c>
      <c r="AQ66" s="25" t="s">
        <v>60</v>
      </c>
      <c r="AR66" s="25" t="s">
        <v>556</v>
      </c>
      <c r="AS66" s="25" t="s">
        <v>198</v>
      </c>
      <c r="AT66" s="25" t="s">
        <v>196</v>
      </c>
      <c r="AU66" s="25" t="s">
        <v>198</v>
      </c>
      <c r="AV66" s="25" t="s">
        <v>181</v>
      </c>
      <c r="AW66" s="25" t="s">
        <v>181</v>
      </c>
      <c r="AX66" s="23">
        <v>3</v>
      </c>
      <c r="AY66" s="23">
        <v>2</v>
      </c>
      <c r="AZ66" s="25" t="s">
        <v>181</v>
      </c>
      <c r="BA66" s="25" t="s">
        <v>181</v>
      </c>
      <c r="BB66" s="25" t="s">
        <v>302</v>
      </c>
      <c r="BC66" s="25" t="s">
        <v>557</v>
      </c>
      <c r="BD66" s="25" t="s">
        <v>558</v>
      </c>
    </row>
    <row r="67" spans="1:56" ht="252" x14ac:dyDescent="0.3">
      <c r="A67" s="24">
        <v>44976.311550925922</v>
      </c>
      <c r="B67" s="24">
        <v>44976.311597222222</v>
      </c>
      <c r="C67" s="25" t="s">
        <v>467</v>
      </c>
      <c r="D67" s="25" t="s">
        <v>181</v>
      </c>
      <c r="E67" s="23">
        <v>100</v>
      </c>
      <c r="F67" s="23">
        <v>4</v>
      </c>
      <c r="G67" s="25" t="s">
        <v>179</v>
      </c>
      <c r="H67" s="24">
        <v>44976.31160854167</v>
      </c>
      <c r="I67" s="25" t="s">
        <v>559</v>
      </c>
      <c r="J67" s="25" t="s">
        <v>181</v>
      </c>
      <c r="K67" s="25" t="s">
        <v>181</v>
      </c>
      <c r="L67" s="25" t="s">
        <v>181</v>
      </c>
      <c r="M67" s="25" t="s">
        <v>181</v>
      </c>
      <c r="N67" s="23">
        <v>1.2928999999999999</v>
      </c>
      <c r="O67" s="23">
        <v>103.85469999999999</v>
      </c>
      <c r="P67" s="25" t="s">
        <v>469</v>
      </c>
      <c r="Q67" s="25" t="s">
        <v>181</v>
      </c>
      <c r="R67" s="25" t="s">
        <v>184</v>
      </c>
      <c r="S67" s="25" t="s">
        <v>560</v>
      </c>
      <c r="T67" s="25" t="s">
        <v>349</v>
      </c>
      <c r="U67" s="25" t="s">
        <v>507</v>
      </c>
      <c r="V67" s="25" t="s">
        <v>249</v>
      </c>
      <c r="W67" s="25" t="s">
        <v>226</v>
      </c>
      <c r="X67" s="25" t="s">
        <v>181</v>
      </c>
      <c r="Y67" s="25" t="s">
        <v>63</v>
      </c>
      <c r="Z67" s="25" t="s">
        <v>64</v>
      </c>
      <c r="AA67" s="25" t="s">
        <v>192</v>
      </c>
      <c r="AB67" s="25" t="s">
        <v>192</v>
      </c>
      <c r="AC67" s="25" t="s">
        <v>496</v>
      </c>
      <c r="AD67" s="25" t="s">
        <v>200</v>
      </c>
      <c r="AE67" s="25" t="s">
        <v>192</v>
      </c>
      <c r="AF67" s="25" t="s">
        <v>192</v>
      </c>
      <c r="AG67" s="25" t="s">
        <v>236</v>
      </c>
      <c r="AH67" s="25" t="s">
        <v>243</v>
      </c>
      <c r="AI67" s="25" t="s">
        <v>295</v>
      </c>
      <c r="AJ67" s="25" t="s">
        <v>216</v>
      </c>
      <c r="AK67" s="25" t="s">
        <v>197</v>
      </c>
      <c r="AL67" s="25" t="s">
        <v>236</v>
      </c>
      <c r="AM67" s="25" t="s">
        <v>199</v>
      </c>
      <c r="AN67" s="25" t="s">
        <v>199</v>
      </c>
      <c r="AO67" s="25" t="s">
        <v>199</v>
      </c>
      <c r="AP67" s="25" t="s">
        <v>60</v>
      </c>
      <c r="AQ67" s="25" t="s">
        <v>60</v>
      </c>
      <c r="AR67" s="25" t="s">
        <v>561</v>
      </c>
      <c r="AS67" s="25" t="s">
        <v>295</v>
      </c>
      <c r="AT67" s="25" t="s">
        <v>197</v>
      </c>
      <c r="AU67" s="25" t="s">
        <v>197</v>
      </c>
      <c r="AV67" s="25" t="s">
        <v>181</v>
      </c>
      <c r="AW67" s="25" t="s">
        <v>181</v>
      </c>
      <c r="AX67" s="25" t="s">
        <v>181</v>
      </c>
      <c r="AY67" s="25" t="s">
        <v>181</v>
      </c>
      <c r="AZ67" s="23">
        <v>1</v>
      </c>
      <c r="BA67" s="25" t="s">
        <v>181</v>
      </c>
      <c r="BB67" s="25" t="s">
        <v>485</v>
      </c>
      <c r="BC67" s="25" t="s">
        <v>562</v>
      </c>
      <c r="BD67" s="25" t="s">
        <v>563</v>
      </c>
    </row>
    <row r="68" spans="1:56" ht="168" x14ac:dyDescent="0.3">
      <c r="A68" s="24">
        <v>44976.311608796299</v>
      </c>
      <c r="B68" s="24">
        <v>44976.311666666668</v>
      </c>
      <c r="C68" s="25" t="s">
        <v>467</v>
      </c>
      <c r="D68" s="25" t="s">
        <v>181</v>
      </c>
      <c r="E68" s="23">
        <v>100</v>
      </c>
      <c r="F68" s="23">
        <v>5</v>
      </c>
      <c r="G68" s="25" t="s">
        <v>179</v>
      </c>
      <c r="H68" s="24">
        <v>44976.311668946757</v>
      </c>
      <c r="I68" s="25" t="s">
        <v>564</v>
      </c>
      <c r="J68" s="25" t="s">
        <v>181</v>
      </c>
      <c r="K68" s="25" t="s">
        <v>181</v>
      </c>
      <c r="L68" s="25" t="s">
        <v>181</v>
      </c>
      <c r="M68" s="25" t="s">
        <v>181</v>
      </c>
      <c r="N68" s="23">
        <v>1.2928999999999999</v>
      </c>
      <c r="O68" s="23">
        <v>103.85469999999999</v>
      </c>
      <c r="P68" s="25" t="s">
        <v>469</v>
      </c>
      <c r="Q68" s="25" t="s">
        <v>181</v>
      </c>
      <c r="R68" s="25" t="s">
        <v>184</v>
      </c>
      <c r="S68" s="25" t="s">
        <v>565</v>
      </c>
      <c r="T68" s="25" t="s">
        <v>507</v>
      </c>
      <c r="U68" s="25" t="s">
        <v>471</v>
      </c>
      <c r="V68" s="25" t="s">
        <v>430</v>
      </c>
      <c r="W68" s="25" t="s">
        <v>226</v>
      </c>
      <c r="X68" s="25" t="s">
        <v>181</v>
      </c>
      <c r="Y68" s="25" t="s">
        <v>67</v>
      </c>
      <c r="Z68" s="25" t="s">
        <v>69</v>
      </c>
      <c r="AA68" s="25" t="s">
        <v>200</v>
      </c>
      <c r="AB68" s="25" t="s">
        <v>367</v>
      </c>
      <c r="AC68" s="25" t="s">
        <v>214</v>
      </c>
      <c r="AD68" s="25" t="s">
        <v>200</v>
      </c>
      <c r="AE68" s="25" t="s">
        <v>193</v>
      </c>
      <c r="AF68" s="25" t="s">
        <v>192</v>
      </c>
      <c r="AG68" s="25" t="s">
        <v>193</v>
      </c>
      <c r="AH68" s="25" t="s">
        <v>386</v>
      </c>
      <c r="AI68" s="25" t="s">
        <v>196</v>
      </c>
      <c r="AJ68" s="25" t="s">
        <v>216</v>
      </c>
      <c r="AK68" s="25" t="s">
        <v>197</v>
      </c>
      <c r="AL68" s="25" t="s">
        <v>236</v>
      </c>
      <c r="AM68" s="25" t="s">
        <v>192</v>
      </c>
      <c r="AN68" s="25" t="s">
        <v>236</v>
      </c>
      <c r="AO68" s="25" t="s">
        <v>200</v>
      </c>
      <c r="AP68" s="25" t="s">
        <v>191</v>
      </c>
      <c r="AQ68" s="25" t="s">
        <v>69</v>
      </c>
      <c r="AR68" s="25" t="s">
        <v>566</v>
      </c>
      <c r="AS68" s="25" t="s">
        <v>197</v>
      </c>
      <c r="AT68" s="25" t="s">
        <v>216</v>
      </c>
      <c r="AU68" s="25" t="s">
        <v>197</v>
      </c>
      <c r="AV68" s="25" t="s">
        <v>181</v>
      </c>
      <c r="AW68" s="25" t="s">
        <v>181</v>
      </c>
      <c r="AX68" s="25" t="s">
        <v>181</v>
      </c>
      <c r="AY68" s="25" t="s">
        <v>181</v>
      </c>
      <c r="AZ68" s="23">
        <v>3</v>
      </c>
      <c r="BA68" s="23">
        <v>1</v>
      </c>
      <c r="BB68" s="25" t="s">
        <v>485</v>
      </c>
      <c r="BC68" s="25" t="s">
        <v>567</v>
      </c>
      <c r="BD68" s="25" t="s">
        <v>568</v>
      </c>
    </row>
    <row r="69" spans="1:56" ht="238" x14ac:dyDescent="0.3">
      <c r="A69" s="24">
        <v>44976.311666666668</v>
      </c>
      <c r="B69" s="24">
        <v>44976.311724537038</v>
      </c>
      <c r="C69" s="25" t="s">
        <v>467</v>
      </c>
      <c r="D69" s="25" t="s">
        <v>181</v>
      </c>
      <c r="E69" s="23">
        <v>100</v>
      </c>
      <c r="F69" s="23">
        <v>5</v>
      </c>
      <c r="G69" s="25" t="s">
        <v>179</v>
      </c>
      <c r="H69" s="24">
        <v>44976.31173371528</v>
      </c>
      <c r="I69" s="25" t="s">
        <v>569</v>
      </c>
      <c r="J69" s="25" t="s">
        <v>181</v>
      </c>
      <c r="K69" s="25" t="s">
        <v>181</v>
      </c>
      <c r="L69" s="25" t="s">
        <v>181</v>
      </c>
      <c r="M69" s="25" t="s">
        <v>181</v>
      </c>
      <c r="N69" s="23">
        <v>1.2928999999999999</v>
      </c>
      <c r="O69" s="23">
        <v>103.85469999999999</v>
      </c>
      <c r="P69" s="25" t="s">
        <v>469</v>
      </c>
      <c r="Q69" s="25" t="s">
        <v>181</v>
      </c>
      <c r="R69" s="25" t="s">
        <v>184</v>
      </c>
      <c r="S69" s="25" t="s">
        <v>570</v>
      </c>
      <c r="T69" s="25" t="s">
        <v>325</v>
      </c>
      <c r="U69" s="25" t="s">
        <v>187</v>
      </c>
      <c r="V69" s="25" t="s">
        <v>382</v>
      </c>
      <c r="W69" s="25" t="s">
        <v>189</v>
      </c>
      <c r="X69" s="25" t="s">
        <v>555</v>
      </c>
      <c r="Y69" s="25" t="s">
        <v>61</v>
      </c>
      <c r="Z69" s="25" t="s">
        <v>67</v>
      </c>
      <c r="AA69" s="25" t="s">
        <v>193</v>
      </c>
      <c r="AB69" s="25" t="s">
        <v>192</v>
      </c>
      <c r="AC69" s="25" t="s">
        <v>474</v>
      </c>
      <c r="AD69" s="25" t="s">
        <v>200</v>
      </c>
      <c r="AE69" s="25" t="s">
        <v>367</v>
      </c>
      <c r="AF69" s="25" t="s">
        <v>236</v>
      </c>
      <c r="AG69" s="25" t="s">
        <v>192</v>
      </c>
      <c r="AH69" s="25" t="s">
        <v>474</v>
      </c>
      <c r="AI69" s="25" t="s">
        <v>295</v>
      </c>
      <c r="AJ69" s="25" t="s">
        <v>216</v>
      </c>
      <c r="AK69" s="25" t="s">
        <v>197</v>
      </c>
      <c r="AL69" s="25" t="s">
        <v>200</v>
      </c>
      <c r="AM69" s="25" t="s">
        <v>200</v>
      </c>
      <c r="AN69" s="25" t="s">
        <v>236</v>
      </c>
      <c r="AO69" s="25" t="s">
        <v>236</v>
      </c>
      <c r="AP69" s="25" t="s">
        <v>66</v>
      </c>
      <c r="AQ69" s="25" t="s">
        <v>60</v>
      </c>
      <c r="AR69" s="25" t="s">
        <v>571</v>
      </c>
      <c r="AS69" s="25" t="s">
        <v>196</v>
      </c>
      <c r="AT69" s="25" t="s">
        <v>295</v>
      </c>
      <c r="AU69" s="25" t="s">
        <v>295</v>
      </c>
      <c r="AV69" s="25" t="s">
        <v>181</v>
      </c>
      <c r="AW69" s="25" t="s">
        <v>181</v>
      </c>
      <c r="AX69" s="23">
        <v>3</v>
      </c>
      <c r="AY69" s="25" t="s">
        <v>181</v>
      </c>
      <c r="AZ69" s="25" t="s">
        <v>181</v>
      </c>
      <c r="BA69" s="25" t="s">
        <v>181</v>
      </c>
      <c r="BB69" s="25" t="s">
        <v>208</v>
      </c>
      <c r="BC69" s="25" t="s">
        <v>572</v>
      </c>
      <c r="BD69" s="25" t="s">
        <v>573</v>
      </c>
    </row>
    <row r="70" spans="1:56" ht="196" x14ac:dyDescent="0.3">
      <c r="A70" s="24">
        <v>44976.311724537038</v>
      </c>
      <c r="B70" s="24">
        <v>44976.311793981484</v>
      </c>
      <c r="C70" s="25" t="s">
        <v>467</v>
      </c>
      <c r="D70" s="25" t="s">
        <v>181</v>
      </c>
      <c r="E70" s="23">
        <v>100</v>
      </c>
      <c r="F70" s="23">
        <v>6</v>
      </c>
      <c r="G70" s="25" t="s">
        <v>179</v>
      </c>
      <c r="H70" s="24">
        <v>44976.311797615737</v>
      </c>
      <c r="I70" s="25" t="s">
        <v>574</v>
      </c>
      <c r="J70" s="25" t="s">
        <v>181</v>
      </c>
      <c r="K70" s="25" t="s">
        <v>181</v>
      </c>
      <c r="L70" s="25" t="s">
        <v>181</v>
      </c>
      <c r="M70" s="25" t="s">
        <v>181</v>
      </c>
      <c r="N70" s="23">
        <v>1.2928999999999999</v>
      </c>
      <c r="O70" s="23">
        <v>103.85469999999999</v>
      </c>
      <c r="P70" s="25" t="s">
        <v>469</v>
      </c>
      <c r="Q70" s="25" t="s">
        <v>181</v>
      </c>
      <c r="R70" s="25" t="s">
        <v>184</v>
      </c>
      <c r="S70" s="25" t="s">
        <v>575</v>
      </c>
      <c r="T70" s="25" t="s">
        <v>186</v>
      </c>
      <c r="U70" s="25" t="s">
        <v>187</v>
      </c>
      <c r="V70" s="25" t="s">
        <v>333</v>
      </c>
      <c r="W70" s="25" t="s">
        <v>189</v>
      </c>
      <c r="X70" s="25" t="s">
        <v>181</v>
      </c>
      <c r="Y70" s="25" t="s">
        <v>69</v>
      </c>
      <c r="Z70" s="25" t="s">
        <v>67</v>
      </c>
      <c r="AA70" s="25" t="s">
        <v>236</v>
      </c>
      <c r="AB70" s="25" t="s">
        <v>200</v>
      </c>
      <c r="AC70" s="25" t="s">
        <v>235</v>
      </c>
      <c r="AD70" s="25" t="s">
        <v>236</v>
      </c>
      <c r="AE70" s="25" t="s">
        <v>200</v>
      </c>
      <c r="AF70" s="25" t="s">
        <v>200</v>
      </c>
      <c r="AG70" s="25" t="s">
        <v>367</v>
      </c>
      <c r="AH70" s="25" t="s">
        <v>474</v>
      </c>
      <c r="AI70" s="25" t="s">
        <v>196</v>
      </c>
      <c r="AJ70" s="25" t="s">
        <v>197</v>
      </c>
      <c r="AK70" s="25" t="s">
        <v>198</v>
      </c>
      <c r="AL70" s="25" t="s">
        <v>193</v>
      </c>
      <c r="AM70" s="25" t="s">
        <v>236</v>
      </c>
      <c r="AN70" s="25" t="s">
        <v>200</v>
      </c>
      <c r="AO70" s="25" t="s">
        <v>192</v>
      </c>
      <c r="AP70" s="25" t="s">
        <v>64</v>
      </c>
      <c r="AQ70" s="25" t="s">
        <v>62</v>
      </c>
      <c r="AR70" s="25" t="s">
        <v>576</v>
      </c>
      <c r="AS70" s="25" t="s">
        <v>198</v>
      </c>
      <c r="AT70" s="25" t="s">
        <v>197</v>
      </c>
      <c r="AU70" s="25" t="s">
        <v>197</v>
      </c>
      <c r="AV70" s="25" t="s">
        <v>181</v>
      </c>
      <c r="AW70" s="23">
        <v>1</v>
      </c>
      <c r="AX70" s="23">
        <v>3</v>
      </c>
      <c r="AY70" s="25" t="s">
        <v>181</v>
      </c>
      <c r="AZ70" s="25" t="s">
        <v>181</v>
      </c>
      <c r="BA70" s="23">
        <v>2</v>
      </c>
      <c r="BB70" s="25" t="s">
        <v>208</v>
      </c>
      <c r="BC70" s="25" t="s">
        <v>577</v>
      </c>
      <c r="BD70" s="25" t="s">
        <v>578</v>
      </c>
    </row>
    <row r="71" spans="1:56" ht="210" x14ac:dyDescent="0.3">
      <c r="A71" s="24">
        <v>44976.311793981484</v>
      </c>
      <c r="B71" s="24">
        <v>44976.311851851853</v>
      </c>
      <c r="C71" s="25" t="s">
        <v>467</v>
      </c>
      <c r="D71" s="25" t="s">
        <v>181</v>
      </c>
      <c r="E71" s="23">
        <v>100</v>
      </c>
      <c r="F71" s="23">
        <v>5</v>
      </c>
      <c r="G71" s="25" t="s">
        <v>179</v>
      </c>
      <c r="H71" s="24">
        <v>44976.311860520836</v>
      </c>
      <c r="I71" s="25" t="s">
        <v>579</v>
      </c>
      <c r="J71" s="25" t="s">
        <v>181</v>
      </c>
      <c r="K71" s="25" t="s">
        <v>181</v>
      </c>
      <c r="L71" s="25" t="s">
        <v>181</v>
      </c>
      <c r="M71" s="25" t="s">
        <v>181</v>
      </c>
      <c r="N71" s="23">
        <v>1.2928999999999999</v>
      </c>
      <c r="O71" s="23">
        <v>103.85469999999999</v>
      </c>
      <c r="P71" s="25" t="s">
        <v>469</v>
      </c>
      <c r="Q71" s="25" t="s">
        <v>181</v>
      </c>
      <c r="R71" s="25" t="s">
        <v>184</v>
      </c>
      <c r="S71" s="25" t="s">
        <v>580</v>
      </c>
      <c r="T71" s="25" t="s">
        <v>507</v>
      </c>
      <c r="U71" s="25" t="s">
        <v>187</v>
      </c>
      <c r="V71" s="25" t="s">
        <v>462</v>
      </c>
      <c r="W71" s="25" t="s">
        <v>189</v>
      </c>
      <c r="X71" s="25" t="s">
        <v>490</v>
      </c>
      <c r="Y71" s="25" t="s">
        <v>67</v>
      </c>
      <c r="Z71" s="25" t="s">
        <v>60</v>
      </c>
      <c r="AA71" s="25" t="s">
        <v>367</v>
      </c>
      <c r="AB71" s="25" t="s">
        <v>236</v>
      </c>
      <c r="AC71" s="25" t="s">
        <v>496</v>
      </c>
      <c r="AD71" s="25" t="s">
        <v>192</v>
      </c>
      <c r="AE71" s="25" t="s">
        <v>192</v>
      </c>
      <c r="AF71" s="25" t="s">
        <v>236</v>
      </c>
      <c r="AG71" s="25" t="s">
        <v>192</v>
      </c>
      <c r="AH71" s="25" t="s">
        <v>237</v>
      </c>
      <c r="AI71" s="25" t="s">
        <v>295</v>
      </c>
      <c r="AJ71" s="25" t="s">
        <v>196</v>
      </c>
      <c r="AK71" s="25" t="s">
        <v>295</v>
      </c>
      <c r="AL71" s="25" t="s">
        <v>200</v>
      </c>
      <c r="AM71" s="25" t="s">
        <v>193</v>
      </c>
      <c r="AN71" s="25" t="s">
        <v>236</v>
      </c>
      <c r="AO71" s="25" t="s">
        <v>199</v>
      </c>
      <c r="AP71" s="25" t="s">
        <v>68</v>
      </c>
      <c r="AQ71" s="25" t="s">
        <v>67</v>
      </c>
      <c r="AR71" s="25" t="s">
        <v>581</v>
      </c>
      <c r="AS71" s="25" t="s">
        <v>216</v>
      </c>
      <c r="AT71" s="25" t="s">
        <v>197</v>
      </c>
      <c r="AU71" s="25" t="s">
        <v>216</v>
      </c>
      <c r="AV71" s="23">
        <v>1</v>
      </c>
      <c r="AW71" s="23">
        <v>2</v>
      </c>
      <c r="AX71" s="23">
        <v>3</v>
      </c>
      <c r="AY71" s="23">
        <v>2</v>
      </c>
      <c r="AZ71" s="25" t="s">
        <v>181</v>
      </c>
      <c r="BA71" s="25" t="s">
        <v>181</v>
      </c>
      <c r="BB71" s="25" t="s">
        <v>277</v>
      </c>
      <c r="BC71" s="25" t="s">
        <v>582</v>
      </c>
      <c r="BD71" s="25" t="s">
        <v>583</v>
      </c>
    </row>
    <row r="72" spans="1:56" ht="196" x14ac:dyDescent="0.3">
      <c r="A72" s="24">
        <v>44976.311851851853</v>
      </c>
      <c r="B72" s="24">
        <v>44976.311921296299</v>
      </c>
      <c r="C72" s="25" t="s">
        <v>467</v>
      </c>
      <c r="D72" s="25" t="s">
        <v>181</v>
      </c>
      <c r="E72" s="23">
        <v>100</v>
      </c>
      <c r="F72" s="23">
        <v>6</v>
      </c>
      <c r="G72" s="25" t="s">
        <v>179</v>
      </c>
      <c r="H72" s="24">
        <v>44976.311922893517</v>
      </c>
      <c r="I72" s="25" t="s">
        <v>584</v>
      </c>
      <c r="J72" s="25" t="s">
        <v>181</v>
      </c>
      <c r="K72" s="25" t="s">
        <v>181</v>
      </c>
      <c r="L72" s="25" t="s">
        <v>181</v>
      </c>
      <c r="M72" s="25" t="s">
        <v>181</v>
      </c>
      <c r="N72" s="23">
        <v>1.2928999999999999</v>
      </c>
      <c r="O72" s="23">
        <v>103.85469999999999</v>
      </c>
      <c r="P72" s="25" t="s">
        <v>469</v>
      </c>
      <c r="Q72" s="25" t="s">
        <v>181</v>
      </c>
      <c r="R72" s="25" t="s">
        <v>184</v>
      </c>
      <c r="S72" s="25" t="s">
        <v>585</v>
      </c>
      <c r="T72" s="25" t="s">
        <v>349</v>
      </c>
      <c r="U72" s="25" t="s">
        <v>471</v>
      </c>
      <c r="V72" s="25" t="s">
        <v>539</v>
      </c>
      <c r="W72" s="25" t="s">
        <v>481</v>
      </c>
      <c r="X72" s="25" t="s">
        <v>181</v>
      </c>
      <c r="Y72" s="25" t="s">
        <v>60</v>
      </c>
      <c r="Z72" s="25" t="s">
        <v>59</v>
      </c>
      <c r="AA72" s="25" t="s">
        <v>192</v>
      </c>
      <c r="AB72" s="25" t="s">
        <v>193</v>
      </c>
      <c r="AC72" s="25" t="s">
        <v>473</v>
      </c>
      <c r="AD72" s="25" t="s">
        <v>367</v>
      </c>
      <c r="AE72" s="25" t="s">
        <v>236</v>
      </c>
      <c r="AF72" s="25" t="s">
        <v>192</v>
      </c>
      <c r="AG72" s="25" t="s">
        <v>236</v>
      </c>
      <c r="AH72" s="25" t="s">
        <v>474</v>
      </c>
      <c r="AI72" s="25" t="s">
        <v>216</v>
      </c>
      <c r="AJ72" s="25" t="s">
        <v>197</v>
      </c>
      <c r="AK72" s="25" t="s">
        <v>197</v>
      </c>
      <c r="AL72" s="25" t="s">
        <v>236</v>
      </c>
      <c r="AM72" s="25" t="s">
        <v>236</v>
      </c>
      <c r="AN72" s="25" t="s">
        <v>192</v>
      </c>
      <c r="AO72" s="25" t="s">
        <v>192</v>
      </c>
      <c r="AP72" s="25" t="s">
        <v>59</v>
      </c>
      <c r="AQ72" s="25" t="s">
        <v>61</v>
      </c>
      <c r="AR72" s="25" t="s">
        <v>586</v>
      </c>
      <c r="AS72" s="25" t="s">
        <v>197</v>
      </c>
      <c r="AT72" s="25" t="s">
        <v>198</v>
      </c>
      <c r="AU72" s="25" t="s">
        <v>198</v>
      </c>
      <c r="AV72" s="25" t="s">
        <v>181</v>
      </c>
      <c r="AW72" s="23">
        <v>2</v>
      </c>
      <c r="AX72" s="25" t="s">
        <v>181</v>
      </c>
      <c r="AY72" s="25" t="s">
        <v>181</v>
      </c>
      <c r="AZ72" s="25" t="s">
        <v>181</v>
      </c>
      <c r="BA72" s="23">
        <v>3</v>
      </c>
      <c r="BB72" s="25" t="s">
        <v>220</v>
      </c>
      <c r="BC72" s="25" t="s">
        <v>587</v>
      </c>
      <c r="BD72" s="25" t="s">
        <v>588</v>
      </c>
    </row>
    <row r="73" spans="1:56" ht="210" x14ac:dyDescent="0.3">
      <c r="A73" s="24">
        <v>44976.311921296299</v>
      </c>
      <c r="B73" s="24">
        <v>44976.311979166669</v>
      </c>
      <c r="C73" s="25" t="s">
        <v>467</v>
      </c>
      <c r="D73" s="25" t="s">
        <v>181</v>
      </c>
      <c r="E73" s="23">
        <v>100</v>
      </c>
      <c r="F73" s="23">
        <v>5</v>
      </c>
      <c r="G73" s="25" t="s">
        <v>179</v>
      </c>
      <c r="H73" s="24">
        <v>44976.311983715277</v>
      </c>
      <c r="I73" s="25" t="s">
        <v>589</v>
      </c>
      <c r="J73" s="25" t="s">
        <v>181</v>
      </c>
      <c r="K73" s="25" t="s">
        <v>181</v>
      </c>
      <c r="L73" s="25" t="s">
        <v>181</v>
      </c>
      <c r="M73" s="25" t="s">
        <v>181</v>
      </c>
      <c r="N73" s="23">
        <v>1.2928999999999999</v>
      </c>
      <c r="O73" s="23">
        <v>103.85469999999999</v>
      </c>
      <c r="P73" s="25" t="s">
        <v>469</v>
      </c>
      <c r="Q73" s="25" t="s">
        <v>181</v>
      </c>
      <c r="R73" s="25" t="s">
        <v>184</v>
      </c>
      <c r="S73" s="25" t="s">
        <v>590</v>
      </c>
      <c r="T73" s="25" t="s">
        <v>325</v>
      </c>
      <c r="U73" s="25" t="s">
        <v>471</v>
      </c>
      <c r="V73" s="25" t="s">
        <v>249</v>
      </c>
      <c r="W73" s="25" t="s">
        <v>481</v>
      </c>
      <c r="X73" s="25" t="s">
        <v>181</v>
      </c>
      <c r="Y73" s="25" t="s">
        <v>68</v>
      </c>
      <c r="Z73" s="25" t="s">
        <v>65</v>
      </c>
      <c r="AA73" s="25" t="s">
        <v>192</v>
      </c>
      <c r="AB73" s="25" t="s">
        <v>200</v>
      </c>
      <c r="AC73" s="25" t="s">
        <v>483</v>
      </c>
      <c r="AD73" s="25" t="s">
        <v>193</v>
      </c>
      <c r="AE73" s="25" t="s">
        <v>200</v>
      </c>
      <c r="AF73" s="25" t="s">
        <v>236</v>
      </c>
      <c r="AG73" s="25" t="s">
        <v>236</v>
      </c>
      <c r="AH73" s="25" t="s">
        <v>496</v>
      </c>
      <c r="AI73" s="25" t="s">
        <v>197</v>
      </c>
      <c r="AJ73" s="25" t="s">
        <v>295</v>
      </c>
      <c r="AK73" s="25" t="s">
        <v>295</v>
      </c>
      <c r="AL73" s="25" t="s">
        <v>192</v>
      </c>
      <c r="AM73" s="25" t="s">
        <v>200</v>
      </c>
      <c r="AN73" s="25" t="s">
        <v>200</v>
      </c>
      <c r="AO73" s="25" t="s">
        <v>236</v>
      </c>
      <c r="AP73" s="25" t="s">
        <v>62</v>
      </c>
      <c r="AQ73" s="25" t="s">
        <v>64</v>
      </c>
      <c r="AR73" s="25" t="s">
        <v>591</v>
      </c>
      <c r="AS73" s="25" t="s">
        <v>295</v>
      </c>
      <c r="AT73" s="25" t="s">
        <v>197</v>
      </c>
      <c r="AU73" s="25" t="s">
        <v>196</v>
      </c>
      <c r="AV73" s="25" t="s">
        <v>181</v>
      </c>
      <c r="AW73" s="25" t="s">
        <v>181</v>
      </c>
      <c r="AX73" s="23">
        <v>1</v>
      </c>
      <c r="AY73" s="25" t="s">
        <v>181</v>
      </c>
      <c r="AZ73" s="25" t="s">
        <v>181</v>
      </c>
      <c r="BA73" s="25" t="s">
        <v>181</v>
      </c>
      <c r="BB73" s="25" t="s">
        <v>208</v>
      </c>
      <c r="BC73" s="25" t="s">
        <v>592</v>
      </c>
      <c r="BD73" s="25" t="s">
        <v>593</v>
      </c>
    </row>
    <row r="74" spans="1:56" ht="182" x14ac:dyDescent="0.3">
      <c r="A74" s="24">
        <v>44976.311979166669</v>
      </c>
      <c r="B74" s="24">
        <v>44976.312037037038</v>
      </c>
      <c r="C74" s="25" t="s">
        <v>467</v>
      </c>
      <c r="D74" s="25" t="s">
        <v>181</v>
      </c>
      <c r="E74" s="23">
        <v>100</v>
      </c>
      <c r="F74" s="23">
        <v>5</v>
      </c>
      <c r="G74" s="25" t="s">
        <v>179</v>
      </c>
      <c r="H74" s="24">
        <v>44976.312046238425</v>
      </c>
      <c r="I74" s="25" t="s">
        <v>594</v>
      </c>
      <c r="J74" s="25" t="s">
        <v>181</v>
      </c>
      <c r="K74" s="25" t="s">
        <v>181</v>
      </c>
      <c r="L74" s="25" t="s">
        <v>181</v>
      </c>
      <c r="M74" s="25" t="s">
        <v>181</v>
      </c>
      <c r="N74" s="23">
        <v>1.2928999999999999</v>
      </c>
      <c r="O74" s="23">
        <v>103.85469999999999</v>
      </c>
      <c r="P74" s="25" t="s">
        <v>469</v>
      </c>
      <c r="Q74" s="25" t="s">
        <v>181</v>
      </c>
      <c r="R74" s="25" t="s">
        <v>184</v>
      </c>
      <c r="S74" s="25" t="s">
        <v>595</v>
      </c>
      <c r="T74" s="25" t="s">
        <v>186</v>
      </c>
      <c r="U74" s="25" t="s">
        <v>187</v>
      </c>
      <c r="V74" s="25" t="s">
        <v>188</v>
      </c>
      <c r="W74" s="25" t="s">
        <v>481</v>
      </c>
      <c r="X74" s="25" t="s">
        <v>181</v>
      </c>
      <c r="Y74" s="25" t="s">
        <v>62</v>
      </c>
      <c r="Z74" s="25" t="s">
        <v>191</v>
      </c>
      <c r="AA74" s="25" t="s">
        <v>200</v>
      </c>
      <c r="AB74" s="25" t="s">
        <v>236</v>
      </c>
      <c r="AC74" s="25" t="s">
        <v>483</v>
      </c>
      <c r="AD74" s="25" t="s">
        <v>367</v>
      </c>
      <c r="AE74" s="25" t="s">
        <v>200</v>
      </c>
      <c r="AF74" s="25" t="s">
        <v>236</v>
      </c>
      <c r="AG74" s="25" t="s">
        <v>193</v>
      </c>
      <c r="AH74" s="25" t="s">
        <v>483</v>
      </c>
      <c r="AI74" s="25" t="s">
        <v>197</v>
      </c>
      <c r="AJ74" s="25" t="s">
        <v>197</v>
      </c>
      <c r="AK74" s="25" t="s">
        <v>198</v>
      </c>
      <c r="AL74" s="25" t="s">
        <v>200</v>
      </c>
      <c r="AM74" s="25" t="s">
        <v>192</v>
      </c>
      <c r="AN74" s="25" t="s">
        <v>192</v>
      </c>
      <c r="AO74" s="25" t="s">
        <v>236</v>
      </c>
      <c r="AP74" s="25" t="s">
        <v>67</v>
      </c>
      <c r="AQ74" s="25" t="s">
        <v>61</v>
      </c>
      <c r="AR74" s="25" t="s">
        <v>596</v>
      </c>
      <c r="AS74" s="25" t="s">
        <v>295</v>
      </c>
      <c r="AT74" s="25" t="s">
        <v>198</v>
      </c>
      <c r="AU74" s="25" t="s">
        <v>198</v>
      </c>
      <c r="AV74" s="25" t="s">
        <v>181</v>
      </c>
      <c r="AW74" s="23">
        <v>2</v>
      </c>
      <c r="AX74" s="25" t="s">
        <v>181</v>
      </c>
      <c r="AY74" s="25" t="s">
        <v>181</v>
      </c>
      <c r="AZ74" s="25" t="s">
        <v>181</v>
      </c>
      <c r="BA74" s="25" t="s">
        <v>181</v>
      </c>
      <c r="BB74" s="25" t="s">
        <v>302</v>
      </c>
      <c r="BC74" s="25" t="s">
        <v>597</v>
      </c>
      <c r="BD74" s="25" t="s">
        <v>598</v>
      </c>
    </row>
    <row r="75" spans="1:56" ht="196" x14ac:dyDescent="0.3">
      <c r="A75" s="24">
        <v>44976.312037037038</v>
      </c>
      <c r="B75" s="24">
        <v>44976.312106481484</v>
      </c>
      <c r="C75" s="25" t="s">
        <v>467</v>
      </c>
      <c r="D75" s="25" t="s">
        <v>181</v>
      </c>
      <c r="E75" s="23">
        <v>100</v>
      </c>
      <c r="F75" s="23">
        <v>6</v>
      </c>
      <c r="G75" s="25" t="s">
        <v>179</v>
      </c>
      <c r="H75" s="24">
        <v>44976.312108391205</v>
      </c>
      <c r="I75" s="25" t="s">
        <v>599</v>
      </c>
      <c r="J75" s="25" t="s">
        <v>181</v>
      </c>
      <c r="K75" s="25" t="s">
        <v>181</v>
      </c>
      <c r="L75" s="25" t="s">
        <v>181</v>
      </c>
      <c r="M75" s="25" t="s">
        <v>181</v>
      </c>
      <c r="N75" s="23">
        <v>1.2928999999999999</v>
      </c>
      <c r="O75" s="23">
        <v>103.85469999999999</v>
      </c>
      <c r="P75" s="25" t="s">
        <v>469</v>
      </c>
      <c r="Q75" s="25" t="s">
        <v>181</v>
      </c>
      <c r="R75" s="25" t="s">
        <v>184</v>
      </c>
      <c r="S75" s="25" t="s">
        <v>600</v>
      </c>
      <c r="T75" s="25" t="s">
        <v>507</v>
      </c>
      <c r="U75" s="25" t="s">
        <v>471</v>
      </c>
      <c r="V75" s="25" t="s">
        <v>601</v>
      </c>
      <c r="W75" s="25" t="s">
        <v>189</v>
      </c>
      <c r="X75" s="25" t="s">
        <v>181</v>
      </c>
      <c r="Y75" s="25" t="s">
        <v>69</v>
      </c>
      <c r="Z75" s="25" t="s">
        <v>191</v>
      </c>
      <c r="AA75" s="25" t="s">
        <v>367</v>
      </c>
      <c r="AB75" s="25" t="s">
        <v>192</v>
      </c>
      <c r="AC75" s="25" t="s">
        <v>235</v>
      </c>
      <c r="AD75" s="25" t="s">
        <v>193</v>
      </c>
      <c r="AE75" s="25" t="s">
        <v>236</v>
      </c>
      <c r="AF75" s="25" t="s">
        <v>193</v>
      </c>
      <c r="AG75" s="25" t="s">
        <v>236</v>
      </c>
      <c r="AH75" s="25" t="s">
        <v>214</v>
      </c>
      <c r="AI75" s="25" t="s">
        <v>196</v>
      </c>
      <c r="AJ75" s="25" t="s">
        <v>197</v>
      </c>
      <c r="AK75" s="25" t="s">
        <v>198</v>
      </c>
      <c r="AL75" s="25" t="s">
        <v>192</v>
      </c>
      <c r="AM75" s="25" t="s">
        <v>236</v>
      </c>
      <c r="AN75" s="25" t="s">
        <v>200</v>
      </c>
      <c r="AO75" s="25" t="s">
        <v>200</v>
      </c>
      <c r="AP75" s="25" t="s">
        <v>65</v>
      </c>
      <c r="AQ75" s="25" t="s">
        <v>191</v>
      </c>
      <c r="AR75" s="25" t="s">
        <v>602</v>
      </c>
      <c r="AS75" s="25" t="s">
        <v>198</v>
      </c>
      <c r="AT75" s="25" t="s">
        <v>197</v>
      </c>
      <c r="AU75" s="25" t="s">
        <v>198</v>
      </c>
      <c r="AV75" s="23">
        <v>1</v>
      </c>
      <c r="AW75" s="25" t="s">
        <v>181</v>
      </c>
      <c r="AX75" s="25" t="s">
        <v>181</v>
      </c>
      <c r="AY75" s="25" t="s">
        <v>181</v>
      </c>
      <c r="AZ75" s="23">
        <v>1</v>
      </c>
      <c r="BA75" s="23">
        <v>3</v>
      </c>
      <c r="BB75" s="25" t="s">
        <v>220</v>
      </c>
      <c r="BC75" s="25" t="s">
        <v>603</v>
      </c>
      <c r="BD75" s="25" t="s">
        <v>604</v>
      </c>
    </row>
    <row r="76" spans="1:56" ht="210" x14ac:dyDescent="0.3">
      <c r="A76" s="24">
        <v>44976.312106481484</v>
      </c>
      <c r="B76" s="24">
        <v>44976.312164351853</v>
      </c>
      <c r="C76" s="25" t="s">
        <v>467</v>
      </c>
      <c r="D76" s="25" t="s">
        <v>181</v>
      </c>
      <c r="E76" s="23">
        <v>100</v>
      </c>
      <c r="F76" s="23">
        <v>5</v>
      </c>
      <c r="G76" s="25" t="s">
        <v>179</v>
      </c>
      <c r="H76" s="24">
        <v>44976.312170648147</v>
      </c>
      <c r="I76" s="25" t="s">
        <v>605</v>
      </c>
      <c r="J76" s="25" t="s">
        <v>181</v>
      </c>
      <c r="K76" s="25" t="s">
        <v>181</v>
      </c>
      <c r="L76" s="25" t="s">
        <v>181</v>
      </c>
      <c r="M76" s="25" t="s">
        <v>181</v>
      </c>
      <c r="N76" s="23">
        <v>1.2928999999999999</v>
      </c>
      <c r="O76" s="23">
        <v>103.85469999999999</v>
      </c>
      <c r="P76" s="25" t="s">
        <v>469</v>
      </c>
      <c r="Q76" s="25" t="s">
        <v>181</v>
      </c>
      <c r="R76" s="25" t="s">
        <v>184</v>
      </c>
      <c r="S76" s="25" t="s">
        <v>606</v>
      </c>
      <c r="T76" s="25" t="s">
        <v>325</v>
      </c>
      <c r="U76" s="25" t="s">
        <v>187</v>
      </c>
      <c r="V76" s="25" t="s">
        <v>225</v>
      </c>
      <c r="W76" s="25" t="s">
        <v>189</v>
      </c>
      <c r="X76" s="25" t="s">
        <v>353</v>
      </c>
      <c r="Y76" s="25" t="s">
        <v>69</v>
      </c>
      <c r="Z76" s="25" t="s">
        <v>59</v>
      </c>
      <c r="AA76" s="25" t="s">
        <v>236</v>
      </c>
      <c r="AB76" s="25" t="s">
        <v>367</v>
      </c>
      <c r="AC76" s="25" t="s">
        <v>228</v>
      </c>
      <c r="AD76" s="25" t="s">
        <v>193</v>
      </c>
      <c r="AE76" s="25" t="s">
        <v>200</v>
      </c>
      <c r="AF76" s="25" t="s">
        <v>367</v>
      </c>
      <c r="AG76" s="25" t="s">
        <v>193</v>
      </c>
      <c r="AH76" s="25" t="s">
        <v>237</v>
      </c>
      <c r="AI76" s="25" t="s">
        <v>295</v>
      </c>
      <c r="AJ76" s="25" t="s">
        <v>197</v>
      </c>
      <c r="AK76" s="25" t="s">
        <v>295</v>
      </c>
      <c r="AL76" s="25" t="s">
        <v>236</v>
      </c>
      <c r="AM76" s="25" t="s">
        <v>236</v>
      </c>
      <c r="AN76" s="25" t="s">
        <v>192</v>
      </c>
      <c r="AO76" s="25" t="s">
        <v>236</v>
      </c>
      <c r="AP76" s="25" t="s">
        <v>64</v>
      </c>
      <c r="AQ76" s="25" t="s">
        <v>61</v>
      </c>
      <c r="AR76" s="25" t="s">
        <v>607</v>
      </c>
      <c r="AS76" s="25" t="s">
        <v>196</v>
      </c>
      <c r="AT76" s="25" t="s">
        <v>295</v>
      </c>
      <c r="AU76" s="25" t="s">
        <v>295</v>
      </c>
      <c r="AV76" s="23">
        <v>3</v>
      </c>
      <c r="AW76" s="25" t="s">
        <v>181</v>
      </c>
      <c r="AX76" s="25" t="s">
        <v>181</v>
      </c>
      <c r="AY76" s="25" t="s">
        <v>181</v>
      </c>
      <c r="AZ76" s="25" t="s">
        <v>181</v>
      </c>
      <c r="BA76" s="23">
        <v>2</v>
      </c>
      <c r="BB76" s="25" t="s">
        <v>277</v>
      </c>
      <c r="BC76" s="25" t="s">
        <v>608</v>
      </c>
      <c r="BD76" s="25" t="s">
        <v>609</v>
      </c>
    </row>
    <row r="77" spans="1:56" ht="210" x14ac:dyDescent="0.3">
      <c r="A77" s="24">
        <v>44976.312164351853</v>
      </c>
      <c r="B77" s="24">
        <v>44976.312222222223</v>
      </c>
      <c r="C77" s="25" t="s">
        <v>467</v>
      </c>
      <c r="D77" s="25" t="s">
        <v>181</v>
      </c>
      <c r="E77" s="23">
        <v>100</v>
      </c>
      <c r="F77" s="23">
        <v>5</v>
      </c>
      <c r="G77" s="25" t="s">
        <v>179</v>
      </c>
      <c r="H77" s="24">
        <v>44976.312232881945</v>
      </c>
      <c r="I77" s="25" t="s">
        <v>610</v>
      </c>
      <c r="J77" s="25" t="s">
        <v>181</v>
      </c>
      <c r="K77" s="25" t="s">
        <v>181</v>
      </c>
      <c r="L77" s="25" t="s">
        <v>181</v>
      </c>
      <c r="M77" s="25" t="s">
        <v>181</v>
      </c>
      <c r="N77" s="23">
        <v>1.2928999999999999</v>
      </c>
      <c r="O77" s="23">
        <v>103.85469999999999</v>
      </c>
      <c r="P77" s="25" t="s">
        <v>469</v>
      </c>
      <c r="Q77" s="25" t="s">
        <v>181</v>
      </c>
      <c r="R77" s="25" t="s">
        <v>184</v>
      </c>
      <c r="S77" s="25" t="s">
        <v>611</v>
      </c>
      <c r="T77" s="25" t="s">
        <v>349</v>
      </c>
      <c r="U77" s="25" t="s">
        <v>507</v>
      </c>
      <c r="V77" s="25" t="s">
        <v>508</v>
      </c>
      <c r="W77" s="25" t="s">
        <v>189</v>
      </c>
      <c r="X77" s="25" t="s">
        <v>181</v>
      </c>
      <c r="Y77" s="25" t="s">
        <v>63</v>
      </c>
      <c r="Z77" s="25" t="s">
        <v>68</v>
      </c>
      <c r="AA77" s="25" t="s">
        <v>192</v>
      </c>
      <c r="AB77" s="25" t="s">
        <v>236</v>
      </c>
      <c r="AC77" s="25" t="s">
        <v>496</v>
      </c>
      <c r="AD77" s="25" t="s">
        <v>367</v>
      </c>
      <c r="AE77" s="25" t="s">
        <v>367</v>
      </c>
      <c r="AF77" s="25" t="s">
        <v>192</v>
      </c>
      <c r="AG77" s="25" t="s">
        <v>200</v>
      </c>
      <c r="AH77" s="25" t="s">
        <v>483</v>
      </c>
      <c r="AI77" s="25" t="s">
        <v>197</v>
      </c>
      <c r="AJ77" s="25" t="s">
        <v>216</v>
      </c>
      <c r="AK77" s="25" t="s">
        <v>216</v>
      </c>
      <c r="AL77" s="25" t="s">
        <v>199</v>
      </c>
      <c r="AM77" s="25" t="s">
        <v>236</v>
      </c>
      <c r="AN77" s="25" t="s">
        <v>192</v>
      </c>
      <c r="AO77" s="25" t="s">
        <v>199</v>
      </c>
      <c r="AP77" s="25" t="s">
        <v>59</v>
      </c>
      <c r="AQ77" s="25" t="s">
        <v>64</v>
      </c>
      <c r="AR77" s="25" t="s">
        <v>612</v>
      </c>
      <c r="AS77" s="25" t="s">
        <v>196</v>
      </c>
      <c r="AT77" s="25" t="s">
        <v>295</v>
      </c>
      <c r="AU77" s="25" t="s">
        <v>197</v>
      </c>
      <c r="AV77" s="25" t="s">
        <v>181</v>
      </c>
      <c r="AW77" s="25" t="s">
        <v>181</v>
      </c>
      <c r="AX77" s="23">
        <v>2</v>
      </c>
      <c r="AY77" s="25" t="s">
        <v>181</v>
      </c>
      <c r="AZ77" s="25" t="s">
        <v>181</v>
      </c>
      <c r="BA77" s="23">
        <v>3</v>
      </c>
      <c r="BB77" s="25" t="s">
        <v>220</v>
      </c>
      <c r="BC77" s="25" t="s">
        <v>613</v>
      </c>
      <c r="BD77" s="25" t="s">
        <v>614</v>
      </c>
    </row>
    <row r="78" spans="1:56" ht="224" x14ac:dyDescent="0.3">
      <c r="A78" s="24">
        <v>44976.312222222223</v>
      </c>
      <c r="B78" s="24">
        <v>44976.312291666669</v>
      </c>
      <c r="C78" s="25" t="s">
        <v>467</v>
      </c>
      <c r="D78" s="25" t="s">
        <v>181</v>
      </c>
      <c r="E78" s="23">
        <v>100</v>
      </c>
      <c r="F78" s="23">
        <v>6</v>
      </c>
      <c r="G78" s="25" t="s">
        <v>179</v>
      </c>
      <c r="H78" s="24">
        <v>44976.31229321759</v>
      </c>
      <c r="I78" s="25" t="s">
        <v>615</v>
      </c>
      <c r="J78" s="25" t="s">
        <v>181</v>
      </c>
      <c r="K78" s="25" t="s">
        <v>181</v>
      </c>
      <c r="L78" s="25" t="s">
        <v>181</v>
      </c>
      <c r="M78" s="25" t="s">
        <v>181</v>
      </c>
      <c r="N78" s="23">
        <v>1.2928999999999999</v>
      </c>
      <c r="O78" s="23">
        <v>103.85469999999999</v>
      </c>
      <c r="P78" s="25" t="s">
        <v>469</v>
      </c>
      <c r="Q78" s="25" t="s">
        <v>181</v>
      </c>
      <c r="R78" s="25" t="s">
        <v>184</v>
      </c>
      <c r="S78" s="25" t="s">
        <v>616</v>
      </c>
      <c r="T78" s="25" t="s">
        <v>349</v>
      </c>
      <c r="U78" s="25" t="s">
        <v>471</v>
      </c>
      <c r="V78" s="25" t="s">
        <v>617</v>
      </c>
      <c r="W78" s="25" t="s">
        <v>481</v>
      </c>
      <c r="X78" s="25" t="s">
        <v>181</v>
      </c>
      <c r="Y78" s="25" t="s">
        <v>191</v>
      </c>
      <c r="Z78" s="25" t="s">
        <v>61</v>
      </c>
      <c r="AA78" s="25" t="s">
        <v>367</v>
      </c>
      <c r="AB78" s="25" t="s">
        <v>193</v>
      </c>
      <c r="AC78" s="25" t="s">
        <v>474</v>
      </c>
      <c r="AD78" s="25" t="s">
        <v>193</v>
      </c>
      <c r="AE78" s="25" t="s">
        <v>367</v>
      </c>
      <c r="AF78" s="25" t="s">
        <v>236</v>
      </c>
      <c r="AG78" s="25" t="s">
        <v>192</v>
      </c>
      <c r="AH78" s="25" t="s">
        <v>237</v>
      </c>
      <c r="AI78" s="25" t="s">
        <v>197</v>
      </c>
      <c r="AJ78" s="25" t="s">
        <v>197</v>
      </c>
      <c r="AK78" s="25" t="s">
        <v>198</v>
      </c>
      <c r="AL78" s="25" t="s">
        <v>200</v>
      </c>
      <c r="AM78" s="25" t="s">
        <v>199</v>
      </c>
      <c r="AN78" s="25" t="s">
        <v>192</v>
      </c>
      <c r="AO78" s="25" t="s">
        <v>236</v>
      </c>
      <c r="AP78" s="25" t="s">
        <v>61</v>
      </c>
      <c r="AQ78" s="25" t="s">
        <v>63</v>
      </c>
      <c r="AR78" s="25" t="s">
        <v>618</v>
      </c>
      <c r="AS78" s="25" t="s">
        <v>216</v>
      </c>
      <c r="AT78" s="25" t="s">
        <v>216</v>
      </c>
      <c r="AU78" s="25" t="s">
        <v>196</v>
      </c>
      <c r="AV78" s="25" t="s">
        <v>181</v>
      </c>
      <c r="AW78" s="25" t="s">
        <v>181</v>
      </c>
      <c r="AX78" s="25" t="s">
        <v>181</v>
      </c>
      <c r="AY78" s="25" t="s">
        <v>181</v>
      </c>
      <c r="AZ78" s="25" t="s">
        <v>181</v>
      </c>
      <c r="BA78" s="23">
        <v>1</v>
      </c>
      <c r="BB78" s="25" t="s">
        <v>277</v>
      </c>
      <c r="BC78" s="25" t="s">
        <v>619</v>
      </c>
      <c r="BD78" s="25" t="s">
        <v>620</v>
      </c>
    </row>
    <row r="79" spans="1:56" ht="238" x14ac:dyDescent="0.3">
      <c r="A79" s="24">
        <v>44976.312291666669</v>
      </c>
      <c r="B79" s="24">
        <v>44976.312349537038</v>
      </c>
      <c r="C79" s="25" t="s">
        <v>467</v>
      </c>
      <c r="D79" s="25" t="s">
        <v>181</v>
      </c>
      <c r="E79" s="23">
        <v>100</v>
      </c>
      <c r="F79" s="23">
        <v>5</v>
      </c>
      <c r="G79" s="25" t="s">
        <v>179</v>
      </c>
      <c r="H79" s="24">
        <v>44976.31235659722</v>
      </c>
      <c r="I79" s="25" t="s">
        <v>621</v>
      </c>
      <c r="J79" s="25" t="s">
        <v>181</v>
      </c>
      <c r="K79" s="25" t="s">
        <v>181</v>
      </c>
      <c r="L79" s="25" t="s">
        <v>181</v>
      </c>
      <c r="M79" s="25" t="s">
        <v>181</v>
      </c>
      <c r="N79" s="23">
        <v>1.2928999999999999</v>
      </c>
      <c r="O79" s="23">
        <v>103.85469999999999</v>
      </c>
      <c r="P79" s="25" t="s">
        <v>469</v>
      </c>
      <c r="Q79" s="25" t="s">
        <v>181</v>
      </c>
      <c r="R79" s="25" t="s">
        <v>184</v>
      </c>
      <c r="S79" s="25" t="s">
        <v>622</v>
      </c>
      <c r="T79" s="25" t="s">
        <v>349</v>
      </c>
      <c r="U79" s="25" t="s">
        <v>507</v>
      </c>
      <c r="V79" s="25" t="s">
        <v>480</v>
      </c>
      <c r="W79" s="25" t="s">
        <v>226</v>
      </c>
      <c r="X79" s="25" t="s">
        <v>490</v>
      </c>
      <c r="Y79" s="25" t="s">
        <v>65</v>
      </c>
      <c r="Z79" s="25" t="s">
        <v>60</v>
      </c>
      <c r="AA79" s="25" t="s">
        <v>367</v>
      </c>
      <c r="AB79" s="25" t="s">
        <v>367</v>
      </c>
      <c r="AC79" s="25" t="s">
        <v>473</v>
      </c>
      <c r="AD79" s="25" t="s">
        <v>192</v>
      </c>
      <c r="AE79" s="25" t="s">
        <v>193</v>
      </c>
      <c r="AF79" s="25" t="s">
        <v>193</v>
      </c>
      <c r="AG79" s="25" t="s">
        <v>236</v>
      </c>
      <c r="AH79" s="25" t="s">
        <v>473</v>
      </c>
      <c r="AI79" s="25" t="s">
        <v>198</v>
      </c>
      <c r="AJ79" s="25" t="s">
        <v>295</v>
      </c>
      <c r="AK79" s="25" t="s">
        <v>216</v>
      </c>
      <c r="AL79" s="25" t="s">
        <v>236</v>
      </c>
      <c r="AM79" s="25" t="s">
        <v>236</v>
      </c>
      <c r="AN79" s="25" t="s">
        <v>236</v>
      </c>
      <c r="AO79" s="25" t="s">
        <v>199</v>
      </c>
      <c r="AP79" s="25" t="s">
        <v>69</v>
      </c>
      <c r="AQ79" s="25" t="s">
        <v>59</v>
      </c>
      <c r="AR79" s="25" t="s">
        <v>623</v>
      </c>
      <c r="AS79" s="25" t="s">
        <v>197</v>
      </c>
      <c r="AT79" s="25" t="s">
        <v>196</v>
      </c>
      <c r="AU79" s="25" t="s">
        <v>198</v>
      </c>
      <c r="AV79" s="25" t="s">
        <v>181</v>
      </c>
      <c r="AW79" s="25" t="s">
        <v>181</v>
      </c>
      <c r="AX79" s="23">
        <v>3</v>
      </c>
      <c r="AY79" s="23">
        <v>3</v>
      </c>
      <c r="AZ79" s="25" t="s">
        <v>181</v>
      </c>
      <c r="BA79" s="25" t="s">
        <v>181</v>
      </c>
      <c r="BB79" s="25" t="s">
        <v>277</v>
      </c>
      <c r="BC79" s="25" t="s">
        <v>624</v>
      </c>
      <c r="BD79" s="25" t="s">
        <v>625</v>
      </c>
    </row>
    <row r="80" spans="1:56" ht="182" x14ac:dyDescent="0.3">
      <c r="A80" s="24">
        <v>44976.312349537038</v>
      </c>
      <c r="B80" s="24">
        <v>44976.312407407408</v>
      </c>
      <c r="C80" s="25" t="s">
        <v>467</v>
      </c>
      <c r="D80" s="25" t="s">
        <v>181</v>
      </c>
      <c r="E80" s="23">
        <v>100</v>
      </c>
      <c r="F80" s="23">
        <v>5</v>
      </c>
      <c r="G80" s="25" t="s">
        <v>179</v>
      </c>
      <c r="H80" s="24">
        <v>44976.312418043985</v>
      </c>
      <c r="I80" s="25" t="s">
        <v>626</v>
      </c>
      <c r="J80" s="25" t="s">
        <v>181</v>
      </c>
      <c r="K80" s="25" t="s">
        <v>181</v>
      </c>
      <c r="L80" s="25" t="s">
        <v>181</v>
      </c>
      <c r="M80" s="25" t="s">
        <v>181</v>
      </c>
      <c r="N80" s="23">
        <v>1.2928999999999999</v>
      </c>
      <c r="O80" s="23">
        <v>103.85469999999999</v>
      </c>
      <c r="P80" s="25" t="s">
        <v>469</v>
      </c>
      <c r="Q80" s="25" t="s">
        <v>181</v>
      </c>
      <c r="R80" s="25" t="s">
        <v>184</v>
      </c>
      <c r="S80" s="25" t="s">
        <v>627</v>
      </c>
      <c r="T80" s="25" t="s">
        <v>507</v>
      </c>
      <c r="U80" s="25" t="s">
        <v>471</v>
      </c>
      <c r="V80" s="25" t="s">
        <v>249</v>
      </c>
      <c r="W80" s="25" t="s">
        <v>189</v>
      </c>
      <c r="X80" s="25" t="s">
        <v>181</v>
      </c>
      <c r="Y80" s="25" t="s">
        <v>59</v>
      </c>
      <c r="Z80" s="25" t="s">
        <v>63</v>
      </c>
      <c r="AA80" s="25" t="s">
        <v>236</v>
      </c>
      <c r="AB80" s="25" t="s">
        <v>200</v>
      </c>
      <c r="AC80" s="25" t="s">
        <v>496</v>
      </c>
      <c r="AD80" s="25" t="s">
        <v>200</v>
      </c>
      <c r="AE80" s="25" t="s">
        <v>236</v>
      </c>
      <c r="AF80" s="25" t="s">
        <v>200</v>
      </c>
      <c r="AG80" s="25" t="s">
        <v>193</v>
      </c>
      <c r="AH80" s="25" t="s">
        <v>386</v>
      </c>
      <c r="AI80" s="25" t="s">
        <v>197</v>
      </c>
      <c r="AJ80" s="25" t="s">
        <v>197</v>
      </c>
      <c r="AK80" s="25" t="s">
        <v>196</v>
      </c>
      <c r="AL80" s="25" t="s">
        <v>193</v>
      </c>
      <c r="AM80" s="25" t="s">
        <v>200</v>
      </c>
      <c r="AN80" s="25" t="s">
        <v>192</v>
      </c>
      <c r="AO80" s="25" t="s">
        <v>193</v>
      </c>
      <c r="AP80" s="25" t="s">
        <v>59</v>
      </c>
      <c r="AQ80" s="25" t="s">
        <v>65</v>
      </c>
      <c r="AR80" s="25" t="s">
        <v>628</v>
      </c>
      <c r="AS80" s="25" t="s">
        <v>197</v>
      </c>
      <c r="AT80" s="25" t="s">
        <v>197</v>
      </c>
      <c r="AU80" s="25" t="s">
        <v>198</v>
      </c>
      <c r="AV80" s="23">
        <v>1</v>
      </c>
      <c r="AW80" s="25" t="s">
        <v>181</v>
      </c>
      <c r="AX80" s="25" t="s">
        <v>181</v>
      </c>
      <c r="AY80" s="25" t="s">
        <v>181</v>
      </c>
      <c r="AZ80" s="23">
        <v>3</v>
      </c>
      <c r="BA80" s="25" t="s">
        <v>181</v>
      </c>
      <c r="BB80" s="25" t="s">
        <v>208</v>
      </c>
      <c r="BC80" s="25" t="s">
        <v>629</v>
      </c>
      <c r="BD80" s="25" t="s">
        <v>630</v>
      </c>
    </row>
    <row r="81" spans="1:56" ht="182" x14ac:dyDescent="0.3">
      <c r="A81" s="24">
        <v>44976.312418981484</v>
      </c>
      <c r="B81" s="24">
        <v>44976.312476851854</v>
      </c>
      <c r="C81" s="25" t="s">
        <v>467</v>
      </c>
      <c r="D81" s="25" t="s">
        <v>181</v>
      </c>
      <c r="E81" s="23">
        <v>100</v>
      </c>
      <c r="F81" s="23">
        <v>5</v>
      </c>
      <c r="G81" s="25" t="s">
        <v>179</v>
      </c>
      <c r="H81" s="24">
        <v>44976.312485150462</v>
      </c>
      <c r="I81" s="25" t="s">
        <v>631</v>
      </c>
      <c r="J81" s="25" t="s">
        <v>181</v>
      </c>
      <c r="K81" s="25" t="s">
        <v>181</v>
      </c>
      <c r="L81" s="25" t="s">
        <v>181</v>
      </c>
      <c r="M81" s="25" t="s">
        <v>181</v>
      </c>
      <c r="N81" s="23">
        <v>1.2928999999999999</v>
      </c>
      <c r="O81" s="23">
        <v>103.85469999999999</v>
      </c>
      <c r="P81" s="25" t="s">
        <v>469</v>
      </c>
      <c r="Q81" s="25" t="s">
        <v>181</v>
      </c>
      <c r="R81" s="25" t="s">
        <v>184</v>
      </c>
      <c r="S81" s="25" t="s">
        <v>632</v>
      </c>
      <c r="T81" s="25" t="s">
        <v>349</v>
      </c>
      <c r="U81" s="25" t="s">
        <v>507</v>
      </c>
      <c r="V81" s="25" t="s">
        <v>404</v>
      </c>
      <c r="W81" s="25" t="s">
        <v>189</v>
      </c>
      <c r="X81" s="25" t="s">
        <v>181</v>
      </c>
      <c r="Y81" s="25" t="s">
        <v>191</v>
      </c>
      <c r="Z81" s="25" t="s">
        <v>60</v>
      </c>
      <c r="AA81" s="25" t="s">
        <v>193</v>
      </c>
      <c r="AB81" s="25" t="s">
        <v>193</v>
      </c>
      <c r="AC81" s="25" t="s">
        <v>214</v>
      </c>
      <c r="AD81" s="25" t="s">
        <v>192</v>
      </c>
      <c r="AE81" s="25" t="s">
        <v>236</v>
      </c>
      <c r="AF81" s="25" t="s">
        <v>192</v>
      </c>
      <c r="AG81" s="25" t="s">
        <v>236</v>
      </c>
      <c r="AH81" s="25" t="s">
        <v>386</v>
      </c>
      <c r="AI81" s="25" t="s">
        <v>216</v>
      </c>
      <c r="AJ81" s="25" t="s">
        <v>196</v>
      </c>
      <c r="AK81" s="25" t="s">
        <v>216</v>
      </c>
      <c r="AL81" s="25" t="s">
        <v>200</v>
      </c>
      <c r="AM81" s="25" t="s">
        <v>236</v>
      </c>
      <c r="AN81" s="25" t="s">
        <v>199</v>
      </c>
      <c r="AO81" s="25" t="s">
        <v>200</v>
      </c>
      <c r="AP81" s="25" t="s">
        <v>64</v>
      </c>
      <c r="AQ81" s="25" t="s">
        <v>66</v>
      </c>
      <c r="AR81" s="25" t="s">
        <v>633</v>
      </c>
      <c r="AS81" s="25" t="s">
        <v>198</v>
      </c>
      <c r="AT81" s="25" t="s">
        <v>197</v>
      </c>
      <c r="AU81" s="25" t="s">
        <v>295</v>
      </c>
      <c r="AV81" s="23">
        <v>3</v>
      </c>
      <c r="AW81" s="25" t="s">
        <v>181</v>
      </c>
      <c r="AX81" s="23">
        <v>2</v>
      </c>
      <c r="AY81" s="25" t="s">
        <v>181</v>
      </c>
      <c r="AZ81" s="23">
        <v>3</v>
      </c>
      <c r="BA81" s="23">
        <v>1</v>
      </c>
      <c r="BB81" s="25" t="s">
        <v>485</v>
      </c>
      <c r="BC81" s="25" t="s">
        <v>634</v>
      </c>
      <c r="BD81" s="25" t="s">
        <v>635</v>
      </c>
    </row>
    <row r="82" spans="1:56" ht="210" x14ac:dyDescent="0.3">
      <c r="A82" s="24">
        <v>44976.312476851854</v>
      </c>
      <c r="B82" s="24">
        <v>44976.3125462963</v>
      </c>
      <c r="C82" s="25" t="s">
        <v>467</v>
      </c>
      <c r="D82" s="25" t="s">
        <v>181</v>
      </c>
      <c r="E82" s="23">
        <v>100</v>
      </c>
      <c r="F82" s="23">
        <v>6</v>
      </c>
      <c r="G82" s="25" t="s">
        <v>179</v>
      </c>
      <c r="H82" s="24">
        <v>44976.312549722221</v>
      </c>
      <c r="I82" s="25" t="s">
        <v>636</v>
      </c>
      <c r="J82" s="25" t="s">
        <v>181</v>
      </c>
      <c r="K82" s="25" t="s">
        <v>181</v>
      </c>
      <c r="L82" s="25" t="s">
        <v>181</v>
      </c>
      <c r="M82" s="25" t="s">
        <v>181</v>
      </c>
      <c r="N82" s="23">
        <v>1.2928999999999999</v>
      </c>
      <c r="O82" s="23">
        <v>103.85469999999999</v>
      </c>
      <c r="P82" s="25" t="s">
        <v>469</v>
      </c>
      <c r="Q82" s="25" t="s">
        <v>181</v>
      </c>
      <c r="R82" s="25" t="s">
        <v>184</v>
      </c>
      <c r="S82" s="25" t="s">
        <v>637</v>
      </c>
      <c r="T82" s="25" t="s">
        <v>349</v>
      </c>
      <c r="U82" s="25" t="s">
        <v>187</v>
      </c>
      <c r="V82" s="25" t="s">
        <v>462</v>
      </c>
      <c r="W82" s="25" t="s">
        <v>481</v>
      </c>
      <c r="X82" s="25" t="s">
        <v>181</v>
      </c>
      <c r="Y82" s="25" t="s">
        <v>63</v>
      </c>
      <c r="Z82" s="25" t="s">
        <v>59</v>
      </c>
      <c r="AA82" s="25" t="s">
        <v>367</v>
      </c>
      <c r="AB82" s="25" t="s">
        <v>192</v>
      </c>
      <c r="AC82" s="25" t="s">
        <v>496</v>
      </c>
      <c r="AD82" s="25" t="s">
        <v>193</v>
      </c>
      <c r="AE82" s="25" t="s">
        <v>200</v>
      </c>
      <c r="AF82" s="25" t="s">
        <v>192</v>
      </c>
      <c r="AG82" s="25" t="s">
        <v>200</v>
      </c>
      <c r="AH82" s="25" t="s">
        <v>243</v>
      </c>
      <c r="AI82" s="25" t="s">
        <v>197</v>
      </c>
      <c r="AJ82" s="25" t="s">
        <v>295</v>
      </c>
      <c r="AK82" s="25" t="s">
        <v>196</v>
      </c>
      <c r="AL82" s="25" t="s">
        <v>236</v>
      </c>
      <c r="AM82" s="25" t="s">
        <v>199</v>
      </c>
      <c r="AN82" s="25" t="s">
        <v>236</v>
      </c>
      <c r="AO82" s="25" t="s">
        <v>200</v>
      </c>
      <c r="AP82" s="25" t="s">
        <v>66</v>
      </c>
      <c r="AQ82" s="25" t="s">
        <v>60</v>
      </c>
      <c r="AR82" s="25" t="s">
        <v>638</v>
      </c>
      <c r="AS82" s="25" t="s">
        <v>216</v>
      </c>
      <c r="AT82" s="25" t="s">
        <v>197</v>
      </c>
      <c r="AU82" s="25" t="s">
        <v>196</v>
      </c>
      <c r="AV82" s="25" t="s">
        <v>181</v>
      </c>
      <c r="AW82" s="25" t="s">
        <v>181</v>
      </c>
      <c r="AX82" s="25" t="s">
        <v>181</v>
      </c>
      <c r="AY82" s="25" t="s">
        <v>181</v>
      </c>
      <c r="AZ82" s="25" t="s">
        <v>181</v>
      </c>
      <c r="BA82" s="25" t="s">
        <v>181</v>
      </c>
      <c r="BB82" s="25" t="s">
        <v>277</v>
      </c>
      <c r="BC82" s="25" t="s">
        <v>639</v>
      </c>
      <c r="BD82" s="25" t="s">
        <v>640</v>
      </c>
    </row>
    <row r="83" spans="1:56" ht="182" x14ac:dyDescent="0.3">
      <c r="A83" s="24">
        <v>44976.3125462963</v>
      </c>
      <c r="B83" s="24">
        <v>44976.312604166669</v>
      </c>
      <c r="C83" s="25" t="s">
        <v>467</v>
      </c>
      <c r="D83" s="25" t="s">
        <v>181</v>
      </c>
      <c r="E83" s="23">
        <v>100</v>
      </c>
      <c r="F83" s="23">
        <v>5</v>
      </c>
      <c r="G83" s="25" t="s">
        <v>179</v>
      </c>
      <c r="H83" s="24">
        <v>44976.312614456016</v>
      </c>
      <c r="I83" s="25" t="s">
        <v>641</v>
      </c>
      <c r="J83" s="25" t="s">
        <v>181</v>
      </c>
      <c r="K83" s="25" t="s">
        <v>181</v>
      </c>
      <c r="L83" s="25" t="s">
        <v>181</v>
      </c>
      <c r="M83" s="25" t="s">
        <v>181</v>
      </c>
      <c r="N83" s="23">
        <v>1.2928999999999999</v>
      </c>
      <c r="O83" s="23">
        <v>103.85469999999999</v>
      </c>
      <c r="P83" s="25" t="s">
        <v>469</v>
      </c>
      <c r="Q83" s="25" t="s">
        <v>181</v>
      </c>
      <c r="R83" s="25" t="s">
        <v>184</v>
      </c>
      <c r="S83" s="25" t="s">
        <v>642</v>
      </c>
      <c r="T83" s="25" t="s">
        <v>186</v>
      </c>
      <c r="U83" s="25" t="s">
        <v>187</v>
      </c>
      <c r="V83" s="25" t="s">
        <v>316</v>
      </c>
      <c r="W83" s="25" t="s">
        <v>481</v>
      </c>
      <c r="X83" s="25" t="s">
        <v>643</v>
      </c>
      <c r="Y83" s="25" t="s">
        <v>61</v>
      </c>
      <c r="Z83" s="25" t="s">
        <v>60</v>
      </c>
      <c r="AA83" s="25" t="s">
        <v>200</v>
      </c>
      <c r="AB83" s="25" t="s">
        <v>236</v>
      </c>
      <c r="AC83" s="25" t="s">
        <v>483</v>
      </c>
      <c r="AD83" s="25" t="s">
        <v>200</v>
      </c>
      <c r="AE83" s="25" t="s">
        <v>200</v>
      </c>
      <c r="AF83" s="25" t="s">
        <v>367</v>
      </c>
      <c r="AG83" s="25" t="s">
        <v>236</v>
      </c>
      <c r="AH83" s="25" t="s">
        <v>243</v>
      </c>
      <c r="AI83" s="25" t="s">
        <v>198</v>
      </c>
      <c r="AJ83" s="25" t="s">
        <v>197</v>
      </c>
      <c r="AK83" s="25" t="s">
        <v>198</v>
      </c>
      <c r="AL83" s="25" t="s">
        <v>236</v>
      </c>
      <c r="AM83" s="25" t="s">
        <v>236</v>
      </c>
      <c r="AN83" s="25" t="s">
        <v>193</v>
      </c>
      <c r="AO83" s="25" t="s">
        <v>192</v>
      </c>
      <c r="AP83" s="25" t="s">
        <v>191</v>
      </c>
      <c r="AQ83" s="25" t="s">
        <v>64</v>
      </c>
      <c r="AR83" s="25" t="s">
        <v>644</v>
      </c>
      <c r="AS83" s="25" t="s">
        <v>196</v>
      </c>
      <c r="AT83" s="25" t="s">
        <v>295</v>
      </c>
      <c r="AU83" s="25" t="s">
        <v>198</v>
      </c>
      <c r="AV83" s="23">
        <v>3</v>
      </c>
      <c r="AW83" s="23">
        <v>1</v>
      </c>
      <c r="AX83" s="25" t="s">
        <v>181</v>
      </c>
      <c r="AY83" s="25" t="s">
        <v>181</v>
      </c>
      <c r="AZ83" s="23">
        <v>3</v>
      </c>
      <c r="BA83" s="23">
        <v>2</v>
      </c>
      <c r="BB83" s="25" t="s">
        <v>208</v>
      </c>
      <c r="BC83" s="25" t="s">
        <v>645</v>
      </c>
      <c r="BD83" s="25" t="s">
        <v>646</v>
      </c>
    </row>
    <row r="84" spans="1:56" ht="196" x14ac:dyDescent="0.3">
      <c r="A84" s="24">
        <v>44976.312604166669</v>
      </c>
      <c r="B84" s="24">
        <v>44976.312673611108</v>
      </c>
      <c r="C84" s="25" t="s">
        <v>467</v>
      </c>
      <c r="D84" s="25" t="s">
        <v>181</v>
      </c>
      <c r="E84" s="23">
        <v>100</v>
      </c>
      <c r="F84" s="23">
        <v>6</v>
      </c>
      <c r="G84" s="25" t="s">
        <v>179</v>
      </c>
      <c r="H84" s="24">
        <v>44976.312676064816</v>
      </c>
      <c r="I84" s="25" t="s">
        <v>647</v>
      </c>
      <c r="J84" s="25" t="s">
        <v>181</v>
      </c>
      <c r="K84" s="25" t="s">
        <v>181</v>
      </c>
      <c r="L84" s="25" t="s">
        <v>181</v>
      </c>
      <c r="M84" s="25" t="s">
        <v>181</v>
      </c>
      <c r="N84" s="23">
        <v>1.2928999999999999</v>
      </c>
      <c r="O84" s="23">
        <v>103.85469999999999</v>
      </c>
      <c r="P84" s="25" t="s">
        <v>469</v>
      </c>
      <c r="Q84" s="25" t="s">
        <v>181</v>
      </c>
      <c r="R84" s="25" t="s">
        <v>184</v>
      </c>
      <c r="S84" s="25" t="s">
        <v>648</v>
      </c>
      <c r="T84" s="25" t="s">
        <v>186</v>
      </c>
      <c r="U84" s="25" t="s">
        <v>507</v>
      </c>
      <c r="V84" s="25" t="s">
        <v>601</v>
      </c>
      <c r="W84" s="25" t="s">
        <v>481</v>
      </c>
      <c r="X84" s="25" t="s">
        <v>181</v>
      </c>
      <c r="Y84" s="25" t="s">
        <v>67</v>
      </c>
      <c r="Z84" s="25" t="s">
        <v>61</v>
      </c>
      <c r="AA84" s="25" t="s">
        <v>367</v>
      </c>
      <c r="AB84" s="25" t="s">
        <v>192</v>
      </c>
      <c r="AC84" s="25" t="s">
        <v>496</v>
      </c>
      <c r="AD84" s="25" t="s">
        <v>193</v>
      </c>
      <c r="AE84" s="25" t="s">
        <v>236</v>
      </c>
      <c r="AF84" s="25" t="s">
        <v>367</v>
      </c>
      <c r="AG84" s="25" t="s">
        <v>236</v>
      </c>
      <c r="AH84" s="25" t="s">
        <v>473</v>
      </c>
      <c r="AI84" s="25" t="s">
        <v>196</v>
      </c>
      <c r="AJ84" s="25" t="s">
        <v>295</v>
      </c>
      <c r="AK84" s="25" t="s">
        <v>196</v>
      </c>
      <c r="AL84" s="25" t="s">
        <v>200</v>
      </c>
      <c r="AM84" s="25" t="s">
        <v>236</v>
      </c>
      <c r="AN84" s="25" t="s">
        <v>200</v>
      </c>
      <c r="AO84" s="25" t="s">
        <v>193</v>
      </c>
      <c r="AP84" s="25" t="s">
        <v>69</v>
      </c>
      <c r="AQ84" s="25" t="s">
        <v>68</v>
      </c>
      <c r="AR84" s="25" t="s">
        <v>649</v>
      </c>
      <c r="AS84" s="25" t="s">
        <v>216</v>
      </c>
      <c r="AT84" s="25" t="s">
        <v>198</v>
      </c>
      <c r="AU84" s="25" t="s">
        <v>197</v>
      </c>
      <c r="AV84" s="25" t="s">
        <v>181</v>
      </c>
      <c r="AW84" s="25" t="s">
        <v>181</v>
      </c>
      <c r="AX84" s="25" t="s">
        <v>181</v>
      </c>
      <c r="AY84" s="23">
        <v>1</v>
      </c>
      <c r="AZ84" s="23">
        <v>3</v>
      </c>
      <c r="BA84" s="23">
        <v>2</v>
      </c>
      <c r="BB84" s="25" t="s">
        <v>220</v>
      </c>
      <c r="BC84" s="25" t="s">
        <v>650</v>
      </c>
      <c r="BD84" s="25" t="s">
        <v>651</v>
      </c>
    </row>
    <row r="85" spans="1:56" ht="252" x14ac:dyDescent="0.3">
      <c r="A85" s="24">
        <v>44976.312673611108</v>
      </c>
      <c r="B85" s="24">
        <v>44976.312731481485</v>
      </c>
      <c r="C85" s="25" t="s">
        <v>467</v>
      </c>
      <c r="D85" s="25" t="s">
        <v>181</v>
      </c>
      <c r="E85" s="23">
        <v>100</v>
      </c>
      <c r="F85" s="23">
        <v>5</v>
      </c>
      <c r="G85" s="25" t="s">
        <v>179</v>
      </c>
      <c r="H85" s="24">
        <v>44976.31273578704</v>
      </c>
      <c r="I85" s="25" t="s">
        <v>652</v>
      </c>
      <c r="J85" s="25" t="s">
        <v>181</v>
      </c>
      <c r="K85" s="25" t="s">
        <v>181</v>
      </c>
      <c r="L85" s="25" t="s">
        <v>181</v>
      </c>
      <c r="M85" s="25" t="s">
        <v>181</v>
      </c>
      <c r="N85" s="23">
        <v>1.2928999999999999</v>
      </c>
      <c r="O85" s="23">
        <v>103.85469999999999</v>
      </c>
      <c r="P85" s="25" t="s">
        <v>469</v>
      </c>
      <c r="Q85" s="25" t="s">
        <v>181</v>
      </c>
      <c r="R85" s="25" t="s">
        <v>184</v>
      </c>
      <c r="S85" s="25" t="s">
        <v>653</v>
      </c>
      <c r="T85" s="25" t="s">
        <v>507</v>
      </c>
      <c r="U85" s="25" t="s">
        <v>187</v>
      </c>
      <c r="V85" s="25" t="s">
        <v>188</v>
      </c>
      <c r="W85" s="25" t="s">
        <v>481</v>
      </c>
      <c r="X85" s="25" t="s">
        <v>181</v>
      </c>
      <c r="Y85" s="25" t="s">
        <v>63</v>
      </c>
      <c r="Z85" s="25" t="s">
        <v>66</v>
      </c>
      <c r="AA85" s="25" t="s">
        <v>200</v>
      </c>
      <c r="AB85" s="25" t="s">
        <v>193</v>
      </c>
      <c r="AC85" s="25" t="s">
        <v>214</v>
      </c>
      <c r="AD85" s="25" t="s">
        <v>192</v>
      </c>
      <c r="AE85" s="25" t="s">
        <v>192</v>
      </c>
      <c r="AF85" s="25" t="s">
        <v>200</v>
      </c>
      <c r="AG85" s="25" t="s">
        <v>236</v>
      </c>
      <c r="AH85" s="25" t="s">
        <v>228</v>
      </c>
      <c r="AI85" s="25" t="s">
        <v>295</v>
      </c>
      <c r="AJ85" s="25" t="s">
        <v>295</v>
      </c>
      <c r="AK85" s="25" t="s">
        <v>216</v>
      </c>
      <c r="AL85" s="25" t="s">
        <v>199</v>
      </c>
      <c r="AM85" s="25" t="s">
        <v>200</v>
      </c>
      <c r="AN85" s="25" t="s">
        <v>192</v>
      </c>
      <c r="AO85" s="25" t="s">
        <v>236</v>
      </c>
      <c r="AP85" s="25" t="s">
        <v>59</v>
      </c>
      <c r="AQ85" s="25" t="s">
        <v>65</v>
      </c>
      <c r="AR85" s="25" t="s">
        <v>654</v>
      </c>
      <c r="AS85" s="25" t="s">
        <v>196</v>
      </c>
      <c r="AT85" s="25" t="s">
        <v>295</v>
      </c>
      <c r="AU85" s="25" t="s">
        <v>216</v>
      </c>
      <c r="AV85" s="25" t="s">
        <v>181</v>
      </c>
      <c r="AW85" s="25" t="s">
        <v>181</v>
      </c>
      <c r="AX85" s="25" t="s">
        <v>181</v>
      </c>
      <c r="AY85" s="25" t="s">
        <v>181</v>
      </c>
      <c r="AZ85" s="23">
        <v>3</v>
      </c>
      <c r="BA85" s="25" t="s">
        <v>181</v>
      </c>
      <c r="BB85" s="25" t="s">
        <v>220</v>
      </c>
      <c r="BC85" s="25" t="s">
        <v>655</v>
      </c>
      <c r="BD85" s="25" t="s">
        <v>656</v>
      </c>
    </row>
    <row r="86" spans="1:56" ht="224" x14ac:dyDescent="0.3">
      <c r="A86" s="24">
        <v>44976.312731481485</v>
      </c>
      <c r="B86" s="24">
        <v>44976.312789351854</v>
      </c>
      <c r="C86" s="25" t="s">
        <v>467</v>
      </c>
      <c r="D86" s="25" t="s">
        <v>181</v>
      </c>
      <c r="E86" s="23">
        <v>100</v>
      </c>
      <c r="F86" s="23">
        <v>5</v>
      </c>
      <c r="G86" s="25" t="s">
        <v>179</v>
      </c>
      <c r="H86" s="24">
        <v>44976.312798113424</v>
      </c>
      <c r="I86" s="25" t="s">
        <v>657</v>
      </c>
      <c r="J86" s="25" t="s">
        <v>181</v>
      </c>
      <c r="K86" s="25" t="s">
        <v>181</v>
      </c>
      <c r="L86" s="25" t="s">
        <v>181</v>
      </c>
      <c r="M86" s="25" t="s">
        <v>181</v>
      </c>
      <c r="N86" s="23">
        <v>1.2928999999999999</v>
      </c>
      <c r="O86" s="23">
        <v>103.85469999999999</v>
      </c>
      <c r="P86" s="25" t="s">
        <v>469</v>
      </c>
      <c r="Q86" s="25" t="s">
        <v>181</v>
      </c>
      <c r="R86" s="25" t="s">
        <v>184</v>
      </c>
      <c r="S86" s="25" t="s">
        <v>658</v>
      </c>
      <c r="T86" s="25" t="s">
        <v>507</v>
      </c>
      <c r="U86" s="25" t="s">
        <v>187</v>
      </c>
      <c r="V86" s="25" t="s">
        <v>326</v>
      </c>
      <c r="W86" s="25" t="s">
        <v>481</v>
      </c>
      <c r="X86" s="25" t="s">
        <v>181</v>
      </c>
      <c r="Y86" s="25" t="s">
        <v>59</v>
      </c>
      <c r="Z86" s="25" t="s">
        <v>191</v>
      </c>
      <c r="AA86" s="25" t="s">
        <v>200</v>
      </c>
      <c r="AB86" s="25" t="s">
        <v>236</v>
      </c>
      <c r="AC86" s="25" t="s">
        <v>214</v>
      </c>
      <c r="AD86" s="25" t="s">
        <v>193</v>
      </c>
      <c r="AE86" s="25" t="s">
        <v>200</v>
      </c>
      <c r="AF86" s="25" t="s">
        <v>200</v>
      </c>
      <c r="AG86" s="25" t="s">
        <v>367</v>
      </c>
      <c r="AH86" s="25" t="s">
        <v>483</v>
      </c>
      <c r="AI86" s="25" t="s">
        <v>216</v>
      </c>
      <c r="AJ86" s="25" t="s">
        <v>197</v>
      </c>
      <c r="AK86" s="25" t="s">
        <v>198</v>
      </c>
      <c r="AL86" s="25" t="s">
        <v>200</v>
      </c>
      <c r="AM86" s="25" t="s">
        <v>200</v>
      </c>
      <c r="AN86" s="25" t="s">
        <v>200</v>
      </c>
      <c r="AO86" s="25" t="s">
        <v>192</v>
      </c>
      <c r="AP86" s="25" t="s">
        <v>68</v>
      </c>
      <c r="AQ86" s="25" t="s">
        <v>62</v>
      </c>
      <c r="AR86" s="25" t="s">
        <v>659</v>
      </c>
      <c r="AS86" s="25" t="s">
        <v>198</v>
      </c>
      <c r="AT86" s="25" t="s">
        <v>295</v>
      </c>
      <c r="AU86" s="25" t="s">
        <v>216</v>
      </c>
      <c r="AV86" s="25" t="s">
        <v>181</v>
      </c>
      <c r="AW86" s="23">
        <v>3</v>
      </c>
      <c r="AX86" s="25" t="s">
        <v>181</v>
      </c>
      <c r="AY86" s="23">
        <v>1</v>
      </c>
      <c r="AZ86" s="25" t="s">
        <v>181</v>
      </c>
      <c r="BA86" s="25" t="s">
        <v>181</v>
      </c>
      <c r="BB86" s="25" t="s">
        <v>220</v>
      </c>
      <c r="BC86" s="25" t="s">
        <v>660</v>
      </c>
      <c r="BD86" s="25" t="s">
        <v>661</v>
      </c>
    </row>
    <row r="87" spans="1:56" ht="210" x14ac:dyDescent="0.3">
      <c r="A87" s="24">
        <v>44976.312789351854</v>
      </c>
      <c r="B87" s="24">
        <v>44976.312858796293</v>
      </c>
      <c r="C87" s="25" t="s">
        <v>467</v>
      </c>
      <c r="D87" s="25" t="s">
        <v>181</v>
      </c>
      <c r="E87" s="23">
        <v>100</v>
      </c>
      <c r="F87" s="23">
        <v>6</v>
      </c>
      <c r="G87" s="25" t="s">
        <v>179</v>
      </c>
      <c r="H87" s="24">
        <v>44976.312863831015</v>
      </c>
      <c r="I87" s="25" t="s">
        <v>662</v>
      </c>
      <c r="J87" s="25" t="s">
        <v>181</v>
      </c>
      <c r="K87" s="25" t="s">
        <v>181</v>
      </c>
      <c r="L87" s="25" t="s">
        <v>181</v>
      </c>
      <c r="M87" s="25" t="s">
        <v>181</v>
      </c>
      <c r="N87" s="23">
        <v>1.2928999999999999</v>
      </c>
      <c r="O87" s="23">
        <v>103.85469999999999</v>
      </c>
      <c r="P87" s="25" t="s">
        <v>469</v>
      </c>
      <c r="Q87" s="25" t="s">
        <v>181</v>
      </c>
      <c r="R87" s="25" t="s">
        <v>184</v>
      </c>
      <c r="S87" s="25" t="s">
        <v>663</v>
      </c>
      <c r="T87" s="25" t="s">
        <v>507</v>
      </c>
      <c r="U87" s="25" t="s">
        <v>187</v>
      </c>
      <c r="V87" s="25" t="s">
        <v>242</v>
      </c>
      <c r="W87" s="25" t="s">
        <v>226</v>
      </c>
      <c r="X87" s="25" t="s">
        <v>472</v>
      </c>
      <c r="Y87" s="25" t="s">
        <v>60</v>
      </c>
      <c r="Z87" s="25" t="s">
        <v>60</v>
      </c>
      <c r="AA87" s="25" t="s">
        <v>200</v>
      </c>
      <c r="AB87" s="25" t="s">
        <v>200</v>
      </c>
      <c r="AC87" s="25" t="s">
        <v>386</v>
      </c>
      <c r="AD87" s="25" t="s">
        <v>193</v>
      </c>
      <c r="AE87" s="25" t="s">
        <v>367</v>
      </c>
      <c r="AF87" s="25" t="s">
        <v>236</v>
      </c>
      <c r="AG87" s="25" t="s">
        <v>367</v>
      </c>
      <c r="AH87" s="25" t="s">
        <v>483</v>
      </c>
      <c r="AI87" s="25" t="s">
        <v>295</v>
      </c>
      <c r="AJ87" s="25" t="s">
        <v>197</v>
      </c>
      <c r="AK87" s="25" t="s">
        <v>198</v>
      </c>
      <c r="AL87" s="25" t="s">
        <v>199</v>
      </c>
      <c r="AM87" s="25" t="s">
        <v>193</v>
      </c>
      <c r="AN87" s="25" t="s">
        <v>193</v>
      </c>
      <c r="AO87" s="25" t="s">
        <v>192</v>
      </c>
      <c r="AP87" s="25" t="s">
        <v>60</v>
      </c>
      <c r="AQ87" s="25" t="s">
        <v>69</v>
      </c>
      <c r="AR87" s="25" t="s">
        <v>664</v>
      </c>
      <c r="AS87" s="25" t="s">
        <v>198</v>
      </c>
      <c r="AT87" s="25" t="s">
        <v>196</v>
      </c>
      <c r="AU87" s="25" t="s">
        <v>295</v>
      </c>
      <c r="AV87" s="25" t="s">
        <v>181</v>
      </c>
      <c r="AW87" s="25" t="s">
        <v>181</v>
      </c>
      <c r="AX87" s="23">
        <v>2</v>
      </c>
      <c r="AY87" s="25" t="s">
        <v>181</v>
      </c>
      <c r="AZ87" s="23">
        <v>1</v>
      </c>
      <c r="BA87" s="23">
        <v>3</v>
      </c>
      <c r="BB87" s="25" t="s">
        <v>485</v>
      </c>
      <c r="BC87" s="25" t="s">
        <v>665</v>
      </c>
      <c r="BD87" s="25" t="s">
        <v>666</v>
      </c>
    </row>
    <row r="88" spans="1:56" ht="196" x14ac:dyDescent="0.3">
      <c r="A88" s="24">
        <v>44976.312858796293</v>
      </c>
      <c r="B88" s="24">
        <v>44976.312916666669</v>
      </c>
      <c r="C88" s="25" t="s">
        <v>467</v>
      </c>
      <c r="D88" s="25" t="s">
        <v>181</v>
      </c>
      <c r="E88" s="23">
        <v>100</v>
      </c>
      <c r="F88" s="23">
        <v>5</v>
      </c>
      <c r="G88" s="25" t="s">
        <v>179</v>
      </c>
      <c r="H88" s="24">
        <v>44976.312925914353</v>
      </c>
      <c r="I88" s="25" t="s">
        <v>667</v>
      </c>
      <c r="J88" s="25" t="s">
        <v>181</v>
      </c>
      <c r="K88" s="25" t="s">
        <v>181</v>
      </c>
      <c r="L88" s="25" t="s">
        <v>181</v>
      </c>
      <c r="M88" s="25" t="s">
        <v>181</v>
      </c>
      <c r="N88" s="23">
        <v>1.2928999999999999</v>
      </c>
      <c r="O88" s="23">
        <v>103.85469999999999</v>
      </c>
      <c r="P88" s="25" t="s">
        <v>469</v>
      </c>
      <c r="Q88" s="25" t="s">
        <v>181</v>
      </c>
      <c r="R88" s="25" t="s">
        <v>184</v>
      </c>
      <c r="S88" s="25" t="s">
        <v>668</v>
      </c>
      <c r="T88" s="25" t="s">
        <v>349</v>
      </c>
      <c r="U88" s="25" t="s">
        <v>471</v>
      </c>
      <c r="V88" s="25" t="s">
        <v>364</v>
      </c>
      <c r="W88" s="25" t="s">
        <v>189</v>
      </c>
      <c r="X88" s="25" t="s">
        <v>181</v>
      </c>
      <c r="Y88" s="25" t="s">
        <v>64</v>
      </c>
      <c r="Z88" s="25" t="s">
        <v>69</v>
      </c>
      <c r="AA88" s="25" t="s">
        <v>367</v>
      </c>
      <c r="AB88" s="25" t="s">
        <v>193</v>
      </c>
      <c r="AC88" s="25" t="s">
        <v>483</v>
      </c>
      <c r="AD88" s="25" t="s">
        <v>236</v>
      </c>
      <c r="AE88" s="25" t="s">
        <v>236</v>
      </c>
      <c r="AF88" s="25" t="s">
        <v>193</v>
      </c>
      <c r="AG88" s="25" t="s">
        <v>200</v>
      </c>
      <c r="AH88" s="25" t="s">
        <v>483</v>
      </c>
      <c r="AI88" s="25" t="s">
        <v>198</v>
      </c>
      <c r="AJ88" s="25" t="s">
        <v>216</v>
      </c>
      <c r="AK88" s="25" t="s">
        <v>196</v>
      </c>
      <c r="AL88" s="25" t="s">
        <v>236</v>
      </c>
      <c r="AM88" s="25" t="s">
        <v>199</v>
      </c>
      <c r="AN88" s="25" t="s">
        <v>199</v>
      </c>
      <c r="AO88" s="25" t="s">
        <v>193</v>
      </c>
      <c r="AP88" s="25" t="s">
        <v>60</v>
      </c>
      <c r="AQ88" s="25" t="s">
        <v>66</v>
      </c>
      <c r="AR88" s="25" t="s">
        <v>669</v>
      </c>
      <c r="AS88" s="25" t="s">
        <v>197</v>
      </c>
      <c r="AT88" s="25" t="s">
        <v>295</v>
      </c>
      <c r="AU88" s="25" t="s">
        <v>198</v>
      </c>
      <c r="AV88" s="25" t="s">
        <v>181</v>
      </c>
      <c r="AW88" s="25" t="s">
        <v>181</v>
      </c>
      <c r="AX88" s="25" t="s">
        <v>181</v>
      </c>
      <c r="AY88" s="25" t="s">
        <v>181</v>
      </c>
      <c r="AZ88" s="25" t="s">
        <v>181</v>
      </c>
      <c r="BA88" s="23">
        <v>3</v>
      </c>
      <c r="BB88" s="25" t="s">
        <v>302</v>
      </c>
      <c r="BC88" s="25" t="s">
        <v>670</v>
      </c>
      <c r="BD88" s="25" t="s">
        <v>671</v>
      </c>
    </row>
    <row r="89" spans="1:56" ht="210" x14ac:dyDescent="0.3">
      <c r="A89" s="24">
        <v>44976.312916666669</v>
      </c>
      <c r="B89" s="24">
        <v>44976.312974537039</v>
      </c>
      <c r="C89" s="25" t="s">
        <v>467</v>
      </c>
      <c r="D89" s="25" t="s">
        <v>181</v>
      </c>
      <c r="E89" s="23">
        <v>100</v>
      </c>
      <c r="F89" s="23">
        <v>5</v>
      </c>
      <c r="G89" s="25" t="s">
        <v>179</v>
      </c>
      <c r="H89" s="24">
        <v>44976.312986793979</v>
      </c>
      <c r="I89" s="25" t="s">
        <v>672</v>
      </c>
      <c r="J89" s="25" t="s">
        <v>181</v>
      </c>
      <c r="K89" s="25" t="s">
        <v>181</v>
      </c>
      <c r="L89" s="25" t="s">
        <v>181</v>
      </c>
      <c r="M89" s="25" t="s">
        <v>181</v>
      </c>
      <c r="N89" s="23">
        <v>1.2928999999999999</v>
      </c>
      <c r="O89" s="23">
        <v>103.85469999999999</v>
      </c>
      <c r="P89" s="25" t="s">
        <v>469</v>
      </c>
      <c r="Q89" s="25" t="s">
        <v>181</v>
      </c>
      <c r="R89" s="25" t="s">
        <v>184</v>
      </c>
      <c r="S89" s="25" t="s">
        <v>673</v>
      </c>
      <c r="T89" s="25" t="s">
        <v>507</v>
      </c>
      <c r="U89" s="25" t="s">
        <v>187</v>
      </c>
      <c r="V89" s="25" t="s">
        <v>674</v>
      </c>
      <c r="W89" s="25" t="s">
        <v>189</v>
      </c>
      <c r="X89" s="25" t="s">
        <v>181</v>
      </c>
      <c r="Y89" s="25" t="s">
        <v>65</v>
      </c>
      <c r="Z89" s="25" t="s">
        <v>64</v>
      </c>
      <c r="AA89" s="25" t="s">
        <v>200</v>
      </c>
      <c r="AB89" s="25" t="s">
        <v>367</v>
      </c>
      <c r="AC89" s="25" t="s">
        <v>473</v>
      </c>
      <c r="AD89" s="25" t="s">
        <v>193</v>
      </c>
      <c r="AE89" s="25" t="s">
        <v>192</v>
      </c>
      <c r="AF89" s="25" t="s">
        <v>236</v>
      </c>
      <c r="AG89" s="25" t="s">
        <v>192</v>
      </c>
      <c r="AH89" s="25" t="s">
        <v>237</v>
      </c>
      <c r="AI89" s="25" t="s">
        <v>216</v>
      </c>
      <c r="AJ89" s="25" t="s">
        <v>197</v>
      </c>
      <c r="AK89" s="25" t="s">
        <v>196</v>
      </c>
      <c r="AL89" s="25" t="s">
        <v>199</v>
      </c>
      <c r="AM89" s="25" t="s">
        <v>193</v>
      </c>
      <c r="AN89" s="25" t="s">
        <v>193</v>
      </c>
      <c r="AO89" s="25" t="s">
        <v>200</v>
      </c>
      <c r="AP89" s="25" t="s">
        <v>66</v>
      </c>
      <c r="AQ89" s="25" t="s">
        <v>68</v>
      </c>
      <c r="AR89" s="25" t="s">
        <v>675</v>
      </c>
      <c r="AS89" s="25" t="s">
        <v>197</v>
      </c>
      <c r="AT89" s="25" t="s">
        <v>198</v>
      </c>
      <c r="AU89" s="25" t="s">
        <v>216</v>
      </c>
      <c r="AV89" s="25" t="s">
        <v>181</v>
      </c>
      <c r="AW89" s="25" t="s">
        <v>181</v>
      </c>
      <c r="AX89" s="23">
        <v>3</v>
      </c>
      <c r="AY89" s="25" t="s">
        <v>181</v>
      </c>
      <c r="AZ89" s="25" t="s">
        <v>181</v>
      </c>
      <c r="BA89" s="25" t="s">
        <v>181</v>
      </c>
      <c r="BB89" s="25" t="s">
        <v>220</v>
      </c>
      <c r="BC89" s="25" t="s">
        <v>676</v>
      </c>
      <c r="BD89" s="25" t="s">
        <v>677</v>
      </c>
    </row>
    <row r="90" spans="1:56" ht="224" x14ac:dyDescent="0.3">
      <c r="A90" s="24">
        <v>44976.312986111108</v>
      </c>
      <c r="B90" s="24">
        <v>44976.313043981485</v>
      </c>
      <c r="C90" s="25" t="s">
        <v>467</v>
      </c>
      <c r="D90" s="25" t="s">
        <v>181</v>
      </c>
      <c r="E90" s="23">
        <v>100</v>
      </c>
      <c r="F90" s="23">
        <v>5</v>
      </c>
      <c r="G90" s="25" t="s">
        <v>179</v>
      </c>
      <c r="H90" s="24">
        <v>44976.313046539355</v>
      </c>
      <c r="I90" s="25" t="s">
        <v>678</v>
      </c>
      <c r="J90" s="25" t="s">
        <v>181</v>
      </c>
      <c r="K90" s="25" t="s">
        <v>181</v>
      </c>
      <c r="L90" s="25" t="s">
        <v>181</v>
      </c>
      <c r="M90" s="25" t="s">
        <v>181</v>
      </c>
      <c r="N90" s="23">
        <v>1.2928999999999999</v>
      </c>
      <c r="O90" s="23">
        <v>103.85469999999999</v>
      </c>
      <c r="P90" s="25" t="s">
        <v>469</v>
      </c>
      <c r="Q90" s="25" t="s">
        <v>181</v>
      </c>
      <c r="R90" s="25" t="s">
        <v>184</v>
      </c>
      <c r="S90" s="25" t="s">
        <v>679</v>
      </c>
      <c r="T90" s="25" t="s">
        <v>186</v>
      </c>
      <c r="U90" s="25" t="s">
        <v>507</v>
      </c>
      <c r="V90" s="25" t="s">
        <v>416</v>
      </c>
      <c r="W90" s="25" t="s">
        <v>226</v>
      </c>
      <c r="X90" s="25" t="s">
        <v>181</v>
      </c>
      <c r="Y90" s="25" t="s">
        <v>63</v>
      </c>
      <c r="Z90" s="25" t="s">
        <v>63</v>
      </c>
      <c r="AA90" s="25" t="s">
        <v>192</v>
      </c>
      <c r="AB90" s="25" t="s">
        <v>200</v>
      </c>
      <c r="AC90" s="25" t="s">
        <v>386</v>
      </c>
      <c r="AD90" s="25" t="s">
        <v>367</v>
      </c>
      <c r="AE90" s="25" t="s">
        <v>192</v>
      </c>
      <c r="AF90" s="25" t="s">
        <v>192</v>
      </c>
      <c r="AG90" s="25" t="s">
        <v>200</v>
      </c>
      <c r="AH90" s="25" t="s">
        <v>496</v>
      </c>
      <c r="AI90" s="25" t="s">
        <v>197</v>
      </c>
      <c r="AJ90" s="25" t="s">
        <v>198</v>
      </c>
      <c r="AK90" s="25" t="s">
        <v>216</v>
      </c>
      <c r="AL90" s="25" t="s">
        <v>236</v>
      </c>
      <c r="AM90" s="25" t="s">
        <v>236</v>
      </c>
      <c r="AN90" s="25" t="s">
        <v>193</v>
      </c>
      <c r="AO90" s="25" t="s">
        <v>199</v>
      </c>
      <c r="AP90" s="25" t="s">
        <v>191</v>
      </c>
      <c r="AQ90" s="25" t="s">
        <v>61</v>
      </c>
      <c r="AR90" s="25" t="s">
        <v>680</v>
      </c>
      <c r="AS90" s="25" t="s">
        <v>197</v>
      </c>
      <c r="AT90" s="25" t="s">
        <v>196</v>
      </c>
      <c r="AU90" s="25" t="s">
        <v>197</v>
      </c>
      <c r="AV90" s="25" t="s">
        <v>181</v>
      </c>
      <c r="AW90" s="25" t="s">
        <v>181</v>
      </c>
      <c r="AX90" s="23">
        <v>3</v>
      </c>
      <c r="AY90" s="25" t="s">
        <v>181</v>
      </c>
      <c r="AZ90" s="23">
        <v>3</v>
      </c>
      <c r="BA90" s="25" t="s">
        <v>181</v>
      </c>
      <c r="BB90" s="25" t="s">
        <v>208</v>
      </c>
      <c r="BC90" s="25" t="s">
        <v>681</v>
      </c>
      <c r="BD90" s="25" t="s">
        <v>682</v>
      </c>
    </row>
    <row r="91" spans="1:56" ht="238" x14ac:dyDescent="0.3">
      <c r="A91" s="24">
        <v>44976.313043981485</v>
      </c>
      <c r="B91" s="24">
        <v>44976.313101851854</v>
      </c>
      <c r="C91" s="25" t="s">
        <v>467</v>
      </c>
      <c r="D91" s="25" t="s">
        <v>181</v>
      </c>
      <c r="E91" s="23">
        <v>100</v>
      </c>
      <c r="F91" s="23">
        <v>5</v>
      </c>
      <c r="G91" s="25" t="s">
        <v>179</v>
      </c>
      <c r="H91" s="24">
        <v>44976.313111643518</v>
      </c>
      <c r="I91" s="25" t="s">
        <v>683</v>
      </c>
      <c r="J91" s="25" t="s">
        <v>181</v>
      </c>
      <c r="K91" s="25" t="s">
        <v>181</v>
      </c>
      <c r="L91" s="25" t="s">
        <v>181</v>
      </c>
      <c r="M91" s="25" t="s">
        <v>181</v>
      </c>
      <c r="N91" s="23">
        <v>1.2928999999999999</v>
      </c>
      <c r="O91" s="23">
        <v>103.85469999999999</v>
      </c>
      <c r="P91" s="25" t="s">
        <v>469</v>
      </c>
      <c r="Q91" s="25" t="s">
        <v>181</v>
      </c>
      <c r="R91" s="25" t="s">
        <v>184</v>
      </c>
      <c r="S91" s="25" t="s">
        <v>684</v>
      </c>
      <c r="T91" s="25" t="s">
        <v>349</v>
      </c>
      <c r="U91" s="25" t="s">
        <v>187</v>
      </c>
      <c r="V91" s="25" t="s">
        <v>685</v>
      </c>
      <c r="W91" s="25" t="s">
        <v>481</v>
      </c>
      <c r="X91" s="25" t="s">
        <v>490</v>
      </c>
      <c r="Y91" s="25" t="s">
        <v>65</v>
      </c>
      <c r="Z91" s="25" t="s">
        <v>65</v>
      </c>
      <c r="AA91" s="25" t="s">
        <v>193</v>
      </c>
      <c r="AB91" s="25" t="s">
        <v>236</v>
      </c>
      <c r="AC91" s="25" t="s">
        <v>386</v>
      </c>
      <c r="AD91" s="25" t="s">
        <v>200</v>
      </c>
      <c r="AE91" s="25" t="s">
        <v>193</v>
      </c>
      <c r="AF91" s="25" t="s">
        <v>236</v>
      </c>
      <c r="AG91" s="25" t="s">
        <v>200</v>
      </c>
      <c r="AH91" s="25" t="s">
        <v>386</v>
      </c>
      <c r="AI91" s="25" t="s">
        <v>216</v>
      </c>
      <c r="AJ91" s="25" t="s">
        <v>216</v>
      </c>
      <c r="AK91" s="25" t="s">
        <v>198</v>
      </c>
      <c r="AL91" s="25" t="s">
        <v>192</v>
      </c>
      <c r="AM91" s="25" t="s">
        <v>192</v>
      </c>
      <c r="AN91" s="25" t="s">
        <v>199</v>
      </c>
      <c r="AO91" s="25" t="s">
        <v>192</v>
      </c>
      <c r="AP91" s="25" t="s">
        <v>60</v>
      </c>
      <c r="AQ91" s="25" t="s">
        <v>61</v>
      </c>
      <c r="AR91" s="25" t="s">
        <v>686</v>
      </c>
      <c r="AS91" s="25" t="s">
        <v>196</v>
      </c>
      <c r="AT91" s="25" t="s">
        <v>196</v>
      </c>
      <c r="AU91" s="25" t="s">
        <v>196</v>
      </c>
      <c r="AV91" s="25" t="s">
        <v>181</v>
      </c>
      <c r="AW91" s="25" t="s">
        <v>181</v>
      </c>
      <c r="AX91" s="23">
        <v>2</v>
      </c>
      <c r="AY91" s="25" t="s">
        <v>181</v>
      </c>
      <c r="AZ91" s="25" t="s">
        <v>181</v>
      </c>
      <c r="BA91" s="25" t="s">
        <v>181</v>
      </c>
      <c r="BB91" s="25" t="s">
        <v>485</v>
      </c>
      <c r="BC91" s="25" t="s">
        <v>687</v>
      </c>
      <c r="BD91" s="25" t="s">
        <v>688</v>
      </c>
    </row>
    <row r="92" spans="1:56" ht="196" x14ac:dyDescent="0.3">
      <c r="A92" s="24">
        <v>44976.313101851854</v>
      </c>
      <c r="B92" s="24">
        <v>44976.313194444447</v>
      </c>
      <c r="C92" s="25" t="s">
        <v>467</v>
      </c>
      <c r="D92" s="25" t="s">
        <v>181</v>
      </c>
      <c r="E92" s="23">
        <v>100</v>
      </c>
      <c r="F92" s="23">
        <v>8</v>
      </c>
      <c r="G92" s="25" t="s">
        <v>179</v>
      </c>
      <c r="H92" s="24">
        <v>44976.313197650466</v>
      </c>
      <c r="I92" s="25" t="s">
        <v>689</v>
      </c>
      <c r="J92" s="25" t="s">
        <v>181</v>
      </c>
      <c r="K92" s="25" t="s">
        <v>181</v>
      </c>
      <c r="L92" s="25" t="s">
        <v>181</v>
      </c>
      <c r="M92" s="25" t="s">
        <v>181</v>
      </c>
      <c r="N92" s="23">
        <v>1.2928999999999999</v>
      </c>
      <c r="O92" s="23">
        <v>103.85469999999999</v>
      </c>
      <c r="P92" s="25" t="s">
        <v>469</v>
      </c>
      <c r="Q92" s="25" t="s">
        <v>181</v>
      </c>
      <c r="R92" s="25" t="s">
        <v>184</v>
      </c>
      <c r="S92" s="25" t="s">
        <v>690</v>
      </c>
      <c r="T92" s="25" t="s">
        <v>186</v>
      </c>
      <c r="U92" s="25" t="s">
        <v>471</v>
      </c>
      <c r="V92" s="25" t="s">
        <v>508</v>
      </c>
      <c r="W92" s="25" t="s">
        <v>481</v>
      </c>
      <c r="X92" s="25" t="s">
        <v>490</v>
      </c>
      <c r="Y92" s="25" t="s">
        <v>69</v>
      </c>
      <c r="Z92" s="25" t="s">
        <v>60</v>
      </c>
      <c r="AA92" s="25" t="s">
        <v>236</v>
      </c>
      <c r="AB92" s="25" t="s">
        <v>200</v>
      </c>
      <c r="AC92" s="25" t="s">
        <v>228</v>
      </c>
      <c r="AD92" s="25" t="s">
        <v>193</v>
      </c>
      <c r="AE92" s="25" t="s">
        <v>367</v>
      </c>
      <c r="AF92" s="25" t="s">
        <v>236</v>
      </c>
      <c r="AG92" s="25" t="s">
        <v>192</v>
      </c>
      <c r="AH92" s="25" t="s">
        <v>237</v>
      </c>
      <c r="AI92" s="25" t="s">
        <v>216</v>
      </c>
      <c r="AJ92" s="25" t="s">
        <v>295</v>
      </c>
      <c r="AK92" s="25" t="s">
        <v>196</v>
      </c>
      <c r="AL92" s="25" t="s">
        <v>193</v>
      </c>
      <c r="AM92" s="25" t="s">
        <v>193</v>
      </c>
      <c r="AN92" s="25" t="s">
        <v>200</v>
      </c>
      <c r="AO92" s="25" t="s">
        <v>193</v>
      </c>
      <c r="AP92" s="25" t="s">
        <v>68</v>
      </c>
      <c r="AQ92" s="25" t="s">
        <v>68</v>
      </c>
      <c r="AR92" s="25" t="s">
        <v>691</v>
      </c>
      <c r="AS92" s="25" t="s">
        <v>216</v>
      </c>
      <c r="AT92" s="25" t="s">
        <v>216</v>
      </c>
      <c r="AU92" s="25" t="s">
        <v>196</v>
      </c>
      <c r="AV92" s="25" t="s">
        <v>181</v>
      </c>
      <c r="AW92" s="23">
        <v>2</v>
      </c>
      <c r="AX92" s="25" t="s">
        <v>181</v>
      </c>
      <c r="AY92" s="25" t="s">
        <v>181</v>
      </c>
      <c r="AZ92" s="25" t="s">
        <v>181</v>
      </c>
      <c r="BA92" s="23">
        <v>2</v>
      </c>
      <c r="BB92" s="25" t="s">
        <v>208</v>
      </c>
      <c r="BC92" s="25" t="s">
        <v>692</v>
      </c>
      <c r="BD92" s="25" t="s">
        <v>693</v>
      </c>
    </row>
    <row r="93" spans="1:56" ht="224" x14ac:dyDescent="0.3">
      <c r="A93" s="24">
        <v>44976.313194444447</v>
      </c>
      <c r="B93" s="24">
        <v>44976.313252314816</v>
      </c>
      <c r="C93" s="25" t="s">
        <v>467</v>
      </c>
      <c r="D93" s="25" t="s">
        <v>181</v>
      </c>
      <c r="E93" s="23">
        <v>100</v>
      </c>
      <c r="F93" s="23">
        <v>5</v>
      </c>
      <c r="G93" s="25" t="s">
        <v>179</v>
      </c>
      <c r="H93" s="24">
        <v>44976.313261099538</v>
      </c>
      <c r="I93" s="25" t="s">
        <v>694</v>
      </c>
      <c r="J93" s="25" t="s">
        <v>181</v>
      </c>
      <c r="K93" s="25" t="s">
        <v>181</v>
      </c>
      <c r="L93" s="25" t="s">
        <v>181</v>
      </c>
      <c r="M93" s="25" t="s">
        <v>181</v>
      </c>
      <c r="N93" s="23">
        <v>1.2928999999999999</v>
      </c>
      <c r="O93" s="23">
        <v>103.85469999999999</v>
      </c>
      <c r="P93" s="25" t="s">
        <v>469</v>
      </c>
      <c r="Q93" s="25" t="s">
        <v>181</v>
      </c>
      <c r="R93" s="25" t="s">
        <v>184</v>
      </c>
      <c r="S93" s="25" t="s">
        <v>695</v>
      </c>
      <c r="T93" s="25" t="s">
        <v>349</v>
      </c>
      <c r="U93" s="25" t="s">
        <v>187</v>
      </c>
      <c r="V93" s="25" t="s">
        <v>371</v>
      </c>
      <c r="W93" s="25" t="s">
        <v>481</v>
      </c>
      <c r="X93" s="25" t="s">
        <v>181</v>
      </c>
      <c r="Y93" s="25" t="s">
        <v>66</v>
      </c>
      <c r="Z93" s="25" t="s">
        <v>191</v>
      </c>
      <c r="AA93" s="25" t="s">
        <v>192</v>
      </c>
      <c r="AB93" s="25" t="s">
        <v>367</v>
      </c>
      <c r="AC93" s="25" t="s">
        <v>386</v>
      </c>
      <c r="AD93" s="25" t="s">
        <v>192</v>
      </c>
      <c r="AE93" s="25" t="s">
        <v>193</v>
      </c>
      <c r="AF93" s="25" t="s">
        <v>236</v>
      </c>
      <c r="AG93" s="25" t="s">
        <v>236</v>
      </c>
      <c r="AH93" s="25" t="s">
        <v>228</v>
      </c>
      <c r="AI93" s="25" t="s">
        <v>198</v>
      </c>
      <c r="AJ93" s="25" t="s">
        <v>197</v>
      </c>
      <c r="AK93" s="25" t="s">
        <v>196</v>
      </c>
      <c r="AL93" s="25" t="s">
        <v>192</v>
      </c>
      <c r="AM93" s="25" t="s">
        <v>193</v>
      </c>
      <c r="AN93" s="25" t="s">
        <v>199</v>
      </c>
      <c r="AO93" s="25" t="s">
        <v>199</v>
      </c>
      <c r="AP93" s="25" t="s">
        <v>66</v>
      </c>
      <c r="AQ93" s="25" t="s">
        <v>64</v>
      </c>
      <c r="AR93" s="25" t="s">
        <v>696</v>
      </c>
      <c r="AS93" s="25" t="s">
        <v>198</v>
      </c>
      <c r="AT93" s="25" t="s">
        <v>216</v>
      </c>
      <c r="AU93" s="25" t="s">
        <v>196</v>
      </c>
      <c r="AV93" s="23">
        <v>2</v>
      </c>
      <c r="AW93" s="25" t="s">
        <v>181</v>
      </c>
      <c r="AX93" s="25" t="s">
        <v>181</v>
      </c>
      <c r="AY93" s="23">
        <v>3</v>
      </c>
      <c r="AZ93" s="23">
        <v>1</v>
      </c>
      <c r="BA93" s="23">
        <v>2</v>
      </c>
      <c r="BB93" s="25" t="s">
        <v>208</v>
      </c>
      <c r="BC93" s="25" t="s">
        <v>697</v>
      </c>
      <c r="BD93" s="25" t="s">
        <v>698</v>
      </c>
    </row>
    <row r="94" spans="1:56" ht="210" x14ac:dyDescent="0.3">
      <c r="A94" s="24">
        <v>44976.313252314816</v>
      </c>
      <c r="B94" s="24">
        <v>44976.313321759262</v>
      </c>
      <c r="C94" s="25" t="s">
        <v>467</v>
      </c>
      <c r="D94" s="25" t="s">
        <v>181</v>
      </c>
      <c r="E94" s="23">
        <v>100</v>
      </c>
      <c r="F94" s="23">
        <v>6</v>
      </c>
      <c r="G94" s="25" t="s">
        <v>179</v>
      </c>
      <c r="H94" s="24">
        <v>44976.313325844909</v>
      </c>
      <c r="I94" s="25" t="s">
        <v>699</v>
      </c>
      <c r="J94" s="25" t="s">
        <v>181</v>
      </c>
      <c r="K94" s="25" t="s">
        <v>181</v>
      </c>
      <c r="L94" s="25" t="s">
        <v>181</v>
      </c>
      <c r="M94" s="25" t="s">
        <v>181</v>
      </c>
      <c r="N94" s="23">
        <v>1.2928999999999999</v>
      </c>
      <c r="O94" s="23">
        <v>103.85469999999999</v>
      </c>
      <c r="P94" s="25" t="s">
        <v>469</v>
      </c>
      <c r="Q94" s="25" t="s">
        <v>181</v>
      </c>
      <c r="R94" s="25" t="s">
        <v>184</v>
      </c>
      <c r="S94" s="25" t="s">
        <v>700</v>
      </c>
      <c r="T94" s="25" t="s">
        <v>349</v>
      </c>
      <c r="U94" s="25" t="s">
        <v>507</v>
      </c>
      <c r="V94" s="25" t="s">
        <v>404</v>
      </c>
      <c r="W94" s="25" t="s">
        <v>189</v>
      </c>
      <c r="X94" s="25" t="s">
        <v>490</v>
      </c>
      <c r="Y94" s="25" t="s">
        <v>60</v>
      </c>
      <c r="Z94" s="25" t="s">
        <v>61</v>
      </c>
      <c r="AA94" s="25" t="s">
        <v>236</v>
      </c>
      <c r="AB94" s="25" t="s">
        <v>192</v>
      </c>
      <c r="AC94" s="25" t="s">
        <v>386</v>
      </c>
      <c r="AD94" s="25" t="s">
        <v>200</v>
      </c>
      <c r="AE94" s="25" t="s">
        <v>367</v>
      </c>
      <c r="AF94" s="25" t="s">
        <v>193</v>
      </c>
      <c r="AG94" s="25" t="s">
        <v>367</v>
      </c>
      <c r="AH94" s="25" t="s">
        <v>243</v>
      </c>
      <c r="AI94" s="25" t="s">
        <v>198</v>
      </c>
      <c r="AJ94" s="25" t="s">
        <v>295</v>
      </c>
      <c r="AK94" s="25" t="s">
        <v>216</v>
      </c>
      <c r="AL94" s="25" t="s">
        <v>199</v>
      </c>
      <c r="AM94" s="25" t="s">
        <v>236</v>
      </c>
      <c r="AN94" s="25" t="s">
        <v>236</v>
      </c>
      <c r="AO94" s="25" t="s">
        <v>193</v>
      </c>
      <c r="AP94" s="25" t="s">
        <v>65</v>
      </c>
      <c r="AQ94" s="25" t="s">
        <v>69</v>
      </c>
      <c r="AR94" s="25" t="s">
        <v>701</v>
      </c>
      <c r="AS94" s="25" t="s">
        <v>198</v>
      </c>
      <c r="AT94" s="25" t="s">
        <v>295</v>
      </c>
      <c r="AU94" s="25" t="s">
        <v>197</v>
      </c>
      <c r="AV94" s="25" t="s">
        <v>181</v>
      </c>
      <c r="AW94" s="25" t="s">
        <v>181</v>
      </c>
      <c r="AX94" s="23">
        <v>3</v>
      </c>
      <c r="AY94" s="25" t="s">
        <v>181</v>
      </c>
      <c r="AZ94" s="25" t="s">
        <v>181</v>
      </c>
      <c r="BA94" s="23">
        <v>1</v>
      </c>
      <c r="BB94" s="25" t="s">
        <v>302</v>
      </c>
      <c r="BC94" s="25" t="s">
        <v>702</v>
      </c>
      <c r="BD94" s="25" t="s">
        <v>703</v>
      </c>
    </row>
    <row r="95" spans="1:56" ht="210" x14ac:dyDescent="0.3">
      <c r="A95" s="24">
        <v>44976.313321759262</v>
      </c>
      <c r="B95" s="24">
        <v>44976.313379629632</v>
      </c>
      <c r="C95" s="25" t="s">
        <v>467</v>
      </c>
      <c r="D95" s="25" t="s">
        <v>181</v>
      </c>
      <c r="E95" s="23">
        <v>100</v>
      </c>
      <c r="F95" s="23">
        <v>5</v>
      </c>
      <c r="G95" s="25" t="s">
        <v>179</v>
      </c>
      <c r="H95" s="24">
        <v>44976.313387164351</v>
      </c>
      <c r="I95" s="25" t="s">
        <v>704</v>
      </c>
      <c r="J95" s="25" t="s">
        <v>181</v>
      </c>
      <c r="K95" s="25" t="s">
        <v>181</v>
      </c>
      <c r="L95" s="25" t="s">
        <v>181</v>
      </c>
      <c r="M95" s="25" t="s">
        <v>181</v>
      </c>
      <c r="N95" s="23">
        <v>1.2928999999999999</v>
      </c>
      <c r="O95" s="23">
        <v>103.85469999999999</v>
      </c>
      <c r="P95" s="25" t="s">
        <v>469</v>
      </c>
      <c r="Q95" s="25" t="s">
        <v>181</v>
      </c>
      <c r="R95" s="25" t="s">
        <v>184</v>
      </c>
      <c r="S95" s="25" t="s">
        <v>705</v>
      </c>
      <c r="T95" s="25" t="s">
        <v>349</v>
      </c>
      <c r="U95" s="25" t="s">
        <v>187</v>
      </c>
      <c r="V95" s="25" t="s">
        <v>234</v>
      </c>
      <c r="W95" s="25" t="s">
        <v>481</v>
      </c>
      <c r="X95" s="25" t="s">
        <v>490</v>
      </c>
      <c r="Y95" s="25" t="s">
        <v>62</v>
      </c>
      <c r="Z95" s="25" t="s">
        <v>69</v>
      </c>
      <c r="AA95" s="25" t="s">
        <v>236</v>
      </c>
      <c r="AB95" s="25" t="s">
        <v>193</v>
      </c>
      <c r="AC95" s="25" t="s">
        <v>474</v>
      </c>
      <c r="AD95" s="25" t="s">
        <v>367</v>
      </c>
      <c r="AE95" s="25" t="s">
        <v>236</v>
      </c>
      <c r="AF95" s="25" t="s">
        <v>236</v>
      </c>
      <c r="AG95" s="25" t="s">
        <v>200</v>
      </c>
      <c r="AH95" s="25" t="s">
        <v>214</v>
      </c>
      <c r="AI95" s="25" t="s">
        <v>198</v>
      </c>
      <c r="AJ95" s="25" t="s">
        <v>216</v>
      </c>
      <c r="AK95" s="25" t="s">
        <v>197</v>
      </c>
      <c r="AL95" s="25" t="s">
        <v>236</v>
      </c>
      <c r="AM95" s="25" t="s">
        <v>199</v>
      </c>
      <c r="AN95" s="25" t="s">
        <v>193</v>
      </c>
      <c r="AO95" s="25" t="s">
        <v>200</v>
      </c>
      <c r="AP95" s="25" t="s">
        <v>69</v>
      </c>
      <c r="AQ95" s="25" t="s">
        <v>60</v>
      </c>
      <c r="AR95" s="25" t="s">
        <v>706</v>
      </c>
      <c r="AS95" s="25" t="s">
        <v>295</v>
      </c>
      <c r="AT95" s="25" t="s">
        <v>197</v>
      </c>
      <c r="AU95" s="25" t="s">
        <v>197</v>
      </c>
      <c r="AV95" s="23">
        <v>1</v>
      </c>
      <c r="AW95" s="23">
        <v>3</v>
      </c>
      <c r="AX95" s="25" t="s">
        <v>181</v>
      </c>
      <c r="AY95" s="23">
        <v>1</v>
      </c>
      <c r="AZ95" s="23">
        <v>3</v>
      </c>
      <c r="BA95" s="25" t="s">
        <v>181</v>
      </c>
      <c r="BB95" s="25" t="s">
        <v>302</v>
      </c>
      <c r="BC95" s="25" t="s">
        <v>707</v>
      </c>
      <c r="BD95" s="25" t="s">
        <v>708</v>
      </c>
    </row>
    <row r="96" spans="1:56" ht="182" x14ac:dyDescent="0.3">
      <c r="A96" s="24">
        <v>44976.313379629632</v>
      </c>
      <c r="B96" s="24">
        <v>44976.313449074078</v>
      </c>
      <c r="C96" s="25" t="s">
        <v>467</v>
      </c>
      <c r="D96" s="25" t="s">
        <v>181</v>
      </c>
      <c r="E96" s="23">
        <v>100</v>
      </c>
      <c r="F96" s="23">
        <v>6</v>
      </c>
      <c r="G96" s="25" t="s">
        <v>179</v>
      </c>
      <c r="H96" s="24">
        <v>44976.313450706017</v>
      </c>
      <c r="I96" s="25" t="s">
        <v>709</v>
      </c>
      <c r="J96" s="25" t="s">
        <v>181</v>
      </c>
      <c r="K96" s="25" t="s">
        <v>181</v>
      </c>
      <c r="L96" s="25" t="s">
        <v>181</v>
      </c>
      <c r="M96" s="25" t="s">
        <v>181</v>
      </c>
      <c r="N96" s="23">
        <v>1.2928999999999999</v>
      </c>
      <c r="O96" s="23">
        <v>103.85469999999999</v>
      </c>
      <c r="P96" s="25" t="s">
        <v>469</v>
      </c>
      <c r="Q96" s="25" t="s">
        <v>181</v>
      </c>
      <c r="R96" s="25" t="s">
        <v>184</v>
      </c>
      <c r="S96" s="25" t="s">
        <v>710</v>
      </c>
      <c r="T96" s="25" t="s">
        <v>186</v>
      </c>
      <c r="U96" s="25" t="s">
        <v>507</v>
      </c>
      <c r="V96" s="25" t="s">
        <v>234</v>
      </c>
      <c r="W96" s="25" t="s">
        <v>189</v>
      </c>
      <c r="X96" s="25" t="s">
        <v>181</v>
      </c>
      <c r="Y96" s="25" t="s">
        <v>67</v>
      </c>
      <c r="Z96" s="25" t="s">
        <v>62</v>
      </c>
      <c r="AA96" s="25" t="s">
        <v>367</v>
      </c>
      <c r="AB96" s="25" t="s">
        <v>236</v>
      </c>
      <c r="AC96" s="25" t="s">
        <v>473</v>
      </c>
      <c r="AD96" s="25" t="s">
        <v>192</v>
      </c>
      <c r="AE96" s="25" t="s">
        <v>193</v>
      </c>
      <c r="AF96" s="25" t="s">
        <v>236</v>
      </c>
      <c r="AG96" s="25" t="s">
        <v>193</v>
      </c>
      <c r="AH96" s="25" t="s">
        <v>473</v>
      </c>
      <c r="AI96" s="25" t="s">
        <v>295</v>
      </c>
      <c r="AJ96" s="25" t="s">
        <v>216</v>
      </c>
      <c r="AK96" s="25" t="s">
        <v>295</v>
      </c>
      <c r="AL96" s="25" t="s">
        <v>200</v>
      </c>
      <c r="AM96" s="25" t="s">
        <v>236</v>
      </c>
      <c r="AN96" s="25" t="s">
        <v>200</v>
      </c>
      <c r="AO96" s="25" t="s">
        <v>236</v>
      </c>
      <c r="AP96" s="25" t="s">
        <v>63</v>
      </c>
      <c r="AQ96" s="25" t="s">
        <v>66</v>
      </c>
      <c r="AR96" s="25" t="s">
        <v>711</v>
      </c>
      <c r="AS96" s="25" t="s">
        <v>295</v>
      </c>
      <c r="AT96" s="25" t="s">
        <v>196</v>
      </c>
      <c r="AU96" s="25" t="s">
        <v>295</v>
      </c>
      <c r="AV96" s="23">
        <v>2</v>
      </c>
      <c r="AW96" s="25" t="s">
        <v>181</v>
      </c>
      <c r="AX96" s="25" t="s">
        <v>181</v>
      </c>
      <c r="AY96" s="23">
        <v>3</v>
      </c>
      <c r="AZ96" s="25" t="s">
        <v>181</v>
      </c>
      <c r="BA96" s="25" t="s">
        <v>181</v>
      </c>
      <c r="BB96" s="25" t="s">
        <v>485</v>
      </c>
      <c r="BC96" s="25" t="s">
        <v>712</v>
      </c>
      <c r="BD96" s="25" t="s">
        <v>713</v>
      </c>
    </row>
    <row r="97" spans="1:56" ht="168" x14ac:dyDescent="0.3">
      <c r="A97" s="24">
        <v>44976.313449074078</v>
      </c>
      <c r="B97" s="24">
        <v>44976.313506944447</v>
      </c>
      <c r="C97" s="25" t="s">
        <v>467</v>
      </c>
      <c r="D97" s="25" t="s">
        <v>181</v>
      </c>
      <c r="E97" s="23">
        <v>100</v>
      </c>
      <c r="F97" s="23">
        <v>5</v>
      </c>
      <c r="G97" s="25" t="s">
        <v>179</v>
      </c>
      <c r="H97" s="24">
        <v>44976.313510775464</v>
      </c>
      <c r="I97" s="25" t="s">
        <v>714</v>
      </c>
      <c r="J97" s="25" t="s">
        <v>181</v>
      </c>
      <c r="K97" s="25" t="s">
        <v>181</v>
      </c>
      <c r="L97" s="25" t="s">
        <v>181</v>
      </c>
      <c r="M97" s="25" t="s">
        <v>181</v>
      </c>
      <c r="N97" s="23">
        <v>1.2928999999999999</v>
      </c>
      <c r="O97" s="23">
        <v>103.85469999999999</v>
      </c>
      <c r="P97" s="25" t="s">
        <v>469</v>
      </c>
      <c r="Q97" s="25" t="s">
        <v>181</v>
      </c>
      <c r="R97" s="25" t="s">
        <v>184</v>
      </c>
      <c r="S97" s="25" t="s">
        <v>715</v>
      </c>
      <c r="T97" s="25" t="s">
        <v>325</v>
      </c>
      <c r="U97" s="25" t="s">
        <v>507</v>
      </c>
      <c r="V97" s="25" t="s">
        <v>462</v>
      </c>
      <c r="W97" s="25" t="s">
        <v>189</v>
      </c>
      <c r="X97" s="25" t="s">
        <v>181</v>
      </c>
      <c r="Y97" s="25" t="s">
        <v>67</v>
      </c>
      <c r="Z97" s="25" t="s">
        <v>62</v>
      </c>
      <c r="AA97" s="25" t="s">
        <v>367</v>
      </c>
      <c r="AB97" s="25" t="s">
        <v>200</v>
      </c>
      <c r="AC97" s="25" t="s">
        <v>235</v>
      </c>
      <c r="AD97" s="25" t="s">
        <v>236</v>
      </c>
      <c r="AE97" s="25" t="s">
        <v>367</v>
      </c>
      <c r="AF97" s="25" t="s">
        <v>193</v>
      </c>
      <c r="AG97" s="25" t="s">
        <v>193</v>
      </c>
      <c r="AH97" s="25" t="s">
        <v>386</v>
      </c>
      <c r="AI97" s="25" t="s">
        <v>216</v>
      </c>
      <c r="AJ97" s="25" t="s">
        <v>216</v>
      </c>
      <c r="AK97" s="25" t="s">
        <v>216</v>
      </c>
      <c r="AL97" s="25" t="s">
        <v>200</v>
      </c>
      <c r="AM97" s="25" t="s">
        <v>236</v>
      </c>
      <c r="AN97" s="25" t="s">
        <v>200</v>
      </c>
      <c r="AO97" s="25" t="s">
        <v>193</v>
      </c>
      <c r="AP97" s="25" t="s">
        <v>67</v>
      </c>
      <c r="AQ97" s="25" t="s">
        <v>66</v>
      </c>
      <c r="AR97" s="25" t="s">
        <v>716</v>
      </c>
      <c r="AS97" s="25" t="s">
        <v>198</v>
      </c>
      <c r="AT97" s="25" t="s">
        <v>198</v>
      </c>
      <c r="AU97" s="25" t="s">
        <v>197</v>
      </c>
      <c r="AV97" s="25" t="s">
        <v>181</v>
      </c>
      <c r="AW97" s="23">
        <v>2</v>
      </c>
      <c r="AX97" s="25" t="s">
        <v>181</v>
      </c>
      <c r="AY97" s="25" t="s">
        <v>181</v>
      </c>
      <c r="AZ97" s="25" t="s">
        <v>181</v>
      </c>
      <c r="BA97" s="25" t="s">
        <v>181</v>
      </c>
      <c r="BB97" s="25" t="s">
        <v>485</v>
      </c>
      <c r="BC97" s="25" t="s">
        <v>717</v>
      </c>
      <c r="BD97" s="25" t="s">
        <v>718</v>
      </c>
    </row>
    <row r="98" spans="1:56" ht="210" x14ac:dyDescent="0.3">
      <c r="A98" s="24">
        <v>44976.313506944447</v>
      </c>
      <c r="B98" s="24">
        <v>44976.313564814816</v>
      </c>
      <c r="C98" s="25" t="s">
        <v>467</v>
      </c>
      <c r="D98" s="25" t="s">
        <v>181</v>
      </c>
      <c r="E98" s="23">
        <v>100</v>
      </c>
      <c r="F98" s="23">
        <v>5</v>
      </c>
      <c r="G98" s="25" t="s">
        <v>179</v>
      </c>
      <c r="H98" s="24">
        <v>44976.313572395833</v>
      </c>
      <c r="I98" s="25" t="s">
        <v>719</v>
      </c>
      <c r="J98" s="25" t="s">
        <v>181</v>
      </c>
      <c r="K98" s="25" t="s">
        <v>181</v>
      </c>
      <c r="L98" s="25" t="s">
        <v>181</v>
      </c>
      <c r="M98" s="25" t="s">
        <v>181</v>
      </c>
      <c r="N98" s="23">
        <v>1.2928999999999999</v>
      </c>
      <c r="O98" s="23">
        <v>103.85469999999999</v>
      </c>
      <c r="P98" s="25" t="s">
        <v>469</v>
      </c>
      <c r="Q98" s="25" t="s">
        <v>181</v>
      </c>
      <c r="R98" s="25" t="s">
        <v>184</v>
      </c>
      <c r="S98" s="25" t="s">
        <v>720</v>
      </c>
      <c r="T98" s="25" t="s">
        <v>507</v>
      </c>
      <c r="U98" s="25" t="s">
        <v>507</v>
      </c>
      <c r="V98" s="25" t="s">
        <v>425</v>
      </c>
      <c r="W98" s="25" t="s">
        <v>189</v>
      </c>
      <c r="X98" s="25" t="s">
        <v>181</v>
      </c>
      <c r="Y98" s="25" t="s">
        <v>69</v>
      </c>
      <c r="Z98" s="25" t="s">
        <v>60</v>
      </c>
      <c r="AA98" s="25" t="s">
        <v>236</v>
      </c>
      <c r="AB98" s="25" t="s">
        <v>192</v>
      </c>
      <c r="AC98" s="25" t="s">
        <v>237</v>
      </c>
      <c r="AD98" s="25" t="s">
        <v>192</v>
      </c>
      <c r="AE98" s="25" t="s">
        <v>193</v>
      </c>
      <c r="AF98" s="25" t="s">
        <v>193</v>
      </c>
      <c r="AG98" s="25" t="s">
        <v>193</v>
      </c>
      <c r="AH98" s="25" t="s">
        <v>473</v>
      </c>
      <c r="AI98" s="25" t="s">
        <v>197</v>
      </c>
      <c r="AJ98" s="25" t="s">
        <v>197</v>
      </c>
      <c r="AK98" s="25" t="s">
        <v>216</v>
      </c>
      <c r="AL98" s="25" t="s">
        <v>199</v>
      </c>
      <c r="AM98" s="25" t="s">
        <v>199</v>
      </c>
      <c r="AN98" s="25" t="s">
        <v>236</v>
      </c>
      <c r="AO98" s="25" t="s">
        <v>236</v>
      </c>
      <c r="AP98" s="25" t="s">
        <v>61</v>
      </c>
      <c r="AQ98" s="25" t="s">
        <v>65</v>
      </c>
      <c r="AR98" s="25" t="s">
        <v>721</v>
      </c>
      <c r="AS98" s="25" t="s">
        <v>216</v>
      </c>
      <c r="AT98" s="25" t="s">
        <v>295</v>
      </c>
      <c r="AU98" s="25" t="s">
        <v>295</v>
      </c>
      <c r="AV98" s="25" t="s">
        <v>181</v>
      </c>
      <c r="AW98" s="25" t="s">
        <v>181</v>
      </c>
      <c r="AX98" s="25" t="s">
        <v>181</v>
      </c>
      <c r="AY98" s="23">
        <v>2</v>
      </c>
      <c r="AZ98" s="25" t="s">
        <v>181</v>
      </c>
      <c r="BA98" s="25" t="s">
        <v>181</v>
      </c>
      <c r="BB98" s="25" t="s">
        <v>220</v>
      </c>
      <c r="BC98" s="25" t="s">
        <v>722</v>
      </c>
      <c r="BD98" s="25" t="s">
        <v>723</v>
      </c>
    </row>
  </sheetData>
  <autoFilter ref="A2:BD99"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E7E9-9430-47E4-B927-58B7F093D28D}">
  <dimension ref="A1:BQ97"/>
  <sheetViews>
    <sheetView topLeftCell="AH1" zoomScale="85" zoomScaleNormal="85" workbookViewId="0">
      <pane ySplit="1" topLeftCell="A3" activePane="bottomLeft" state="frozen"/>
      <selection activeCell="L1" sqref="L1"/>
      <selection pane="bottomLeft" activeCell="AK3" sqref="AK3"/>
    </sheetView>
  </sheetViews>
  <sheetFormatPr defaultColWidth="8.81640625" defaultRowHeight="14" x14ac:dyDescent="0.3"/>
  <cols>
    <col min="1" max="2" width="16.36328125" style="23" bestFit="1" customWidth="1"/>
    <col min="3" max="3" width="18.453125" style="23" customWidth="1"/>
    <col min="4" max="4" width="13.6328125" style="23" customWidth="1"/>
    <col min="5" max="5" width="12" style="23" customWidth="1"/>
    <col min="6" max="6" width="24.36328125" style="23" customWidth="1"/>
    <col min="7" max="7" width="11.453125" style="23" customWidth="1"/>
    <col min="8" max="8" width="17.6328125" style="23" customWidth="1"/>
    <col min="9" max="9" width="15.6328125" style="23" customWidth="1"/>
    <col min="10" max="11" width="23.453125" style="23" customWidth="1"/>
    <col min="12" max="12" width="18.36328125" style="23" customWidth="1"/>
    <col min="13" max="13" width="26.81640625" style="23" customWidth="1"/>
    <col min="14" max="14" width="20.36328125" style="23" customWidth="1"/>
    <col min="15" max="15" width="22.36328125" style="23" customWidth="1"/>
    <col min="16" max="16" width="23.453125" style="23" customWidth="1"/>
    <col min="17" max="17" width="18.36328125" style="23" customWidth="1"/>
    <col min="18" max="18" width="24.453125" style="23" customWidth="1"/>
    <col min="19" max="19" width="47.36328125" style="23" customWidth="1"/>
    <col min="20" max="20" width="49.1796875" style="23" customWidth="1"/>
    <col min="21" max="21" width="39.36328125" style="23" customWidth="1"/>
    <col min="22" max="22" width="42.81640625" style="23" customWidth="1"/>
    <col min="23" max="23" width="67.36328125" style="23" customWidth="1"/>
    <col min="24" max="24" width="62.36328125" style="23" customWidth="1"/>
    <col min="25" max="25" width="67.36328125" style="23" customWidth="1"/>
    <col min="26" max="28" width="17.36328125" style="34" customWidth="1"/>
    <col min="29" max="45" width="67.36328125" style="23" customWidth="1"/>
    <col min="46" max="46" width="21.81640625" style="23" customWidth="1"/>
    <col min="47" max="48" width="11.81640625" style="23" customWidth="1"/>
    <col min="49" max="58" width="67.36328125" style="23" customWidth="1"/>
    <col min="59" max="59" width="43.36328125" style="23" customWidth="1"/>
    <col min="60" max="60" width="60.6328125" style="23" customWidth="1"/>
    <col min="61" max="61" width="67.36328125" style="23" customWidth="1"/>
    <col min="62" max="16384" width="8.81640625" style="23"/>
  </cols>
  <sheetData>
    <row r="1" spans="1:69" x14ac:dyDescent="0.3">
      <c r="A1" s="22" t="s">
        <v>125</v>
      </c>
      <c r="B1" s="22" t="s">
        <v>126</v>
      </c>
      <c r="C1" s="22" t="s">
        <v>127</v>
      </c>
      <c r="D1" s="22" t="s">
        <v>128</v>
      </c>
      <c r="E1" s="22" t="s">
        <v>74</v>
      </c>
      <c r="F1" s="22" t="s">
        <v>75</v>
      </c>
      <c r="G1" s="22" t="s">
        <v>76</v>
      </c>
      <c r="H1" s="22" t="s">
        <v>129</v>
      </c>
      <c r="I1" s="22" t="s">
        <v>130</v>
      </c>
      <c r="J1" s="22" t="s">
        <v>131</v>
      </c>
      <c r="K1" s="22" t="s">
        <v>132</v>
      </c>
      <c r="L1" s="22" t="s">
        <v>133</v>
      </c>
      <c r="M1" s="22" t="s">
        <v>134</v>
      </c>
      <c r="N1" s="22" t="s">
        <v>135</v>
      </c>
      <c r="O1" s="22" t="s">
        <v>136</v>
      </c>
      <c r="P1" s="22" t="s">
        <v>137</v>
      </c>
      <c r="Q1" s="22" t="s">
        <v>138</v>
      </c>
      <c r="R1" s="22" t="s">
        <v>140</v>
      </c>
      <c r="S1" s="22" t="s">
        <v>141</v>
      </c>
      <c r="T1" s="22" t="s">
        <v>142</v>
      </c>
      <c r="U1" s="22" t="s">
        <v>143</v>
      </c>
      <c r="V1" s="22" t="s">
        <v>144</v>
      </c>
      <c r="W1" s="22" t="s">
        <v>145</v>
      </c>
      <c r="X1" s="22" t="s">
        <v>146</v>
      </c>
      <c r="Y1" s="22" t="s">
        <v>147</v>
      </c>
      <c r="Z1" s="34" t="s">
        <v>724</v>
      </c>
      <c r="AA1" s="34" t="s">
        <v>725</v>
      </c>
      <c r="AB1" s="34" t="s">
        <v>726</v>
      </c>
      <c r="AC1" s="22" t="s">
        <v>148</v>
      </c>
      <c r="AD1" s="22" t="s">
        <v>149</v>
      </c>
      <c r="AE1" s="22" t="s">
        <v>150</v>
      </c>
      <c r="AF1" s="22" t="s">
        <v>151</v>
      </c>
      <c r="AG1" s="22" t="s">
        <v>152</v>
      </c>
      <c r="AH1" s="22" t="s">
        <v>153</v>
      </c>
      <c r="AI1" s="22" t="s">
        <v>154</v>
      </c>
      <c r="AJ1" s="22" t="s">
        <v>155</v>
      </c>
      <c r="AK1" s="22" t="s">
        <v>156</v>
      </c>
      <c r="AL1" s="22" t="s">
        <v>157</v>
      </c>
      <c r="AM1" s="22" t="s">
        <v>158</v>
      </c>
      <c r="AN1" s="22" t="s">
        <v>159</v>
      </c>
      <c r="AO1" s="22" t="s">
        <v>160</v>
      </c>
      <c r="AP1" s="22" t="s">
        <v>161</v>
      </c>
      <c r="AQ1" s="22" t="s">
        <v>162</v>
      </c>
      <c r="AR1" s="22" t="s">
        <v>163</v>
      </c>
      <c r="AS1" s="22" t="s">
        <v>164</v>
      </c>
      <c r="AT1" s="22" t="s">
        <v>727</v>
      </c>
      <c r="AU1" s="22" t="s">
        <v>728</v>
      </c>
      <c r="AV1" s="22" t="s">
        <v>729</v>
      </c>
      <c r="AW1" s="22" t="s">
        <v>165</v>
      </c>
      <c r="AX1" s="22" t="s">
        <v>166</v>
      </c>
      <c r="AY1" s="22" t="s">
        <v>167</v>
      </c>
      <c r="AZ1" s="22" t="s">
        <v>168</v>
      </c>
      <c r="BA1" s="22" t="s">
        <v>169</v>
      </c>
      <c r="BB1" s="22" t="s">
        <v>170</v>
      </c>
      <c r="BC1" s="22" t="s">
        <v>171</v>
      </c>
      <c r="BD1" s="22" t="s">
        <v>172</v>
      </c>
      <c r="BE1" s="22" t="s">
        <v>173</v>
      </c>
      <c r="BF1" s="22" t="s">
        <v>174</v>
      </c>
      <c r="BG1" s="22" t="s">
        <v>175</v>
      </c>
      <c r="BH1" s="22" t="s">
        <v>176</v>
      </c>
      <c r="BI1" s="22" t="s">
        <v>177</v>
      </c>
    </row>
    <row r="2" spans="1:69" ht="30" customHeight="1" x14ac:dyDescent="0.3">
      <c r="A2" s="24">
        <v>44964.906597222223</v>
      </c>
      <c r="B2" s="24">
        <v>44964.91170138889</v>
      </c>
      <c r="C2" s="25" t="s">
        <v>128</v>
      </c>
      <c r="D2" s="25" t="s">
        <v>178</v>
      </c>
      <c r="E2" s="23">
        <v>100</v>
      </c>
      <c r="F2" s="23">
        <v>440</v>
      </c>
      <c r="G2" s="25" t="s">
        <v>179</v>
      </c>
      <c r="H2" s="24">
        <v>44964.9117275463</v>
      </c>
      <c r="I2" s="25" t="s">
        <v>180</v>
      </c>
      <c r="J2" s="25" t="s">
        <v>181</v>
      </c>
      <c r="K2" s="25" t="s">
        <v>181</v>
      </c>
      <c r="L2" s="25" t="s">
        <v>181</v>
      </c>
      <c r="M2" s="25" t="s">
        <v>181</v>
      </c>
      <c r="N2" s="23">
        <v>37.750999999999998</v>
      </c>
      <c r="O2" s="23">
        <v>-97.822000000000003</v>
      </c>
      <c r="P2" s="25" t="s">
        <v>182</v>
      </c>
      <c r="Q2" s="25" t="s">
        <v>183</v>
      </c>
      <c r="R2" s="25" t="s">
        <v>185</v>
      </c>
      <c r="S2" s="25" t="s">
        <v>186</v>
      </c>
      <c r="T2" s="25" t="s">
        <v>187</v>
      </c>
      <c r="U2" s="25" t="s">
        <v>188</v>
      </c>
      <c r="V2" s="25" t="s">
        <v>189</v>
      </c>
      <c r="W2" s="25" t="s">
        <v>190</v>
      </c>
      <c r="X2" s="31" t="s">
        <v>59</v>
      </c>
      <c r="Y2" s="31" t="s">
        <v>191</v>
      </c>
      <c r="Z2" s="33">
        <f t="shared" ref="Z2:Z33" si="0">_xlfn.XLOOKUP(X2,$BP$2:$BP$13,$BQ$2:$BQ$13)</f>
        <v>5.5</v>
      </c>
      <c r="AA2" s="33">
        <f t="shared" ref="AA2:AA33" si="1">_xlfn.XLOOKUP(Y2,$BP$2:$BP$13,$BQ$2:$BQ$13)</f>
        <v>0</v>
      </c>
      <c r="AB2" s="33">
        <f t="shared" ref="AB2:AB33" si="2">IF(Z2=0, 0, AA2/Z2)</f>
        <v>0</v>
      </c>
      <c r="AC2" s="25" t="s">
        <v>192</v>
      </c>
      <c r="AD2" s="25" t="s">
        <v>193</v>
      </c>
      <c r="AE2" s="25" t="s">
        <v>194</v>
      </c>
      <c r="AF2" s="25" t="s">
        <v>193</v>
      </c>
      <c r="AG2" s="25" t="s">
        <v>193</v>
      </c>
      <c r="AH2" s="25" t="s">
        <v>192</v>
      </c>
      <c r="AI2" s="25" t="s">
        <v>193</v>
      </c>
      <c r="AJ2" s="25" t="s">
        <v>195</v>
      </c>
      <c r="AK2" s="25" t="s">
        <v>196</v>
      </c>
      <c r="AL2" s="25" t="s">
        <v>197</v>
      </c>
      <c r="AM2" s="25" t="s">
        <v>198</v>
      </c>
      <c r="AN2" s="25" t="s">
        <v>199</v>
      </c>
      <c r="AO2" s="25" t="s">
        <v>200</v>
      </c>
      <c r="AP2" s="25" t="s">
        <v>199</v>
      </c>
      <c r="AQ2" s="25" t="s">
        <v>199</v>
      </c>
      <c r="AR2" s="25" t="s">
        <v>61</v>
      </c>
      <c r="AS2" s="25" t="s">
        <v>59</v>
      </c>
      <c r="AT2" s="30">
        <f t="shared" ref="AT2:AT33" si="3">_xlfn.XLOOKUP(AR2,$BP$2:$BP$13,$BQ$2:$BQ$13)</f>
        <v>25.5</v>
      </c>
      <c r="AU2" s="30">
        <f t="shared" ref="AU2:AU33" si="4">_xlfn.XLOOKUP(AS2,$BP$2:$BP$13,$BQ$2:$BQ$13)</f>
        <v>5.5</v>
      </c>
      <c r="AV2" s="30">
        <f t="shared" ref="AV2:AV33" si="5">IF(AT2=0,0,AU2/AT2)</f>
        <v>0.21568627450980393</v>
      </c>
      <c r="AW2" s="25" t="s">
        <v>201</v>
      </c>
      <c r="AX2" s="25" t="s">
        <v>198</v>
      </c>
      <c r="AY2" s="25" t="s">
        <v>198</v>
      </c>
      <c r="AZ2" s="25" t="s">
        <v>198</v>
      </c>
      <c r="BA2" s="25" t="s">
        <v>202</v>
      </c>
      <c r="BB2" s="25" t="s">
        <v>203</v>
      </c>
      <c r="BC2" s="25" t="s">
        <v>204</v>
      </c>
      <c r="BD2" s="25" t="s">
        <v>205</v>
      </c>
      <c r="BE2" s="25" t="s">
        <v>206</v>
      </c>
      <c r="BF2" s="25" t="s">
        <v>207</v>
      </c>
      <c r="BG2" s="25" t="s">
        <v>208</v>
      </c>
      <c r="BH2" s="25" t="s">
        <v>209</v>
      </c>
      <c r="BI2" s="25" t="s">
        <v>210</v>
      </c>
      <c r="BP2" s="31" t="s">
        <v>191</v>
      </c>
      <c r="BQ2">
        <v>0</v>
      </c>
    </row>
    <row r="3" spans="1:69" ht="28" x14ac:dyDescent="0.3">
      <c r="A3" s="24">
        <v>44964.980486111112</v>
      </c>
      <c r="B3" s="24">
        <v>44964.983148148145</v>
      </c>
      <c r="C3" s="25" t="s">
        <v>128</v>
      </c>
      <c r="D3" s="25" t="s">
        <v>211</v>
      </c>
      <c r="E3" s="23">
        <v>100</v>
      </c>
      <c r="F3" s="23">
        <v>229</v>
      </c>
      <c r="G3" s="25" t="s">
        <v>179</v>
      </c>
      <c r="H3" s="24">
        <v>44964.983155706017</v>
      </c>
      <c r="I3" s="25" t="s">
        <v>212</v>
      </c>
      <c r="J3" s="25" t="s">
        <v>181</v>
      </c>
      <c r="K3" s="25" t="s">
        <v>181</v>
      </c>
      <c r="L3" s="25" t="s">
        <v>181</v>
      </c>
      <c r="M3" s="25" t="s">
        <v>181</v>
      </c>
      <c r="N3" s="23">
        <v>1.2928999999999999</v>
      </c>
      <c r="O3" s="23">
        <v>103.85469999999999</v>
      </c>
      <c r="P3" s="25" t="s">
        <v>182</v>
      </c>
      <c r="Q3" s="25" t="s">
        <v>183</v>
      </c>
      <c r="R3" s="25" t="s">
        <v>213</v>
      </c>
      <c r="S3" s="25" t="s">
        <v>186</v>
      </c>
      <c r="T3" s="25" t="s">
        <v>187</v>
      </c>
      <c r="U3" s="25" t="s">
        <v>188</v>
      </c>
      <c r="V3" s="25" t="s">
        <v>189</v>
      </c>
      <c r="W3" s="25" t="s">
        <v>190</v>
      </c>
      <c r="X3" s="31" t="s">
        <v>59</v>
      </c>
      <c r="Y3" s="31" t="s">
        <v>191</v>
      </c>
      <c r="Z3" s="33">
        <f t="shared" si="0"/>
        <v>5.5</v>
      </c>
      <c r="AA3" s="33">
        <f t="shared" si="1"/>
        <v>0</v>
      </c>
      <c r="AB3" s="33">
        <f t="shared" si="2"/>
        <v>0</v>
      </c>
      <c r="AC3" s="25" t="s">
        <v>192</v>
      </c>
      <c r="AD3" s="25" t="s">
        <v>193</v>
      </c>
      <c r="AE3" s="25" t="s">
        <v>214</v>
      </c>
      <c r="AF3" s="25" t="s">
        <v>192</v>
      </c>
      <c r="AG3" s="25" t="s">
        <v>192</v>
      </c>
      <c r="AH3" s="25" t="s">
        <v>192</v>
      </c>
      <c r="AI3" s="25" t="s">
        <v>192</v>
      </c>
      <c r="AJ3" s="25" t="s">
        <v>215</v>
      </c>
      <c r="AK3" s="25" t="s">
        <v>216</v>
      </c>
      <c r="AL3" s="25" t="s">
        <v>197</v>
      </c>
      <c r="AM3" s="25" t="s">
        <v>197</v>
      </c>
      <c r="AN3" s="25" t="s">
        <v>199</v>
      </c>
      <c r="AO3" s="25" t="s">
        <v>192</v>
      </c>
      <c r="AP3" s="25" t="s">
        <v>199</v>
      </c>
      <c r="AQ3" s="25" t="s">
        <v>192</v>
      </c>
      <c r="AR3" s="25" t="s">
        <v>61</v>
      </c>
      <c r="AS3" s="25" t="s">
        <v>59</v>
      </c>
      <c r="AT3" s="30">
        <f t="shared" si="3"/>
        <v>25.5</v>
      </c>
      <c r="AU3" s="30">
        <f t="shared" si="4"/>
        <v>5.5</v>
      </c>
      <c r="AV3" s="30">
        <f t="shared" si="5"/>
        <v>0.21568627450980393</v>
      </c>
      <c r="AW3" s="25" t="s">
        <v>217</v>
      </c>
      <c r="AX3" s="25" t="s">
        <v>197</v>
      </c>
      <c r="AY3" s="25" t="s">
        <v>198</v>
      </c>
      <c r="AZ3" s="25" t="s">
        <v>198</v>
      </c>
      <c r="BA3" s="25" t="s">
        <v>202</v>
      </c>
      <c r="BB3" s="25" t="s">
        <v>204</v>
      </c>
      <c r="BC3" s="25" t="s">
        <v>218</v>
      </c>
      <c r="BD3" s="25" t="s">
        <v>207</v>
      </c>
      <c r="BE3" s="25" t="s">
        <v>205</v>
      </c>
      <c r="BF3" s="25" t="s">
        <v>219</v>
      </c>
      <c r="BG3" s="25" t="s">
        <v>220</v>
      </c>
      <c r="BH3" s="25" t="s">
        <v>221</v>
      </c>
      <c r="BI3" s="25" t="s">
        <v>222</v>
      </c>
      <c r="BP3" s="1" t="s">
        <v>59</v>
      </c>
      <c r="BQ3">
        <v>5.5</v>
      </c>
    </row>
    <row r="4" spans="1:69" ht="28" x14ac:dyDescent="0.3">
      <c r="A4" s="24">
        <v>44964.993726851855</v>
      </c>
      <c r="B4" s="24">
        <v>44965.008194444446</v>
      </c>
      <c r="C4" s="25" t="s">
        <v>128</v>
      </c>
      <c r="D4" s="25" t="s">
        <v>223</v>
      </c>
      <c r="E4" s="23">
        <v>100</v>
      </c>
      <c r="F4" s="23">
        <v>1249</v>
      </c>
      <c r="G4" s="25" t="s">
        <v>179</v>
      </c>
      <c r="H4" s="24">
        <v>44965.008217511575</v>
      </c>
      <c r="I4" s="25" t="s">
        <v>224</v>
      </c>
      <c r="J4" s="25" t="s">
        <v>181</v>
      </c>
      <c r="K4" s="25" t="s">
        <v>181</v>
      </c>
      <c r="L4" s="25" t="s">
        <v>181</v>
      </c>
      <c r="M4" s="25" t="s">
        <v>181</v>
      </c>
      <c r="N4" s="23">
        <v>1.2928999999999999</v>
      </c>
      <c r="O4" s="23">
        <v>103.85469999999999</v>
      </c>
      <c r="P4" s="25" t="s">
        <v>182</v>
      </c>
      <c r="Q4" s="25" t="s">
        <v>183</v>
      </c>
      <c r="R4" s="25" t="s">
        <v>185</v>
      </c>
      <c r="S4" s="25" t="s">
        <v>186</v>
      </c>
      <c r="T4" s="25" t="s">
        <v>187</v>
      </c>
      <c r="U4" s="25" t="s">
        <v>225</v>
      </c>
      <c r="V4" s="25" t="s">
        <v>226</v>
      </c>
      <c r="W4" s="25" t="s">
        <v>227</v>
      </c>
      <c r="X4" s="31" t="s">
        <v>191</v>
      </c>
      <c r="Y4" s="31" t="s">
        <v>191</v>
      </c>
      <c r="Z4" s="33">
        <f t="shared" si="0"/>
        <v>0</v>
      </c>
      <c r="AA4" s="33">
        <f t="shared" si="1"/>
        <v>0</v>
      </c>
      <c r="AB4" s="33">
        <f t="shared" si="2"/>
        <v>0</v>
      </c>
      <c r="AC4" s="25" t="s">
        <v>193</v>
      </c>
      <c r="AD4" s="25" t="s">
        <v>193</v>
      </c>
      <c r="AE4" s="25" t="s">
        <v>214</v>
      </c>
      <c r="AF4" s="25" t="s">
        <v>192</v>
      </c>
      <c r="AG4" s="25" t="s">
        <v>192</v>
      </c>
      <c r="AH4" s="25" t="s">
        <v>192</v>
      </c>
      <c r="AI4" s="25" t="s">
        <v>192</v>
      </c>
      <c r="AJ4" s="25" t="s">
        <v>228</v>
      </c>
      <c r="AK4" s="25" t="s">
        <v>196</v>
      </c>
      <c r="AL4" s="25" t="s">
        <v>197</v>
      </c>
      <c r="AM4" s="25" t="s">
        <v>198</v>
      </c>
      <c r="AN4" s="25" t="s">
        <v>192</v>
      </c>
      <c r="AO4" s="25" t="s">
        <v>192</v>
      </c>
      <c r="AP4" s="25" t="s">
        <v>200</v>
      </c>
      <c r="AQ4" s="25" t="s">
        <v>200</v>
      </c>
      <c r="AR4" s="25" t="s">
        <v>63</v>
      </c>
      <c r="AS4" s="25" t="s">
        <v>62</v>
      </c>
      <c r="AT4" s="30">
        <f t="shared" si="3"/>
        <v>45.5</v>
      </c>
      <c r="AU4" s="30">
        <f t="shared" si="4"/>
        <v>35.5</v>
      </c>
      <c r="AV4" s="30">
        <f t="shared" si="5"/>
        <v>0.78021978021978022</v>
      </c>
      <c r="AW4" s="25" t="s">
        <v>229</v>
      </c>
      <c r="AX4" s="25" t="s">
        <v>197</v>
      </c>
      <c r="AY4" s="25" t="s">
        <v>197</v>
      </c>
      <c r="AZ4" s="25" t="s">
        <v>197</v>
      </c>
      <c r="BA4" s="25" t="s">
        <v>203</v>
      </c>
      <c r="BB4" s="25" t="s">
        <v>204</v>
      </c>
      <c r="BC4" s="25" t="s">
        <v>202</v>
      </c>
      <c r="BD4" s="25" t="s">
        <v>205</v>
      </c>
      <c r="BE4" s="25" t="s">
        <v>207</v>
      </c>
      <c r="BF4" s="25" t="s">
        <v>219</v>
      </c>
      <c r="BG4" s="25" t="s">
        <v>220</v>
      </c>
      <c r="BH4" s="25" t="s">
        <v>230</v>
      </c>
      <c r="BI4" s="25" t="s">
        <v>222</v>
      </c>
      <c r="BP4" s="1" t="s">
        <v>60</v>
      </c>
      <c r="BQ4">
        <v>15.5</v>
      </c>
    </row>
    <row r="5" spans="1:69" ht="28" x14ac:dyDescent="0.3">
      <c r="A5" s="24">
        <v>44965.147430555553</v>
      </c>
      <c r="B5" s="24">
        <v>44965.15084490741</v>
      </c>
      <c r="C5" s="25" t="s">
        <v>128</v>
      </c>
      <c r="D5" s="25" t="s">
        <v>231</v>
      </c>
      <c r="E5" s="23">
        <v>100</v>
      </c>
      <c r="F5" s="23">
        <v>295</v>
      </c>
      <c r="G5" s="25" t="s">
        <v>179</v>
      </c>
      <c r="H5" s="24">
        <v>44965.150860717593</v>
      </c>
      <c r="I5" s="25" t="s">
        <v>232</v>
      </c>
      <c r="J5" s="25" t="s">
        <v>181</v>
      </c>
      <c r="K5" s="25" t="s">
        <v>181</v>
      </c>
      <c r="L5" s="25" t="s">
        <v>181</v>
      </c>
      <c r="M5" s="25" t="s">
        <v>181</v>
      </c>
      <c r="N5" s="23">
        <v>1.2928999999999999</v>
      </c>
      <c r="O5" s="23">
        <v>103.85469999999999</v>
      </c>
      <c r="P5" s="25" t="s">
        <v>182</v>
      </c>
      <c r="Q5" s="25" t="s">
        <v>183</v>
      </c>
      <c r="R5" s="25" t="s">
        <v>233</v>
      </c>
      <c r="S5" s="25" t="s">
        <v>186</v>
      </c>
      <c r="T5" s="25" t="s">
        <v>187</v>
      </c>
      <c r="U5" s="25" t="s">
        <v>234</v>
      </c>
      <c r="V5" s="25" t="s">
        <v>226</v>
      </c>
      <c r="W5" s="25" t="s">
        <v>227</v>
      </c>
      <c r="X5" s="31" t="s">
        <v>191</v>
      </c>
      <c r="Y5" s="31" t="s">
        <v>191</v>
      </c>
      <c r="Z5" s="33">
        <f t="shared" si="0"/>
        <v>0</v>
      </c>
      <c r="AA5" s="33">
        <f t="shared" si="1"/>
        <v>0</v>
      </c>
      <c r="AB5" s="33">
        <f t="shared" si="2"/>
        <v>0</v>
      </c>
      <c r="AC5" s="25" t="s">
        <v>193</v>
      </c>
      <c r="AD5" s="25" t="s">
        <v>193</v>
      </c>
      <c r="AE5" s="25" t="s">
        <v>235</v>
      </c>
      <c r="AF5" s="25" t="s">
        <v>236</v>
      </c>
      <c r="AG5" s="25" t="s">
        <v>236</v>
      </c>
      <c r="AH5" s="25" t="s">
        <v>193</v>
      </c>
      <c r="AI5" s="25" t="s">
        <v>193</v>
      </c>
      <c r="AJ5" s="25" t="s">
        <v>237</v>
      </c>
      <c r="AK5" s="25" t="s">
        <v>216</v>
      </c>
      <c r="AL5" s="25" t="s">
        <v>196</v>
      </c>
      <c r="AM5" s="25" t="s">
        <v>196</v>
      </c>
      <c r="AN5" s="25" t="s">
        <v>193</v>
      </c>
      <c r="AO5" s="25" t="s">
        <v>193</v>
      </c>
      <c r="AP5" s="25" t="s">
        <v>193</v>
      </c>
      <c r="AQ5" s="25" t="s">
        <v>193</v>
      </c>
      <c r="AR5" s="25" t="s">
        <v>191</v>
      </c>
      <c r="AS5" s="25" t="s">
        <v>191</v>
      </c>
      <c r="AT5" s="30">
        <f t="shared" si="3"/>
        <v>0</v>
      </c>
      <c r="AU5" s="30">
        <f t="shared" si="4"/>
        <v>0</v>
      </c>
      <c r="AV5" s="30">
        <f t="shared" si="5"/>
        <v>0</v>
      </c>
      <c r="AW5" s="25" t="s">
        <v>238</v>
      </c>
      <c r="AX5" s="25" t="s">
        <v>196</v>
      </c>
      <c r="AY5" s="25" t="s">
        <v>196</v>
      </c>
      <c r="AZ5" s="25" t="s">
        <v>196</v>
      </c>
      <c r="BA5" s="25" t="s">
        <v>202</v>
      </c>
      <c r="BB5" s="25" t="s">
        <v>203</v>
      </c>
      <c r="BC5" s="25" t="s">
        <v>204</v>
      </c>
      <c r="BD5" s="25" t="s">
        <v>205</v>
      </c>
      <c r="BE5" s="25" t="s">
        <v>219</v>
      </c>
      <c r="BF5" s="25" t="s">
        <v>207</v>
      </c>
      <c r="BG5" s="25" t="s">
        <v>220</v>
      </c>
      <c r="BH5" s="25" t="s">
        <v>239</v>
      </c>
      <c r="BI5" s="25" t="s">
        <v>222</v>
      </c>
      <c r="BP5" s="1" t="s">
        <v>61</v>
      </c>
      <c r="BQ5">
        <v>25.5</v>
      </c>
    </row>
    <row r="6" spans="1:69" ht="28" x14ac:dyDescent="0.3">
      <c r="A6" s="24">
        <v>44965.148761574077</v>
      </c>
      <c r="B6" s="24">
        <v>44965.153599537036</v>
      </c>
      <c r="C6" s="25" t="s">
        <v>128</v>
      </c>
      <c r="D6" s="25" t="s">
        <v>240</v>
      </c>
      <c r="E6" s="23">
        <v>100</v>
      </c>
      <c r="F6" s="23">
        <v>418</v>
      </c>
      <c r="G6" s="25" t="s">
        <v>179</v>
      </c>
      <c r="H6" s="24">
        <v>44965.153627962965</v>
      </c>
      <c r="I6" s="25" t="s">
        <v>241</v>
      </c>
      <c r="J6" s="25" t="s">
        <v>181</v>
      </c>
      <c r="K6" s="25" t="s">
        <v>181</v>
      </c>
      <c r="L6" s="25" t="s">
        <v>181</v>
      </c>
      <c r="M6" s="25" t="s">
        <v>181</v>
      </c>
      <c r="N6" s="23">
        <v>1.2928999999999999</v>
      </c>
      <c r="O6" s="23">
        <v>103.85469999999999</v>
      </c>
      <c r="P6" s="25" t="s">
        <v>182</v>
      </c>
      <c r="Q6" s="25" t="s">
        <v>183</v>
      </c>
      <c r="R6" s="25" t="s">
        <v>185</v>
      </c>
      <c r="S6" s="25" t="s">
        <v>186</v>
      </c>
      <c r="T6" s="25" t="s">
        <v>187</v>
      </c>
      <c r="U6" s="25" t="s">
        <v>242</v>
      </c>
      <c r="V6" s="25" t="s">
        <v>226</v>
      </c>
      <c r="W6" s="25" t="s">
        <v>227</v>
      </c>
      <c r="X6" s="31" t="s">
        <v>191</v>
      </c>
      <c r="Y6" s="31" t="s">
        <v>191</v>
      </c>
      <c r="Z6" s="33">
        <f t="shared" si="0"/>
        <v>0</v>
      </c>
      <c r="AA6" s="33">
        <f t="shared" si="1"/>
        <v>0</v>
      </c>
      <c r="AB6" s="33">
        <f t="shared" si="2"/>
        <v>0</v>
      </c>
      <c r="AC6" s="25" t="s">
        <v>193</v>
      </c>
      <c r="AD6" s="25" t="s">
        <v>193</v>
      </c>
      <c r="AE6" s="25" t="s">
        <v>235</v>
      </c>
      <c r="AF6" s="25" t="s">
        <v>192</v>
      </c>
      <c r="AG6" s="25" t="s">
        <v>192</v>
      </c>
      <c r="AH6" s="25" t="s">
        <v>193</v>
      </c>
      <c r="AI6" s="25" t="s">
        <v>193</v>
      </c>
      <c r="AJ6" s="25" t="s">
        <v>243</v>
      </c>
      <c r="AK6" s="25" t="s">
        <v>197</v>
      </c>
      <c r="AL6" s="25" t="s">
        <v>197</v>
      </c>
      <c r="AM6" s="25" t="s">
        <v>197</v>
      </c>
      <c r="AN6" s="25" t="s">
        <v>192</v>
      </c>
      <c r="AO6" s="25" t="s">
        <v>192</v>
      </c>
      <c r="AP6" s="25" t="s">
        <v>192</v>
      </c>
      <c r="AQ6" s="25" t="s">
        <v>192</v>
      </c>
      <c r="AR6" s="25" t="s">
        <v>59</v>
      </c>
      <c r="AS6" s="25" t="s">
        <v>191</v>
      </c>
      <c r="AT6" s="30">
        <f t="shared" si="3"/>
        <v>5.5</v>
      </c>
      <c r="AU6" s="30">
        <f t="shared" si="4"/>
        <v>0</v>
      </c>
      <c r="AV6" s="30">
        <f t="shared" si="5"/>
        <v>0</v>
      </c>
      <c r="AW6" s="25" t="s">
        <v>244</v>
      </c>
      <c r="AX6" s="25" t="s">
        <v>197</v>
      </c>
      <c r="AY6" s="25" t="s">
        <v>197</v>
      </c>
      <c r="AZ6" s="25" t="s">
        <v>197</v>
      </c>
      <c r="BA6" s="25" t="s">
        <v>203</v>
      </c>
      <c r="BB6" s="25" t="s">
        <v>202</v>
      </c>
      <c r="BC6" s="25" t="s">
        <v>204</v>
      </c>
      <c r="BD6" s="25" t="s">
        <v>207</v>
      </c>
      <c r="BE6" s="25" t="s">
        <v>205</v>
      </c>
      <c r="BF6" s="25" t="s">
        <v>219</v>
      </c>
      <c r="BG6" s="25" t="s">
        <v>220</v>
      </c>
      <c r="BH6" s="25" t="s">
        <v>245</v>
      </c>
      <c r="BI6" s="25" t="s">
        <v>222</v>
      </c>
      <c r="BP6" s="1" t="s">
        <v>62</v>
      </c>
      <c r="BQ6">
        <v>35.5</v>
      </c>
    </row>
    <row r="7" spans="1:69" ht="28" x14ac:dyDescent="0.3">
      <c r="A7" s="24">
        <v>44965.151921296296</v>
      </c>
      <c r="B7" s="24">
        <v>44965.154247685183</v>
      </c>
      <c r="C7" s="25" t="s">
        <v>128</v>
      </c>
      <c r="D7" s="25" t="s">
        <v>246</v>
      </c>
      <c r="E7" s="23">
        <v>100</v>
      </c>
      <c r="F7" s="23">
        <v>200</v>
      </c>
      <c r="G7" s="25" t="s">
        <v>179</v>
      </c>
      <c r="H7" s="24">
        <v>44965.154273611108</v>
      </c>
      <c r="I7" s="25" t="s">
        <v>247</v>
      </c>
      <c r="J7" s="25" t="s">
        <v>181</v>
      </c>
      <c r="K7" s="25" t="s">
        <v>181</v>
      </c>
      <c r="L7" s="25" t="s">
        <v>181</v>
      </c>
      <c r="M7" s="25" t="s">
        <v>181</v>
      </c>
      <c r="N7" s="23">
        <v>1.2928999999999999</v>
      </c>
      <c r="O7" s="23">
        <v>103.85469999999999</v>
      </c>
      <c r="P7" s="25" t="s">
        <v>182</v>
      </c>
      <c r="Q7" s="25" t="s">
        <v>183</v>
      </c>
      <c r="R7" s="25" t="s">
        <v>248</v>
      </c>
      <c r="S7" s="25" t="s">
        <v>186</v>
      </c>
      <c r="T7" s="25" t="s">
        <v>187</v>
      </c>
      <c r="U7" s="25" t="s">
        <v>249</v>
      </c>
      <c r="V7" s="25" t="s">
        <v>226</v>
      </c>
      <c r="W7" s="25" t="s">
        <v>250</v>
      </c>
      <c r="X7" s="31" t="s">
        <v>59</v>
      </c>
      <c r="Y7" s="31" t="s">
        <v>59</v>
      </c>
      <c r="Z7" s="33">
        <f t="shared" si="0"/>
        <v>5.5</v>
      </c>
      <c r="AA7" s="33">
        <f t="shared" si="1"/>
        <v>5.5</v>
      </c>
      <c r="AB7" s="33">
        <f t="shared" si="2"/>
        <v>1</v>
      </c>
      <c r="AC7" s="25" t="s">
        <v>192</v>
      </c>
      <c r="AD7" s="25" t="s">
        <v>193</v>
      </c>
      <c r="AE7" s="25" t="s">
        <v>251</v>
      </c>
      <c r="AF7" s="25" t="s">
        <v>193</v>
      </c>
      <c r="AG7" s="25" t="s">
        <v>193</v>
      </c>
      <c r="AH7" s="25" t="s">
        <v>193</v>
      </c>
      <c r="AI7" s="25" t="s">
        <v>193</v>
      </c>
      <c r="AJ7" s="25" t="s">
        <v>252</v>
      </c>
      <c r="AK7" s="25" t="s">
        <v>196</v>
      </c>
      <c r="AL7" s="25" t="s">
        <v>198</v>
      </c>
      <c r="AM7" s="25" t="s">
        <v>198</v>
      </c>
      <c r="AN7" s="25" t="s">
        <v>236</v>
      </c>
      <c r="AO7" s="25" t="s">
        <v>236</v>
      </c>
      <c r="AP7" s="25" t="s">
        <v>236</v>
      </c>
      <c r="AQ7" s="25" t="s">
        <v>236</v>
      </c>
      <c r="AR7" s="25" t="s">
        <v>60</v>
      </c>
      <c r="AS7" s="25" t="s">
        <v>59</v>
      </c>
      <c r="AT7" s="30">
        <f t="shared" si="3"/>
        <v>15.5</v>
      </c>
      <c r="AU7" s="30">
        <f t="shared" si="4"/>
        <v>5.5</v>
      </c>
      <c r="AV7" s="30">
        <f t="shared" si="5"/>
        <v>0.35483870967741937</v>
      </c>
      <c r="AW7" s="25" t="s">
        <v>253</v>
      </c>
      <c r="AX7" s="25" t="s">
        <v>197</v>
      </c>
      <c r="AY7" s="25" t="s">
        <v>197</v>
      </c>
      <c r="AZ7" s="25" t="s">
        <v>198</v>
      </c>
      <c r="BA7" s="25" t="s">
        <v>202</v>
      </c>
      <c r="BB7" s="25" t="s">
        <v>204</v>
      </c>
      <c r="BC7" s="23" t="s">
        <v>254</v>
      </c>
      <c r="BD7" s="25" t="s">
        <v>207</v>
      </c>
      <c r="BE7" s="25" t="s">
        <v>205</v>
      </c>
      <c r="BF7" s="25" t="s">
        <v>255</v>
      </c>
      <c r="BG7" s="25" t="s">
        <v>220</v>
      </c>
      <c r="BH7" s="25" t="s">
        <v>256</v>
      </c>
      <c r="BI7" s="25" t="s">
        <v>222</v>
      </c>
      <c r="BP7" s="1" t="s">
        <v>63</v>
      </c>
      <c r="BQ7">
        <v>45.5</v>
      </c>
    </row>
    <row r="8" spans="1:69" ht="28" x14ac:dyDescent="0.3">
      <c r="A8" s="24">
        <v>44965.141203703701</v>
      </c>
      <c r="B8" s="24">
        <v>44965.177361111113</v>
      </c>
      <c r="C8" s="25" t="s">
        <v>128</v>
      </c>
      <c r="D8" s="25" t="s">
        <v>257</v>
      </c>
      <c r="E8" s="23">
        <v>100</v>
      </c>
      <c r="F8" s="23">
        <v>3123</v>
      </c>
      <c r="G8" s="25" t="s">
        <v>179</v>
      </c>
      <c r="H8" s="24">
        <v>44965.177386203701</v>
      </c>
      <c r="I8" s="25" t="s">
        <v>258</v>
      </c>
      <c r="J8" s="25" t="s">
        <v>181</v>
      </c>
      <c r="K8" s="25" t="s">
        <v>181</v>
      </c>
      <c r="L8" s="25" t="s">
        <v>181</v>
      </c>
      <c r="M8" s="25" t="s">
        <v>181</v>
      </c>
      <c r="N8" s="23">
        <v>1.2928999999999999</v>
      </c>
      <c r="O8" s="23">
        <v>103.85469999999999</v>
      </c>
      <c r="P8" s="25" t="s">
        <v>182</v>
      </c>
      <c r="Q8" s="25" t="s">
        <v>183</v>
      </c>
      <c r="R8" s="25" t="s">
        <v>259</v>
      </c>
      <c r="S8" s="25" t="s">
        <v>186</v>
      </c>
      <c r="T8" s="25" t="s">
        <v>187</v>
      </c>
      <c r="U8" s="25" t="s">
        <v>260</v>
      </c>
      <c r="V8" s="25" t="s">
        <v>226</v>
      </c>
      <c r="W8" s="25" t="s">
        <v>261</v>
      </c>
      <c r="X8" s="31" t="s">
        <v>59</v>
      </c>
      <c r="Y8" s="31" t="s">
        <v>59</v>
      </c>
      <c r="Z8" s="33">
        <f t="shared" si="0"/>
        <v>5.5</v>
      </c>
      <c r="AA8" s="33">
        <f t="shared" si="1"/>
        <v>5.5</v>
      </c>
      <c r="AB8" s="33">
        <f t="shared" si="2"/>
        <v>1</v>
      </c>
      <c r="AC8" s="25" t="s">
        <v>200</v>
      </c>
      <c r="AD8" s="25" t="s">
        <v>192</v>
      </c>
      <c r="AE8" s="25" t="s">
        <v>228</v>
      </c>
      <c r="AF8" s="25" t="s">
        <v>236</v>
      </c>
      <c r="AG8" s="25" t="s">
        <v>236</v>
      </c>
      <c r="AH8" s="25" t="s">
        <v>236</v>
      </c>
      <c r="AI8" s="25" t="s">
        <v>236</v>
      </c>
      <c r="AJ8" s="25" t="s">
        <v>262</v>
      </c>
      <c r="AK8" s="25" t="s">
        <v>216</v>
      </c>
      <c r="AL8" s="25" t="s">
        <v>197</v>
      </c>
      <c r="AM8" s="25" t="s">
        <v>197</v>
      </c>
      <c r="AN8" s="25" t="s">
        <v>199</v>
      </c>
      <c r="AO8" s="25" t="s">
        <v>200</v>
      </c>
      <c r="AP8" s="25" t="s">
        <v>199</v>
      </c>
      <c r="AQ8" s="25" t="s">
        <v>199</v>
      </c>
      <c r="AR8" s="25" t="s">
        <v>69</v>
      </c>
      <c r="AS8" s="25" t="s">
        <v>61</v>
      </c>
      <c r="AT8" s="30">
        <f t="shared" si="3"/>
        <v>105.5</v>
      </c>
      <c r="AU8" s="30">
        <f t="shared" si="4"/>
        <v>25.5</v>
      </c>
      <c r="AV8" s="30">
        <f t="shared" si="5"/>
        <v>0.24170616113744076</v>
      </c>
      <c r="AW8" s="25" t="s">
        <v>263</v>
      </c>
      <c r="AX8" s="25" t="s">
        <v>198</v>
      </c>
      <c r="AY8" s="25" t="s">
        <v>198</v>
      </c>
      <c r="AZ8" s="25" t="s">
        <v>198</v>
      </c>
      <c r="BA8" s="23" t="s">
        <v>264</v>
      </c>
      <c r="BB8" s="25" t="s">
        <v>202</v>
      </c>
      <c r="BC8" s="25" t="s">
        <v>204</v>
      </c>
      <c r="BD8" s="25" t="s">
        <v>205</v>
      </c>
      <c r="BE8" s="25" t="s">
        <v>219</v>
      </c>
      <c r="BF8" s="25" t="s">
        <v>207</v>
      </c>
      <c r="BG8" s="25" t="s">
        <v>220</v>
      </c>
      <c r="BH8" s="25" t="s">
        <v>265</v>
      </c>
      <c r="BI8" s="25" t="s">
        <v>222</v>
      </c>
      <c r="BP8" s="1" t="s">
        <v>64</v>
      </c>
      <c r="BQ8">
        <v>55.5</v>
      </c>
    </row>
    <row r="9" spans="1:69" ht="28" x14ac:dyDescent="0.3">
      <c r="A9" s="24">
        <v>44965.289143518516</v>
      </c>
      <c r="B9" s="24">
        <v>44965.294456018521</v>
      </c>
      <c r="C9" s="25" t="s">
        <v>128</v>
      </c>
      <c r="D9" s="25" t="s">
        <v>266</v>
      </c>
      <c r="E9" s="23">
        <v>100</v>
      </c>
      <c r="F9" s="23">
        <v>458</v>
      </c>
      <c r="G9" s="25" t="s">
        <v>179</v>
      </c>
      <c r="H9" s="24">
        <v>44965.294477337964</v>
      </c>
      <c r="I9" s="25" t="s">
        <v>267</v>
      </c>
      <c r="J9" s="25" t="s">
        <v>181</v>
      </c>
      <c r="K9" s="25" t="s">
        <v>181</v>
      </c>
      <c r="L9" s="25" t="s">
        <v>181</v>
      </c>
      <c r="M9" s="25" t="s">
        <v>181</v>
      </c>
      <c r="N9" s="23">
        <v>1.2928999999999999</v>
      </c>
      <c r="O9" s="23">
        <v>103.85469999999999</v>
      </c>
      <c r="P9" s="25" t="s">
        <v>182</v>
      </c>
      <c r="Q9" s="25" t="s">
        <v>183</v>
      </c>
      <c r="R9" s="25" t="s">
        <v>268</v>
      </c>
      <c r="S9" s="25" t="s">
        <v>186</v>
      </c>
      <c r="T9" s="25" t="s">
        <v>187</v>
      </c>
      <c r="U9" s="25" t="s">
        <v>260</v>
      </c>
      <c r="V9" s="25" t="s">
        <v>226</v>
      </c>
      <c r="W9" s="25" t="s">
        <v>261</v>
      </c>
      <c r="X9" s="31" t="s">
        <v>191</v>
      </c>
      <c r="Y9" s="31" t="s">
        <v>191</v>
      </c>
      <c r="Z9" s="33">
        <f t="shared" si="0"/>
        <v>0</v>
      </c>
      <c r="AA9" s="33">
        <f t="shared" si="1"/>
        <v>0</v>
      </c>
      <c r="AB9" s="33">
        <f t="shared" si="2"/>
        <v>0</v>
      </c>
      <c r="AC9" s="25" t="s">
        <v>193</v>
      </c>
      <c r="AD9" s="25" t="s">
        <v>193</v>
      </c>
      <c r="AE9" s="25" t="s">
        <v>235</v>
      </c>
      <c r="AF9" s="25" t="s">
        <v>192</v>
      </c>
      <c r="AG9" s="25" t="s">
        <v>192</v>
      </c>
      <c r="AH9" s="25" t="s">
        <v>193</v>
      </c>
      <c r="AI9" s="25" t="s">
        <v>193</v>
      </c>
      <c r="AJ9" s="25" t="s">
        <v>243</v>
      </c>
      <c r="AK9" s="25" t="s">
        <v>196</v>
      </c>
      <c r="AL9" s="25" t="s">
        <v>196</v>
      </c>
      <c r="AM9" s="25" t="s">
        <v>196</v>
      </c>
      <c r="AN9" s="25" t="s">
        <v>236</v>
      </c>
      <c r="AO9" s="25" t="s">
        <v>192</v>
      </c>
      <c r="AP9" s="25" t="s">
        <v>199</v>
      </c>
      <c r="AQ9" s="25" t="s">
        <v>199</v>
      </c>
      <c r="AR9" s="25" t="s">
        <v>61</v>
      </c>
      <c r="AS9" s="25" t="s">
        <v>59</v>
      </c>
      <c r="AT9" s="30">
        <f t="shared" si="3"/>
        <v>25.5</v>
      </c>
      <c r="AU9" s="30">
        <f t="shared" si="4"/>
        <v>5.5</v>
      </c>
      <c r="AV9" s="30">
        <f t="shared" si="5"/>
        <v>0.21568627450980393</v>
      </c>
      <c r="AW9" s="25" t="s">
        <v>269</v>
      </c>
      <c r="AX9" s="25" t="s">
        <v>197</v>
      </c>
      <c r="AY9" s="25" t="s">
        <v>197</v>
      </c>
      <c r="AZ9" s="25" t="s">
        <v>197</v>
      </c>
      <c r="BA9" s="25" t="s">
        <v>202</v>
      </c>
      <c r="BB9" s="25" t="s">
        <v>204</v>
      </c>
      <c r="BC9" s="25" t="s">
        <v>203</v>
      </c>
      <c r="BD9" s="25" t="s">
        <v>206</v>
      </c>
      <c r="BE9" s="25" t="s">
        <v>219</v>
      </c>
      <c r="BF9" s="25" t="s">
        <v>205</v>
      </c>
      <c r="BG9" s="25" t="s">
        <v>220</v>
      </c>
      <c r="BH9" s="25" t="s">
        <v>270</v>
      </c>
      <c r="BI9" s="25" t="s">
        <v>271</v>
      </c>
      <c r="BP9" s="1" t="s">
        <v>65</v>
      </c>
      <c r="BQ9">
        <v>65.5</v>
      </c>
    </row>
    <row r="10" spans="1:69" ht="28" x14ac:dyDescent="0.3">
      <c r="A10" s="24">
        <v>44965.969814814816</v>
      </c>
      <c r="B10" s="24">
        <v>44965.973668981482</v>
      </c>
      <c r="C10" s="25" t="s">
        <v>128</v>
      </c>
      <c r="D10" s="25" t="s">
        <v>272</v>
      </c>
      <c r="E10" s="23">
        <v>100</v>
      </c>
      <c r="F10" s="23">
        <v>332</v>
      </c>
      <c r="G10" s="25" t="s">
        <v>179</v>
      </c>
      <c r="H10" s="24">
        <v>44965.973693541666</v>
      </c>
      <c r="I10" s="25" t="s">
        <v>273</v>
      </c>
      <c r="J10" s="25" t="s">
        <v>181</v>
      </c>
      <c r="K10" s="25" t="s">
        <v>181</v>
      </c>
      <c r="L10" s="25" t="s">
        <v>181</v>
      </c>
      <c r="M10" s="25" t="s">
        <v>181</v>
      </c>
      <c r="N10" s="23">
        <v>1.2928999999999999</v>
      </c>
      <c r="O10" s="23">
        <v>103.85469999999999</v>
      </c>
      <c r="P10" s="25" t="s">
        <v>182</v>
      </c>
      <c r="Q10" s="25" t="s">
        <v>183</v>
      </c>
      <c r="R10" s="25" t="s">
        <v>233</v>
      </c>
      <c r="S10" s="25" t="s">
        <v>186</v>
      </c>
      <c r="T10" s="25" t="s">
        <v>187</v>
      </c>
      <c r="U10" s="25" t="s">
        <v>249</v>
      </c>
      <c r="V10" s="25" t="s">
        <v>226</v>
      </c>
      <c r="W10" s="25" t="s">
        <v>250</v>
      </c>
      <c r="X10" s="31" t="s">
        <v>59</v>
      </c>
      <c r="Y10" s="31" t="s">
        <v>59</v>
      </c>
      <c r="Z10" s="33">
        <f t="shared" si="0"/>
        <v>5.5</v>
      </c>
      <c r="AA10" s="33">
        <f t="shared" si="1"/>
        <v>5.5</v>
      </c>
      <c r="AB10" s="33">
        <f t="shared" si="2"/>
        <v>1</v>
      </c>
      <c r="AC10" s="25" t="s">
        <v>236</v>
      </c>
      <c r="AD10" s="25" t="s">
        <v>236</v>
      </c>
      <c r="AE10" s="25" t="s">
        <v>274</v>
      </c>
      <c r="AF10" s="25" t="s">
        <v>192</v>
      </c>
      <c r="AG10" s="25" t="s">
        <v>192</v>
      </c>
      <c r="AH10" s="25" t="s">
        <v>192</v>
      </c>
      <c r="AI10" s="25" t="s">
        <v>192</v>
      </c>
      <c r="AJ10" s="25" t="s">
        <v>275</v>
      </c>
      <c r="AK10" s="25" t="s">
        <v>216</v>
      </c>
      <c r="AL10" s="25" t="s">
        <v>216</v>
      </c>
      <c r="AM10" s="25" t="s">
        <v>196</v>
      </c>
      <c r="AN10" s="25" t="s">
        <v>199</v>
      </c>
      <c r="AO10" s="25" t="s">
        <v>236</v>
      </c>
      <c r="AP10" s="25" t="s">
        <v>199</v>
      </c>
      <c r="AQ10" s="25" t="s">
        <v>200</v>
      </c>
      <c r="AR10" s="25" t="s">
        <v>63</v>
      </c>
      <c r="AS10" s="25" t="s">
        <v>60</v>
      </c>
      <c r="AT10" s="30">
        <f t="shared" si="3"/>
        <v>45.5</v>
      </c>
      <c r="AU10" s="30">
        <f t="shared" si="4"/>
        <v>15.5</v>
      </c>
      <c r="AV10" s="30">
        <f t="shared" si="5"/>
        <v>0.34065934065934067</v>
      </c>
      <c r="AW10" s="25" t="s">
        <v>276</v>
      </c>
      <c r="AX10" s="25" t="s">
        <v>197</v>
      </c>
      <c r="AY10" s="25" t="s">
        <v>197</v>
      </c>
      <c r="AZ10" s="25" t="s">
        <v>197</v>
      </c>
      <c r="BA10" s="25" t="s">
        <v>202</v>
      </c>
      <c r="BB10" s="25" t="s">
        <v>203</v>
      </c>
      <c r="BC10" s="25" t="s">
        <v>204</v>
      </c>
      <c r="BD10" s="25" t="s">
        <v>207</v>
      </c>
      <c r="BE10" s="25" t="s">
        <v>205</v>
      </c>
      <c r="BF10" s="25" t="s">
        <v>219</v>
      </c>
      <c r="BG10" s="25" t="s">
        <v>277</v>
      </c>
      <c r="BH10" s="25" t="s">
        <v>278</v>
      </c>
      <c r="BI10" s="25" t="s">
        <v>222</v>
      </c>
      <c r="BP10" s="1" t="s">
        <v>66</v>
      </c>
      <c r="BQ10">
        <v>75.5</v>
      </c>
    </row>
    <row r="11" spans="1:69" ht="56" x14ac:dyDescent="0.3">
      <c r="A11" s="24">
        <v>44965.974942129629</v>
      </c>
      <c r="B11" s="24">
        <v>44965.978194444448</v>
      </c>
      <c r="C11" s="25" t="s">
        <v>128</v>
      </c>
      <c r="D11" s="25" t="s">
        <v>279</v>
      </c>
      <c r="E11" s="23">
        <v>100</v>
      </c>
      <c r="F11" s="23">
        <v>281</v>
      </c>
      <c r="G11" s="25" t="s">
        <v>179</v>
      </c>
      <c r="H11" s="24">
        <v>44965.978202569444</v>
      </c>
      <c r="I11" s="25" t="s">
        <v>280</v>
      </c>
      <c r="J11" s="25" t="s">
        <v>181</v>
      </c>
      <c r="K11" s="25" t="s">
        <v>181</v>
      </c>
      <c r="L11" s="25" t="s">
        <v>181</v>
      </c>
      <c r="M11" s="25" t="s">
        <v>181</v>
      </c>
      <c r="N11" s="23">
        <v>1.2928999999999999</v>
      </c>
      <c r="O11" s="23">
        <v>103.85469999999999</v>
      </c>
      <c r="P11" s="25" t="s">
        <v>182</v>
      </c>
      <c r="Q11" s="25" t="s">
        <v>183</v>
      </c>
      <c r="R11" s="25" t="s">
        <v>259</v>
      </c>
      <c r="S11" s="25" t="s">
        <v>186</v>
      </c>
      <c r="T11" s="25" t="s">
        <v>187</v>
      </c>
      <c r="U11" s="25" t="s">
        <v>281</v>
      </c>
      <c r="V11" s="25" t="s">
        <v>226</v>
      </c>
      <c r="W11" s="25" t="s">
        <v>250</v>
      </c>
      <c r="X11" s="31" t="s">
        <v>59</v>
      </c>
      <c r="Y11" s="31" t="s">
        <v>59</v>
      </c>
      <c r="Z11" s="33">
        <f t="shared" si="0"/>
        <v>5.5</v>
      </c>
      <c r="AA11" s="33">
        <f t="shared" si="1"/>
        <v>5.5</v>
      </c>
      <c r="AB11" s="33">
        <f t="shared" si="2"/>
        <v>1</v>
      </c>
      <c r="AC11" s="25" t="s">
        <v>236</v>
      </c>
      <c r="AD11" s="25" t="s">
        <v>192</v>
      </c>
      <c r="AE11" s="25" t="s">
        <v>282</v>
      </c>
      <c r="AF11" s="25" t="s">
        <v>236</v>
      </c>
      <c r="AG11" s="25" t="s">
        <v>192</v>
      </c>
      <c r="AH11" s="25" t="s">
        <v>192</v>
      </c>
      <c r="AI11" s="25" t="s">
        <v>192</v>
      </c>
      <c r="AJ11" s="25" t="s">
        <v>283</v>
      </c>
      <c r="AK11" s="25" t="s">
        <v>196</v>
      </c>
      <c r="AL11" s="25" t="s">
        <v>197</v>
      </c>
      <c r="AM11" s="25" t="s">
        <v>198</v>
      </c>
      <c r="AN11" s="25" t="s">
        <v>200</v>
      </c>
      <c r="AO11" s="25" t="s">
        <v>199</v>
      </c>
      <c r="AP11" s="25" t="s">
        <v>199</v>
      </c>
      <c r="AQ11" s="25" t="s">
        <v>199</v>
      </c>
      <c r="AR11" s="25" t="s">
        <v>61</v>
      </c>
      <c r="AS11" s="25" t="s">
        <v>60</v>
      </c>
      <c r="AT11" s="30">
        <f t="shared" si="3"/>
        <v>25.5</v>
      </c>
      <c r="AU11" s="30">
        <f t="shared" si="4"/>
        <v>15.5</v>
      </c>
      <c r="AV11" s="30">
        <f t="shared" si="5"/>
        <v>0.60784313725490191</v>
      </c>
      <c r="AW11" s="25" t="s">
        <v>284</v>
      </c>
      <c r="AX11" s="25" t="s">
        <v>197</v>
      </c>
      <c r="AY11" s="25" t="s">
        <v>198</v>
      </c>
      <c r="AZ11" s="25" t="s">
        <v>198</v>
      </c>
      <c r="BA11" s="25" t="s">
        <v>203</v>
      </c>
      <c r="BB11" s="25" t="s">
        <v>202</v>
      </c>
      <c r="BC11" s="25" t="s">
        <v>204</v>
      </c>
      <c r="BD11" s="25" t="s">
        <v>205</v>
      </c>
      <c r="BE11" s="25" t="s">
        <v>219</v>
      </c>
      <c r="BF11" s="25" t="s">
        <v>207</v>
      </c>
      <c r="BG11" s="25" t="s">
        <v>220</v>
      </c>
      <c r="BH11" s="25" t="s">
        <v>285</v>
      </c>
      <c r="BI11" s="25" t="s">
        <v>286</v>
      </c>
      <c r="BP11" s="1" t="s">
        <v>67</v>
      </c>
      <c r="BQ11">
        <v>85.5</v>
      </c>
    </row>
    <row r="12" spans="1:69" ht="28" x14ac:dyDescent="0.3">
      <c r="A12" s="24">
        <v>44965.978206018517</v>
      </c>
      <c r="B12" s="24">
        <v>44965.992002314815</v>
      </c>
      <c r="C12" s="25" t="s">
        <v>128</v>
      </c>
      <c r="D12" s="25" t="s">
        <v>287</v>
      </c>
      <c r="E12" s="23">
        <v>100</v>
      </c>
      <c r="F12" s="23">
        <v>1191</v>
      </c>
      <c r="G12" s="25" t="s">
        <v>179</v>
      </c>
      <c r="H12" s="24">
        <v>44965.992032835646</v>
      </c>
      <c r="I12" s="25" t="s">
        <v>288</v>
      </c>
      <c r="J12" s="25" t="s">
        <v>181</v>
      </c>
      <c r="K12" s="25" t="s">
        <v>181</v>
      </c>
      <c r="L12" s="25" t="s">
        <v>181</v>
      </c>
      <c r="M12" s="25" t="s">
        <v>181</v>
      </c>
      <c r="N12" s="23">
        <v>1.2928999999999999</v>
      </c>
      <c r="O12" s="23">
        <v>103.85469999999999</v>
      </c>
      <c r="P12" s="25" t="s">
        <v>182</v>
      </c>
      <c r="Q12" s="25" t="s">
        <v>183</v>
      </c>
      <c r="R12" s="25" t="s">
        <v>233</v>
      </c>
      <c r="S12" s="25" t="s">
        <v>186</v>
      </c>
      <c r="T12" s="25" t="s">
        <v>187</v>
      </c>
      <c r="U12" s="25" t="s">
        <v>281</v>
      </c>
      <c r="V12" s="25" t="s">
        <v>226</v>
      </c>
      <c r="W12" s="25" t="s">
        <v>227</v>
      </c>
      <c r="X12" s="31" t="s">
        <v>191</v>
      </c>
      <c r="Y12" s="31" t="s">
        <v>191</v>
      </c>
      <c r="Z12" s="33">
        <f t="shared" si="0"/>
        <v>0</v>
      </c>
      <c r="AA12" s="33">
        <f t="shared" si="1"/>
        <v>0</v>
      </c>
      <c r="AB12" s="33">
        <f t="shared" si="2"/>
        <v>0</v>
      </c>
      <c r="AC12" s="25" t="s">
        <v>193</v>
      </c>
      <c r="AD12" s="25" t="s">
        <v>193</v>
      </c>
      <c r="AE12" s="25" t="s">
        <v>235</v>
      </c>
      <c r="AF12" s="25" t="s">
        <v>192</v>
      </c>
      <c r="AG12" s="25" t="s">
        <v>192</v>
      </c>
      <c r="AH12" s="25" t="s">
        <v>192</v>
      </c>
      <c r="AI12" s="25" t="s">
        <v>192</v>
      </c>
      <c r="AJ12" s="25" t="s">
        <v>237</v>
      </c>
      <c r="AK12" s="25" t="s">
        <v>197</v>
      </c>
      <c r="AL12" s="25" t="s">
        <v>197</v>
      </c>
      <c r="AM12" s="25" t="s">
        <v>197</v>
      </c>
      <c r="AN12" s="25" t="s">
        <v>199</v>
      </c>
      <c r="AO12" s="25" t="s">
        <v>200</v>
      </c>
      <c r="AP12" s="25" t="s">
        <v>199</v>
      </c>
      <c r="AQ12" s="25" t="s">
        <v>200</v>
      </c>
      <c r="AR12" s="25" t="s">
        <v>60</v>
      </c>
      <c r="AS12" s="25" t="s">
        <v>59</v>
      </c>
      <c r="AT12" s="30">
        <f t="shared" si="3"/>
        <v>15.5</v>
      </c>
      <c r="AU12" s="30">
        <f t="shared" si="4"/>
        <v>5.5</v>
      </c>
      <c r="AV12" s="30">
        <f t="shared" si="5"/>
        <v>0.35483870967741937</v>
      </c>
      <c r="AW12" s="25" t="s">
        <v>253</v>
      </c>
      <c r="AX12" s="25" t="s">
        <v>197</v>
      </c>
      <c r="AY12" s="25" t="s">
        <v>197</v>
      </c>
      <c r="AZ12" s="25" t="s">
        <v>197</v>
      </c>
      <c r="BA12" s="25" t="s">
        <v>202</v>
      </c>
      <c r="BB12" s="25" t="s">
        <v>204</v>
      </c>
      <c r="BC12" s="25" t="s">
        <v>289</v>
      </c>
      <c r="BD12" s="25" t="s">
        <v>207</v>
      </c>
      <c r="BE12" s="25" t="s">
        <v>219</v>
      </c>
      <c r="BF12" s="25" t="s">
        <v>206</v>
      </c>
      <c r="BG12" s="25" t="s">
        <v>220</v>
      </c>
      <c r="BH12" s="25" t="s">
        <v>290</v>
      </c>
      <c r="BI12" s="25" t="s">
        <v>291</v>
      </c>
      <c r="BP12" s="1" t="s">
        <v>68</v>
      </c>
      <c r="BQ12">
        <v>95.5</v>
      </c>
    </row>
    <row r="13" spans="1:69" ht="28" x14ac:dyDescent="0.3">
      <c r="A13" s="24">
        <v>44965.95890046296</v>
      </c>
      <c r="B13" s="24">
        <v>44966.030740740738</v>
      </c>
      <c r="C13" s="25" t="s">
        <v>128</v>
      </c>
      <c r="D13" s="25" t="s">
        <v>292</v>
      </c>
      <c r="E13" s="23">
        <v>100</v>
      </c>
      <c r="F13" s="23">
        <v>6206</v>
      </c>
      <c r="G13" s="25" t="s">
        <v>179</v>
      </c>
      <c r="H13" s="24">
        <v>44966.030767384262</v>
      </c>
      <c r="I13" s="25" t="s">
        <v>293</v>
      </c>
      <c r="J13" s="25" t="s">
        <v>181</v>
      </c>
      <c r="K13" s="25" t="s">
        <v>181</v>
      </c>
      <c r="L13" s="25" t="s">
        <v>181</v>
      </c>
      <c r="M13" s="25" t="s">
        <v>181</v>
      </c>
      <c r="N13" s="23">
        <v>1.2928999999999999</v>
      </c>
      <c r="O13" s="23">
        <v>103.85469999999999</v>
      </c>
      <c r="P13" s="25" t="s">
        <v>182</v>
      </c>
      <c r="Q13" s="25" t="s">
        <v>183</v>
      </c>
      <c r="R13" s="25" t="s">
        <v>248</v>
      </c>
      <c r="S13" s="25" t="s">
        <v>186</v>
      </c>
      <c r="T13" s="25" t="s">
        <v>187</v>
      </c>
      <c r="U13" s="25" t="s">
        <v>260</v>
      </c>
      <c r="V13" s="25" t="s">
        <v>226</v>
      </c>
      <c r="W13" s="25" t="s">
        <v>250</v>
      </c>
      <c r="X13" s="31" t="s">
        <v>191</v>
      </c>
      <c r="Y13" s="31" t="s">
        <v>191</v>
      </c>
      <c r="Z13" s="33">
        <f t="shared" si="0"/>
        <v>0</v>
      </c>
      <c r="AA13" s="33">
        <f t="shared" si="1"/>
        <v>0</v>
      </c>
      <c r="AB13" s="33">
        <f t="shared" si="2"/>
        <v>0</v>
      </c>
      <c r="AC13" s="25" t="s">
        <v>193</v>
      </c>
      <c r="AD13" s="25" t="s">
        <v>193</v>
      </c>
      <c r="AE13" s="25" t="s">
        <v>235</v>
      </c>
      <c r="AF13" s="25" t="s">
        <v>192</v>
      </c>
      <c r="AG13" s="25" t="s">
        <v>193</v>
      </c>
      <c r="AH13" s="25" t="s">
        <v>192</v>
      </c>
      <c r="AI13" s="25" t="s">
        <v>193</v>
      </c>
      <c r="AJ13" s="25" t="s">
        <v>294</v>
      </c>
      <c r="AK13" s="25" t="s">
        <v>295</v>
      </c>
      <c r="AL13" s="25" t="s">
        <v>197</v>
      </c>
      <c r="AM13" s="25" t="s">
        <v>198</v>
      </c>
      <c r="AN13" s="25" t="s">
        <v>192</v>
      </c>
      <c r="AO13" s="25" t="s">
        <v>192</v>
      </c>
      <c r="AP13" s="25" t="s">
        <v>199</v>
      </c>
      <c r="AQ13" s="25" t="s">
        <v>200</v>
      </c>
      <c r="AR13" s="25" t="s">
        <v>61</v>
      </c>
      <c r="AS13" s="25" t="s">
        <v>59</v>
      </c>
      <c r="AT13" s="30">
        <f t="shared" si="3"/>
        <v>25.5</v>
      </c>
      <c r="AU13" s="30">
        <f t="shared" si="4"/>
        <v>5.5</v>
      </c>
      <c r="AV13" s="30">
        <f t="shared" si="5"/>
        <v>0.21568627450980393</v>
      </c>
      <c r="AW13" s="25" t="s">
        <v>296</v>
      </c>
      <c r="AX13" s="25" t="s">
        <v>198</v>
      </c>
      <c r="AY13" s="25" t="s">
        <v>198</v>
      </c>
      <c r="AZ13" s="25" t="s">
        <v>198</v>
      </c>
      <c r="BA13" s="25" t="s">
        <v>202</v>
      </c>
      <c r="BB13" s="25" t="s">
        <v>203</v>
      </c>
      <c r="BC13" s="25" t="s">
        <v>204</v>
      </c>
      <c r="BD13" s="25" t="s">
        <v>206</v>
      </c>
      <c r="BE13" s="25" t="s">
        <v>205</v>
      </c>
      <c r="BF13" s="25" t="s">
        <v>219</v>
      </c>
      <c r="BG13" s="25" t="s">
        <v>208</v>
      </c>
      <c r="BH13" s="25" t="s">
        <v>297</v>
      </c>
      <c r="BI13" s="25" t="s">
        <v>298</v>
      </c>
      <c r="BP13" s="1" t="s">
        <v>69</v>
      </c>
      <c r="BQ13">
        <v>105.5</v>
      </c>
    </row>
    <row r="14" spans="1:69" ht="28" x14ac:dyDescent="0.3">
      <c r="A14" s="24">
        <v>44968.166875000003</v>
      </c>
      <c r="B14" s="24">
        <v>44968.169490740744</v>
      </c>
      <c r="C14" s="25" t="s">
        <v>128</v>
      </c>
      <c r="D14" s="25" t="s">
        <v>299</v>
      </c>
      <c r="E14" s="23">
        <v>100</v>
      </c>
      <c r="F14" s="23">
        <v>225</v>
      </c>
      <c r="G14" s="25" t="s">
        <v>179</v>
      </c>
      <c r="H14" s="24">
        <v>44968.169497615738</v>
      </c>
      <c r="I14" s="25" t="s">
        <v>300</v>
      </c>
      <c r="J14" s="25" t="s">
        <v>181</v>
      </c>
      <c r="K14" s="25" t="s">
        <v>181</v>
      </c>
      <c r="L14" s="25" t="s">
        <v>181</v>
      </c>
      <c r="M14" s="25" t="s">
        <v>181</v>
      </c>
      <c r="N14" s="23">
        <v>52.351999999999997</v>
      </c>
      <c r="O14" s="23">
        <v>4.9391999999999996</v>
      </c>
      <c r="P14" s="25" t="s">
        <v>182</v>
      </c>
      <c r="Q14" s="25" t="s">
        <v>183</v>
      </c>
      <c r="R14" s="25" t="s">
        <v>185</v>
      </c>
      <c r="S14" s="25" t="s">
        <v>186</v>
      </c>
      <c r="T14" s="25" t="s">
        <v>187</v>
      </c>
      <c r="U14" s="25" t="s">
        <v>242</v>
      </c>
      <c r="V14" s="25" t="s">
        <v>189</v>
      </c>
      <c r="W14" s="25" t="s">
        <v>301</v>
      </c>
      <c r="X14" s="31" t="s">
        <v>59</v>
      </c>
      <c r="Y14" s="31" t="s">
        <v>191</v>
      </c>
      <c r="Z14" s="33">
        <f t="shared" si="0"/>
        <v>5.5</v>
      </c>
      <c r="AA14" s="33">
        <f t="shared" si="1"/>
        <v>0</v>
      </c>
      <c r="AB14" s="33">
        <f t="shared" si="2"/>
        <v>0</v>
      </c>
      <c r="AC14" s="25" t="s">
        <v>192</v>
      </c>
      <c r="AD14" s="25" t="s">
        <v>193</v>
      </c>
      <c r="AE14" s="25" t="s">
        <v>228</v>
      </c>
      <c r="AF14" s="25" t="s">
        <v>193</v>
      </c>
      <c r="AG14" s="25" t="s">
        <v>193</v>
      </c>
      <c r="AH14" s="25" t="s">
        <v>192</v>
      </c>
      <c r="AI14" s="25" t="s">
        <v>192</v>
      </c>
      <c r="AJ14" s="25" t="s">
        <v>214</v>
      </c>
      <c r="AK14" s="25" t="s">
        <v>216</v>
      </c>
      <c r="AL14" s="25" t="s">
        <v>198</v>
      </c>
      <c r="AM14" s="25" t="s">
        <v>197</v>
      </c>
      <c r="AN14" s="25" t="s">
        <v>236</v>
      </c>
      <c r="AO14" s="25" t="s">
        <v>236</v>
      </c>
      <c r="AP14" s="25" t="s">
        <v>200</v>
      </c>
      <c r="AQ14" s="25" t="s">
        <v>236</v>
      </c>
      <c r="AR14" s="25" t="s">
        <v>60</v>
      </c>
      <c r="AS14" s="25" t="s">
        <v>59</v>
      </c>
      <c r="AT14" s="30">
        <f t="shared" si="3"/>
        <v>15.5</v>
      </c>
      <c r="AU14" s="30">
        <f t="shared" si="4"/>
        <v>5.5</v>
      </c>
      <c r="AV14" s="30">
        <f t="shared" si="5"/>
        <v>0.35483870967741937</v>
      </c>
      <c r="AW14" s="25" t="s">
        <v>253</v>
      </c>
      <c r="AX14" s="25" t="s">
        <v>198</v>
      </c>
      <c r="AY14" s="25" t="s">
        <v>198</v>
      </c>
      <c r="AZ14" s="25" t="s">
        <v>198</v>
      </c>
      <c r="BA14" s="25" t="s">
        <v>202</v>
      </c>
      <c r="BB14" s="25" t="s">
        <v>204</v>
      </c>
      <c r="BC14" s="25" t="s">
        <v>203</v>
      </c>
      <c r="BD14" s="25" t="s">
        <v>207</v>
      </c>
      <c r="BE14" s="25" t="s">
        <v>206</v>
      </c>
      <c r="BF14" s="25" t="s">
        <v>255</v>
      </c>
      <c r="BG14" s="25" t="s">
        <v>302</v>
      </c>
      <c r="BH14" s="25" t="s">
        <v>222</v>
      </c>
      <c r="BI14" s="25" t="s">
        <v>222</v>
      </c>
    </row>
    <row r="15" spans="1:69" ht="28" x14ac:dyDescent="0.3">
      <c r="A15" s="24">
        <v>44968.189062500001</v>
      </c>
      <c r="B15" s="24">
        <v>44968.194097222222</v>
      </c>
      <c r="C15" s="25" t="s">
        <v>128</v>
      </c>
      <c r="D15" s="25" t="s">
        <v>303</v>
      </c>
      <c r="E15" s="23">
        <v>100</v>
      </c>
      <c r="F15" s="23">
        <v>435</v>
      </c>
      <c r="G15" s="25" t="s">
        <v>179</v>
      </c>
      <c r="H15" s="24">
        <v>44968.194111458331</v>
      </c>
      <c r="I15" s="25" t="s">
        <v>304</v>
      </c>
      <c r="J15" s="25" t="s">
        <v>181</v>
      </c>
      <c r="K15" s="25" t="s">
        <v>181</v>
      </c>
      <c r="L15" s="25" t="s">
        <v>181</v>
      </c>
      <c r="M15" s="25" t="s">
        <v>181</v>
      </c>
      <c r="N15" s="23">
        <v>1.2928999999999999</v>
      </c>
      <c r="O15" s="23">
        <v>103.85469999999999</v>
      </c>
      <c r="P15" s="25" t="s">
        <v>182</v>
      </c>
      <c r="Q15" s="25" t="s">
        <v>183</v>
      </c>
      <c r="R15" s="25" t="s">
        <v>185</v>
      </c>
      <c r="S15" s="25" t="s">
        <v>186</v>
      </c>
      <c r="T15" s="25" t="s">
        <v>187</v>
      </c>
      <c r="U15" s="25" t="s">
        <v>260</v>
      </c>
      <c r="V15" s="25" t="s">
        <v>189</v>
      </c>
      <c r="W15" s="25" t="s">
        <v>305</v>
      </c>
      <c r="X15" s="31" t="s">
        <v>60</v>
      </c>
      <c r="Y15" s="31" t="s">
        <v>59</v>
      </c>
      <c r="Z15" s="33">
        <f t="shared" si="0"/>
        <v>15.5</v>
      </c>
      <c r="AA15" s="33">
        <f t="shared" si="1"/>
        <v>5.5</v>
      </c>
      <c r="AB15" s="33">
        <f t="shared" si="2"/>
        <v>0.35483870967741937</v>
      </c>
      <c r="AC15" s="25" t="s">
        <v>200</v>
      </c>
      <c r="AD15" s="25" t="s">
        <v>200</v>
      </c>
      <c r="AE15" s="25" t="s">
        <v>237</v>
      </c>
      <c r="AF15" s="25" t="s">
        <v>200</v>
      </c>
      <c r="AG15" s="25" t="s">
        <v>200</v>
      </c>
      <c r="AH15" s="25" t="s">
        <v>200</v>
      </c>
      <c r="AI15" s="25" t="s">
        <v>200</v>
      </c>
      <c r="AJ15" s="25" t="s">
        <v>237</v>
      </c>
      <c r="AK15" s="25" t="s">
        <v>198</v>
      </c>
      <c r="AL15" s="25" t="s">
        <v>198</v>
      </c>
      <c r="AM15" s="25" t="s">
        <v>198</v>
      </c>
      <c r="AN15" s="25" t="s">
        <v>236</v>
      </c>
      <c r="AO15" s="25" t="s">
        <v>236</v>
      </c>
      <c r="AP15" s="25" t="s">
        <v>199</v>
      </c>
      <c r="AQ15" s="25" t="s">
        <v>199</v>
      </c>
      <c r="AR15" s="25" t="s">
        <v>63</v>
      </c>
      <c r="AS15" s="25" t="s">
        <v>60</v>
      </c>
      <c r="AT15" s="30">
        <f t="shared" si="3"/>
        <v>45.5</v>
      </c>
      <c r="AU15" s="30">
        <f t="shared" si="4"/>
        <v>15.5</v>
      </c>
      <c r="AV15" s="30">
        <f t="shared" si="5"/>
        <v>0.34065934065934067</v>
      </c>
      <c r="AW15" s="25" t="s">
        <v>253</v>
      </c>
      <c r="AX15" s="25" t="s">
        <v>198</v>
      </c>
      <c r="AY15" s="25" t="s">
        <v>198</v>
      </c>
      <c r="AZ15" s="25" t="s">
        <v>198</v>
      </c>
      <c r="BA15" s="25" t="s">
        <v>202</v>
      </c>
      <c r="BB15" s="25" t="s">
        <v>203</v>
      </c>
      <c r="BC15" s="25" t="s">
        <v>204</v>
      </c>
      <c r="BD15" s="25" t="s">
        <v>207</v>
      </c>
      <c r="BE15" s="25" t="s">
        <v>219</v>
      </c>
      <c r="BF15" s="25" t="s">
        <v>205</v>
      </c>
      <c r="BG15" s="25" t="s">
        <v>220</v>
      </c>
      <c r="BH15" s="25" t="s">
        <v>306</v>
      </c>
      <c r="BI15" s="25" t="s">
        <v>222</v>
      </c>
    </row>
    <row r="16" spans="1:69" ht="70" x14ac:dyDescent="0.3">
      <c r="A16" s="24">
        <v>44968.189849537041</v>
      </c>
      <c r="B16" s="24">
        <v>44968.1950462963</v>
      </c>
      <c r="C16" s="25" t="s">
        <v>128</v>
      </c>
      <c r="D16" s="25" t="s">
        <v>307</v>
      </c>
      <c r="E16" s="23">
        <v>100</v>
      </c>
      <c r="F16" s="23">
        <v>449</v>
      </c>
      <c r="G16" s="25" t="s">
        <v>179</v>
      </c>
      <c r="H16" s="24">
        <v>44968.195056273151</v>
      </c>
      <c r="I16" s="25" t="s">
        <v>308</v>
      </c>
      <c r="J16" s="25" t="s">
        <v>181</v>
      </c>
      <c r="K16" s="25" t="s">
        <v>181</v>
      </c>
      <c r="L16" s="25" t="s">
        <v>181</v>
      </c>
      <c r="M16" s="25" t="s">
        <v>181</v>
      </c>
      <c r="N16" s="23">
        <v>35.689300000000003</v>
      </c>
      <c r="O16" s="23">
        <v>139.68989999999999</v>
      </c>
      <c r="P16" s="25" t="s">
        <v>182</v>
      </c>
      <c r="Q16" s="25" t="s">
        <v>183</v>
      </c>
      <c r="R16" s="25" t="s">
        <v>233</v>
      </c>
      <c r="S16" s="25" t="s">
        <v>186</v>
      </c>
      <c r="T16" s="25" t="s">
        <v>187</v>
      </c>
      <c r="U16" s="25" t="s">
        <v>225</v>
      </c>
      <c r="V16" s="25" t="s">
        <v>226</v>
      </c>
      <c r="W16" s="25" t="s">
        <v>227</v>
      </c>
      <c r="X16" s="31" t="s">
        <v>191</v>
      </c>
      <c r="Y16" s="31" t="s">
        <v>191</v>
      </c>
      <c r="Z16" s="33">
        <f t="shared" si="0"/>
        <v>0</v>
      </c>
      <c r="AA16" s="33">
        <f t="shared" si="1"/>
        <v>0</v>
      </c>
      <c r="AB16" s="33">
        <f t="shared" si="2"/>
        <v>0</v>
      </c>
      <c r="AC16" s="25" t="s">
        <v>193</v>
      </c>
      <c r="AD16" s="25" t="s">
        <v>193</v>
      </c>
      <c r="AE16" s="25" t="s">
        <v>235</v>
      </c>
      <c r="AF16" s="25" t="s">
        <v>192</v>
      </c>
      <c r="AG16" s="25" t="s">
        <v>236</v>
      </c>
      <c r="AH16" s="25" t="s">
        <v>192</v>
      </c>
      <c r="AI16" s="25" t="s">
        <v>193</v>
      </c>
      <c r="AJ16" s="25" t="s">
        <v>309</v>
      </c>
      <c r="AK16" s="25" t="s">
        <v>196</v>
      </c>
      <c r="AL16" s="25" t="s">
        <v>216</v>
      </c>
      <c r="AM16" s="25" t="s">
        <v>196</v>
      </c>
      <c r="AN16" s="25" t="s">
        <v>236</v>
      </c>
      <c r="AO16" s="25" t="s">
        <v>192</v>
      </c>
      <c r="AP16" s="25" t="s">
        <v>200</v>
      </c>
      <c r="AQ16" s="25" t="s">
        <v>200</v>
      </c>
      <c r="AR16" s="25" t="s">
        <v>69</v>
      </c>
      <c r="AS16" s="25" t="s">
        <v>69</v>
      </c>
      <c r="AT16" s="30">
        <f t="shared" si="3"/>
        <v>105.5</v>
      </c>
      <c r="AU16" s="30">
        <f t="shared" si="4"/>
        <v>105.5</v>
      </c>
      <c r="AV16" s="30">
        <f t="shared" si="5"/>
        <v>1</v>
      </c>
      <c r="AW16" s="25" t="s">
        <v>310</v>
      </c>
      <c r="AX16" s="25" t="s">
        <v>196</v>
      </c>
      <c r="AY16" s="25" t="s">
        <v>196</v>
      </c>
      <c r="AZ16" s="25" t="s">
        <v>196</v>
      </c>
      <c r="BA16" s="25" t="s">
        <v>202</v>
      </c>
      <c r="BB16" s="25" t="s">
        <v>311</v>
      </c>
      <c r="BC16" s="25" t="s">
        <v>204</v>
      </c>
      <c r="BD16" s="25" t="s">
        <v>205</v>
      </c>
      <c r="BE16" s="25" t="s">
        <v>207</v>
      </c>
      <c r="BF16" s="25" t="s">
        <v>255</v>
      </c>
      <c r="BG16" s="25" t="s">
        <v>208</v>
      </c>
      <c r="BH16" s="25" t="s">
        <v>312</v>
      </c>
      <c r="BI16" s="25" t="s">
        <v>313</v>
      </c>
    </row>
    <row r="17" spans="1:61" ht="28" x14ac:dyDescent="0.3">
      <c r="A17" s="24">
        <v>44968.19458333333</v>
      </c>
      <c r="B17" s="24">
        <v>44968.197118055556</v>
      </c>
      <c r="C17" s="25" t="s">
        <v>128</v>
      </c>
      <c r="D17" s="25" t="s">
        <v>314</v>
      </c>
      <c r="E17" s="23">
        <v>100</v>
      </c>
      <c r="F17" s="23">
        <v>219</v>
      </c>
      <c r="G17" s="25" t="s">
        <v>179</v>
      </c>
      <c r="H17" s="24">
        <v>44968.197132939815</v>
      </c>
      <c r="I17" s="25" t="s">
        <v>315</v>
      </c>
      <c r="J17" s="25" t="s">
        <v>181</v>
      </c>
      <c r="K17" s="25" t="s">
        <v>181</v>
      </c>
      <c r="L17" s="25" t="s">
        <v>181</v>
      </c>
      <c r="M17" s="25" t="s">
        <v>181</v>
      </c>
      <c r="N17" s="23">
        <v>47.338799999999999</v>
      </c>
      <c r="O17" s="23">
        <v>8.5769000000000002</v>
      </c>
      <c r="P17" s="25" t="s">
        <v>182</v>
      </c>
      <c r="Q17" s="25" t="s">
        <v>183</v>
      </c>
      <c r="R17" s="25" t="s">
        <v>213</v>
      </c>
      <c r="S17" s="25" t="s">
        <v>186</v>
      </c>
      <c r="T17" s="25" t="s">
        <v>187</v>
      </c>
      <c r="U17" s="25" t="s">
        <v>316</v>
      </c>
      <c r="V17" s="25" t="s">
        <v>189</v>
      </c>
      <c r="W17" s="25" t="s">
        <v>317</v>
      </c>
      <c r="X17" s="31" t="s">
        <v>191</v>
      </c>
      <c r="Y17" s="31" t="s">
        <v>191</v>
      </c>
      <c r="Z17" s="33">
        <f t="shared" si="0"/>
        <v>0</v>
      </c>
      <c r="AA17" s="33">
        <f t="shared" si="1"/>
        <v>0</v>
      </c>
      <c r="AB17" s="33">
        <f t="shared" si="2"/>
        <v>0</v>
      </c>
      <c r="AC17" s="25" t="s">
        <v>193</v>
      </c>
      <c r="AD17" s="25" t="s">
        <v>193</v>
      </c>
      <c r="AE17" s="25" t="s">
        <v>235</v>
      </c>
      <c r="AF17" s="25" t="s">
        <v>192</v>
      </c>
      <c r="AG17" s="25" t="s">
        <v>192</v>
      </c>
      <c r="AH17" s="25" t="s">
        <v>192</v>
      </c>
      <c r="AI17" s="25" t="s">
        <v>192</v>
      </c>
      <c r="AJ17" s="25" t="s">
        <v>237</v>
      </c>
      <c r="AK17" s="25" t="s">
        <v>196</v>
      </c>
      <c r="AL17" s="25" t="s">
        <v>197</v>
      </c>
      <c r="AM17" s="25" t="s">
        <v>197</v>
      </c>
      <c r="AN17" s="25" t="s">
        <v>192</v>
      </c>
      <c r="AO17" s="25" t="s">
        <v>192</v>
      </c>
      <c r="AP17" s="25" t="s">
        <v>199</v>
      </c>
      <c r="AQ17" s="25" t="s">
        <v>199</v>
      </c>
      <c r="AR17" s="25" t="s">
        <v>61</v>
      </c>
      <c r="AS17" s="25" t="s">
        <v>59</v>
      </c>
      <c r="AT17" s="30">
        <f t="shared" si="3"/>
        <v>25.5</v>
      </c>
      <c r="AU17" s="30">
        <f t="shared" si="4"/>
        <v>5.5</v>
      </c>
      <c r="AV17" s="30">
        <f t="shared" si="5"/>
        <v>0.21568627450980393</v>
      </c>
      <c r="AW17" s="25" t="s">
        <v>253</v>
      </c>
      <c r="AX17" s="25" t="s">
        <v>197</v>
      </c>
      <c r="AY17" s="25" t="s">
        <v>198</v>
      </c>
      <c r="AZ17" s="25" t="s">
        <v>198</v>
      </c>
      <c r="BA17" s="25" t="s">
        <v>202</v>
      </c>
      <c r="BB17" s="25" t="s">
        <v>204</v>
      </c>
      <c r="BC17" s="25" t="s">
        <v>203</v>
      </c>
      <c r="BD17" s="25" t="s">
        <v>205</v>
      </c>
      <c r="BE17" s="25" t="s">
        <v>207</v>
      </c>
      <c r="BF17" s="25" t="s">
        <v>219</v>
      </c>
      <c r="BG17" s="25" t="s">
        <v>220</v>
      </c>
      <c r="BH17" s="25" t="s">
        <v>222</v>
      </c>
      <c r="BI17" s="25" t="s">
        <v>222</v>
      </c>
    </row>
    <row r="18" spans="1:61" ht="42" x14ac:dyDescent="0.3">
      <c r="A18" s="24">
        <v>44968.208506944444</v>
      </c>
      <c r="B18" s="24">
        <v>44968.211782407408</v>
      </c>
      <c r="C18" s="25" t="s">
        <v>128</v>
      </c>
      <c r="D18" s="25" t="s">
        <v>318</v>
      </c>
      <c r="E18" s="23">
        <v>100</v>
      </c>
      <c r="F18" s="23">
        <v>283</v>
      </c>
      <c r="G18" s="25" t="s">
        <v>179</v>
      </c>
      <c r="H18" s="24">
        <v>44968.211807361113</v>
      </c>
      <c r="I18" s="25" t="s">
        <v>319</v>
      </c>
      <c r="J18" s="25" t="s">
        <v>181</v>
      </c>
      <c r="K18" s="25" t="s">
        <v>181</v>
      </c>
      <c r="L18" s="25" t="s">
        <v>181</v>
      </c>
      <c r="M18" s="25" t="s">
        <v>181</v>
      </c>
      <c r="N18" s="23">
        <v>1.2928999999999999</v>
      </c>
      <c r="O18" s="23">
        <v>103.85469999999999</v>
      </c>
      <c r="P18" s="25" t="s">
        <v>182</v>
      </c>
      <c r="Q18" s="25" t="s">
        <v>183</v>
      </c>
      <c r="R18" s="25" t="s">
        <v>213</v>
      </c>
      <c r="S18" s="25" t="s">
        <v>186</v>
      </c>
      <c r="T18" s="25" t="s">
        <v>187</v>
      </c>
      <c r="U18" s="25" t="s">
        <v>320</v>
      </c>
      <c r="V18" s="25" t="s">
        <v>226</v>
      </c>
      <c r="W18" s="25" t="s">
        <v>227</v>
      </c>
      <c r="X18" s="31" t="s">
        <v>191</v>
      </c>
      <c r="Y18" s="31" t="s">
        <v>191</v>
      </c>
      <c r="Z18" s="33">
        <f t="shared" si="0"/>
        <v>0</v>
      </c>
      <c r="AA18" s="33">
        <f t="shared" si="1"/>
        <v>0</v>
      </c>
      <c r="AB18" s="33">
        <f t="shared" si="2"/>
        <v>0</v>
      </c>
      <c r="AC18" s="25" t="s">
        <v>193</v>
      </c>
      <c r="AD18" s="25" t="s">
        <v>193</v>
      </c>
      <c r="AE18" s="25" t="s">
        <v>235</v>
      </c>
      <c r="AF18" s="25" t="s">
        <v>192</v>
      </c>
      <c r="AG18" s="25" t="s">
        <v>193</v>
      </c>
      <c r="AH18" s="25" t="s">
        <v>192</v>
      </c>
      <c r="AI18" s="25" t="s">
        <v>193</v>
      </c>
      <c r="AJ18" s="25" t="s">
        <v>228</v>
      </c>
      <c r="AK18" s="25" t="s">
        <v>216</v>
      </c>
      <c r="AL18" s="25" t="s">
        <v>196</v>
      </c>
      <c r="AM18" s="25" t="s">
        <v>196</v>
      </c>
      <c r="AN18" s="25" t="s">
        <v>192</v>
      </c>
      <c r="AO18" s="25" t="s">
        <v>192</v>
      </c>
      <c r="AP18" s="25" t="s">
        <v>200</v>
      </c>
      <c r="AQ18" s="25" t="s">
        <v>200</v>
      </c>
      <c r="AR18" s="25" t="s">
        <v>60</v>
      </c>
      <c r="AS18" s="25" t="s">
        <v>59</v>
      </c>
      <c r="AT18" s="30">
        <f t="shared" si="3"/>
        <v>15.5</v>
      </c>
      <c r="AU18" s="30">
        <f t="shared" si="4"/>
        <v>5.5</v>
      </c>
      <c r="AV18" s="30">
        <f t="shared" si="5"/>
        <v>0.35483870967741937</v>
      </c>
      <c r="AW18" s="25" t="s">
        <v>321</v>
      </c>
      <c r="AX18" s="25" t="s">
        <v>197</v>
      </c>
      <c r="AY18" s="25" t="s">
        <v>197</v>
      </c>
      <c r="AZ18" s="25" t="s">
        <v>197</v>
      </c>
      <c r="BA18" s="25" t="s">
        <v>202</v>
      </c>
      <c r="BB18" s="25" t="s">
        <v>203</v>
      </c>
      <c r="BC18" s="25" t="s">
        <v>204</v>
      </c>
      <c r="BD18" s="25" t="s">
        <v>207</v>
      </c>
      <c r="BE18" s="25" t="s">
        <v>255</v>
      </c>
      <c r="BF18" s="25" t="s">
        <v>219</v>
      </c>
      <c r="BG18" s="25" t="s">
        <v>277</v>
      </c>
      <c r="BH18" s="25" t="s">
        <v>322</v>
      </c>
      <c r="BI18" s="25" t="s">
        <v>222</v>
      </c>
    </row>
    <row r="19" spans="1:61" ht="42" x14ac:dyDescent="0.3">
      <c r="A19" s="24">
        <v>44968.223055555558</v>
      </c>
      <c r="B19" s="24">
        <v>44968.227199074077</v>
      </c>
      <c r="C19" s="25" t="s">
        <v>128</v>
      </c>
      <c r="D19" s="25" t="s">
        <v>323</v>
      </c>
      <c r="E19" s="23">
        <v>100</v>
      </c>
      <c r="F19" s="23">
        <v>357</v>
      </c>
      <c r="G19" s="25" t="s">
        <v>179</v>
      </c>
      <c r="H19" s="24">
        <v>44968.227239189815</v>
      </c>
      <c r="I19" s="25" t="s">
        <v>324</v>
      </c>
      <c r="J19" s="25" t="s">
        <v>181</v>
      </c>
      <c r="K19" s="25" t="s">
        <v>181</v>
      </c>
      <c r="L19" s="25" t="s">
        <v>181</v>
      </c>
      <c r="M19" s="25" t="s">
        <v>181</v>
      </c>
      <c r="N19" s="23">
        <v>60.179699999999997</v>
      </c>
      <c r="O19" s="23">
        <v>24.9344</v>
      </c>
      <c r="P19" s="25" t="s">
        <v>182</v>
      </c>
      <c r="Q19" s="25" t="s">
        <v>183</v>
      </c>
      <c r="R19" s="25" t="s">
        <v>248</v>
      </c>
      <c r="S19" s="25" t="s">
        <v>325</v>
      </c>
      <c r="T19" s="25" t="s">
        <v>187</v>
      </c>
      <c r="U19" s="25" t="s">
        <v>326</v>
      </c>
      <c r="V19" s="25" t="s">
        <v>226</v>
      </c>
      <c r="W19" s="25" t="s">
        <v>261</v>
      </c>
      <c r="X19" s="31" t="s">
        <v>59</v>
      </c>
      <c r="Y19" s="31" t="s">
        <v>59</v>
      </c>
      <c r="Z19" s="33">
        <f t="shared" si="0"/>
        <v>5.5</v>
      </c>
      <c r="AA19" s="33">
        <f t="shared" si="1"/>
        <v>5.5</v>
      </c>
      <c r="AB19" s="33">
        <f t="shared" si="2"/>
        <v>1</v>
      </c>
      <c r="AC19" s="25" t="s">
        <v>192</v>
      </c>
      <c r="AD19" s="25" t="s">
        <v>192</v>
      </c>
      <c r="AE19" s="25" t="s">
        <v>214</v>
      </c>
      <c r="AF19" s="25" t="s">
        <v>236</v>
      </c>
      <c r="AG19" s="25" t="s">
        <v>192</v>
      </c>
      <c r="AH19" s="25" t="s">
        <v>192</v>
      </c>
      <c r="AI19" s="25" t="s">
        <v>192</v>
      </c>
      <c r="AJ19" s="25" t="s">
        <v>327</v>
      </c>
      <c r="AK19" s="25" t="s">
        <v>196</v>
      </c>
      <c r="AL19" s="25" t="s">
        <v>198</v>
      </c>
      <c r="AM19" s="25" t="s">
        <v>198</v>
      </c>
      <c r="AN19" s="25" t="s">
        <v>199</v>
      </c>
      <c r="AO19" s="25" t="s">
        <v>199</v>
      </c>
      <c r="AP19" s="25" t="s">
        <v>199</v>
      </c>
      <c r="AQ19" s="25" t="s">
        <v>199</v>
      </c>
      <c r="AR19" s="25" t="s">
        <v>69</v>
      </c>
      <c r="AS19" s="25" t="s">
        <v>69</v>
      </c>
      <c r="AT19" s="30">
        <f t="shared" si="3"/>
        <v>105.5</v>
      </c>
      <c r="AU19" s="30">
        <f t="shared" si="4"/>
        <v>105.5</v>
      </c>
      <c r="AV19" s="30">
        <f t="shared" si="5"/>
        <v>1</v>
      </c>
      <c r="AW19" s="25" t="s">
        <v>328</v>
      </c>
      <c r="AX19" s="25" t="s">
        <v>198</v>
      </c>
      <c r="AY19" s="25" t="s">
        <v>198</v>
      </c>
      <c r="AZ19" s="25" t="s">
        <v>198</v>
      </c>
      <c r="BA19" s="25" t="s">
        <v>202</v>
      </c>
      <c r="BB19" s="25" t="s">
        <v>203</v>
      </c>
      <c r="BC19" s="25" t="s">
        <v>204</v>
      </c>
      <c r="BD19" s="25" t="s">
        <v>207</v>
      </c>
      <c r="BE19" s="25" t="s">
        <v>205</v>
      </c>
      <c r="BF19" s="25" t="s">
        <v>206</v>
      </c>
      <c r="BG19" s="25" t="s">
        <v>220</v>
      </c>
      <c r="BH19" s="25" t="s">
        <v>329</v>
      </c>
      <c r="BI19" s="25" t="s">
        <v>330</v>
      </c>
    </row>
    <row r="20" spans="1:61" ht="42" x14ac:dyDescent="0.3">
      <c r="A20" s="24">
        <v>44968.305428240739</v>
      </c>
      <c r="B20" s="24">
        <v>44968.311481481483</v>
      </c>
      <c r="C20" s="25" t="s">
        <v>128</v>
      </c>
      <c r="D20" s="25" t="s">
        <v>331</v>
      </c>
      <c r="E20" s="23">
        <v>100</v>
      </c>
      <c r="F20" s="23">
        <v>522</v>
      </c>
      <c r="G20" s="25" t="s">
        <v>179</v>
      </c>
      <c r="H20" s="24">
        <v>44968.31148971065</v>
      </c>
      <c r="I20" s="25" t="s">
        <v>332</v>
      </c>
      <c r="J20" s="25" t="s">
        <v>181</v>
      </c>
      <c r="K20" s="25" t="s">
        <v>181</v>
      </c>
      <c r="L20" s="25" t="s">
        <v>181</v>
      </c>
      <c r="M20" s="25" t="s">
        <v>181</v>
      </c>
      <c r="N20" s="23">
        <v>1.2928999999999999</v>
      </c>
      <c r="O20" s="23">
        <v>103.85469999999999</v>
      </c>
      <c r="P20" s="25" t="s">
        <v>182</v>
      </c>
      <c r="Q20" s="25" t="s">
        <v>183</v>
      </c>
      <c r="R20" s="25" t="s">
        <v>213</v>
      </c>
      <c r="S20" s="25" t="s">
        <v>186</v>
      </c>
      <c r="T20" s="25" t="s">
        <v>187</v>
      </c>
      <c r="U20" s="25" t="s">
        <v>333</v>
      </c>
      <c r="V20" s="25" t="s">
        <v>226</v>
      </c>
      <c r="W20" s="25" t="s">
        <v>334</v>
      </c>
      <c r="X20" s="31" t="s">
        <v>59</v>
      </c>
      <c r="Y20" s="31" t="s">
        <v>191</v>
      </c>
      <c r="Z20" s="33">
        <f t="shared" si="0"/>
        <v>5.5</v>
      </c>
      <c r="AA20" s="33">
        <f t="shared" si="1"/>
        <v>0</v>
      </c>
      <c r="AB20" s="33">
        <f t="shared" si="2"/>
        <v>0</v>
      </c>
      <c r="AC20" s="25" t="s">
        <v>192</v>
      </c>
      <c r="AD20" s="25" t="s">
        <v>193</v>
      </c>
      <c r="AE20" s="25" t="s">
        <v>214</v>
      </c>
      <c r="AF20" s="25" t="s">
        <v>192</v>
      </c>
      <c r="AG20" s="25" t="s">
        <v>193</v>
      </c>
      <c r="AH20" s="25" t="s">
        <v>193</v>
      </c>
      <c r="AI20" s="25" t="s">
        <v>193</v>
      </c>
      <c r="AJ20" s="25" t="s">
        <v>243</v>
      </c>
      <c r="AK20" s="25" t="s">
        <v>197</v>
      </c>
      <c r="AL20" s="25" t="s">
        <v>197</v>
      </c>
      <c r="AM20" s="25" t="s">
        <v>197</v>
      </c>
      <c r="AN20" s="25" t="s">
        <v>192</v>
      </c>
      <c r="AO20" s="25" t="s">
        <v>236</v>
      </c>
      <c r="AP20" s="25" t="s">
        <v>199</v>
      </c>
      <c r="AQ20" s="25" t="s">
        <v>236</v>
      </c>
      <c r="AR20" s="25" t="s">
        <v>60</v>
      </c>
      <c r="AS20" s="25" t="s">
        <v>59</v>
      </c>
      <c r="AT20" s="30">
        <f t="shared" si="3"/>
        <v>15.5</v>
      </c>
      <c r="AU20" s="30">
        <f t="shared" si="4"/>
        <v>5.5</v>
      </c>
      <c r="AV20" s="30">
        <f t="shared" si="5"/>
        <v>0.35483870967741937</v>
      </c>
      <c r="AW20" s="25" t="s">
        <v>335</v>
      </c>
      <c r="AX20" s="25" t="s">
        <v>197</v>
      </c>
      <c r="AY20" s="25" t="s">
        <v>197</v>
      </c>
      <c r="AZ20" s="25" t="s">
        <v>197</v>
      </c>
      <c r="BA20" s="25" t="s">
        <v>204</v>
      </c>
      <c r="BB20" s="25" t="s">
        <v>202</v>
      </c>
      <c r="BC20" s="25" t="s">
        <v>336</v>
      </c>
      <c r="BD20" s="25" t="s">
        <v>219</v>
      </c>
      <c r="BE20" s="25" t="s">
        <v>205</v>
      </c>
      <c r="BF20" s="25" t="s">
        <v>207</v>
      </c>
      <c r="BG20" s="25" t="s">
        <v>208</v>
      </c>
      <c r="BH20" s="25" t="s">
        <v>337</v>
      </c>
      <c r="BI20" s="25" t="s">
        <v>338</v>
      </c>
    </row>
    <row r="21" spans="1:61" ht="28" x14ac:dyDescent="0.3">
      <c r="A21" s="24">
        <v>44968.980069444442</v>
      </c>
      <c r="B21" s="24">
        <v>44968.983611111114</v>
      </c>
      <c r="C21" s="25" t="s">
        <v>128</v>
      </c>
      <c r="D21" s="25" t="s">
        <v>339</v>
      </c>
      <c r="E21" s="23">
        <v>100</v>
      </c>
      <c r="F21" s="23">
        <v>305</v>
      </c>
      <c r="G21" s="25" t="s">
        <v>179</v>
      </c>
      <c r="H21" s="24">
        <v>44968.983616782411</v>
      </c>
      <c r="I21" s="25" t="s">
        <v>340</v>
      </c>
      <c r="J21" s="25" t="s">
        <v>181</v>
      </c>
      <c r="K21" s="25" t="s">
        <v>181</v>
      </c>
      <c r="L21" s="25" t="s">
        <v>181</v>
      </c>
      <c r="M21" s="25" t="s">
        <v>181</v>
      </c>
      <c r="N21" s="23">
        <v>1.2928999999999999</v>
      </c>
      <c r="O21" s="23">
        <v>103.85469999999999</v>
      </c>
      <c r="P21" s="25" t="s">
        <v>182</v>
      </c>
      <c r="Q21" s="25" t="s">
        <v>183</v>
      </c>
      <c r="R21" s="25" t="s">
        <v>213</v>
      </c>
      <c r="S21" s="25" t="s">
        <v>186</v>
      </c>
      <c r="T21" s="25" t="s">
        <v>187</v>
      </c>
      <c r="U21" s="25" t="s">
        <v>341</v>
      </c>
      <c r="V21" s="25" t="s">
        <v>189</v>
      </c>
      <c r="W21" s="25" t="s">
        <v>317</v>
      </c>
      <c r="X21" s="31" t="s">
        <v>191</v>
      </c>
      <c r="Y21" s="31" t="s">
        <v>191</v>
      </c>
      <c r="Z21" s="33">
        <f t="shared" si="0"/>
        <v>0</v>
      </c>
      <c r="AA21" s="33">
        <f t="shared" si="1"/>
        <v>0</v>
      </c>
      <c r="AB21" s="33">
        <f t="shared" si="2"/>
        <v>0</v>
      </c>
      <c r="AC21" s="25" t="s">
        <v>193</v>
      </c>
      <c r="AD21" s="25" t="s">
        <v>193</v>
      </c>
      <c r="AE21" s="25" t="s">
        <v>235</v>
      </c>
      <c r="AF21" s="25" t="s">
        <v>192</v>
      </c>
      <c r="AG21" s="25" t="s">
        <v>193</v>
      </c>
      <c r="AH21" s="25" t="s">
        <v>193</v>
      </c>
      <c r="AI21" s="25" t="s">
        <v>193</v>
      </c>
      <c r="AJ21" s="25" t="s">
        <v>243</v>
      </c>
      <c r="AK21" s="25" t="s">
        <v>216</v>
      </c>
      <c r="AL21" s="25" t="s">
        <v>197</v>
      </c>
      <c r="AM21" s="25" t="s">
        <v>197</v>
      </c>
      <c r="AN21" s="25" t="s">
        <v>193</v>
      </c>
      <c r="AO21" s="25" t="s">
        <v>193</v>
      </c>
      <c r="AP21" s="25" t="s">
        <v>200</v>
      </c>
      <c r="AQ21" s="25" t="s">
        <v>236</v>
      </c>
      <c r="AR21" s="25" t="s">
        <v>60</v>
      </c>
      <c r="AS21" s="25" t="s">
        <v>59</v>
      </c>
      <c r="AT21" s="30">
        <f t="shared" si="3"/>
        <v>15.5</v>
      </c>
      <c r="AU21" s="30">
        <f t="shared" si="4"/>
        <v>5.5</v>
      </c>
      <c r="AV21" s="30">
        <f t="shared" si="5"/>
        <v>0.35483870967741937</v>
      </c>
      <c r="AW21" s="25" t="s">
        <v>253</v>
      </c>
      <c r="AX21" s="25" t="s">
        <v>197</v>
      </c>
      <c r="AY21" s="25" t="s">
        <v>197</v>
      </c>
      <c r="AZ21" s="25" t="s">
        <v>197</v>
      </c>
      <c r="BA21" s="25" t="s">
        <v>202</v>
      </c>
      <c r="BB21" s="25" t="s">
        <v>203</v>
      </c>
      <c r="BC21" s="25" t="s">
        <v>342</v>
      </c>
      <c r="BD21" s="25" t="s">
        <v>205</v>
      </c>
      <c r="BE21" s="25" t="s">
        <v>207</v>
      </c>
      <c r="BF21" s="25" t="s">
        <v>219</v>
      </c>
      <c r="BG21" s="25" t="s">
        <v>220</v>
      </c>
      <c r="BH21" s="25" t="s">
        <v>343</v>
      </c>
      <c r="BI21" s="25" t="s">
        <v>222</v>
      </c>
    </row>
    <row r="22" spans="1:61" ht="28" x14ac:dyDescent="0.3">
      <c r="A22" s="24">
        <v>44964.888298611113</v>
      </c>
      <c r="B22" s="24">
        <v>44964.888368055559</v>
      </c>
      <c r="C22" s="25" t="s">
        <v>128</v>
      </c>
      <c r="D22" s="25" t="s">
        <v>344</v>
      </c>
      <c r="E22" s="23">
        <v>2</v>
      </c>
      <c r="F22" s="23">
        <v>5</v>
      </c>
      <c r="G22" s="25" t="s">
        <v>345</v>
      </c>
      <c r="H22" s="24">
        <v>44971.888415914349</v>
      </c>
      <c r="I22" s="25" t="s">
        <v>346</v>
      </c>
      <c r="J22" s="25" t="s">
        <v>181</v>
      </c>
      <c r="K22" s="25" t="s">
        <v>181</v>
      </c>
      <c r="L22" s="25" t="s">
        <v>181</v>
      </c>
      <c r="M22" s="25" t="s">
        <v>181</v>
      </c>
      <c r="N22" s="25" t="s">
        <v>181</v>
      </c>
      <c r="O22" s="25" t="s">
        <v>181</v>
      </c>
      <c r="P22" s="25" t="s">
        <v>347</v>
      </c>
      <c r="Q22" s="25" t="s">
        <v>183</v>
      </c>
      <c r="R22" s="25" t="s">
        <v>348</v>
      </c>
      <c r="S22" s="25" t="s">
        <v>349</v>
      </c>
      <c r="T22" s="25" t="s">
        <v>187</v>
      </c>
      <c r="U22" s="25" t="s">
        <v>234</v>
      </c>
      <c r="V22" s="25" t="s">
        <v>226</v>
      </c>
      <c r="W22" s="25" t="s">
        <v>227</v>
      </c>
      <c r="X22" s="31" t="s">
        <v>191</v>
      </c>
      <c r="Y22" s="31" t="s">
        <v>191</v>
      </c>
      <c r="Z22" s="33">
        <f t="shared" si="0"/>
        <v>0</v>
      </c>
      <c r="AA22" s="33">
        <f t="shared" si="1"/>
        <v>0</v>
      </c>
      <c r="AB22" s="33">
        <f t="shared" si="2"/>
        <v>0</v>
      </c>
      <c r="AC22" s="25" t="s">
        <v>193</v>
      </c>
      <c r="AD22" s="25" t="s">
        <v>193</v>
      </c>
      <c r="AE22" s="25" t="s">
        <v>235</v>
      </c>
      <c r="AF22" s="25" t="s">
        <v>192</v>
      </c>
      <c r="AG22" s="25" t="s">
        <v>192</v>
      </c>
      <c r="AH22" s="25" t="s">
        <v>192</v>
      </c>
      <c r="AI22" s="25" t="s">
        <v>193</v>
      </c>
      <c r="AJ22" s="25" t="s">
        <v>243</v>
      </c>
      <c r="AK22" s="25" t="s">
        <v>216</v>
      </c>
      <c r="AL22" s="25" t="s">
        <v>197</v>
      </c>
      <c r="AM22" s="25" t="s">
        <v>197</v>
      </c>
      <c r="AN22" s="25" t="s">
        <v>192</v>
      </c>
      <c r="AO22" s="25" t="s">
        <v>236</v>
      </c>
      <c r="AP22" s="25" t="s">
        <v>199</v>
      </c>
      <c r="AQ22" s="25" t="s">
        <v>236</v>
      </c>
      <c r="AR22" s="25" t="s">
        <v>60</v>
      </c>
      <c r="AS22" s="25" t="s">
        <v>59</v>
      </c>
      <c r="AT22" s="30">
        <f t="shared" si="3"/>
        <v>15.5</v>
      </c>
      <c r="AU22" s="30">
        <f t="shared" si="4"/>
        <v>5.5</v>
      </c>
      <c r="AV22" s="30">
        <f t="shared" si="5"/>
        <v>0.35483870967741937</v>
      </c>
      <c r="AW22" s="25" t="s">
        <v>335</v>
      </c>
      <c r="AX22" s="25" t="s">
        <v>197</v>
      </c>
      <c r="AY22" s="25" t="s">
        <v>197</v>
      </c>
      <c r="AZ22" s="25" t="s">
        <v>197</v>
      </c>
      <c r="BA22" s="25" t="s">
        <v>202</v>
      </c>
      <c r="BB22" s="25" t="s">
        <v>203</v>
      </c>
      <c r="BC22" s="25" t="s">
        <v>204</v>
      </c>
      <c r="BD22" s="25" t="s">
        <v>207</v>
      </c>
      <c r="BE22" s="25" t="s">
        <v>205</v>
      </c>
      <c r="BF22" s="25" t="s">
        <v>206</v>
      </c>
      <c r="BG22" s="25" t="s">
        <v>277</v>
      </c>
      <c r="BH22" s="25" t="s">
        <v>222</v>
      </c>
      <c r="BI22" s="25" t="s">
        <v>222</v>
      </c>
    </row>
    <row r="23" spans="1:61" ht="28" x14ac:dyDescent="0.3">
      <c r="A23" s="24">
        <v>44964.888657407406</v>
      </c>
      <c r="B23" s="24">
        <v>44964.889409722222</v>
      </c>
      <c r="C23" s="25" t="s">
        <v>350</v>
      </c>
      <c r="D23" s="25" t="s">
        <v>344</v>
      </c>
      <c r="E23" s="23">
        <v>2</v>
      </c>
      <c r="F23" s="23">
        <v>64</v>
      </c>
      <c r="G23" s="25" t="s">
        <v>345</v>
      </c>
      <c r="H23" s="24">
        <v>44971.889443611108</v>
      </c>
      <c r="I23" s="25" t="s">
        <v>351</v>
      </c>
      <c r="J23" s="25" t="s">
        <v>181</v>
      </c>
      <c r="K23" s="25" t="s">
        <v>181</v>
      </c>
      <c r="L23" s="25" t="s">
        <v>181</v>
      </c>
      <c r="M23" s="25" t="s">
        <v>181</v>
      </c>
      <c r="N23" s="25" t="s">
        <v>181</v>
      </c>
      <c r="O23" s="25" t="s">
        <v>181</v>
      </c>
      <c r="P23" s="25" t="s">
        <v>182</v>
      </c>
      <c r="Q23" s="25" t="s">
        <v>183</v>
      </c>
      <c r="R23" s="25" t="s">
        <v>352</v>
      </c>
      <c r="S23" s="25" t="s">
        <v>325</v>
      </c>
      <c r="T23" s="25" t="s">
        <v>187</v>
      </c>
      <c r="U23" s="25" t="s">
        <v>242</v>
      </c>
      <c r="V23" s="25" t="s">
        <v>226</v>
      </c>
      <c r="W23" s="25" t="s">
        <v>353</v>
      </c>
      <c r="X23" s="31" t="s">
        <v>191</v>
      </c>
      <c r="Y23" s="31" t="s">
        <v>191</v>
      </c>
      <c r="Z23" s="33">
        <f t="shared" si="0"/>
        <v>0</v>
      </c>
      <c r="AA23" s="33">
        <f t="shared" si="1"/>
        <v>0</v>
      </c>
      <c r="AB23" s="33">
        <f t="shared" si="2"/>
        <v>0</v>
      </c>
      <c r="AC23" s="25" t="s">
        <v>193</v>
      </c>
      <c r="AD23" s="25" t="s">
        <v>193</v>
      </c>
      <c r="AE23" s="25" t="s">
        <v>235</v>
      </c>
      <c r="AF23" s="25" t="s">
        <v>192</v>
      </c>
      <c r="AG23" s="25" t="s">
        <v>193</v>
      </c>
      <c r="AH23" s="25" t="s">
        <v>192</v>
      </c>
      <c r="AI23" s="25" t="s">
        <v>193</v>
      </c>
      <c r="AJ23" s="25" t="s">
        <v>243</v>
      </c>
      <c r="AK23" s="25" t="s">
        <v>216</v>
      </c>
      <c r="AL23" s="25" t="s">
        <v>197</v>
      </c>
      <c r="AM23" s="25" t="s">
        <v>197</v>
      </c>
      <c r="AN23" s="25" t="s">
        <v>193</v>
      </c>
      <c r="AO23" s="25" t="s">
        <v>193</v>
      </c>
      <c r="AP23" s="25" t="s">
        <v>200</v>
      </c>
      <c r="AQ23" s="25" t="s">
        <v>236</v>
      </c>
      <c r="AR23" s="25" t="s">
        <v>60</v>
      </c>
      <c r="AS23" s="25" t="s">
        <v>59</v>
      </c>
      <c r="AT23" s="30">
        <f t="shared" si="3"/>
        <v>15.5</v>
      </c>
      <c r="AU23" s="30">
        <f t="shared" si="4"/>
        <v>5.5</v>
      </c>
      <c r="AV23" s="30">
        <f t="shared" si="5"/>
        <v>0.35483870967741937</v>
      </c>
      <c r="AW23" s="25" t="s">
        <v>253</v>
      </c>
      <c r="AX23" s="25" t="s">
        <v>197</v>
      </c>
      <c r="AY23" s="25" t="s">
        <v>197</v>
      </c>
      <c r="AZ23" s="25" t="s">
        <v>197</v>
      </c>
      <c r="BA23" s="25" t="s">
        <v>203</v>
      </c>
      <c r="BB23" s="25" t="s">
        <v>202</v>
      </c>
      <c r="BC23" s="25" t="s">
        <v>204</v>
      </c>
      <c r="BD23" s="25" t="s">
        <v>207</v>
      </c>
      <c r="BE23" s="25" t="s">
        <v>205</v>
      </c>
      <c r="BF23" s="25" t="s">
        <v>206</v>
      </c>
      <c r="BG23" s="25" t="s">
        <v>302</v>
      </c>
      <c r="BH23" s="25" t="s">
        <v>222</v>
      </c>
      <c r="BI23" s="25" t="s">
        <v>222</v>
      </c>
    </row>
    <row r="24" spans="1:61" ht="28" x14ac:dyDescent="0.3">
      <c r="A24" s="24">
        <v>44964.913356481484</v>
      </c>
      <c r="B24" s="24">
        <v>44964.9143287037</v>
      </c>
      <c r="C24" s="25" t="s">
        <v>128</v>
      </c>
      <c r="D24" s="25" t="s">
        <v>354</v>
      </c>
      <c r="E24" s="23">
        <v>18</v>
      </c>
      <c r="F24" s="23">
        <v>83</v>
      </c>
      <c r="G24" s="25" t="s">
        <v>345</v>
      </c>
      <c r="H24" s="24">
        <v>44971.914367870369</v>
      </c>
      <c r="I24" s="25" t="s">
        <v>355</v>
      </c>
      <c r="J24" s="25" t="s">
        <v>181</v>
      </c>
      <c r="K24" s="25" t="s">
        <v>181</v>
      </c>
      <c r="L24" s="25" t="s">
        <v>181</v>
      </c>
      <c r="M24" s="25" t="s">
        <v>181</v>
      </c>
      <c r="N24" s="25" t="s">
        <v>181</v>
      </c>
      <c r="O24" s="25" t="s">
        <v>181</v>
      </c>
      <c r="P24" s="25" t="s">
        <v>182</v>
      </c>
      <c r="Q24" s="25" t="s">
        <v>183</v>
      </c>
      <c r="R24" s="25" t="s">
        <v>213</v>
      </c>
      <c r="S24" s="25" t="s">
        <v>186</v>
      </c>
      <c r="T24" s="25" t="s">
        <v>187</v>
      </c>
      <c r="U24" s="25" t="s">
        <v>320</v>
      </c>
      <c r="V24" s="25" t="s">
        <v>189</v>
      </c>
      <c r="W24" s="25" t="s">
        <v>305</v>
      </c>
      <c r="X24" s="31" t="s">
        <v>59</v>
      </c>
      <c r="Y24" s="31" t="s">
        <v>191</v>
      </c>
      <c r="Z24" s="33">
        <f t="shared" si="0"/>
        <v>5.5</v>
      </c>
      <c r="AA24" s="33">
        <f t="shared" si="1"/>
        <v>0</v>
      </c>
      <c r="AB24" s="33">
        <f t="shared" si="2"/>
        <v>0</v>
      </c>
      <c r="AC24" s="25" t="s">
        <v>192</v>
      </c>
      <c r="AD24" s="25" t="s">
        <v>193</v>
      </c>
      <c r="AE24" s="25" t="s">
        <v>235</v>
      </c>
      <c r="AF24" s="25" t="s">
        <v>193</v>
      </c>
      <c r="AG24" s="25" t="s">
        <v>193</v>
      </c>
      <c r="AH24" s="25" t="s">
        <v>192</v>
      </c>
      <c r="AI24" s="25" t="s">
        <v>193</v>
      </c>
      <c r="AJ24" s="25" t="s">
        <v>243</v>
      </c>
      <c r="AK24" s="25" t="s">
        <v>196</v>
      </c>
      <c r="AL24" s="25" t="s">
        <v>197</v>
      </c>
      <c r="AM24" s="25" t="s">
        <v>197</v>
      </c>
      <c r="AN24" s="25" t="s">
        <v>236</v>
      </c>
      <c r="AO24" s="25" t="s">
        <v>192</v>
      </c>
      <c r="AP24" s="25" t="s">
        <v>199</v>
      </c>
      <c r="AQ24" s="25" t="s">
        <v>199</v>
      </c>
      <c r="AR24" s="25" t="s">
        <v>61</v>
      </c>
      <c r="AS24" s="25" t="s">
        <v>59</v>
      </c>
      <c r="AT24" s="30">
        <f t="shared" si="3"/>
        <v>25.5</v>
      </c>
      <c r="AU24" s="30">
        <f t="shared" si="4"/>
        <v>5.5</v>
      </c>
      <c r="AV24" s="30">
        <f t="shared" si="5"/>
        <v>0.21568627450980393</v>
      </c>
      <c r="AW24" s="25" t="s">
        <v>269</v>
      </c>
      <c r="AX24" s="25" t="s">
        <v>197</v>
      </c>
      <c r="AY24" s="25" t="s">
        <v>197</v>
      </c>
      <c r="AZ24" s="25" t="s">
        <v>197</v>
      </c>
      <c r="BA24" s="25" t="s">
        <v>202</v>
      </c>
      <c r="BB24" s="25" t="s">
        <v>204</v>
      </c>
      <c r="BC24" s="25" t="s">
        <v>203</v>
      </c>
      <c r="BD24" s="25" t="s">
        <v>207</v>
      </c>
      <c r="BE24" s="25" t="s">
        <v>205</v>
      </c>
      <c r="BF24" s="25" t="s">
        <v>219</v>
      </c>
      <c r="BG24" s="25" t="s">
        <v>302</v>
      </c>
      <c r="BH24" s="25" t="s">
        <v>222</v>
      </c>
      <c r="BI24" s="25" t="s">
        <v>222</v>
      </c>
    </row>
    <row r="25" spans="1:61" ht="28" x14ac:dyDescent="0.3">
      <c r="A25" s="24">
        <v>44964.924178240741</v>
      </c>
      <c r="B25" s="24">
        <v>44964.924513888887</v>
      </c>
      <c r="C25" s="25" t="s">
        <v>128</v>
      </c>
      <c r="D25" s="25" t="s">
        <v>356</v>
      </c>
      <c r="E25" s="23">
        <v>2</v>
      </c>
      <c r="F25" s="23">
        <v>29</v>
      </c>
      <c r="G25" s="25" t="s">
        <v>345</v>
      </c>
      <c r="H25" s="24">
        <v>44971.924544583337</v>
      </c>
      <c r="I25" s="25" t="s">
        <v>357</v>
      </c>
      <c r="J25" s="25" t="s">
        <v>181</v>
      </c>
      <c r="K25" s="25" t="s">
        <v>181</v>
      </c>
      <c r="L25" s="25" t="s">
        <v>181</v>
      </c>
      <c r="M25" s="25" t="s">
        <v>181</v>
      </c>
      <c r="N25" s="25" t="s">
        <v>181</v>
      </c>
      <c r="O25" s="25" t="s">
        <v>181</v>
      </c>
      <c r="P25" s="25" t="s">
        <v>182</v>
      </c>
      <c r="Q25" s="25" t="s">
        <v>183</v>
      </c>
      <c r="R25" s="25" t="s">
        <v>358</v>
      </c>
      <c r="S25" s="25" t="s">
        <v>186</v>
      </c>
      <c r="T25" s="25" t="s">
        <v>187</v>
      </c>
      <c r="U25" s="25" t="s">
        <v>260</v>
      </c>
      <c r="V25" s="25" t="s">
        <v>226</v>
      </c>
      <c r="W25" s="25" t="s">
        <v>250</v>
      </c>
      <c r="X25" s="31" t="s">
        <v>59</v>
      </c>
      <c r="Y25" s="31" t="s">
        <v>191</v>
      </c>
      <c r="Z25" s="33">
        <f t="shared" si="0"/>
        <v>5.5</v>
      </c>
      <c r="AA25" s="33">
        <f t="shared" si="1"/>
        <v>0</v>
      </c>
      <c r="AB25" s="33">
        <f t="shared" si="2"/>
        <v>0</v>
      </c>
      <c r="AC25" s="25" t="s">
        <v>192</v>
      </c>
      <c r="AD25" s="25" t="s">
        <v>193</v>
      </c>
      <c r="AE25" s="25" t="s">
        <v>214</v>
      </c>
      <c r="AF25" s="25" t="s">
        <v>192</v>
      </c>
      <c r="AG25" s="25" t="s">
        <v>192</v>
      </c>
      <c r="AH25" s="25" t="s">
        <v>192</v>
      </c>
      <c r="AI25" s="25" t="s">
        <v>193</v>
      </c>
      <c r="AJ25" s="25" t="s">
        <v>359</v>
      </c>
      <c r="AK25" s="25" t="s">
        <v>196</v>
      </c>
      <c r="AL25" s="25" t="s">
        <v>197</v>
      </c>
      <c r="AM25" s="25" t="s">
        <v>197</v>
      </c>
      <c r="AN25" s="25" t="s">
        <v>199</v>
      </c>
      <c r="AO25" s="25" t="s">
        <v>236</v>
      </c>
      <c r="AP25" s="25" t="s">
        <v>199</v>
      </c>
      <c r="AQ25" s="25" t="s">
        <v>200</v>
      </c>
      <c r="AR25" s="25" t="s">
        <v>62</v>
      </c>
      <c r="AS25" s="25" t="s">
        <v>60</v>
      </c>
      <c r="AT25" s="30">
        <f t="shared" si="3"/>
        <v>35.5</v>
      </c>
      <c r="AU25" s="30">
        <f t="shared" si="4"/>
        <v>15.5</v>
      </c>
      <c r="AV25" s="30">
        <f t="shared" si="5"/>
        <v>0.43661971830985913</v>
      </c>
      <c r="AW25" s="25" t="s">
        <v>360</v>
      </c>
      <c r="AX25" s="25" t="s">
        <v>197</v>
      </c>
      <c r="AY25" s="25" t="s">
        <v>197</v>
      </c>
      <c r="AZ25" s="25" t="s">
        <v>197</v>
      </c>
      <c r="BA25" s="25" t="s">
        <v>202</v>
      </c>
      <c r="BB25" s="25" t="s">
        <v>203</v>
      </c>
      <c r="BC25" s="25" t="s">
        <v>204</v>
      </c>
      <c r="BD25" s="25" t="s">
        <v>207</v>
      </c>
      <c r="BE25" s="25" t="s">
        <v>205</v>
      </c>
      <c r="BF25" s="25" t="s">
        <v>206</v>
      </c>
      <c r="BG25" s="25" t="s">
        <v>277</v>
      </c>
      <c r="BH25" s="25" t="s">
        <v>222</v>
      </c>
      <c r="BI25" s="25" t="s">
        <v>222</v>
      </c>
    </row>
    <row r="26" spans="1:61" ht="28" x14ac:dyDescent="0.3">
      <c r="A26" s="24">
        <v>44965.132372685184</v>
      </c>
      <c r="B26" s="24">
        <v>44965.132754629631</v>
      </c>
      <c r="C26" s="25" t="s">
        <v>128</v>
      </c>
      <c r="D26" s="25" t="s">
        <v>231</v>
      </c>
      <c r="E26" s="23">
        <v>18</v>
      </c>
      <c r="F26" s="23">
        <v>32</v>
      </c>
      <c r="G26" s="25" t="s">
        <v>345</v>
      </c>
      <c r="H26" s="24">
        <v>44972.132811967589</v>
      </c>
      <c r="I26" s="25" t="s">
        <v>361</v>
      </c>
      <c r="J26" s="25" t="s">
        <v>181</v>
      </c>
      <c r="K26" s="25" t="s">
        <v>181</v>
      </c>
      <c r="L26" s="25" t="s">
        <v>181</v>
      </c>
      <c r="M26" s="25" t="s">
        <v>181</v>
      </c>
      <c r="N26" s="25" t="s">
        <v>181</v>
      </c>
      <c r="O26" s="25" t="s">
        <v>181</v>
      </c>
      <c r="P26" s="25" t="s">
        <v>182</v>
      </c>
      <c r="Q26" s="25" t="s">
        <v>183</v>
      </c>
      <c r="R26" s="25" t="s">
        <v>185</v>
      </c>
      <c r="S26" s="25" t="s">
        <v>186</v>
      </c>
      <c r="T26" s="25" t="s">
        <v>187</v>
      </c>
      <c r="U26" s="25" t="s">
        <v>234</v>
      </c>
      <c r="V26" s="25" t="s">
        <v>226</v>
      </c>
      <c r="W26" s="25" t="s">
        <v>250</v>
      </c>
      <c r="X26" s="31" t="s">
        <v>191</v>
      </c>
      <c r="Y26" s="31" t="s">
        <v>191</v>
      </c>
      <c r="Z26" s="33">
        <f t="shared" si="0"/>
        <v>0</v>
      </c>
      <c r="AA26" s="33">
        <f t="shared" si="1"/>
        <v>0</v>
      </c>
      <c r="AB26" s="33">
        <f t="shared" si="2"/>
        <v>0</v>
      </c>
      <c r="AC26" s="25" t="s">
        <v>193</v>
      </c>
      <c r="AD26" s="25" t="s">
        <v>193</v>
      </c>
      <c r="AE26" s="25" t="s">
        <v>235</v>
      </c>
      <c r="AF26" s="25" t="s">
        <v>192</v>
      </c>
      <c r="AG26" s="25" t="s">
        <v>193</v>
      </c>
      <c r="AH26" s="25" t="s">
        <v>192</v>
      </c>
      <c r="AI26" s="25" t="s">
        <v>193</v>
      </c>
      <c r="AJ26" s="25" t="s">
        <v>243</v>
      </c>
      <c r="AK26" s="25" t="s">
        <v>216</v>
      </c>
      <c r="AL26" s="25" t="s">
        <v>197</v>
      </c>
      <c r="AM26" s="25" t="s">
        <v>197</v>
      </c>
      <c r="AN26" s="25" t="s">
        <v>192</v>
      </c>
      <c r="AO26" s="25" t="s">
        <v>236</v>
      </c>
      <c r="AP26" s="25" t="s">
        <v>200</v>
      </c>
      <c r="AQ26" s="25" t="s">
        <v>236</v>
      </c>
      <c r="AR26" s="25" t="s">
        <v>62</v>
      </c>
      <c r="AS26" s="25" t="s">
        <v>59</v>
      </c>
      <c r="AT26" s="30">
        <f t="shared" si="3"/>
        <v>35.5</v>
      </c>
      <c r="AU26" s="30">
        <f t="shared" si="4"/>
        <v>5.5</v>
      </c>
      <c r="AV26" s="30">
        <f t="shared" si="5"/>
        <v>0.15492957746478872</v>
      </c>
      <c r="AW26" s="25" t="s">
        <v>253</v>
      </c>
      <c r="AX26" s="25" t="s">
        <v>197</v>
      </c>
      <c r="AY26" s="25" t="s">
        <v>197</v>
      </c>
      <c r="AZ26" s="25" t="s">
        <v>197</v>
      </c>
      <c r="BA26" s="25" t="s">
        <v>203</v>
      </c>
      <c r="BB26" s="25" t="s">
        <v>202</v>
      </c>
      <c r="BC26" s="25" t="s">
        <v>204</v>
      </c>
      <c r="BD26" s="25" t="s">
        <v>205</v>
      </c>
      <c r="BE26" s="25" t="s">
        <v>207</v>
      </c>
      <c r="BF26" s="25" t="s">
        <v>219</v>
      </c>
      <c r="BG26" s="25" t="s">
        <v>302</v>
      </c>
      <c r="BH26" s="25" t="s">
        <v>222</v>
      </c>
      <c r="BI26" s="25" t="s">
        <v>222</v>
      </c>
    </row>
    <row r="27" spans="1:61" ht="28" x14ac:dyDescent="0.3">
      <c r="A27" s="24">
        <v>44965.132511574076</v>
      </c>
      <c r="B27" s="24">
        <v>44965.132835648146</v>
      </c>
      <c r="C27" s="25" t="s">
        <v>128</v>
      </c>
      <c r="D27" s="25" t="s">
        <v>362</v>
      </c>
      <c r="E27" s="23">
        <v>18</v>
      </c>
      <c r="F27" s="23">
        <v>28</v>
      </c>
      <c r="G27" s="25" t="s">
        <v>345</v>
      </c>
      <c r="H27" s="24">
        <v>44972.132855243057</v>
      </c>
      <c r="I27" s="25" t="s">
        <v>363</v>
      </c>
      <c r="J27" s="25" t="s">
        <v>181</v>
      </c>
      <c r="K27" s="25" t="s">
        <v>181</v>
      </c>
      <c r="L27" s="25" t="s">
        <v>181</v>
      </c>
      <c r="M27" s="25" t="s">
        <v>181</v>
      </c>
      <c r="N27" s="25" t="s">
        <v>181</v>
      </c>
      <c r="O27" s="25" t="s">
        <v>181</v>
      </c>
      <c r="P27" s="25" t="s">
        <v>182</v>
      </c>
      <c r="Q27" s="25" t="s">
        <v>183</v>
      </c>
      <c r="R27" s="25" t="s">
        <v>259</v>
      </c>
      <c r="S27" s="25" t="s">
        <v>186</v>
      </c>
      <c r="T27" s="25" t="s">
        <v>187</v>
      </c>
      <c r="U27" s="25" t="s">
        <v>364</v>
      </c>
      <c r="V27" s="25" t="s">
        <v>226</v>
      </c>
      <c r="W27" s="25" t="s">
        <v>250</v>
      </c>
      <c r="X27" s="31" t="s">
        <v>191</v>
      </c>
      <c r="Y27" s="31" t="s">
        <v>191</v>
      </c>
      <c r="Z27" s="33">
        <f t="shared" si="0"/>
        <v>0</v>
      </c>
      <c r="AA27" s="33">
        <f t="shared" si="1"/>
        <v>0</v>
      </c>
      <c r="AB27" s="33">
        <f t="shared" si="2"/>
        <v>0</v>
      </c>
      <c r="AC27" s="25" t="s">
        <v>193</v>
      </c>
      <c r="AD27" s="25" t="s">
        <v>193</v>
      </c>
      <c r="AE27" s="25" t="s">
        <v>235</v>
      </c>
      <c r="AF27" s="25" t="s">
        <v>192</v>
      </c>
      <c r="AG27" s="25" t="s">
        <v>193</v>
      </c>
      <c r="AH27" s="25" t="s">
        <v>193</v>
      </c>
      <c r="AI27" s="25" t="s">
        <v>193</v>
      </c>
      <c r="AJ27" s="25" t="s">
        <v>294</v>
      </c>
      <c r="AK27" s="25" t="s">
        <v>216</v>
      </c>
      <c r="AL27" s="25" t="s">
        <v>197</v>
      </c>
      <c r="AM27" s="25" t="s">
        <v>197</v>
      </c>
      <c r="AN27" s="25" t="s">
        <v>192</v>
      </c>
      <c r="AO27" s="25" t="s">
        <v>236</v>
      </c>
      <c r="AP27" s="25" t="s">
        <v>200</v>
      </c>
      <c r="AQ27" s="25" t="s">
        <v>236</v>
      </c>
      <c r="AR27" s="25" t="s">
        <v>60</v>
      </c>
      <c r="AS27" s="25" t="s">
        <v>59</v>
      </c>
      <c r="AT27" s="30">
        <f t="shared" si="3"/>
        <v>15.5</v>
      </c>
      <c r="AU27" s="30">
        <f t="shared" si="4"/>
        <v>5.5</v>
      </c>
      <c r="AV27" s="30">
        <f t="shared" si="5"/>
        <v>0.35483870967741937</v>
      </c>
      <c r="AW27" s="25" t="s">
        <v>253</v>
      </c>
      <c r="AX27" s="25" t="s">
        <v>197</v>
      </c>
      <c r="AY27" s="25" t="s">
        <v>197</v>
      </c>
      <c r="AZ27" s="25" t="s">
        <v>197</v>
      </c>
      <c r="BA27" s="25" t="s">
        <v>202</v>
      </c>
      <c r="BB27" s="25" t="s">
        <v>203</v>
      </c>
      <c r="BC27" s="25" t="s">
        <v>204</v>
      </c>
      <c r="BD27" s="25" t="s">
        <v>207</v>
      </c>
      <c r="BE27" s="25" t="s">
        <v>205</v>
      </c>
      <c r="BF27" s="25" t="s">
        <v>206</v>
      </c>
      <c r="BG27" s="25" t="s">
        <v>277</v>
      </c>
      <c r="BH27" s="25" t="s">
        <v>222</v>
      </c>
      <c r="BI27" s="25" t="s">
        <v>222</v>
      </c>
    </row>
    <row r="28" spans="1:61" ht="28" x14ac:dyDescent="0.3">
      <c r="A28" s="24">
        <v>44965.135324074072</v>
      </c>
      <c r="B28" s="24">
        <v>44965.136307870373</v>
      </c>
      <c r="C28" s="25" t="s">
        <v>128</v>
      </c>
      <c r="D28" s="25" t="s">
        <v>365</v>
      </c>
      <c r="E28" s="23">
        <v>45</v>
      </c>
      <c r="F28" s="23">
        <v>84</v>
      </c>
      <c r="G28" s="25" t="s">
        <v>345</v>
      </c>
      <c r="H28" s="24">
        <v>44972.136380393516</v>
      </c>
      <c r="I28" s="25" t="s">
        <v>366</v>
      </c>
      <c r="J28" s="25" t="s">
        <v>181</v>
      </c>
      <c r="K28" s="25" t="s">
        <v>181</v>
      </c>
      <c r="L28" s="25" t="s">
        <v>181</v>
      </c>
      <c r="M28" s="25" t="s">
        <v>181</v>
      </c>
      <c r="N28" s="25" t="s">
        <v>181</v>
      </c>
      <c r="O28" s="25" t="s">
        <v>181</v>
      </c>
      <c r="P28" s="25" t="s">
        <v>182</v>
      </c>
      <c r="Q28" s="25" t="s">
        <v>183</v>
      </c>
      <c r="R28" s="25" t="s">
        <v>248</v>
      </c>
      <c r="S28" s="25" t="s">
        <v>325</v>
      </c>
      <c r="T28" s="25" t="s">
        <v>187</v>
      </c>
      <c r="U28" s="25" t="s">
        <v>188</v>
      </c>
      <c r="V28" s="25" t="s">
        <v>189</v>
      </c>
      <c r="W28" s="25" t="s">
        <v>317</v>
      </c>
      <c r="X28" s="31" t="s">
        <v>59</v>
      </c>
      <c r="Y28" s="31" t="s">
        <v>59</v>
      </c>
      <c r="Z28" s="33">
        <f t="shared" si="0"/>
        <v>5.5</v>
      </c>
      <c r="AA28" s="33">
        <f t="shared" si="1"/>
        <v>5.5</v>
      </c>
      <c r="AB28" s="33">
        <f t="shared" si="2"/>
        <v>1</v>
      </c>
      <c r="AC28" s="25" t="s">
        <v>192</v>
      </c>
      <c r="AD28" s="25" t="s">
        <v>192</v>
      </c>
      <c r="AE28" s="25" t="s">
        <v>251</v>
      </c>
      <c r="AF28" s="25" t="s">
        <v>367</v>
      </c>
      <c r="AG28" s="25" t="s">
        <v>367</v>
      </c>
      <c r="AH28" s="25" t="s">
        <v>193</v>
      </c>
      <c r="AI28" s="25" t="s">
        <v>193</v>
      </c>
      <c r="AJ28" s="25" t="s">
        <v>368</v>
      </c>
      <c r="AK28" s="25" t="s">
        <v>216</v>
      </c>
      <c r="AL28" s="25" t="s">
        <v>197</v>
      </c>
      <c r="AM28" s="25" t="s">
        <v>197</v>
      </c>
      <c r="AN28" s="25" t="s">
        <v>192</v>
      </c>
      <c r="AO28" s="25" t="s">
        <v>236</v>
      </c>
      <c r="AP28" s="25" t="s">
        <v>199</v>
      </c>
      <c r="AQ28" s="25" t="s">
        <v>236</v>
      </c>
      <c r="AR28" s="25" t="s">
        <v>60</v>
      </c>
      <c r="AS28" s="25" t="s">
        <v>59</v>
      </c>
      <c r="AT28" s="30">
        <f t="shared" si="3"/>
        <v>15.5</v>
      </c>
      <c r="AU28" s="30">
        <f t="shared" si="4"/>
        <v>5.5</v>
      </c>
      <c r="AV28" s="30">
        <f t="shared" si="5"/>
        <v>0.35483870967741937</v>
      </c>
      <c r="AW28" s="25" t="s">
        <v>335</v>
      </c>
      <c r="AX28" s="25" t="s">
        <v>197</v>
      </c>
      <c r="AY28" s="25" t="s">
        <v>197</v>
      </c>
      <c r="AZ28" s="25" t="s">
        <v>197</v>
      </c>
      <c r="BA28" s="25" t="s">
        <v>203</v>
      </c>
      <c r="BB28" s="25" t="s">
        <v>202</v>
      </c>
      <c r="BC28" s="25" t="s">
        <v>204</v>
      </c>
      <c r="BD28" s="25" t="s">
        <v>207</v>
      </c>
      <c r="BE28" s="25" t="s">
        <v>205</v>
      </c>
      <c r="BF28" s="25" t="s">
        <v>206</v>
      </c>
      <c r="BG28" s="25" t="s">
        <v>277</v>
      </c>
      <c r="BH28" s="25" t="s">
        <v>222</v>
      </c>
      <c r="BI28" s="25" t="s">
        <v>222</v>
      </c>
    </row>
    <row r="29" spans="1:61" ht="28" x14ac:dyDescent="0.3">
      <c r="A29" s="24">
        <v>44965.139293981483</v>
      </c>
      <c r="B29" s="24">
        <v>44965.142407407409</v>
      </c>
      <c r="C29" s="25" t="s">
        <v>128</v>
      </c>
      <c r="D29" s="25" t="s">
        <v>369</v>
      </c>
      <c r="E29" s="23">
        <v>18</v>
      </c>
      <c r="F29" s="23">
        <v>268</v>
      </c>
      <c r="G29" s="25" t="s">
        <v>345</v>
      </c>
      <c r="H29" s="24">
        <v>44972.142471666666</v>
      </c>
      <c r="I29" s="25" t="s">
        <v>370</v>
      </c>
      <c r="J29" s="25" t="s">
        <v>181</v>
      </c>
      <c r="K29" s="25" t="s">
        <v>181</v>
      </c>
      <c r="L29" s="25" t="s">
        <v>181</v>
      </c>
      <c r="M29" s="25" t="s">
        <v>181</v>
      </c>
      <c r="N29" s="25" t="s">
        <v>181</v>
      </c>
      <c r="O29" s="25" t="s">
        <v>181</v>
      </c>
      <c r="P29" s="25" t="s">
        <v>182</v>
      </c>
      <c r="Q29" s="25" t="s">
        <v>183</v>
      </c>
      <c r="R29" s="25" t="s">
        <v>185</v>
      </c>
      <c r="S29" s="25" t="s">
        <v>186</v>
      </c>
      <c r="T29" s="25" t="s">
        <v>187</v>
      </c>
      <c r="U29" s="25" t="s">
        <v>371</v>
      </c>
      <c r="V29" s="25" t="s">
        <v>189</v>
      </c>
      <c r="W29" s="25" t="s">
        <v>317</v>
      </c>
      <c r="X29" s="31" t="s">
        <v>191</v>
      </c>
      <c r="Y29" s="31" t="s">
        <v>191</v>
      </c>
      <c r="Z29" s="33">
        <f t="shared" si="0"/>
        <v>0</v>
      </c>
      <c r="AA29" s="33">
        <f t="shared" si="1"/>
        <v>0</v>
      </c>
      <c r="AB29" s="33">
        <f t="shared" si="2"/>
        <v>0</v>
      </c>
      <c r="AC29" s="25" t="s">
        <v>193</v>
      </c>
      <c r="AD29" s="25" t="s">
        <v>193</v>
      </c>
      <c r="AE29" s="25" t="s">
        <v>235</v>
      </c>
      <c r="AF29" s="25" t="s">
        <v>193</v>
      </c>
      <c r="AG29" s="25" t="s">
        <v>193</v>
      </c>
      <c r="AH29" s="25" t="s">
        <v>192</v>
      </c>
      <c r="AI29" s="25" t="s">
        <v>193</v>
      </c>
      <c r="AJ29" s="25" t="s">
        <v>243</v>
      </c>
      <c r="AK29" s="25" t="s">
        <v>216</v>
      </c>
      <c r="AL29" s="25" t="s">
        <v>197</v>
      </c>
      <c r="AM29" s="25" t="s">
        <v>197</v>
      </c>
      <c r="AN29" s="25" t="s">
        <v>193</v>
      </c>
      <c r="AO29" s="25" t="s">
        <v>193</v>
      </c>
      <c r="AP29" s="25" t="s">
        <v>200</v>
      </c>
      <c r="AQ29" s="25" t="s">
        <v>236</v>
      </c>
      <c r="AR29" s="25" t="s">
        <v>60</v>
      </c>
      <c r="AS29" s="25" t="s">
        <v>59</v>
      </c>
      <c r="AT29" s="30">
        <f t="shared" si="3"/>
        <v>15.5</v>
      </c>
      <c r="AU29" s="30">
        <f t="shared" si="4"/>
        <v>5.5</v>
      </c>
      <c r="AV29" s="30">
        <f t="shared" si="5"/>
        <v>0.35483870967741937</v>
      </c>
      <c r="AW29" s="25" t="s">
        <v>253</v>
      </c>
      <c r="AX29" s="25" t="s">
        <v>197</v>
      </c>
      <c r="AY29" s="25" t="s">
        <v>197</v>
      </c>
      <c r="AZ29" s="25" t="s">
        <v>197</v>
      </c>
      <c r="BA29" s="25" t="s">
        <v>202</v>
      </c>
      <c r="BB29" s="25" t="s">
        <v>203</v>
      </c>
      <c r="BC29" s="25" t="s">
        <v>204</v>
      </c>
      <c r="BD29" s="25" t="s">
        <v>207</v>
      </c>
      <c r="BE29" s="25" t="s">
        <v>205</v>
      </c>
      <c r="BF29" s="25" t="s">
        <v>219</v>
      </c>
      <c r="BG29" s="25" t="s">
        <v>302</v>
      </c>
      <c r="BH29" s="25" t="s">
        <v>222</v>
      </c>
      <c r="BI29" s="25" t="s">
        <v>222</v>
      </c>
    </row>
    <row r="30" spans="1:61" ht="28" x14ac:dyDescent="0.3">
      <c r="A30" s="24">
        <v>44965.142974537041</v>
      </c>
      <c r="B30" s="24">
        <v>44965.143460648149</v>
      </c>
      <c r="C30" s="25" t="s">
        <v>128</v>
      </c>
      <c r="D30" s="25" t="s">
        <v>372</v>
      </c>
      <c r="E30" s="23">
        <v>18</v>
      </c>
      <c r="F30" s="23">
        <v>41</v>
      </c>
      <c r="G30" s="25" t="s">
        <v>345</v>
      </c>
      <c r="H30" s="24">
        <v>44972.143526354164</v>
      </c>
      <c r="I30" s="25" t="s">
        <v>373</v>
      </c>
      <c r="J30" s="25" t="s">
        <v>181</v>
      </c>
      <c r="K30" s="25" t="s">
        <v>181</v>
      </c>
      <c r="L30" s="25" t="s">
        <v>181</v>
      </c>
      <c r="M30" s="25" t="s">
        <v>181</v>
      </c>
      <c r="N30" s="25" t="s">
        <v>181</v>
      </c>
      <c r="O30" s="25" t="s">
        <v>181</v>
      </c>
      <c r="P30" s="25" t="s">
        <v>182</v>
      </c>
      <c r="Q30" s="25" t="s">
        <v>183</v>
      </c>
      <c r="R30" s="25" t="s">
        <v>374</v>
      </c>
      <c r="S30" s="25" t="s">
        <v>325</v>
      </c>
      <c r="T30" s="25" t="s">
        <v>325</v>
      </c>
      <c r="U30" s="25" t="s">
        <v>188</v>
      </c>
      <c r="V30" s="25" t="s">
        <v>189</v>
      </c>
      <c r="W30" s="25" t="s">
        <v>301</v>
      </c>
      <c r="X30" s="31" t="s">
        <v>59</v>
      </c>
      <c r="Y30" s="31" t="s">
        <v>191</v>
      </c>
      <c r="Z30" s="33">
        <f t="shared" si="0"/>
        <v>5.5</v>
      </c>
      <c r="AA30" s="33">
        <f t="shared" si="1"/>
        <v>0</v>
      </c>
      <c r="AB30" s="33">
        <f t="shared" si="2"/>
        <v>0</v>
      </c>
      <c r="AC30" s="25" t="s">
        <v>193</v>
      </c>
      <c r="AD30" s="25" t="s">
        <v>193</v>
      </c>
      <c r="AE30" s="25" t="s">
        <v>251</v>
      </c>
      <c r="AF30" s="25" t="s">
        <v>192</v>
      </c>
      <c r="AG30" s="25" t="s">
        <v>193</v>
      </c>
      <c r="AH30" s="25" t="s">
        <v>192</v>
      </c>
      <c r="AI30" s="25" t="s">
        <v>193</v>
      </c>
      <c r="AJ30" s="25" t="s">
        <v>375</v>
      </c>
      <c r="AK30" s="25" t="s">
        <v>197</v>
      </c>
      <c r="AL30" s="25" t="s">
        <v>216</v>
      </c>
      <c r="AM30" s="25" t="s">
        <v>196</v>
      </c>
      <c r="AN30" s="25" t="s">
        <v>200</v>
      </c>
      <c r="AO30" s="25" t="s">
        <v>236</v>
      </c>
      <c r="AP30" s="25" t="s">
        <v>200</v>
      </c>
      <c r="AQ30" s="25" t="s">
        <v>236</v>
      </c>
      <c r="AR30" s="25" t="s">
        <v>61</v>
      </c>
      <c r="AS30" s="25" t="s">
        <v>59</v>
      </c>
      <c r="AT30" s="30">
        <f t="shared" si="3"/>
        <v>25.5</v>
      </c>
      <c r="AU30" s="30">
        <f t="shared" si="4"/>
        <v>5.5</v>
      </c>
      <c r="AV30" s="30">
        <f t="shared" si="5"/>
        <v>0.21568627450980393</v>
      </c>
      <c r="AW30" s="25" t="s">
        <v>376</v>
      </c>
      <c r="AX30" s="25" t="s">
        <v>197</v>
      </c>
      <c r="AY30" s="25" t="s">
        <v>198</v>
      </c>
      <c r="AZ30" s="25" t="s">
        <v>198</v>
      </c>
      <c r="BA30" s="25" t="s">
        <v>204</v>
      </c>
      <c r="BB30" s="25" t="s">
        <v>202</v>
      </c>
      <c r="BC30" s="25" t="s">
        <v>203</v>
      </c>
      <c r="BD30" s="25" t="s">
        <v>207</v>
      </c>
      <c r="BE30" s="25" t="s">
        <v>205</v>
      </c>
      <c r="BF30" s="25" t="s">
        <v>206</v>
      </c>
      <c r="BG30" s="25" t="s">
        <v>220</v>
      </c>
      <c r="BH30" s="25" t="s">
        <v>222</v>
      </c>
      <c r="BI30" s="25" t="s">
        <v>222</v>
      </c>
    </row>
    <row r="31" spans="1:61" ht="28" x14ac:dyDescent="0.3">
      <c r="A31" s="24">
        <v>44965.186793981484</v>
      </c>
      <c r="B31" s="24">
        <v>44965.187569444446</v>
      </c>
      <c r="C31" s="25" t="s">
        <v>128</v>
      </c>
      <c r="D31" s="25" t="s">
        <v>377</v>
      </c>
      <c r="E31" s="23">
        <v>32</v>
      </c>
      <c r="F31" s="23">
        <v>66</v>
      </c>
      <c r="G31" s="25" t="s">
        <v>345</v>
      </c>
      <c r="H31" s="24">
        <v>44972.187605277781</v>
      </c>
      <c r="I31" s="25" t="s">
        <v>378</v>
      </c>
      <c r="J31" s="25" t="s">
        <v>181</v>
      </c>
      <c r="K31" s="25" t="s">
        <v>181</v>
      </c>
      <c r="L31" s="25" t="s">
        <v>181</v>
      </c>
      <c r="M31" s="25" t="s">
        <v>181</v>
      </c>
      <c r="N31" s="25" t="s">
        <v>181</v>
      </c>
      <c r="O31" s="25" t="s">
        <v>181</v>
      </c>
      <c r="P31" s="25" t="s">
        <v>182</v>
      </c>
      <c r="Q31" s="25" t="s">
        <v>183</v>
      </c>
      <c r="R31" s="25" t="s">
        <v>379</v>
      </c>
      <c r="S31" s="25" t="s">
        <v>186</v>
      </c>
      <c r="T31" s="25" t="s">
        <v>187</v>
      </c>
      <c r="U31" s="25" t="s">
        <v>188</v>
      </c>
      <c r="V31" s="25" t="s">
        <v>189</v>
      </c>
      <c r="W31" s="25" t="s">
        <v>190</v>
      </c>
      <c r="X31" s="31" t="s">
        <v>191</v>
      </c>
      <c r="Y31" s="31" t="s">
        <v>191</v>
      </c>
      <c r="Z31" s="33">
        <f t="shared" si="0"/>
        <v>0</v>
      </c>
      <c r="AA31" s="33">
        <f t="shared" si="1"/>
        <v>0</v>
      </c>
      <c r="AB31" s="33">
        <f t="shared" si="2"/>
        <v>0</v>
      </c>
      <c r="AC31" s="25" t="s">
        <v>193</v>
      </c>
      <c r="AD31" s="25" t="s">
        <v>193</v>
      </c>
      <c r="AE31" s="25" t="s">
        <v>235</v>
      </c>
      <c r="AF31" s="25" t="s">
        <v>193</v>
      </c>
      <c r="AG31" s="25" t="s">
        <v>193</v>
      </c>
      <c r="AH31" s="25" t="s">
        <v>193</v>
      </c>
      <c r="AI31" s="25" t="s">
        <v>193</v>
      </c>
      <c r="AJ31" s="25" t="s">
        <v>375</v>
      </c>
      <c r="AK31" s="25" t="s">
        <v>196</v>
      </c>
      <c r="AL31" s="25" t="s">
        <v>197</v>
      </c>
      <c r="AM31" s="25" t="s">
        <v>197</v>
      </c>
      <c r="AN31" s="25" t="s">
        <v>193</v>
      </c>
      <c r="AO31" s="25" t="s">
        <v>193</v>
      </c>
      <c r="AP31" s="25" t="s">
        <v>236</v>
      </c>
      <c r="AQ31" s="25" t="s">
        <v>236</v>
      </c>
      <c r="AR31" s="25" t="s">
        <v>60</v>
      </c>
      <c r="AS31" s="25" t="s">
        <v>60</v>
      </c>
      <c r="AT31" s="30">
        <f t="shared" si="3"/>
        <v>15.5</v>
      </c>
      <c r="AU31" s="30">
        <f t="shared" si="4"/>
        <v>15.5</v>
      </c>
      <c r="AV31" s="30">
        <f t="shared" si="5"/>
        <v>1</v>
      </c>
      <c r="AW31" s="25" t="s">
        <v>253</v>
      </c>
      <c r="AX31" s="25" t="s">
        <v>197</v>
      </c>
      <c r="AY31" s="25" t="s">
        <v>197</v>
      </c>
      <c r="AZ31" s="25" t="s">
        <v>197</v>
      </c>
      <c r="BA31" s="25" t="s">
        <v>202</v>
      </c>
      <c r="BB31" s="25" t="s">
        <v>204</v>
      </c>
      <c r="BC31" s="25" t="s">
        <v>203</v>
      </c>
      <c r="BD31" s="25" t="s">
        <v>207</v>
      </c>
      <c r="BE31" s="25" t="s">
        <v>205</v>
      </c>
      <c r="BF31" s="25" t="s">
        <v>206</v>
      </c>
      <c r="BG31" s="25" t="s">
        <v>277</v>
      </c>
      <c r="BH31" s="25" t="s">
        <v>222</v>
      </c>
      <c r="BI31" s="25" t="s">
        <v>222</v>
      </c>
    </row>
    <row r="32" spans="1:61" ht="28" x14ac:dyDescent="0.3">
      <c r="A32" s="24">
        <v>44965.190300925926</v>
      </c>
      <c r="B32" s="24">
        <v>44965.190416666665</v>
      </c>
      <c r="C32" s="25" t="s">
        <v>128</v>
      </c>
      <c r="D32" s="25" t="s">
        <v>380</v>
      </c>
      <c r="E32" s="23">
        <v>2</v>
      </c>
      <c r="F32" s="23">
        <v>9</v>
      </c>
      <c r="G32" s="25" t="s">
        <v>345</v>
      </c>
      <c r="H32" s="24">
        <v>44972.190426446759</v>
      </c>
      <c r="I32" s="25" t="s">
        <v>381</v>
      </c>
      <c r="J32" s="25" t="s">
        <v>181</v>
      </c>
      <c r="K32" s="25" t="s">
        <v>181</v>
      </c>
      <c r="L32" s="25" t="s">
        <v>181</v>
      </c>
      <c r="M32" s="25" t="s">
        <v>181</v>
      </c>
      <c r="N32" s="25" t="s">
        <v>181</v>
      </c>
      <c r="O32" s="25" t="s">
        <v>181</v>
      </c>
      <c r="P32" s="25" t="s">
        <v>182</v>
      </c>
      <c r="Q32" s="25" t="s">
        <v>183</v>
      </c>
      <c r="R32" s="25" t="s">
        <v>259</v>
      </c>
      <c r="S32" s="25" t="s">
        <v>186</v>
      </c>
      <c r="T32" s="25" t="s">
        <v>187</v>
      </c>
      <c r="U32" s="25" t="s">
        <v>382</v>
      </c>
      <c r="V32" s="25" t="s">
        <v>226</v>
      </c>
      <c r="W32" s="25" t="s">
        <v>227</v>
      </c>
      <c r="X32" s="31" t="s">
        <v>191</v>
      </c>
      <c r="Y32" s="31" t="s">
        <v>191</v>
      </c>
      <c r="Z32" s="33">
        <f t="shared" si="0"/>
        <v>0</v>
      </c>
      <c r="AA32" s="33">
        <f t="shared" si="1"/>
        <v>0</v>
      </c>
      <c r="AB32" s="33">
        <f t="shared" si="2"/>
        <v>0</v>
      </c>
      <c r="AC32" s="25" t="s">
        <v>193</v>
      </c>
      <c r="AD32" s="25" t="s">
        <v>193</v>
      </c>
      <c r="AE32" s="25" t="s">
        <v>235</v>
      </c>
      <c r="AF32" s="25" t="s">
        <v>192</v>
      </c>
      <c r="AG32" s="25" t="s">
        <v>192</v>
      </c>
      <c r="AH32" s="25" t="s">
        <v>192</v>
      </c>
      <c r="AI32" s="25" t="s">
        <v>192</v>
      </c>
      <c r="AJ32" s="25" t="s">
        <v>237</v>
      </c>
      <c r="AK32" s="25" t="s">
        <v>216</v>
      </c>
      <c r="AL32" s="25" t="s">
        <v>197</v>
      </c>
      <c r="AM32" s="25" t="s">
        <v>197</v>
      </c>
      <c r="AN32" s="25" t="s">
        <v>200</v>
      </c>
      <c r="AO32" s="25" t="s">
        <v>236</v>
      </c>
      <c r="AP32" s="25" t="s">
        <v>200</v>
      </c>
      <c r="AQ32" s="25" t="s">
        <v>200</v>
      </c>
      <c r="AR32" s="25" t="s">
        <v>64</v>
      </c>
      <c r="AS32" s="25" t="s">
        <v>64</v>
      </c>
      <c r="AT32" s="30">
        <f t="shared" si="3"/>
        <v>55.5</v>
      </c>
      <c r="AU32" s="30">
        <f t="shared" si="4"/>
        <v>55.5</v>
      </c>
      <c r="AV32" s="30">
        <f t="shared" si="5"/>
        <v>1</v>
      </c>
      <c r="AW32" s="25" t="s">
        <v>253</v>
      </c>
      <c r="AX32" s="25" t="s">
        <v>197</v>
      </c>
      <c r="AY32" s="25" t="s">
        <v>198</v>
      </c>
      <c r="AZ32" s="25" t="s">
        <v>198</v>
      </c>
      <c r="BA32" s="25" t="s">
        <v>202</v>
      </c>
      <c r="BB32" s="25" t="s">
        <v>203</v>
      </c>
      <c r="BC32" s="25" t="s">
        <v>204</v>
      </c>
      <c r="BD32" s="25" t="s">
        <v>205</v>
      </c>
      <c r="BE32" s="25" t="s">
        <v>219</v>
      </c>
      <c r="BF32" s="25" t="s">
        <v>207</v>
      </c>
      <c r="BG32" s="25" t="s">
        <v>302</v>
      </c>
      <c r="BH32" s="25" t="s">
        <v>222</v>
      </c>
      <c r="BI32" s="25" t="s">
        <v>222</v>
      </c>
    </row>
    <row r="33" spans="1:61" ht="28" x14ac:dyDescent="0.3">
      <c r="A33" s="24">
        <v>44972.236539351848</v>
      </c>
      <c r="B33" s="24">
        <v>44972.241990740738</v>
      </c>
      <c r="C33" s="25" t="s">
        <v>128</v>
      </c>
      <c r="D33" s="25" t="s">
        <v>383</v>
      </c>
      <c r="E33" s="23">
        <v>100</v>
      </c>
      <c r="F33" s="23">
        <v>471</v>
      </c>
      <c r="G33" s="25" t="s">
        <v>179</v>
      </c>
      <c r="H33" s="24">
        <v>44972.241997708334</v>
      </c>
      <c r="I33" s="25" t="s">
        <v>384</v>
      </c>
      <c r="J33" s="25" t="s">
        <v>181</v>
      </c>
      <c r="K33" s="25" t="s">
        <v>181</v>
      </c>
      <c r="L33" s="25" t="s">
        <v>181</v>
      </c>
      <c r="M33" s="25" t="s">
        <v>181</v>
      </c>
      <c r="N33" s="23">
        <v>1.2928999999999999</v>
      </c>
      <c r="O33" s="23">
        <v>103.85469999999999</v>
      </c>
      <c r="P33" s="25" t="s">
        <v>182</v>
      </c>
      <c r="Q33" s="25" t="s">
        <v>183</v>
      </c>
      <c r="R33" s="25" t="s">
        <v>185</v>
      </c>
      <c r="S33" s="25" t="s">
        <v>385</v>
      </c>
      <c r="T33" s="25" t="s">
        <v>187</v>
      </c>
      <c r="U33" s="25" t="s">
        <v>260</v>
      </c>
      <c r="V33" s="25" t="s">
        <v>189</v>
      </c>
      <c r="W33" s="25" t="s">
        <v>317</v>
      </c>
      <c r="X33" s="31" t="s">
        <v>59</v>
      </c>
      <c r="Y33" s="31" t="s">
        <v>59</v>
      </c>
      <c r="Z33" s="33">
        <f t="shared" si="0"/>
        <v>5.5</v>
      </c>
      <c r="AA33" s="33">
        <f t="shared" si="1"/>
        <v>5.5</v>
      </c>
      <c r="AB33" s="33">
        <f t="shared" si="2"/>
        <v>1</v>
      </c>
      <c r="AC33" s="25" t="s">
        <v>192</v>
      </c>
      <c r="AD33" s="25" t="s">
        <v>192</v>
      </c>
      <c r="AE33" s="25" t="s">
        <v>386</v>
      </c>
      <c r="AF33" s="25" t="s">
        <v>192</v>
      </c>
      <c r="AG33" s="25" t="s">
        <v>192</v>
      </c>
      <c r="AH33" s="25" t="s">
        <v>192</v>
      </c>
      <c r="AI33" s="25" t="s">
        <v>192</v>
      </c>
      <c r="AJ33" s="25" t="s">
        <v>387</v>
      </c>
      <c r="AK33" s="25" t="s">
        <v>197</v>
      </c>
      <c r="AL33" s="25" t="s">
        <v>197</v>
      </c>
      <c r="AM33" s="25" t="s">
        <v>198</v>
      </c>
      <c r="AN33" s="25" t="s">
        <v>199</v>
      </c>
      <c r="AO33" s="25" t="s">
        <v>199</v>
      </c>
      <c r="AP33" s="25" t="s">
        <v>199</v>
      </c>
      <c r="AQ33" s="25" t="s">
        <v>199</v>
      </c>
      <c r="AR33" s="25" t="s">
        <v>64</v>
      </c>
      <c r="AS33" s="25" t="s">
        <v>64</v>
      </c>
      <c r="AT33" s="30">
        <f t="shared" si="3"/>
        <v>55.5</v>
      </c>
      <c r="AU33" s="30">
        <f t="shared" si="4"/>
        <v>55.5</v>
      </c>
      <c r="AV33" s="30">
        <f t="shared" si="5"/>
        <v>1</v>
      </c>
      <c r="AW33" s="25" t="s">
        <v>253</v>
      </c>
      <c r="AX33" s="25" t="s">
        <v>197</v>
      </c>
      <c r="AY33" s="25" t="s">
        <v>198</v>
      </c>
      <c r="AZ33" s="25" t="s">
        <v>198</v>
      </c>
      <c r="BA33" s="25" t="s">
        <v>388</v>
      </c>
      <c r="BB33" s="23" t="s">
        <v>203</v>
      </c>
      <c r="BC33" s="25" t="s">
        <v>389</v>
      </c>
      <c r="BD33" s="25" t="s">
        <v>205</v>
      </c>
      <c r="BE33" s="25" t="s">
        <v>207</v>
      </c>
      <c r="BF33" s="25" t="s">
        <v>206</v>
      </c>
      <c r="BG33" s="25" t="s">
        <v>277</v>
      </c>
      <c r="BH33" s="25" t="s">
        <v>390</v>
      </c>
      <c r="BI33" s="25" t="s">
        <v>222</v>
      </c>
    </row>
    <row r="34" spans="1:61" ht="28" x14ac:dyDescent="0.3">
      <c r="A34" s="24">
        <v>44972.238761574074</v>
      </c>
      <c r="B34" s="24">
        <v>44972.2421412037</v>
      </c>
      <c r="C34" s="25" t="s">
        <v>128</v>
      </c>
      <c r="D34" s="25" t="s">
        <v>391</v>
      </c>
      <c r="E34" s="23">
        <v>100</v>
      </c>
      <c r="F34" s="23">
        <v>292</v>
      </c>
      <c r="G34" s="25" t="s">
        <v>179</v>
      </c>
      <c r="H34" s="24">
        <v>44972.242156261571</v>
      </c>
      <c r="I34" s="25" t="s">
        <v>392</v>
      </c>
      <c r="J34" s="25" t="s">
        <v>181</v>
      </c>
      <c r="K34" s="25" t="s">
        <v>181</v>
      </c>
      <c r="L34" s="25" t="s">
        <v>181</v>
      </c>
      <c r="M34" s="25" t="s">
        <v>181</v>
      </c>
      <c r="N34" s="23">
        <v>1.2928999999999999</v>
      </c>
      <c r="O34" s="23">
        <v>103.85469999999999</v>
      </c>
      <c r="P34" s="25" t="s">
        <v>182</v>
      </c>
      <c r="Q34" s="25" t="s">
        <v>183</v>
      </c>
      <c r="R34" s="25" t="s">
        <v>213</v>
      </c>
      <c r="S34" s="25" t="s">
        <v>186</v>
      </c>
      <c r="T34" s="25" t="s">
        <v>187</v>
      </c>
      <c r="U34" s="25" t="s">
        <v>188</v>
      </c>
      <c r="V34" s="25" t="s">
        <v>189</v>
      </c>
      <c r="W34" s="25" t="s">
        <v>393</v>
      </c>
      <c r="X34" s="31" t="s">
        <v>191</v>
      </c>
      <c r="Y34" s="31" t="s">
        <v>191</v>
      </c>
      <c r="Z34" s="33">
        <f t="shared" ref="Z34:Z65" si="6">_xlfn.XLOOKUP(X34,$BP$2:$BP$13,$BQ$2:$BQ$13)</f>
        <v>0</v>
      </c>
      <c r="AA34" s="33">
        <f t="shared" ref="AA34:AA65" si="7">_xlfn.XLOOKUP(Y34,$BP$2:$BP$13,$BQ$2:$BQ$13)</f>
        <v>0</v>
      </c>
      <c r="AB34" s="33">
        <f t="shared" ref="AB34:AB65" si="8">IF(Z34=0, 0, AA34/Z34)</f>
        <v>0</v>
      </c>
      <c r="AC34" s="25" t="s">
        <v>193</v>
      </c>
      <c r="AD34" s="25" t="s">
        <v>193</v>
      </c>
      <c r="AE34" s="25" t="s">
        <v>235</v>
      </c>
      <c r="AF34" s="25" t="s">
        <v>193</v>
      </c>
      <c r="AG34" s="25" t="s">
        <v>193</v>
      </c>
      <c r="AH34" s="25" t="s">
        <v>193</v>
      </c>
      <c r="AI34" s="25" t="s">
        <v>193</v>
      </c>
      <c r="AJ34" s="25" t="s">
        <v>243</v>
      </c>
      <c r="AK34" s="25" t="s">
        <v>196</v>
      </c>
      <c r="AL34" s="25" t="s">
        <v>216</v>
      </c>
      <c r="AM34" s="25" t="s">
        <v>196</v>
      </c>
      <c r="AN34" s="25" t="s">
        <v>193</v>
      </c>
      <c r="AO34" s="25" t="s">
        <v>193</v>
      </c>
      <c r="AP34" s="25" t="s">
        <v>193</v>
      </c>
      <c r="AQ34" s="25" t="s">
        <v>192</v>
      </c>
      <c r="AR34" s="25" t="s">
        <v>62</v>
      </c>
      <c r="AS34" s="25" t="s">
        <v>59</v>
      </c>
      <c r="AT34" s="30">
        <f t="shared" ref="AT34:AT65" si="9">_xlfn.XLOOKUP(AR34,$BP$2:$BP$13,$BQ$2:$BQ$13)</f>
        <v>35.5</v>
      </c>
      <c r="AU34" s="30">
        <f t="shared" ref="AU34:AU65" si="10">_xlfn.XLOOKUP(AS34,$BP$2:$BP$13,$BQ$2:$BQ$13)</f>
        <v>5.5</v>
      </c>
      <c r="AV34" s="30">
        <f t="shared" ref="AV34:AV65" si="11">IF(AT34=0,0,AU34/AT34)</f>
        <v>0.15492957746478872</v>
      </c>
      <c r="AW34" s="25" t="s">
        <v>253</v>
      </c>
      <c r="AX34" s="25" t="s">
        <v>198</v>
      </c>
      <c r="AY34" s="25" t="s">
        <v>197</v>
      </c>
      <c r="AZ34" s="25" t="s">
        <v>197</v>
      </c>
      <c r="BA34" s="25" t="s">
        <v>204</v>
      </c>
      <c r="BB34" s="25" t="s">
        <v>388</v>
      </c>
      <c r="BC34" s="23" t="s">
        <v>203</v>
      </c>
      <c r="BD34" s="25" t="s">
        <v>205</v>
      </c>
      <c r="BE34" s="25" t="s">
        <v>219</v>
      </c>
      <c r="BF34" s="25" t="s">
        <v>207</v>
      </c>
      <c r="BG34" s="25" t="s">
        <v>277</v>
      </c>
      <c r="BH34" s="25" t="s">
        <v>222</v>
      </c>
      <c r="BI34" s="25" t="s">
        <v>222</v>
      </c>
    </row>
    <row r="35" spans="1:61" ht="28" x14ac:dyDescent="0.3">
      <c r="A35" s="24">
        <v>44972.241631944446</v>
      </c>
      <c r="B35" s="24">
        <v>44972.245173611111</v>
      </c>
      <c r="C35" s="25" t="s">
        <v>128</v>
      </c>
      <c r="D35" s="25" t="s">
        <v>394</v>
      </c>
      <c r="E35" s="23">
        <v>100</v>
      </c>
      <c r="F35" s="23">
        <v>305</v>
      </c>
      <c r="G35" s="25" t="s">
        <v>179</v>
      </c>
      <c r="H35" s="24">
        <v>44972.24517908565</v>
      </c>
      <c r="I35" s="25" t="s">
        <v>395</v>
      </c>
      <c r="J35" s="25" t="s">
        <v>181</v>
      </c>
      <c r="K35" s="25" t="s">
        <v>181</v>
      </c>
      <c r="L35" s="25" t="s">
        <v>181</v>
      </c>
      <c r="M35" s="25" t="s">
        <v>181</v>
      </c>
      <c r="N35" s="23">
        <v>1.2928999999999999</v>
      </c>
      <c r="O35" s="23">
        <v>103.85469999999999</v>
      </c>
      <c r="P35" s="25" t="s">
        <v>182</v>
      </c>
      <c r="Q35" s="25" t="s">
        <v>183</v>
      </c>
      <c r="R35" s="25" t="s">
        <v>233</v>
      </c>
      <c r="S35" s="25" t="s">
        <v>186</v>
      </c>
      <c r="T35" s="25" t="s">
        <v>187</v>
      </c>
      <c r="U35" s="25" t="s">
        <v>382</v>
      </c>
      <c r="V35" s="25" t="s">
        <v>189</v>
      </c>
      <c r="W35" s="25" t="s">
        <v>317</v>
      </c>
      <c r="X35" s="31" t="s">
        <v>59</v>
      </c>
      <c r="Y35" s="31" t="s">
        <v>191</v>
      </c>
      <c r="Z35" s="33">
        <f t="shared" si="6"/>
        <v>5.5</v>
      </c>
      <c r="AA35" s="33">
        <f t="shared" si="7"/>
        <v>0</v>
      </c>
      <c r="AB35" s="33">
        <f t="shared" si="8"/>
        <v>0</v>
      </c>
      <c r="AC35" s="25" t="s">
        <v>192</v>
      </c>
      <c r="AD35" s="25" t="s">
        <v>193</v>
      </c>
      <c r="AE35" s="25" t="s">
        <v>214</v>
      </c>
      <c r="AF35" s="25" t="s">
        <v>192</v>
      </c>
      <c r="AG35" s="25" t="s">
        <v>192</v>
      </c>
      <c r="AH35" s="25" t="s">
        <v>192</v>
      </c>
      <c r="AI35" s="25" t="s">
        <v>192</v>
      </c>
      <c r="AJ35" s="25" t="s">
        <v>396</v>
      </c>
      <c r="AK35" s="25" t="s">
        <v>196</v>
      </c>
      <c r="AL35" s="25" t="s">
        <v>198</v>
      </c>
      <c r="AM35" s="25" t="s">
        <v>198</v>
      </c>
      <c r="AN35" s="25" t="s">
        <v>200</v>
      </c>
      <c r="AO35" s="25" t="s">
        <v>192</v>
      </c>
      <c r="AP35" s="25" t="s">
        <v>199</v>
      </c>
      <c r="AQ35" s="25" t="s">
        <v>192</v>
      </c>
      <c r="AR35" s="25" t="s">
        <v>60</v>
      </c>
      <c r="AS35" s="25" t="s">
        <v>59</v>
      </c>
      <c r="AT35" s="30">
        <f t="shared" si="9"/>
        <v>15.5</v>
      </c>
      <c r="AU35" s="30">
        <f t="shared" si="10"/>
        <v>5.5</v>
      </c>
      <c r="AV35" s="30">
        <f t="shared" si="11"/>
        <v>0.35483870967741937</v>
      </c>
      <c r="AW35" s="25" t="s">
        <v>397</v>
      </c>
      <c r="AX35" s="25" t="s">
        <v>196</v>
      </c>
      <c r="AY35" s="25" t="s">
        <v>198</v>
      </c>
      <c r="AZ35" s="25" t="s">
        <v>198</v>
      </c>
      <c r="BA35" s="25" t="s">
        <v>388</v>
      </c>
      <c r="BB35" s="23" t="s">
        <v>203</v>
      </c>
      <c r="BC35" s="25" t="s">
        <v>204</v>
      </c>
      <c r="BD35" s="25" t="s">
        <v>205</v>
      </c>
      <c r="BE35" s="25" t="s">
        <v>207</v>
      </c>
      <c r="BF35" s="25" t="s">
        <v>206</v>
      </c>
      <c r="BG35" s="25" t="s">
        <v>302</v>
      </c>
      <c r="BH35" s="25" t="s">
        <v>398</v>
      </c>
      <c r="BI35" s="25" t="s">
        <v>222</v>
      </c>
    </row>
    <row r="36" spans="1:61" ht="42" x14ac:dyDescent="0.3">
      <c r="A36" s="24">
        <v>44972.243460648147</v>
      </c>
      <c r="B36" s="24">
        <v>44972.246331018519</v>
      </c>
      <c r="C36" s="25" t="s">
        <v>128</v>
      </c>
      <c r="D36" s="25" t="s">
        <v>399</v>
      </c>
      <c r="E36" s="23">
        <v>100</v>
      </c>
      <c r="F36" s="23">
        <v>247</v>
      </c>
      <c r="G36" s="25" t="s">
        <v>179</v>
      </c>
      <c r="H36" s="24">
        <v>44972.24634002315</v>
      </c>
      <c r="I36" s="25" t="s">
        <v>400</v>
      </c>
      <c r="J36" s="25" t="s">
        <v>181</v>
      </c>
      <c r="K36" s="25" t="s">
        <v>181</v>
      </c>
      <c r="L36" s="25" t="s">
        <v>181</v>
      </c>
      <c r="M36" s="25" t="s">
        <v>181</v>
      </c>
      <c r="N36" s="23">
        <v>52.0854</v>
      </c>
      <c r="O36" s="23">
        <v>5.1653000000000002</v>
      </c>
      <c r="P36" s="25" t="s">
        <v>182</v>
      </c>
      <c r="Q36" s="25" t="s">
        <v>183</v>
      </c>
      <c r="R36" s="25" t="s">
        <v>248</v>
      </c>
      <c r="S36" s="25" t="s">
        <v>186</v>
      </c>
      <c r="T36" s="25" t="s">
        <v>187</v>
      </c>
      <c r="U36" s="25" t="s">
        <v>242</v>
      </c>
      <c r="V36" s="25" t="s">
        <v>226</v>
      </c>
      <c r="W36" s="25" t="s">
        <v>261</v>
      </c>
      <c r="X36" s="31" t="s">
        <v>60</v>
      </c>
      <c r="Y36" s="31" t="s">
        <v>59</v>
      </c>
      <c r="Z36" s="33">
        <f t="shared" si="6"/>
        <v>15.5</v>
      </c>
      <c r="AA36" s="33">
        <f t="shared" si="7"/>
        <v>5.5</v>
      </c>
      <c r="AB36" s="33">
        <f t="shared" si="8"/>
        <v>0.35483870967741937</v>
      </c>
      <c r="AC36" s="25" t="s">
        <v>192</v>
      </c>
      <c r="AD36" s="25" t="s">
        <v>192</v>
      </c>
      <c r="AE36" s="25" t="s">
        <v>214</v>
      </c>
      <c r="AF36" s="25" t="s">
        <v>236</v>
      </c>
      <c r="AG36" s="25" t="s">
        <v>192</v>
      </c>
      <c r="AH36" s="25" t="s">
        <v>192</v>
      </c>
      <c r="AI36" s="25" t="s">
        <v>193</v>
      </c>
      <c r="AJ36" s="25" t="s">
        <v>214</v>
      </c>
      <c r="AK36" s="25" t="s">
        <v>197</v>
      </c>
      <c r="AL36" s="25" t="s">
        <v>196</v>
      </c>
      <c r="AM36" s="25" t="s">
        <v>196</v>
      </c>
      <c r="AN36" s="25" t="s">
        <v>200</v>
      </c>
      <c r="AO36" s="25" t="s">
        <v>236</v>
      </c>
      <c r="AP36" s="25" t="s">
        <v>200</v>
      </c>
      <c r="AQ36" s="25" t="s">
        <v>236</v>
      </c>
      <c r="AR36" s="25" t="s">
        <v>61</v>
      </c>
      <c r="AS36" s="25" t="s">
        <v>59</v>
      </c>
      <c r="AT36" s="30">
        <f t="shared" si="9"/>
        <v>25.5</v>
      </c>
      <c r="AU36" s="30">
        <f t="shared" si="10"/>
        <v>5.5</v>
      </c>
      <c r="AV36" s="30">
        <f t="shared" si="11"/>
        <v>0.21568627450980393</v>
      </c>
      <c r="AW36" s="25" t="s">
        <v>376</v>
      </c>
      <c r="AX36" s="25" t="s">
        <v>197</v>
      </c>
      <c r="AY36" s="25" t="s">
        <v>197</v>
      </c>
      <c r="AZ36" s="25" t="s">
        <v>197</v>
      </c>
      <c r="BA36" s="25" t="s">
        <v>388</v>
      </c>
      <c r="BB36" s="25" t="s">
        <v>204</v>
      </c>
      <c r="BC36" s="23" t="s">
        <v>203</v>
      </c>
      <c r="BD36" s="25" t="s">
        <v>207</v>
      </c>
      <c r="BE36" s="25" t="s">
        <v>219</v>
      </c>
      <c r="BF36" s="25" t="s">
        <v>206</v>
      </c>
      <c r="BG36" s="25" t="s">
        <v>220</v>
      </c>
      <c r="BH36" s="25" t="s">
        <v>401</v>
      </c>
      <c r="BI36" s="25" t="s">
        <v>222</v>
      </c>
    </row>
    <row r="37" spans="1:61" ht="28" x14ac:dyDescent="0.3">
      <c r="A37" s="24">
        <v>44972.254074074073</v>
      </c>
      <c r="B37" s="24">
        <v>44972.263182870367</v>
      </c>
      <c r="C37" s="25" t="s">
        <v>128</v>
      </c>
      <c r="D37" s="25" t="s">
        <v>402</v>
      </c>
      <c r="E37" s="23">
        <v>100</v>
      </c>
      <c r="F37" s="23">
        <v>786</v>
      </c>
      <c r="G37" s="25" t="s">
        <v>179</v>
      </c>
      <c r="H37" s="24">
        <v>44972.263216388892</v>
      </c>
      <c r="I37" s="25" t="s">
        <v>403</v>
      </c>
      <c r="J37" s="25" t="s">
        <v>181</v>
      </c>
      <c r="K37" s="25" t="s">
        <v>181</v>
      </c>
      <c r="L37" s="25" t="s">
        <v>181</v>
      </c>
      <c r="M37" s="25" t="s">
        <v>181</v>
      </c>
      <c r="N37" s="23">
        <v>1.2928999999999999</v>
      </c>
      <c r="O37" s="23">
        <v>103.85469999999999</v>
      </c>
      <c r="P37" s="25" t="s">
        <v>182</v>
      </c>
      <c r="Q37" s="25" t="s">
        <v>183</v>
      </c>
      <c r="R37" s="25" t="s">
        <v>233</v>
      </c>
      <c r="S37" s="25" t="s">
        <v>186</v>
      </c>
      <c r="T37" s="25" t="s">
        <v>187</v>
      </c>
      <c r="U37" s="25" t="s">
        <v>404</v>
      </c>
      <c r="V37" s="25" t="s">
        <v>189</v>
      </c>
      <c r="W37" s="25" t="s">
        <v>317</v>
      </c>
      <c r="X37" s="31" t="s">
        <v>59</v>
      </c>
      <c r="Y37" s="31" t="s">
        <v>191</v>
      </c>
      <c r="Z37" s="33">
        <f t="shared" si="6"/>
        <v>5.5</v>
      </c>
      <c r="AA37" s="33">
        <f t="shared" si="7"/>
        <v>0</v>
      </c>
      <c r="AB37" s="33">
        <f t="shared" si="8"/>
        <v>0</v>
      </c>
      <c r="AC37" s="25" t="s">
        <v>192</v>
      </c>
      <c r="AD37" s="25" t="s">
        <v>193</v>
      </c>
      <c r="AE37" s="25" t="s">
        <v>405</v>
      </c>
      <c r="AF37" s="25" t="s">
        <v>192</v>
      </c>
      <c r="AG37" s="25" t="s">
        <v>192</v>
      </c>
      <c r="AH37" s="25" t="s">
        <v>192</v>
      </c>
      <c r="AI37" s="25" t="s">
        <v>192</v>
      </c>
      <c r="AJ37" s="25" t="s">
        <v>405</v>
      </c>
      <c r="AK37" s="25" t="s">
        <v>216</v>
      </c>
      <c r="AL37" s="25" t="s">
        <v>196</v>
      </c>
      <c r="AM37" s="25" t="s">
        <v>196</v>
      </c>
      <c r="AN37" s="25" t="s">
        <v>192</v>
      </c>
      <c r="AO37" s="25" t="s">
        <v>192</v>
      </c>
      <c r="AP37" s="25" t="s">
        <v>199</v>
      </c>
      <c r="AQ37" s="25" t="s">
        <v>199</v>
      </c>
      <c r="AR37" s="25" t="s">
        <v>68</v>
      </c>
      <c r="AS37" s="25" t="s">
        <v>61</v>
      </c>
      <c r="AT37" s="30">
        <f t="shared" si="9"/>
        <v>95.5</v>
      </c>
      <c r="AU37" s="30">
        <f t="shared" si="10"/>
        <v>25.5</v>
      </c>
      <c r="AV37" s="30">
        <f t="shared" si="11"/>
        <v>0.26701570680628273</v>
      </c>
      <c r="AW37" s="25" t="s">
        <v>406</v>
      </c>
      <c r="AX37" s="25" t="s">
        <v>198</v>
      </c>
      <c r="AY37" s="25" t="s">
        <v>196</v>
      </c>
      <c r="AZ37" s="25" t="s">
        <v>196</v>
      </c>
      <c r="BA37" s="25" t="s">
        <v>388</v>
      </c>
      <c r="BB37" s="23" t="s">
        <v>203</v>
      </c>
      <c r="BC37" s="25" t="s">
        <v>407</v>
      </c>
      <c r="BD37" s="25" t="s">
        <v>207</v>
      </c>
      <c r="BE37" s="25" t="s">
        <v>206</v>
      </c>
      <c r="BF37" s="25" t="s">
        <v>205</v>
      </c>
      <c r="BG37" s="25" t="s">
        <v>220</v>
      </c>
      <c r="BH37" s="25" t="s">
        <v>408</v>
      </c>
      <c r="BI37" s="25" t="s">
        <v>222</v>
      </c>
    </row>
    <row r="38" spans="1:61" ht="84" x14ac:dyDescent="0.3">
      <c r="A38" s="24">
        <v>44972.267581018517</v>
      </c>
      <c r="B38" s="24">
        <v>44972.278136574074</v>
      </c>
      <c r="C38" s="25" t="s">
        <v>128</v>
      </c>
      <c r="D38" s="25" t="s">
        <v>409</v>
      </c>
      <c r="E38" s="23">
        <v>100</v>
      </c>
      <c r="F38" s="23">
        <v>911</v>
      </c>
      <c r="G38" s="25" t="s">
        <v>179</v>
      </c>
      <c r="H38" s="24">
        <v>44972.278161238428</v>
      </c>
      <c r="I38" s="25" t="s">
        <v>410</v>
      </c>
      <c r="J38" s="25" t="s">
        <v>181</v>
      </c>
      <c r="K38" s="25" t="s">
        <v>181</v>
      </c>
      <c r="L38" s="25" t="s">
        <v>181</v>
      </c>
      <c r="M38" s="25" t="s">
        <v>181</v>
      </c>
      <c r="N38" s="23">
        <v>1.2928999999999999</v>
      </c>
      <c r="O38" s="23">
        <v>103.85469999999999</v>
      </c>
      <c r="P38" s="25" t="s">
        <v>182</v>
      </c>
      <c r="Q38" s="25" t="s">
        <v>183</v>
      </c>
      <c r="R38" s="25" t="s">
        <v>185</v>
      </c>
      <c r="S38" s="25" t="s">
        <v>325</v>
      </c>
      <c r="T38" s="25" t="s">
        <v>187</v>
      </c>
      <c r="U38" s="25" t="s">
        <v>382</v>
      </c>
      <c r="V38" s="25" t="s">
        <v>189</v>
      </c>
      <c r="W38" s="25" t="s">
        <v>317</v>
      </c>
      <c r="X38" s="31" t="s">
        <v>59</v>
      </c>
      <c r="Y38" s="31" t="s">
        <v>191</v>
      </c>
      <c r="Z38" s="33">
        <f t="shared" si="6"/>
        <v>5.5</v>
      </c>
      <c r="AA38" s="33">
        <f t="shared" si="7"/>
        <v>0</v>
      </c>
      <c r="AB38" s="33">
        <f t="shared" si="8"/>
        <v>0</v>
      </c>
      <c r="AC38" s="25" t="s">
        <v>192</v>
      </c>
      <c r="AD38" s="25" t="s">
        <v>193</v>
      </c>
      <c r="AE38" s="25" t="s">
        <v>386</v>
      </c>
      <c r="AF38" s="25" t="s">
        <v>193</v>
      </c>
      <c r="AG38" s="25" t="s">
        <v>193</v>
      </c>
      <c r="AH38" s="25" t="s">
        <v>192</v>
      </c>
      <c r="AI38" s="25" t="s">
        <v>193</v>
      </c>
      <c r="AJ38" s="25" t="s">
        <v>237</v>
      </c>
      <c r="AK38" s="25" t="s">
        <v>295</v>
      </c>
      <c r="AL38" s="25" t="s">
        <v>196</v>
      </c>
      <c r="AM38" s="25" t="s">
        <v>196</v>
      </c>
      <c r="AN38" s="25" t="s">
        <v>199</v>
      </c>
      <c r="AO38" s="25" t="s">
        <v>199</v>
      </c>
      <c r="AP38" s="25" t="s">
        <v>199</v>
      </c>
      <c r="AQ38" s="25" t="s">
        <v>199</v>
      </c>
      <c r="AR38" s="25" t="s">
        <v>66</v>
      </c>
      <c r="AS38" s="25" t="s">
        <v>64</v>
      </c>
      <c r="AT38" s="30">
        <f t="shared" si="9"/>
        <v>75.5</v>
      </c>
      <c r="AU38" s="30">
        <f t="shared" si="10"/>
        <v>55.5</v>
      </c>
      <c r="AV38" s="30">
        <f t="shared" si="11"/>
        <v>0.73509933774834435</v>
      </c>
      <c r="AW38" s="25" t="s">
        <v>411</v>
      </c>
      <c r="AX38" s="25" t="s">
        <v>198</v>
      </c>
      <c r="AY38" s="25" t="s">
        <v>198</v>
      </c>
      <c r="AZ38" s="25" t="s">
        <v>198</v>
      </c>
      <c r="BA38" s="25" t="s">
        <v>204</v>
      </c>
      <c r="BB38" s="25" t="s">
        <v>388</v>
      </c>
      <c r="BC38" s="23" t="s">
        <v>203</v>
      </c>
      <c r="BD38" s="25" t="s">
        <v>205</v>
      </c>
      <c r="BE38" s="25" t="s">
        <v>207</v>
      </c>
      <c r="BF38" s="25" t="s">
        <v>255</v>
      </c>
      <c r="BG38" s="25" t="s">
        <v>220</v>
      </c>
      <c r="BH38" s="25" t="s">
        <v>412</v>
      </c>
      <c r="BI38" s="25" t="s">
        <v>413</v>
      </c>
    </row>
    <row r="39" spans="1:61" ht="42" x14ac:dyDescent="0.3">
      <c r="A39" s="24">
        <v>44972.281967592593</v>
      </c>
      <c r="B39" s="24">
        <v>44972.285752314812</v>
      </c>
      <c r="C39" s="25" t="s">
        <v>128</v>
      </c>
      <c r="D39" s="25" t="s">
        <v>414</v>
      </c>
      <c r="E39" s="23">
        <v>100</v>
      </c>
      <c r="F39" s="23">
        <v>327</v>
      </c>
      <c r="G39" s="25" t="s">
        <v>179</v>
      </c>
      <c r="H39" s="24">
        <v>44972.285780601851</v>
      </c>
      <c r="I39" s="25" t="s">
        <v>415</v>
      </c>
      <c r="J39" s="25" t="s">
        <v>181</v>
      </c>
      <c r="K39" s="25" t="s">
        <v>181</v>
      </c>
      <c r="L39" s="25" t="s">
        <v>181</v>
      </c>
      <c r="M39" s="25" t="s">
        <v>181</v>
      </c>
      <c r="N39" s="23">
        <v>51.748100000000001</v>
      </c>
      <c r="O39" s="23">
        <v>-2.3241000000000001</v>
      </c>
      <c r="P39" s="25" t="s">
        <v>182</v>
      </c>
      <c r="Q39" s="25" t="s">
        <v>183</v>
      </c>
      <c r="R39" s="25" t="s">
        <v>248</v>
      </c>
      <c r="S39" s="25" t="s">
        <v>186</v>
      </c>
      <c r="T39" s="25" t="s">
        <v>187</v>
      </c>
      <c r="U39" s="25" t="s">
        <v>416</v>
      </c>
      <c r="V39" s="25" t="s">
        <v>226</v>
      </c>
      <c r="W39" s="25" t="s">
        <v>261</v>
      </c>
      <c r="X39" s="31" t="s">
        <v>60</v>
      </c>
      <c r="Y39" s="31" t="s">
        <v>59</v>
      </c>
      <c r="Z39" s="33">
        <f t="shared" si="6"/>
        <v>15.5</v>
      </c>
      <c r="AA39" s="33">
        <f t="shared" si="7"/>
        <v>5.5</v>
      </c>
      <c r="AB39" s="33">
        <f t="shared" si="8"/>
        <v>0.35483870967741937</v>
      </c>
      <c r="AC39" s="25" t="s">
        <v>192</v>
      </c>
      <c r="AD39" s="25" t="s">
        <v>192</v>
      </c>
      <c r="AE39" s="25" t="s">
        <v>228</v>
      </c>
      <c r="AF39" s="25" t="s">
        <v>192</v>
      </c>
      <c r="AG39" s="25" t="s">
        <v>192</v>
      </c>
      <c r="AH39" s="25" t="s">
        <v>192</v>
      </c>
      <c r="AI39" s="25" t="s">
        <v>192</v>
      </c>
      <c r="AJ39" s="25" t="s">
        <v>228</v>
      </c>
      <c r="AK39" s="25" t="s">
        <v>295</v>
      </c>
      <c r="AL39" s="25" t="s">
        <v>198</v>
      </c>
      <c r="AM39" s="25" t="s">
        <v>198</v>
      </c>
      <c r="AN39" s="25" t="s">
        <v>199</v>
      </c>
      <c r="AO39" s="25" t="s">
        <v>199</v>
      </c>
      <c r="AP39" s="25" t="s">
        <v>199</v>
      </c>
      <c r="AQ39" s="25" t="s">
        <v>199</v>
      </c>
      <c r="AR39" s="25" t="s">
        <v>69</v>
      </c>
      <c r="AS39" s="25" t="s">
        <v>64</v>
      </c>
      <c r="AT39" s="30">
        <f t="shared" si="9"/>
        <v>105.5</v>
      </c>
      <c r="AU39" s="30">
        <f t="shared" si="10"/>
        <v>55.5</v>
      </c>
      <c r="AV39" s="30">
        <f t="shared" si="11"/>
        <v>0.52606635071090047</v>
      </c>
      <c r="AW39" s="25" t="s">
        <v>417</v>
      </c>
      <c r="AX39" s="25" t="s">
        <v>197</v>
      </c>
      <c r="AY39" s="25" t="s">
        <v>198</v>
      </c>
      <c r="AZ39" s="25" t="s">
        <v>198</v>
      </c>
      <c r="BA39" s="23" t="s">
        <v>203</v>
      </c>
      <c r="BB39" s="25" t="s">
        <v>388</v>
      </c>
      <c r="BC39" s="25" t="s">
        <v>389</v>
      </c>
      <c r="BD39" s="25" t="s">
        <v>205</v>
      </c>
      <c r="BE39" s="25" t="s">
        <v>219</v>
      </c>
      <c r="BF39" s="25" t="s">
        <v>207</v>
      </c>
      <c r="BG39" s="25" t="s">
        <v>220</v>
      </c>
      <c r="BH39" s="25" t="s">
        <v>418</v>
      </c>
      <c r="BI39" s="25" t="s">
        <v>222</v>
      </c>
    </row>
    <row r="40" spans="1:61" ht="28" x14ac:dyDescent="0.3">
      <c r="A40" s="24">
        <v>44965.313275462962</v>
      </c>
      <c r="B40" s="24">
        <v>44965.313726851855</v>
      </c>
      <c r="C40" s="25" t="s">
        <v>128</v>
      </c>
      <c r="D40" s="25" t="s">
        <v>419</v>
      </c>
      <c r="E40" s="23">
        <v>18</v>
      </c>
      <c r="F40" s="23">
        <v>39</v>
      </c>
      <c r="G40" s="25" t="s">
        <v>345</v>
      </c>
      <c r="H40" s="24">
        <v>44972.31381266204</v>
      </c>
      <c r="I40" s="25" t="s">
        <v>420</v>
      </c>
      <c r="J40" s="25" t="s">
        <v>181</v>
      </c>
      <c r="K40" s="25" t="s">
        <v>181</v>
      </c>
      <c r="L40" s="25" t="s">
        <v>181</v>
      </c>
      <c r="M40" s="25" t="s">
        <v>181</v>
      </c>
      <c r="N40" s="25" t="s">
        <v>181</v>
      </c>
      <c r="O40" s="25" t="s">
        <v>181</v>
      </c>
      <c r="P40" s="25" t="s">
        <v>182</v>
      </c>
      <c r="Q40" s="25" t="s">
        <v>183</v>
      </c>
      <c r="R40" s="25" t="s">
        <v>248</v>
      </c>
      <c r="S40" s="25" t="s">
        <v>186</v>
      </c>
      <c r="T40" s="25" t="s">
        <v>187</v>
      </c>
      <c r="U40" s="25" t="s">
        <v>416</v>
      </c>
      <c r="V40" s="25" t="s">
        <v>226</v>
      </c>
      <c r="W40" s="25" t="s">
        <v>250</v>
      </c>
      <c r="X40" s="31" t="s">
        <v>59</v>
      </c>
      <c r="Y40" s="31" t="s">
        <v>191</v>
      </c>
      <c r="Z40" s="33">
        <f t="shared" si="6"/>
        <v>5.5</v>
      </c>
      <c r="AA40" s="33">
        <f t="shared" si="7"/>
        <v>0</v>
      </c>
      <c r="AB40" s="33">
        <f t="shared" si="8"/>
        <v>0</v>
      </c>
      <c r="AC40" s="25" t="s">
        <v>200</v>
      </c>
      <c r="AD40" s="25" t="s">
        <v>192</v>
      </c>
      <c r="AE40" s="25" t="s">
        <v>269</v>
      </c>
      <c r="AF40" s="25" t="s">
        <v>193</v>
      </c>
      <c r="AG40" s="25" t="s">
        <v>193</v>
      </c>
      <c r="AH40" s="25" t="s">
        <v>192</v>
      </c>
      <c r="AI40" s="25" t="s">
        <v>193</v>
      </c>
      <c r="AJ40" s="25" t="s">
        <v>237</v>
      </c>
      <c r="AK40" s="25" t="s">
        <v>295</v>
      </c>
      <c r="AL40" s="25" t="s">
        <v>198</v>
      </c>
      <c r="AM40" s="25" t="s">
        <v>197</v>
      </c>
      <c r="AN40" s="25" t="s">
        <v>193</v>
      </c>
      <c r="AO40" s="25" t="s">
        <v>193</v>
      </c>
      <c r="AP40" s="25" t="s">
        <v>200</v>
      </c>
      <c r="AQ40" s="25" t="s">
        <v>193</v>
      </c>
      <c r="AR40" s="25" t="s">
        <v>66</v>
      </c>
      <c r="AS40" s="25" t="s">
        <v>59</v>
      </c>
      <c r="AT40" s="30">
        <f t="shared" si="9"/>
        <v>75.5</v>
      </c>
      <c r="AU40" s="30">
        <f t="shared" si="10"/>
        <v>5.5</v>
      </c>
      <c r="AV40" s="30">
        <f t="shared" si="11"/>
        <v>7.2847682119205295E-2</v>
      </c>
      <c r="AW40" s="25" t="s">
        <v>421</v>
      </c>
      <c r="AX40" s="25" t="s">
        <v>197</v>
      </c>
      <c r="AY40" s="25" t="s">
        <v>198</v>
      </c>
      <c r="AZ40" s="25" t="s">
        <v>198</v>
      </c>
      <c r="BA40" s="25" t="s">
        <v>388</v>
      </c>
      <c r="BB40" s="23" t="s">
        <v>203</v>
      </c>
      <c r="BC40" s="25" t="s">
        <v>407</v>
      </c>
      <c r="BD40" s="25" t="s">
        <v>205</v>
      </c>
      <c r="BE40" s="25" t="s">
        <v>219</v>
      </c>
      <c r="BF40" s="25" t="s">
        <v>207</v>
      </c>
      <c r="BG40" s="25" t="s">
        <v>220</v>
      </c>
      <c r="BH40" s="25" t="s">
        <v>222</v>
      </c>
      <c r="BI40" s="25" t="s">
        <v>222</v>
      </c>
    </row>
    <row r="41" spans="1:61" ht="42" x14ac:dyDescent="0.3">
      <c r="A41" s="24">
        <v>44972.315300925926</v>
      </c>
      <c r="B41" s="24">
        <v>44972.320763888885</v>
      </c>
      <c r="C41" s="25" t="s">
        <v>128</v>
      </c>
      <c r="D41" s="25" t="s">
        <v>422</v>
      </c>
      <c r="E41" s="23">
        <v>100</v>
      </c>
      <c r="F41" s="23">
        <v>472</v>
      </c>
      <c r="G41" s="25" t="s">
        <v>179</v>
      </c>
      <c r="H41" s="24">
        <v>44972.3207744213</v>
      </c>
      <c r="I41" s="25" t="s">
        <v>423</v>
      </c>
      <c r="J41" s="25" t="s">
        <v>181</v>
      </c>
      <c r="K41" s="25" t="s">
        <v>181</v>
      </c>
      <c r="L41" s="25" t="s">
        <v>181</v>
      </c>
      <c r="M41" s="25" t="s">
        <v>181</v>
      </c>
      <c r="N41" s="23">
        <v>1.2928999999999999</v>
      </c>
      <c r="O41" s="23">
        <v>103.85469999999999</v>
      </c>
      <c r="P41" s="25" t="s">
        <v>182</v>
      </c>
      <c r="Q41" s="25" t="s">
        <v>183</v>
      </c>
      <c r="R41" s="25" t="s">
        <v>424</v>
      </c>
      <c r="S41" s="25" t="s">
        <v>186</v>
      </c>
      <c r="T41" s="25" t="s">
        <v>187</v>
      </c>
      <c r="U41" s="25" t="s">
        <v>425</v>
      </c>
      <c r="V41" s="25" t="s">
        <v>226</v>
      </c>
      <c r="W41" s="25" t="s">
        <v>227</v>
      </c>
      <c r="X41" s="31" t="s">
        <v>59</v>
      </c>
      <c r="Y41" s="31" t="s">
        <v>191</v>
      </c>
      <c r="Z41" s="33">
        <f t="shared" si="6"/>
        <v>5.5</v>
      </c>
      <c r="AA41" s="33">
        <f t="shared" si="7"/>
        <v>0</v>
      </c>
      <c r="AB41" s="33">
        <f t="shared" si="8"/>
        <v>0</v>
      </c>
      <c r="AC41" s="25" t="s">
        <v>200</v>
      </c>
      <c r="AD41" s="25" t="s">
        <v>193</v>
      </c>
      <c r="AE41" s="25" t="s">
        <v>251</v>
      </c>
      <c r="AF41" s="25" t="s">
        <v>192</v>
      </c>
      <c r="AG41" s="25" t="s">
        <v>193</v>
      </c>
      <c r="AH41" s="25" t="s">
        <v>192</v>
      </c>
      <c r="AI41" s="25" t="s">
        <v>193</v>
      </c>
      <c r="AJ41" s="25" t="s">
        <v>237</v>
      </c>
      <c r="AK41" s="25" t="s">
        <v>196</v>
      </c>
      <c r="AL41" s="25" t="s">
        <v>198</v>
      </c>
      <c r="AM41" s="25" t="s">
        <v>197</v>
      </c>
      <c r="AN41" s="25" t="s">
        <v>193</v>
      </c>
      <c r="AO41" s="25" t="s">
        <v>193</v>
      </c>
      <c r="AP41" s="25" t="s">
        <v>200</v>
      </c>
      <c r="AQ41" s="25" t="s">
        <v>193</v>
      </c>
      <c r="AR41" s="25" t="s">
        <v>69</v>
      </c>
      <c r="AS41" s="25" t="s">
        <v>59</v>
      </c>
      <c r="AT41" s="30">
        <f t="shared" si="9"/>
        <v>105.5</v>
      </c>
      <c r="AU41" s="30">
        <f t="shared" si="10"/>
        <v>5.5</v>
      </c>
      <c r="AV41" s="30">
        <f t="shared" si="11"/>
        <v>5.2132701421800945E-2</v>
      </c>
      <c r="AW41" s="25" t="s">
        <v>421</v>
      </c>
      <c r="AX41" s="25" t="s">
        <v>198</v>
      </c>
      <c r="AY41" s="25" t="s">
        <v>198</v>
      </c>
      <c r="AZ41" s="25" t="s">
        <v>198</v>
      </c>
      <c r="BA41" s="23" t="s">
        <v>203</v>
      </c>
      <c r="BB41" s="25" t="s">
        <v>426</v>
      </c>
      <c r="BC41" s="25" t="s">
        <v>204</v>
      </c>
      <c r="BD41" s="25" t="s">
        <v>219</v>
      </c>
      <c r="BE41" s="25" t="s">
        <v>205</v>
      </c>
      <c r="BF41" s="25" t="s">
        <v>207</v>
      </c>
      <c r="BG41" s="25" t="s">
        <v>220</v>
      </c>
      <c r="BH41" s="25" t="s">
        <v>427</v>
      </c>
      <c r="BI41" s="25" t="s">
        <v>222</v>
      </c>
    </row>
    <row r="42" spans="1:61" ht="28" x14ac:dyDescent="0.3">
      <c r="A42" s="24">
        <v>44965.323703703703</v>
      </c>
      <c r="B42" s="24">
        <v>44965.32408564815</v>
      </c>
      <c r="C42" s="25" t="s">
        <v>128</v>
      </c>
      <c r="D42" s="25" t="s">
        <v>428</v>
      </c>
      <c r="E42" s="23">
        <v>18</v>
      </c>
      <c r="F42" s="23">
        <v>32</v>
      </c>
      <c r="G42" s="25" t="s">
        <v>345</v>
      </c>
      <c r="H42" s="24">
        <v>44972.324154722221</v>
      </c>
      <c r="I42" s="25" t="s">
        <v>429</v>
      </c>
      <c r="J42" s="25" t="s">
        <v>181</v>
      </c>
      <c r="K42" s="25" t="s">
        <v>181</v>
      </c>
      <c r="L42" s="25" t="s">
        <v>181</v>
      </c>
      <c r="M42" s="25" t="s">
        <v>181</v>
      </c>
      <c r="N42" s="25" t="s">
        <v>181</v>
      </c>
      <c r="O42" s="25" t="s">
        <v>181</v>
      </c>
      <c r="P42" s="25" t="s">
        <v>182</v>
      </c>
      <c r="Q42" s="25" t="s">
        <v>183</v>
      </c>
      <c r="R42" s="25" t="s">
        <v>213</v>
      </c>
      <c r="S42" s="25" t="s">
        <v>186</v>
      </c>
      <c r="T42" s="25" t="s">
        <v>187</v>
      </c>
      <c r="U42" s="25" t="s">
        <v>430</v>
      </c>
      <c r="V42" s="25" t="s">
        <v>226</v>
      </c>
      <c r="W42" s="25" t="s">
        <v>227</v>
      </c>
      <c r="X42" s="31" t="s">
        <v>59</v>
      </c>
      <c r="Y42" s="31" t="s">
        <v>59</v>
      </c>
      <c r="Z42" s="33">
        <f t="shared" si="6"/>
        <v>5.5</v>
      </c>
      <c r="AA42" s="33">
        <f t="shared" si="7"/>
        <v>5.5</v>
      </c>
      <c r="AB42" s="33">
        <f t="shared" si="8"/>
        <v>1</v>
      </c>
      <c r="AC42" s="25" t="s">
        <v>192</v>
      </c>
      <c r="AD42" s="25" t="s">
        <v>192</v>
      </c>
      <c r="AE42" s="25" t="s">
        <v>251</v>
      </c>
      <c r="AF42" s="25" t="s">
        <v>192</v>
      </c>
      <c r="AG42" s="25" t="s">
        <v>192</v>
      </c>
      <c r="AH42" s="25" t="s">
        <v>192</v>
      </c>
      <c r="AI42" s="25" t="s">
        <v>193</v>
      </c>
      <c r="AJ42" s="25" t="s">
        <v>294</v>
      </c>
      <c r="AK42" s="25" t="s">
        <v>216</v>
      </c>
      <c r="AL42" s="29" t="s">
        <v>197</v>
      </c>
      <c r="AM42" s="29" t="s">
        <v>197</v>
      </c>
      <c r="AN42" s="29" t="s">
        <v>192</v>
      </c>
      <c r="AO42" s="29" t="s">
        <v>192</v>
      </c>
      <c r="AP42" s="29" t="s">
        <v>199</v>
      </c>
      <c r="AQ42" s="29" t="s">
        <v>199</v>
      </c>
      <c r="AR42" s="29" t="s">
        <v>61</v>
      </c>
      <c r="AS42" s="29" t="s">
        <v>59</v>
      </c>
      <c r="AT42" s="30">
        <f t="shared" si="9"/>
        <v>25.5</v>
      </c>
      <c r="AU42" s="30">
        <f t="shared" si="10"/>
        <v>5.5</v>
      </c>
      <c r="AV42" s="30">
        <f t="shared" si="11"/>
        <v>0.21568627450980393</v>
      </c>
      <c r="AW42" s="29" t="s">
        <v>253</v>
      </c>
      <c r="AX42" s="29" t="s">
        <v>197</v>
      </c>
      <c r="AY42" s="29" t="s">
        <v>198</v>
      </c>
      <c r="AZ42" s="29" t="s">
        <v>198</v>
      </c>
      <c r="BA42" s="25" t="s">
        <v>202</v>
      </c>
      <c r="BB42" s="25" t="s">
        <v>203</v>
      </c>
      <c r="BC42" s="25" t="s">
        <v>204</v>
      </c>
      <c r="BD42" s="25" t="s">
        <v>219</v>
      </c>
      <c r="BE42" s="25" t="s">
        <v>206</v>
      </c>
      <c r="BF42" s="25" t="s">
        <v>205</v>
      </c>
      <c r="BG42" s="25" t="s">
        <v>277</v>
      </c>
      <c r="BH42" s="25" t="s">
        <v>222</v>
      </c>
      <c r="BI42" s="25" t="s">
        <v>222</v>
      </c>
    </row>
    <row r="43" spans="1:61" ht="126" x14ac:dyDescent="0.3">
      <c r="A43" s="24">
        <v>44972.31621527778</v>
      </c>
      <c r="B43" s="24">
        <v>44972.325057870374</v>
      </c>
      <c r="C43" s="25" t="s">
        <v>128</v>
      </c>
      <c r="D43" s="25" t="s">
        <v>431</v>
      </c>
      <c r="E43" s="23">
        <v>100</v>
      </c>
      <c r="F43" s="23">
        <v>763</v>
      </c>
      <c r="G43" s="25" t="s">
        <v>179</v>
      </c>
      <c r="H43" s="24">
        <v>44972.325087500001</v>
      </c>
      <c r="I43" s="25" t="s">
        <v>432</v>
      </c>
      <c r="J43" s="25" t="s">
        <v>181</v>
      </c>
      <c r="K43" s="25" t="s">
        <v>181</v>
      </c>
      <c r="L43" s="25" t="s">
        <v>181</v>
      </c>
      <c r="M43" s="25" t="s">
        <v>181</v>
      </c>
      <c r="N43" s="23">
        <v>1.2928999999999999</v>
      </c>
      <c r="O43" s="23">
        <v>103.85469999999999</v>
      </c>
      <c r="P43" s="25" t="s">
        <v>182</v>
      </c>
      <c r="Q43" s="25" t="s">
        <v>183</v>
      </c>
      <c r="R43" s="25" t="s">
        <v>233</v>
      </c>
      <c r="S43" s="25" t="s">
        <v>186</v>
      </c>
      <c r="T43" s="25" t="s">
        <v>187</v>
      </c>
      <c r="U43" s="25" t="s">
        <v>416</v>
      </c>
      <c r="V43" s="25" t="s">
        <v>226</v>
      </c>
      <c r="W43" s="25" t="s">
        <v>250</v>
      </c>
      <c r="X43" s="31" t="s">
        <v>59</v>
      </c>
      <c r="Y43" s="31" t="s">
        <v>191</v>
      </c>
      <c r="Z43" s="33">
        <f t="shared" si="6"/>
        <v>5.5</v>
      </c>
      <c r="AA43" s="33">
        <f t="shared" si="7"/>
        <v>0</v>
      </c>
      <c r="AB43" s="33">
        <f t="shared" si="8"/>
        <v>0</v>
      </c>
      <c r="AC43" s="25" t="s">
        <v>236</v>
      </c>
      <c r="AD43" s="25" t="s">
        <v>193</v>
      </c>
      <c r="AE43" s="25" t="s">
        <v>228</v>
      </c>
      <c r="AF43" s="25" t="s">
        <v>236</v>
      </c>
      <c r="AG43" s="25" t="s">
        <v>192</v>
      </c>
      <c r="AH43" s="25" t="s">
        <v>193</v>
      </c>
      <c r="AI43" s="25" t="s">
        <v>193</v>
      </c>
      <c r="AJ43" s="25" t="s">
        <v>375</v>
      </c>
      <c r="AK43" s="25" t="s">
        <v>196</v>
      </c>
      <c r="AL43" s="25" t="s">
        <v>198</v>
      </c>
      <c r="AM43" s="25" t="s">
        <v>198</v>
      </c>
      <c r="AN43" s="25" t="s">
        <v>200</v>
      </c>
      <c r="AO43" s="25" t="s">
        <v>192</v>
      </c>
      <c r="AP43" s="25" t="s">
        <v>200</v>
      </c>
      <c r="AQ43" s="25" t="s">
        <v>192</v>
      </c>
      <c r="AR43" s="25" t="s">
        <v>65</v>
      </c>
      <c r="AS43" s="25" t="s">
        <v>59</v>
      </c>
      <c r="AT43" s="30">
        <f t="shared" si="9"/>
        <v>65.5</v>
      </c>
      <c r="AU43" s="30">
        <f t="shared" si="10"/>
        <v>5.5</v>
      </c>
      <c r="AV43" s="30">
        <f t="shared" si="11"/>
        <v>8.3969465648854963E-2</v>
      </c>
      <c r="AW43" s="25" t="s">
        <v>253</v>
      </c>
      <c r="AX43" s="25" t="s">
        <v>196</v>
      </c>
      <c r="AY43" s="25" t="s">
        <v>198</v>
      </c>
      <c r="AZ43" s="25" t="s">
        <v>198</v>
      </c>
      <c r="BA43" s="25" t="s">
        <v>433</v>
      </c>
      <c r="BB43" s="25" t="s">
        <v>388</v>
      </c>
      <c r="BC43" s="25" t="s">
        <v>389</v>
      </c>
      <c r="BD43" s="25" t="s">
        <v>205</v>
      </c>
      <c r="BE43" s="25" t="s">
        <v>434</v>
      </c>
      <c r="BF43" s="25" t="s">
        <v>207</v>
      </c>
      <c r="BG43" s="25" t="s">
        <v>220</v>
      </c>
      <c r="BH43" s="25" t="s">
        <v>435</v>
      </c>
      <c r="BI43" s="25" t="s">
        <v>436</v>
      </c>
    </row>
    <row r="44" spans="1:61" ht="42" x14ac:dyDescent="0.3">
      <c r="A44" s="24">
        <v>44972.395960648151</v>
      </c>
      <c r="B44" s="24">
        <v>44972.400509259256</v>
      </c>
      <c r="C44" s="25" t="s">
        <v>128</v>
      </c>
      <c r="D44" s="25" t="s">
        <v>437</v>
      </c>
      <c r="E44" s="23">
        <v>100</v>
      </c>
      <c r="F44" s="23">
        <v>392</v>
      </c>
      <c r="G44" s="25" t="s">
        <v>179</v>
      </c>
      <c r="H44" s="24">
        <v>44972.400516388887</v>
      </c>
      <c r="I44" s="25" t="s">
        <v>438</v>
      </c>
      <c r="J44" s="25" t="s">
        <v>181</v>
      </c>
      <c r="K44" s="25" t="s">
        <v>181</v>
      </c>
      <c r="L44" s="25" t="s">
        <v>181</v>
      </c>
      <c r="M44" s="25" t="s">
        <v>181</v>
      </c>
      <c r="N44" s="23">
        <v>1.2928999999999999</v>
      </c>
      <c r="O44" s="23">
        <v>103.85469999999999</v>
      </c>
      <c r="P44" s="25" t="s">
        <v>182</v>
      </c>
      <c r="Q44" s="25" t="s">
        <v>183</v>
      </c>
      <c r="R44" s="25" t="s">
        <v>185</v>
      </c>
      <c r="S44" s="25" t="s">
        <v>186</v>
      </c>
      <c r="T44" s="25" t="s">
        <v>187</v>
      </c>
      <c r="U44" s="25" t="s">
        <v>281</v>
      </c>
      <c r="V44" s="25" t="s">
        <v>189</v>
      </c>
      <c r="W44" s="25" t="s">
        <v>317</v>
      </c>
      <c r="X44" s="31" t="s">
        <v>191</v>
      </c>
      <c r="Y44" s="31" t="s">
        <v>191</v>
      </c>
      <c r="Z44" s="33">
        <f t="shared" si="6"/>
        <v>0</v>
      </c>
      <c r="AA44" s="33">
        <f t="shared" si="7"/>
        <v>0</v>
      </c>
      <c r="AB44" s="33">
        <f t="shared" si="8"/>
        <v>0</v>
      </c>
      <c r="AC44" s="25" t="s">
        <v>193</v>
      </c>
      <c r="AD44" s="25" t="s">
        <v>193</v>
      </c>
      <c r="AE44" s="25" t="s">
        <v>235</v>
      </c>
      <c r="AF44" s="25" t="s">
        <v>193</v>
      </c>
      <c r="AG44" s="25" t="s">
        <v>193</v>
      </c>
      <c r="AH44" s="25" t="s">
        <v>193</v>
      </c>
      <c r="AI44" s="25" t="s">
        <v>193</v>
      </c>
      <c r="AJ44" s="25" t="s">
        <v>439</v>
      </c>
      <c r="AK44" s="25" t="s">
        <v>196</v>
      </c>
      <c r="AL44" s="25" t="s">
        <v>196</v>
      </c>
      <c r="AM44" s="25" t="s">
        <v>196</v>
      </c>
      <c r="AN44" s="25" t="s">
        <v>199</v>
      </c>
      <c r="AO44" s="25" t="s">
        <v>192</v>
      </c>
      <c r="AP44" s="25" t="s">
        <v>199</v>
      </c>
      <c r="AQ44" s="25" t="s">
        <v>192</v>
      </c>
      <c r="AR44" s="25" t="s">
        <v>64</v>
      </c>
      <c r="AS44" s="25" t="s">
        <v>59</v>
      </c>
      <c r="AT44" s="30">
        <f t="shared" si="9"/>
        <v>55.5</v>
      </c>
      <c r="AU44" s="30">
        <f t="shared" si="10"/>
        <v>5.5</v>
      </c>
      <c r="AV44" s="30">
        <f t="shared" si="11"/>
        <v>9.90990990990991E-2</v>
      </c>
      <c r="AW44" s="25" t="s">
        <v>440</v>
      </c>
      <c r="AX44" s="25" t="s">
        <v>197</v>
      </c>
      <c r="AY44" s="25" t="s">
        <v>198</v>
      </c>
      <c r="AZ44" s="25" t="s">
        <v>197</v>
      </c>
      <c r="BA44" s="25" t="s">
        <v>388</v>
      </c>
      <c r="BB44" s="23" t="s">
        <v>203</v>
      </c>
      <c r="BC44" s="25" t="s">
        <v>204</v>
      </c>
      <c r="BD44" s="25" t="s">
        <v>205</v>
      </c>
      <c r="BE44" s="25" t="s">
        <v>441</v>
      </c>
      <c r="BF44" s="25" t="s">
        <v>207</v>
      </c>
      <c r="BG44" s="25" t="s">
        <v>277</v>
      </c>
      <c r="BH44" s="25" t="s">
        <v>442</v>
      </c>
      <c r="BI44" s="25" t="s">
        <v>222</v>
      </c>
    </row>
    <row r="45" spans="1:61" ht="28" x14ac:dyDescent="0.3">
      <c r="A45" s="24">
        <v>44972.414895833332</v>
      </c>
      <c r="B45" s="24">
        <v>44972.42150462963</v>
      </c>
      <c r="C45" s="25" t="s">
        <v>128</v>
      </c>
      <c r="D45" s="25" t="s">
        <v>443</v>
      </c>
      <c r="E45" s="23">
        <v>100</v>
      </c>
      <c r="F45" s="23">
        <v>571</v>
      </c>
      <c r="G45" s="25" t="s">
        <v>179</v>
      </c>
      <c r="H45" s="24">
        <v>44972.421535289352</v>
      </c>
      <c r="I45" s="25" t="s">
        <v>444</v>
      </c>
      <c r="J45" s="25" t="s">
        <v>181</v>
      </c>
      <c r="K45" s="25" t="s">
        <v>181</v>
      </c>
      <c r="L45" s="25" t="s">
        <v>181</v>
      </c>
      <c r="M45" s="25" t="s">
        <v>181</v>
      </c>
      <c r="N45" s="23">
        <v>1.2928999999999999</v>
      </c>
      <c r="O45" s="23">
        <v>103.85469999999999</v>
      </c>
      <c r="P45" s="25" t="s">
        <v>182</v>
      </c>
      <c r="Q45" s="25" t="s">
        <v>183</v>
      </c>
      <c r="R45" s="25" t="s">
        <v>213</v>
      </c>
      <c r="S45" s="25" t="s">
        <v>186</v>
      </c>
      <c r="T45" s="25" t="s">
        <v>187</v>
      </c>
      <c r="U45" s="25" t="s">
        <v>260</v>
      </c>
      <c r="V45" s="25" t="s">
        <v>226</v>
      </c>
      <c r="W45" s="25" t="s">
        <v>227</v>
      </c>
      <c r="X45" s="31" t="s">
        <v>59</v>
      </c>
      <c r="Y45" s="31" t="s">
        <v>59</v>
      </c>
      <c r="Z45" s="33">
        <f t="shared" si="6"/>
        <v>5.5</v>
      </c>
      <c r="AA45" s="33">
        <f t="shared" si="7"/>
        <v>5.5</v>
      </c>
      <c r="AB45" s="33">
        <f t="shared" si="8"/>
        <v>1</v>
      </c>
      <c r="AC45" s="25" t="s">
        <v>192</v>
      </c>
      <c r="AD45" s="25" t="s">
        <v>192</v>
      </c>
      <c r="AE45" s="25" t="s">
        <v>237</v>
      </c>
      <c r="AF45" s="25" t="s">
        <v>192</v>
      </c>
      <c r="AG45" s="25" t="s">
        <v>192</v>
      </c>
      <c r="AH45" s="25" t="s">
        <v>192</v>
      </c>
      <c r="AI45" s="25" t="s">
        <v>192</v>
      </c>
      <c r="AJ45" s="25" t="s">
        <v>237</v>
      </c>
      <c r="AK45" s="25" t="s">
        <v>216</v>
      </c>
      <c r="AL45" s="25" t="s">
        <v>197</v>
      </c>
      <c r="AM45" s="25" t="s">
        <v>197</v>
      </c>
      <c r="AN45" s="25" t="s">
        <v>236</v>
      </c>
      <c r="AO45" s="25" t="s">
        <v>192</v>
      </c>
      <c r="AP45" s="25" t="s">
        <v>236</v>
      </c>
      <c r="AQ45" s="25" t="s">
        <v>192</v>
      </c>
      <c r="AR45" s="25" t="s">
        <v>60</v>
      </c>
      <c r="AS45" s="25" t="s">
        <v>59</v>
      </c>
      <c r="AT45" s="30">
        <f t="shared" si="9"/>
        <v>15.5</v>
      </c>
      <c r="AU45" s="30">
        <f t="shared" si="10"/>
        <v>5.5</v>
      </c>
      <c r="AV45" s="30">
        <f t="shared" si="11"/>
        <v>0.35483870967741937</v>
      </c>
      <c r="AW45" s="25" t="s">
        <v>253</v>
      </c>
      <c r="AX45" s="25" t="s">
        <v>197</v>
      </c>
      <c r="AY45" s="25" t="s">
        <v>197</v>
      </c>
      <c r="AZ45" s="25" t="s">
        <v>197</v>
      </c>
      <c r="BA45" s="25" t="s">
        <v>388</v>
      </c>
      <c r="BB45" s="25" t="s">
        <v>204</v>
      </c>
      <c r="BC45" s="23" t="s">
        <v>203</v>
      </c>
      <c r="BD45" s="25" t="s">
        <v>219</v>
      </c>
      <c r="BE45" s="25" t="s">
        <v>206</v>
      </c>
      <c r="BF45" s="25" t="s">
        <v>205</v>
      </c>
      <c r="BG45" s="25" t="s">
        <v>220</v>
      </c>
      <c r="BH45" s="25" t="s">
        <v>445</v>
      </c>
      <c r="BI45" s="25" t="s">
        <v>222</v>
      </c>
    </row>
    <row r="46" spans="1:61" ht="28" x14ac:dyDescent="0.3">
      <c r="A46" s="24">
        <v>44966.33184027778</v>
      </c>
      <c r="B46" s="24">
        <v>44966.334120370368</v>
      </c>
      <c r="C46" s="25" t="s">
        <v>128</v>
      </c>
      <c r="D46" s="25" t="s">
        <v>446</v>
      </c>
      <c r="E46" s="23">
        <v>55</v>
      </c>
      <c r="F46" s="23">
        <v>196</v>
      </c>
      <c r="G46" s="25" t="s">
        <v>345</v>
      </c>
      <c r="H46" s="24">
        <v>44973.334209837965</v>
      </c>
      <c r="I46" s="25" t="s">
        <v>447</v>
      </c>
      <c r="J46" s="25" t="s">
        <v>181</v>
      </c>
      <c r="K46" s="25" t="s">
        <v>181</v>
      </c>
      <c r="L46" s="25" t="s">
        <v>181</v>
      </c>
      <c r="M46" s="25" t="s">
        <v>181</v>
      </c>
      <c r="N46" s="25" t="s">
        <v>181</v>
      </c>
      <c r="O46" s="25" t="s">
        <v>181</v>
      </c>
      <c r="P46" s="25" t="s">
        <v>182</v>
      </c>
      <c r="Q46" s="25" t="s">
        <v>183</v>
      </c>
      <c r="R46" s="25" t="s">
        <v>248</v>
      </c>
      <c r="S46" s="25" t="s">
        <v>186</v>
      </c>
      <c r="T46" s="25" t="s">
        <v>187</v>
      </c>
      <c r="U46" s="25" t="s">
        <v>249</v>
      </c>
      <c r="V46" s="25" t="s">
        <v>226</v>
      </c>
      <c r="W46" s="25" t="s">
        <v>227</v>
      </c>
      <c r="X46" s="31" t="s">
        <v>59</v>
      </c>
      <c r="Y46" s="31" t="s">
        <v>191</v>
      </c>
      <c r="Z46" s="33">
        <f t="shared" si="6"/>
        <v>5.5</v>
      </c>
      <c r="AA46" s="33">
        <f t="shared" si="7"/>
        <v>0</v>
      </c>
      <c r="AB46" s="33">
        <f t="shared" si="8"/>
        <v>0</v>
      </c>
      <c r="AC46" s="25" t="s">
        <v>192</v>
      </c>
      <c r="AD46" s="25" t="s">
        <v>193</v>
      </c>
      <c r="AE46" s="25" t="s">
        <v>269</v>
      </c>
      <c r="AF46" s="25" t="s">
        <v>192</v>
      </c>
      <c r="AG46" s="25" t="s">
        <v>192</v>
      </c>
      <c r="AH46" s="25" t="s">
        <v>192</v>
      </c>
      <c r="AI46" s="25" t="s">
        <v>192</v>
      </c>
      <c r="AJ46" s="25" t="s">
        <v>448</v>
      </c>
      <c r="AK46" s="25" t="s">
        <v>295</v>
      </c>
      <c r="AL46" s="29" t="s">
        <v>197</v>
      </c>
      <c r="AM46" s="29" t="s">
        <v>197</v>
      </c>
      <c r="AN46" s="25" t="s">
        <v>200</v>
      </c>
      <c r="AO46" s="29" t="s">
        <v>192</v>
      </c>
      <c r="AP46" s="25" t="s">
        <v>200</v>
      </c>
      <c r="AQ46" s="25" t="s">
        <v>192</v>
      </c>
      <c r="AR46" s="29" t="s">
        <v>61</v>
      </c>
      <c r="AS46" s="29" t="s">
        <v>59</v>
      </c>
      <c r="AT46" s="30">
        <f t="shared" si="9"/>
        <v>25.5</v>
      </c>
      <c r="AU46" s="30">
        <f t="shared" si="10"/>
        <v>5.5</v>
      </c>
      <c r="AV46" s="30">
        <f t="shared" si="11"/>
        <v>0.21568627450980393</v>
      </c>
      <c r="AW46" s="29" t="s">
        <v>253</v>
      </c>
      <c r="AX46" s="29" t="s">
        <v>198</v>
      </c>
      <c r="AY46" s="25" t="s">
        <v>197</v>
      </c>
      <c r="AZ46" s="25" t="s">
        <v>197</v>
      </c>
      <c r="BA46" s="25" t="s">
        <v>202</v>
      </c>
      <c r="BB46" s="25" t="s">
        <v>203</v>
      </c>
      <c r="BC46" s="25" t="s">
        <v>204</v>
      </c>
      <c r="BD46" s="25" t="s">
        <v>219</v>
      </c>
      <c r="BE46" s="25" t="s">
        <v>206</v>
      </c>
      <c r="BF46" s="25" t="s">
        <v>207</v>
      </c>
      <c r="BG46" s="25" t="s">
        <v>302</v>
      </c>
      <c r="BH46" s="25" t="s">
        <v>222</v>
      </c>
      <c r="BI46" s="25" t="s">
        <v>222</v>
      </c>
    </row>
    <row r="47" spans="1:61" ht="28" x14ac:dyDescent="0.3">
      <c r="A47" s="24">
        <v>44974.050613425927</v>
      </c>
      <c r="B47" s="24">
        <v>44974.054039351853</v>
      </c>
      <c r="C47" s="25" t="s">
        <v>128</v>
      </c>
      <c r="D47" s="25" t="s">
        <v>449</v>
      </c>
      <c r="E47" s="23">
        <v>100</v>
      </c>
      <c r="F47" s="23">
        <v>295</v>
      </c>
      <c r="G47" s="25" t="s">
        <v>179</v>
      </c>
      <c r="H47" s="24">
        <v>44974.054044537035</v>
      </c>
      <c r="I47" s="25" t="s">
        <v>450</v>
      </c>
      <c r="J47" s="25" t="s">
        <v>181</v>
      </c>
      <c r="K47" s="25" t="s">
        <v>181</v>
      </c>
      <c r="L47" s="25" t="s">
        <v>181</v>
      </c>
      <c r="M47" s="25" t="s">
        <v>181</v>
      </c>
      <c r="N47" s="23">
        <v>1.2928999999999999</v>
      </c>
      <c r="O47" s="23">
        <v>103.85469999999999</v>
      </c>
      <c r="P47" s="25" t="s">
        <v>182</v>
      </c>
      <c r="Q47" s="25" t="s">
        <v>183</v>
      </c>
      <c r="R47" s="25" t="s">
        <v>352</v>
      </c>
      <c r="S47" s="25" t="s">
        <v>349</v>
      </c>
      <c r="T47" s="25" t="s">
        <v>187</v>
      </c>
      <c r="U47" s="25" t="s">
        <v>364</v>
      </c>
      <c r="V47" s="25" t="s">
        <v>226</v>
      </c>
      <c r="W47" s="25" t="s">
        <v>250</v>
      </c>
      <c r="X47" s="31" t="s">
        <v>59</v>
      </c>
      <c r="Y47" s="31" t="s">
        <v>191</v>
      </c>
      <c r="Z47" s="33">
        <f t="shared" si="6"/>
        <v>5.5</v>
      </c>
      <c r="AA47" s="33">
        <f t="shared" si="7"/>
        <v>0</v>
      </c>
      <c r="AB47" s="33">
        <f t="shared" si="8"/>
        <v>0</v>
      </c>
      <c r="AC47" s="25" t="s">
        <v>192</v>
      </c>
      <c r="AD47" s="25" t="s">
        <v>193</v>
      </c>
      <c r="AE47" s="25" t="s">
        <v>237</v>
      </c>
      <c r="AF47" s="25" t="s">
        <v>192</v>
      </c>
      <c r="AG47" s="25" t="s">
        <v>193</v>
      </c>
      <c r="AH47" s="25" t="s">
        <v>192</v>
      </c>
      <c r="AI47" s="25" t="s">
        <v>193</v>
      </c>
      <c r="AJ47" s="25" t="s">
        <v>237</v>
      </c>
      <c r="AK47" s="25" t="s">
        <v>196</v>
      </c>
      <c r="AL47" s="25" t="s">
        <v>197</v>
      </c>
      <c r="AM47" s="25" t="s">
        <v>197</v>
      </c>
      <c r="AN47" s="25" t="s">
        <v>199</v>
      </c>
      <c r="AO47" s="25" t="s">
        <v>199</v>
      </c>
      <c r="AP47" s="25" t="s">
        <v>199</v>
      </c>
      <c r="AQ47" s="25" t="s">
        <v>199</v>
      </c>
      <c r="AR47" s="25" t="s">
        <v>61</v>
      </c>
      <c r="AS47" s="25" t="s">
        <v>60</v>
      </c>
      <c r="AT47" s="30">
        <f t="shared" si="9"/>
        <v>25.5</v>
      </c>
      <c r="AU47" s="30">
        <f t="shared" si="10"/>
        <v>15.5</v>
      </c>
      <c r="AV47" s="30">
        <f t="shared" si="11"/>
        <v>0.60784313725490191</v>
      </c>
      <c r="AW47" s="25" t="s">
        <v>451</v>
      </c>
      <c r="AX47" s="25" t="s">
        <v>198</v>
      </c>
      <c r="AY47" s="25" t="s">
        <v>198</v>
      </c>
      <c r="AZ47" s="25" t="s">
        <v>198</v>
      </c>
      <c r="BA47" s="25" t="s">
        <v>407</v>
      </c>
      <c r="BB47" s="23" t="s">
        <v>203</v>
      </c>
      <c r="BC47" s="25" t="s">
        <v>388</v>
      </c>
      <c r="BD47" s="25" t="s">
        <v>205</v>
      </c>
      <c r="BE47" s="25" t="s">
        <v>207</v>
      </c>
      <c r="BF47" s="25" t="s">
        <v>206</v>
      </c>
      <c r="BG47" s="25" t="s">
        <v>220</v>
      </c>
      <c r="BH47" s="25" t="s">
        <v>452</v>
      </c>
      <c r="BI47" s="25" t="s">
        <v>222</v>
      </c>
    </row>
    <row r="48" spans="1:61" ht="28" x14ac:dyDescent="0.3">
      <c r="A48" s="24">
        <v>44974.773020833331</v>
      </c>
      <c r="B48" s="24">
        <v>44974.777592592596</v>
      </c>
      <c r="C48" s="25" t="s">
        <v>128</v>
      </c>
      <c r="D48" s="25" t="s">
        <v>453</v>
      </c>
      <c r="E48" s="23">
        <v>100</v>
      </c>
      <c r="F48" s="23">
        <v>395</v>
      </c>
      <c r="G48" s="25" t="s">
        <v>179</v>
      </c>
      <c r="H48" s="24">
        <v>44974.777623564813</v>
      </c>
      <c r="I48" s="25" t="s">
        <v>454</v>
      </c>
      <c r="J48" s="25" t="s">
        <v>181</v>
      </c>
      <c r="K48" s="25" t="s">
        <v>181</v>
      </c>
      <c r="L48" s="25" t="s">
        <v>181</v>
      </c>
      <c r="M48" s="25" t="s">
        <v>181</v>
      </c>
      <c r="N48" s="23">
        <v>1.2928999999999999</v>
      </c>
      <c r="O48" s="23">
        <v>103.85469999999999</v>
      </c>
      <c r="P48" s="25" t="s">
        <v>182</v>
      </c>
      <c r="Q48" s="25" t="s">
        <v>183</v>
      </c>
      <c r="R48" s="25" t="s">
        <v>233</v>
      </c>
      <c r="S48" s="25" t="s">
        <v>186</v>
      </c>
      <c r="T48" s="25" t="s">
        <v>187</v>
      </c>
      <c r="U48" s="25" t="s">
        <v>320</v>
      </c>
      <c r="V48" s="25" t="s">
        <v>189</v>
      </c>
      <c r="W48" s="25" t="s">
        <v>317</v>
      </c>
      <c r="X48" s="31" t="s">
        <v>59</v>
      </c>
      <c r="Y48" s="31" t="s">
        <v>191</v>
      </c>
      <c r="Z48" s="33">
        <f t="shared" si="6"/>
        <v>5.5</v>
      </c>
      <c r="AA48" s="33">
        <f t="shared" si="7"/>
        <v>0</v>
      </c>
      <c r="AB48" s="33">
        <f t="shared" si="8"/>
        <v>0</v>
      </c>
      <c r="AC48" s="25" t="s">
        <v>192</v>
      </c>
      <c r="AD48" s="25" t="s">
        <v>193</v>
      </c>
      <c r="AE48" s="25" t="s">
        <v>455</v>
      </c>
      <c r="AF48" s="25" t="s">
        <v>193</v>
      </c>
      <c r="AG48" s="25" t="s">
        <v>193</v>
      </c>
      <c r="AH48" s="25" t="s">
        <v>193</v>
      </c>
      <c r="AI48" s="25" t="s">
        <v>193</v>
      </c>
      <c r="AJ48" s="25" t="s">
        <v>440</v>
      </c>
      <c r="AK48" s="25" t="s">
        <v>295</v>
      </c>
      <c r="AL48" s="25" t="s">
        <v>216</v>
      </c>
      <c r="AM48" s="25" t="s">
        <v>295</v>
      </c>
      <c r="AN48" s="25" t="s">
        <v>200</v>
      </c>
      <c r="AO48" s="25" t="s">
        <v>192</v>
      </c>
      <c r="AP48" s="25" t="s">
        <v>200</v>
      </c>
      <c r="AQ48" s="25" t="s">
        <v>192</v>
      </c>
      <c r="AR48" s="25" t="s">
        <v>60</v>
      </c>
      <c r="AS48" s="25" t="s">
        <v>59</v>
      </c>
      <c r="AT48" s="30">
        <f t="shared" si="9"/>
        <v>15.5</v>
      </c>
      <c r="AU48" s="30">
        <f t="shared" si="10"/>
        <v>5.5</v>
      </c>
      <c r="AV48" s="30">
        <f t="shared" si="11"/>
        <v>0.35483870967741937</v>
      </c>
      <c r="AW48" s="25" t="s">
        <v>440</v>
      </c>
      <c r="AX48" s="25" t="s">
        <v>196</v>
      </c>
      <c r="AY48" s="25" t="s">
        <v>197</v>
      </c>
      <c r="AZ48" s="25" t="s">
        <v>197</v>
      </c>
      <c r="BA48" s="25" t="s">
        <v>388</v>
      </c>
      <c r="BB48" s="25" t="s">
        <v>204</v>
      </c>
      <c r="BC48" s="25" t="s">
        <v>456</v>
      </c>
      <c r="BD48" s="25" t="s">
        <v>205</v>
      </c>
      <c r="BE48" s="25" t="s">
        <v>207</v>
      </c>
      <c r="BF48" s="25" t="s">
        <v>457</v>
      </c>
      <c r="BG48" s="25" t="s">
        <v>302</v>
      </c>
      <c r="BH48" s="25" t="s">
        <v>458</v>
      </c>
      <c r="BI48" s="25" t="s">
        <v>459</v>
      </c>
    </row>
    <row r="49" spans="1:61" ht="28" x14ac:dyDescent="0.3">
      <c r="A49" s="24">
        <v>44968.191655092596</v>
      </c>
      <c r="B49" s="24">
        <v>44968.194687499999</v>
      </c>
      <c r="C49" s="25" t="s">
        <v>128</v>
      </c>
      <c r="D49" s="25" t="s">
        <v>460</v>
      </c>
      <c r="E49" s="23">
        <v>91</v>
      </c>
      <c r="F49" s="23">
        <v>261</v>
      </c>
      <c r="G49" s="25" t="s">
        <v>345</v>
      </c>
      <c r="H49" s="24">
        <v>44975.194716099541</v>
      </c>
      <c r="I49" s="25" t="s">
        <v>461</v>
      </c>
      <c r="J49" s="25" t="s">
        <v>181</v>
      </c>
      <c r="K49" s="25" t="s">
        <v>181</v>
      </c>
      <c r="L49" s="25" t="s">
        <v>181</v>
      </c>
      <c r="M49" s="25" t="s">
        <v>181</v>
      </c>
      <c r="N49" s="25" t="s">
        <v>181</v>
      </c>
      <c r="O49" s="25" t="s">
        <v>181</v>
      </c>
      <c r="P49" s="25" t="s">
        <v>182</v>
      </c>
      <c r="Q49" s="25" t="s">
        <v>183</v>
      </c>
      <c r="R49" s="25" t="s">
        <v>233</v>
      </c>
      <c r="S49" s="25" t="s">
        <v>325</v>
      </c>
      <c r="T49" s="25" t="s">
        <v>187</v>
      </c>
      <c r="U49" s="25" t="s">
        <v>462</v>
      </c>
      <c r="V49" s="25" t="s">
        <v>226</v>
      </c>
      <c r="W49" s="25" t="s">
        <v>227</v>
      </c>
      <c r="X49" s="31" t="s">
        <v>59</v>
      </c>
      <c r="Y49" s="31" t="s">
        <v>59</v>
      </c>
      <c r="Z49" s="33">
        <f t="shared" si="6"/>
        <v>5.5</v>
      </c>
      <c r="AA49" s="33">
        <f t="shared" si="7"/>
        <v>5.5</v>
      </c>
      <c r="AB49" s="33">
        <f t="shared" si="8"/>
        <v>1</v>
      </c>
      <c r="AC49" s="25" t="s">
        <v>192</v>
      </c>
      <c r="AD49" s="25" t="s">
        <v>192</v>
      </c>
      <c r="AE49" s="25" t="s">
        <v>386</v>
      </c>
      <c r="AF49" s="25" t="s">
        <v>192</v>
      </c>
      <c r="AG49" s="25" t="s">
        <v>192</v>
      </c>
      <c r="AH49" s="25" t="s">
        <v>192</v>
      </c>
      <c r="AI49" s="25" t="s">
        <v>192</v>
      </c>
      <c r="AJ49" s="25" t="s">
        <v>359</v>
      </c>
      <c r="AK49" s="25" t="s">
        <v>196</v>
      </c>
      <c r="AL49" s="25" t="s">
        <v>197</v>
      </c>
      <c r="AM49" s="25" t="s">
        <v>197</v>
      </c>
      <c r="AN49" s="25" t="s">
        <v>192</v>
      </c>
      <c r="AO49" s="25" t="s">
        <v>192</v>
      </c>
      <c r="AP49" s="25" t="s">
        <v>192</v>
      </c>
      <c r="AQ49" s="25" t="s">
        <v>200</v>
      </c>
      <c r="AR49" s="25" t="s">
        <v>61</v>
      </c>
      <c r="AS49" s="25" t="s">
        <v>60</v>
      </c>
      <c r="AT49" s="30">
        <f t="shared" si="9"/>
        <v>25.5</v>
      </c>
      <c r="AU49" s="30">
        <f t="shared" si="10"/>
        <v>15.5</v>
      </c>
      <c r="AV49" s="30">
        <f t="shared" si="11"/>
        <v>0.60784313725490191</v>
      </c>
      <c r="AW49" s="25" t="s">
        <v>463</v>
      </c>
      <c r="AX49" s="25" t="s">
        <v>197</v>
      </c>
      <c r="AY49" s="25" t="s">
        <v>198</v>
      </c>
      <c r="AZ49" s="25" t="s">
        <v>198</v>
      </c>
      <c r="BA49" s="25" t="s">
        <v>204</v>
      </c>
      <c r="BB49" s="25" t="s">
        <v>388</v>
      </c>
      <c r="BC49" s="23" t="s">
        <v>203</v>
      </c>
      <c r="BD49" s="25" t="s">
        <v>219</v>
      </c>
      <c r="BE49" s="25" t="s">
        <v>206</v>
      </c>
      <c r="BF49" s="25" t="s">
        <v>207</v>
      </c>
      <c r="BG49" s="25" t="s">
        <v>277</v>
      </c>
      <c r="BH49" s="25" t="s">
        <v>222</v>
      </c>
      <c r="BI49" s="25" t="s">
        <v>222</v>
      </c>
    </row>
    <row r="50" spans="1:61" ht="28" x14ac:dyDescent="0.3">
      <c r="A50" s="24">
        <v>44968.46056712963</v>
      </c>
      <c r="B50" s="24">
        <v>44968.463518518518</v>
      </c>
      <c r="C50" s="25" t="s">
        <v>128</v>
      </c>
      <c r="D50" s="25" t="s">
        <v>464</v>
      </c>
      <c r="E50" s="23">
        <v>91</v>
      </c>
      <c r="F50" s="23">
        <v>254</v>
      </c>
      <c r="G50" s="25" t="s">
        <v>345</v>
      </c>
      <c r="H50" s="24">
        <v>44975.463558425923</v>
      </c>
      <c r="I50" s="25" t="s">
        <v>465</v>
      </c>
      <c r="J50" s="25" t="s">
        <v>181</v>
      </c>
      <c r="K50" s="25" t="s">
        <v>181</v>
      </c>
      <c r="L50" s="25" t="s">
        <v>181</v>
      </c>
      <c r="M50" s="25" t="s">
        <v>181</v>
      </c>
      <c r="N50" s="25" t="s">
        <v>181</v>
      </c>
      <c r="O50" s="25" t="s">
        <v>181</v>
      </c>
      <c r="P50" s="25" t="s">
        <v>182</v>
      </c>
      <c r="Q50" s="25" t="s">
        <v>183</v>
      </c>
      <c r="R50" s="25" t="s">
        <v>185</v>
      </c>
      <c r="S50" s="25" t="s">
        <v>325</v>
      </c>
      <c r="T50" s="25" t="s">
        <v>325</v>
      </c>
      <c r="U50" s="25" t="s">
        <v>371</v>
      </c>
      <c r="V50" s="25" t="s">
        <v>189</v>
      </c>
      <c r="W50" s="25" t="s">
        <v>317</v>
      </c>
      <c r="X50" s="31" t="s">
        <v>59</v>
      </c>
      <c r="Y50" s="31" t="s">
        <v>59</v>
      </c>
      <c r="Z50" s="33">
        <f t="shared" si="6"/>
        <v>5.5</v>
      </c>
      <c r="AA50" s="33">
        <f t="shared" si="7"/>
        <v>5.5</v>
      </c>
      <c r="AB50" s="33">
        <f t="shared" si="8"/>
        <v>1</v>
      </c>
      <c r="AC50" s="25" t="s">
        <v>192</v>
      </c>
      <c r="AD50" s="25" t="s">
        <v>192</v>
      </c>
      <c r="AE50" s="25" t="s">
        <v>214</v>
      </c>
      <c r="AF50" s="25" t="s">
        <v>192</v>
      </c>
      <c r="AG50" s="25" t="s">
        <v>192</v>
      </c>
      <c r="AH50" s="25" t="s">
        <v>193</v>
      </c>
      <c r="AI50" s="25" t="s">
        <v>193</v>
      </c>
      <c r="AJ50" s="25" t="s">
        <v>228</v>
      </c>
      <c r="AK50" s="25" t="s">
        <v>197</v>
      </c>
      <c r="AL50" s="25" t="s">
        <v>196</v>
      </c>
      <c r="AM50" s="25" t="s">
        <v>198</v>
      </c>
      <c r="AN50" s="25" t="s">
        <v>199</v>
      </c>
      <c r="AO50" s="25" t="s">
        <v>199</v>
      </c>
      <c r="AP50" s="25" t="s">
        <v>199</v>
      </c>
      <c r="AQ50" s="25" t="s">
        <v>199</v>
      </c>
      <c r="AR50" s="25" t="s">
        <v>69</v>
      </c>
      <c r="AS50" s="25" t="s">
        <v>69</v>
      </c>
      <c r="AT50" s="30">
        <f t="shared" si="9"/>
        <v>105.5</v>
      </c>
      <c r="AU50" s="30">
        <f t="shared" si="10"/>
        <v>105.5</v>
      </c>
      <c r="AV50" s="30">
        <f t="shared" si="11"/>
        <v>1</v>
      </c>
      <c r="AW50" s="25" t="s">
        <v>466</v>
      </c>
      <c r="AX50" s="25" t="s">
        <v>198</v>
      </c>
      <c r="AY50" s="25" t="s">
        <v>198</v>
      </c>
      <c r="AZ50" s="25" t="s">
        <v>198</v>
      </c>
      <c r="BA50" s="25" t="s">
        <v>388</v>
      </c>
      <c r="BB50" s="23" t="s">
        <v>203</v>
      </c>
      <c r="BC50" s="25" t="s">
        <v>204</v>
      </c>
      <c r="BD50" s="25" t="s">
        <v>205</v>
      </c>
      <c r="BE50" s="25" t="s">
        <v>207</v>
      </c>
      <c r="BF50" s="25" t="s">
        <v>255</v>
      </c>
      <c r="BG50" s="25" t="s">
        <v>277</v>
      </c>
      <c r="BH50" s="25" t="s">
        <v>222</v>
      </c>
      <c r="BI50" s="25" t="s">
        <v>222</v>
      </c>
    </row>
    <row r="51" spans="1:61" s="28" customFormat="1" ht="56" x14ac:dyDescent="0.3">
      <c r="A51" s="26"/>
      <c r="B51" s="26">
        <v>44976.307337962964</v>
      </c>
      <c r="C51" s="27" t="s">
        <v>467</v>
      </c>
      <c r="D51" s="27" t="s">
        <v>181</v>
      </c>
      <c r="E51" s="28">
        <v>100</v>
      </c>
      <c r="F51" s="28">
        <v>3</v>
      </c>
      <c r="G51" s="27" t="s">
        <v>179</v>
      </c>
      <c r="H51" s="26">
        <v>44976.30733959491</v>
      </c>
      <c r="I51" s="27" t="s">
        <v>468</v>
      </c>
      <c r="J51" s="27" t="s">
        <v>181</v>
      </c>
      <c r="K51" s="27" t="s">
        <v>181</v>
      </c>
      <c r="L51" s="27" t="s">
        <v>181</v>
      </c>
      <c r="M51" s="27" t="s">
        <v>181</v>
      </c>
      <c r="N51" s="28">
        <v>1.2928999999999999</v>
      </c>
      <c r="O51" s="28">
        <v>103.85469999999999</v>
      </c>
      <c r="P51" s="27" t="s">
        <v>469</v>
      </c>
      <c r="Q51" s="27" t="s">
        <v>181</v>
      </c>
      <c r="R51" s="27" t="s">
        <v>470</v>
      </c>
      <c r="S51" s="27" t="s">
        <v>325</v>
      </c>
      <c r="T51" s="27" t="s">
        <v>471</v>
      </c>
      <c r="U51" s="27" t="s">
        <v>371</v>
      </c>
      <c r="V51" s="27" t="s">
        <v>226</v>
      </c>
      <c r="W51" s="27" t="s">
        <v>472</v>
      </c>
      <c r="X51" s="32" t="s">
        <v>60</v>
      </c>
      <c r="Y51" s="32" t="s">
        <v>63</v>
      </c>
      <c r="Z51" s="33">
        <f t="shared" si="6"/>
        <v>15.5</v>
      </c>
      <c r="AA51" s="33">
        <f t="shared" si="7"/>
        <v>45.5</v>
      </c>
      <c r="AB51" s="33">
        <f t="shared" si="8"/>
        <v>2.935483870967742</v>
      </c>
      <c r="AC51" s="27" t="s">
        <v>200</v>
      </c>
      <c r="AD51" s="27" t="s">
        <v>236</v>
      </c>
      <c r="AE51" s="27" t="s">
        <v>473</v>
      </c>
      <c r="AF51" s="27" t="s">
        <v>200</v>
      </c>
      <c r="AG51" s="27" t="s">
        <v>367</v>
      </c>
      <c r="AH51" s="27" t="s">
        <v>192</v>
      </c>
      <c r="AI51" s="27" t="s">
        <v>192</v>
      </c>
      <c r="AJ51" s="27" t="s">
        <v>474</v>
      </c>
      <c r="AK51" s="27" t="s">
        <v>196</v>
      </c>
      <c r="AL51" s="27" t="s">
        <v>197</v>
      </c>
      <c r="AM51" s="27" t="s">
        <v>196</v>
      </c>
      <c r="AN51" s="27" t="s">
        <v>192</v>
      </c>
      <c r="AO51" s="27" t="s">
        <v>200</v>
      </c>
      <c r="AP51" s="27" t="s">
        <v>193</v>
      </c>
      <c r="AQ51" s="27" t="s">
        <v>199</v>
      </c>
      <c r="AR51" s="27" t="s">
        <v>61</v>
      </c>
      <c r="AS51" s="27" t="s">
        <v>59</v>
      </c>
      <c r="AT51" s="30">
        <f t="shared" si="9"/>
        <v>25.5</v>
      </c>
      <c r="AU51" s="30">
        <f t="shared" si="10"/>
        <v>5.5</v>
      </c>
      <c r="AV51" s="30">
        <f t="shared" si="11"/>
        <v>0.21568627450980393</v>
      </c>
      <c r="AW51" s="27" t="s">
        <v>475</v>
      </c>
      <c r="AX51" s="27" t="s">
        <v>198</v>
      </c>
      <c r="AY51" s="27" t="s">
        <v>216</v>
      </c>
      <c r="AZ51" s="27" t="s">
        <v>198</v>
      </c>
      <c r="BA51" s="27" t="s">
        <v>181</v>
      </c>
      <c r="BB51" s="28">
        <v>2</v>
      </c>
      <c r="BC51" s="27" t="s">
        <v>181</v>
      </c>
      <c r="BD51" s="28">
        <v>1</v>
      </c>
      <c r="BE51" s="27" t="s">
        <v>181</v>
      </c>
      <c r="BF51" s="28">
        <v>2</v>
      </c>
      <c r="BG51" s="27" t="s">
        <v>277</v>
      </c>
      <c r="BH51" s="27" t="s">
        <v>476</v>
      </c>
      <c r="BI51" s="27" t="s">
        <v>477</v>
      </c>
    </row>
    <row r="52" spans="1:61" x14ac:dyDescent="0.3">
      <c r="A52" s="24"/>
      <c r="B52" s="24"/>
      <c r="C52" s="25"/>
      <c r="D52" s="25"/>
      <c r="G52" s="25"/>
      <c r="H52" s="24"/>
      <c r="I52" s="25"/>
      <c r="J52" s="25"/>
      <c r="K52" s="25"/>
      <c r="L52" s="25"/>
      <c r="M52" s="25"/>
      <c r="P52" s="25"/>
      <c r="Q52" s="25"/>
      <c r="R52" s="25"/>
      <c r="S52" s="25"/>
      <c r="T52" s="25"/>
      <c r="U52" s="25"/>
      <c r="V52" s="25"/>
      <c r="W52" s="25"/>
      <c r="X52" s="25"/>
      <c r="Y52" s="25"/>
      <c r="Z52" s="33" t="e">
        <f t="shared" si="6"/>
        <v>#N/A</v>
      </c>
      <c r="AA52" s="33" t="e">
        <f t="shared" si="7"/>
        <v>#N/A</v>
      </c>
      <c r="AB52" s="33" t="e">
        <f t="shared" si="8"/>
        <v>#N/A</v>
      </c>
      <c r="AC52" s="25"/>
      <c r="AD52" s="25"/>
      <c r="AE52" s="25"/>
      <c r="AF52" s="25"/>
      <c r="AG52" s="25"/>
      <c r="AH52" s="25"/>
      <c r="AI52" s="25"/>
      <c r="AJ52" s="25"/>
      <c r="AK52" s="25"/>
      <c r="AL52" s="25"/>
      <c r="AM52" s="25"/>
      <c r="AN52" s="25"/>
      <c r="AO52" s="25"/>
      <c r="AP52" s="25"/>
      <c r="AQ52" s="25"/>
      <c r="AR52" s="25"/>
      <c r="AS52" s="25"/>
      <c r="AT52" s="30" t="e">
        <f t="shared" si="9"/>
        <v>#N/A</v>
      </c>
      <c r="AU52" s="30" t="e">
        <f t="shared" si="10"/>
        <v>#N/A</v>
      </c>
      <c r="AV52" s="30" t="e">
        <f t="shared" si="11"/>
        <v>#N/A</v>
      </c>
      <c r="AW52" s="25"/>
      <c r="AX52" s="25"/>
      <c r="AY52" s="25"/>
      <c r="AZ52" s="25"/>
      <c r="BA52" s="25"/>
      <c r="BC52" s="25"/>
      <c r="BD52" s="25"/>
      <c r="BF52" s="25"/>
      <c r="BG52" s="25"/>
      <c r="BH52" s="25"/>
      <c r="BI52" s="25"/>
    </row>
    <row r="53" spans="1:61" x14ac:dyDescent="0.3">
      <c r="A53" s="24"/>
      <c r="B53" s="24"/>
      <c r="C53" s="25"/>
      <c r="D53" s="25"/>
      <c r="G53" s="25"/>
      <c r="H53" s="24"/>
      <c r="I53" s="25"/>
      <c r="J53" s="25"/>
      <c r="K53" s="25"/>
      <c r="L53" s="25"/>
      <c r="M53" s="25"/>
      <c r="P53" s="25"/>
      <c r="Q53" s="25"/>
      <c r="R53" s="25"/>
      <c r="S53" s="25"/>
      <c r="T53" s="25"/>
      <c r="U53" s="25"/>
      <c r="V53" s="25"/>
      <c r="W53" s="25"/>
      <c r="X53" s="25"/>
      <c r="Y53" s="25"/>
      <c r="Z53" s="33" t="e">
        <f t="shared" si="6"/>
        <v>#N/A</v>
      </c>
      <c r="AA53" s="33" t="e">
        <f t="shared" si="7"/>
        <v>#N/A</v>
      </c>
      <c r="AB53" s="33" t="e">
        <f t="shared" si="8"/>
        <v>#N/A</v>
      </c>
      <c r="AC53" s="25"/>
      <c r="AD53" s="25"/>
      <c r="AE53" s="25"/>
      <c r="AF53" s="25"/>
      <c r="AG53" s="25"/>
      <c r="AH53" s="25"/>
      <c r="AI53" s="25"/>
      <c r="AJ53" s="25"/>
      <c r="AK53" s="25"/>
      <c r="AL53" s="25"/>
      <c r="AM53" s="25"/>
      <c r="AN53" s="25"/>
      <c r="AO53" s="25"/>
      <c r="AP53" s="25"/>
      <c r="AQ53" s="25"/>
      <c r="AR53" s="25"/>
      <c r="AS53" s="25"/>
      <c r="AT53" s="30" t="e">
        <f t="shared" si="9"/>
        <v>#N/A</v>
      </c>
      <c r="AU53" s="30" t="e">
        <f t="shared" si="10"/>
        <v>#N/A</v>
      </c>
      <c r="AV53" s="30" t="e">
        <f t="shared" si="11"/>
        <v>#N/A</v>
      </c>
      <c r="AW53" s="25"/>
      <c r="AX53" s="25"/>
      <c r="AY53" s="25"/>
      <c r="AZ53" s="25"/>
      <c r="BB53" s="25"/>
      <c r="BC53" s="25"/>
      <c r="BE53" s="25"/>
      <c r="BG53" s="25"/>
      <c r="BH53" s="25"/>
      <c r="BI53" s="25"/>
    </row>
    <row r="54" spans="1:61" x14ac:dyDescent="0.3">
      <c r="A54" s="24"/>
      <c r="B54" s="24"/>
      <c r="C54" s="25"/>
      <c r="D54" s="25"/>
      <c r="G54" s="25"/>
      <c r="H54" s="24"/>
      <c r="I54" s="25"/>
      <c r="J54" s="25"/>
      <c r="K54" s="25"/>
      <c r="L54" s="25"/>
      <c r="M54" s="25"/>
      <c r="P54" s="25"/>
      <c r="Q54" s="25"/>
      <c r="R54" s="25"/>
      <c r="S54" s="25"/>
      <c r="T54" s="25"/>
      <c r="U54" s="25"/>
      <c r="V54" s="25"/>
      <c r="W54" s="25"/>
      <c r="X54" s="25"/>
      <c r="Y54" s="25"/>
      <c r="Z54" s="33" t="e">
        <f t="shared" si="6"/>
        <v>#N/A</v>
      </c>
      <c r="AA54" s="33" t="e">
        <f t="shared" si="7"/>
        <v>#N/A</v>
      </c>
      <c r="AB54" s="33" t="e">
        <f t="shared" si="8"/>
        <v>#N/A</v>
      </c>
      <c r="AC54" s="25"/>
      <c r="AD54" s="25"/>
      <c r="AE54" s="25"/>
      <c r="AF54" s="25"/>
      <c r="AG54" s="25"/>
      <c r="AH54" s="25"/>
      <c r="AI54" s="25"/>
      <c r="AJ54" s="25"/>
      <c r="AK54" s="25"/>
      <c r="AL54" s="25"/>
      <c r="AM54" s="25"/>
      <c r="AN54" s="25"/>
      <c r="AO54" s="25"/>
      <c r="AP54" s="25"/>
      <c r="AQ54" s="25"/>
      <c r="AR54" s="25"/>
      <c r="AS54" s="25"/>
      <c r="AT54" s="30" t="e">
        <f t="shared" si="9"/>
        <v>#N/A</v>
      </c>
      <c r="AU54" s="30" t="e">
        <f t="shared" si="10"/>
        <v>#N/A</v>
      </c>
      <c r="AV54" s="30" t="e">
        <f t="shared" si="11"/>
        <v>#N/A</v>
      </c>
      <c r="AW54" s="25"/>
      <c r="AX54" s="25"/>
      <c r="AY54" s="25"/>
      <c r="AZ54" s="25"/>
      <c r="BA54" s="25"/>
      <c r="BC54" s="25"/>
      <c r="BE54" s="25"/>
      <c r="BF54" s="25"/>
      <c r="BG54" s="25"/>
      <c r="BH54" s="25"/>
      <c r="BI54" s="25"/>
    </row>
    <row r="55" spans="1:61" x14ac:dyDescent="0.3">
      <c r="A55" s="24"/>
      <c r="B55" s="24"/>
      <c r="C55" s="25"/>
      <c r="D55" s="25"/>
      <c r="G55" s="25"/>
      <c r="H55" s="24"/>
      <c r="I55" s="25"/>
      <c r="J55" s="25"/>
      <c r="K55" s="25"/>
      <c r="L55" s="25"/>
      <c r="M55" s="25"/>
      <c r="P55" s="25"/>
      <c r="Q55" s="25"/>
      <c r="R55" s="25"/>
      <c r="S55" s="25"/>
      <c r="T55" s="25"/>
      <c r="U55" s="25"/>
      <c r="V55" s="25"/>
      <c r="W55" s="25"/>
      <c r="X55" s="25"/>
      <c r="Y55" s="25"/>
      <c r="Z55" s="33" t="e">
        <f t="shared" si="6"/>
        <v>#N/A</v>
      </c>
      <c r="AA55" s="33" t="e">
        <f t="shared" si="7"/>
        <v>#N/A</v>
      </c>
      <c r="AB55" s="33" t="e">
        <f t="shared" si="8"/>
        <v>#N/A</v>
      </c>
      <c r="AC55" s="25"/>
      <c r="AD55" s="25"/>
      <c r="AE55" s="25"/>
      <c r="AF55" s="25"/>
      <c r="AG55" s="25"/>
      <c r="AH55" s="25"/>
      <c r="AI55" s="25"/>
      <c r="AJ55" s="25"/>
      <c r="AK55" s="25"/>
      <c r="AL55" s="25"/>
      <c r="AM55" s="25"/>
      <c r="AN55" s="25"/>
      <c r="AO55" s="25"/>
      <c r="AP55" s="25"/>
      <c r="AQ55" s="25"/>
      <c r="AR55" s="25"/>
      <c r="AS55" s="25"/>
      <c r="AT55" s="30" t="e">
        <f t="shared" si="9"/>
        <v>#N/A</v>
      </c>
      <c r="AU55" s="30" t="e">
        <f t="shared" si="10"/>
        <v>#N/A</v>
      </c>
      <c r="AV55" s="30" t="e">
        <f t="shared" si="11"/>
        <v>#N/A</v>
      </c>
      <c r="AW55" s="25"/>
      <c r="AX55" s="25"/>
      <c r="AY55" s="25"/>
      <c r="AZ55" s="25"/>
      <c r="BA55" s="25"/>
      <c r="BC55" s="25"/>
      <c r="BD55" s="25"/>
      <c r="BE55" s="25"/>
      <c r="BG55" s="25"/>
      <c r="BH55" s="25"/>
      <c r="BI55" s="25"/>
    </row>
    <row r="56" spans="1:61" x14ac:dyDescent="0.3">
      <c r="A56" s="24"/>
      <c r="B56" s="24"/>
      <c r="C56" s="25"/>
      <c r="D56" s="25"/>
      <c r="G56" s="25"/>
      <c r="H56" s="24"/>
      <c r="I56" s="25"/>
      <c r="J56" s="25"/>
      <c r="K56" s="25"/>
      <c r="L56" s="25"/>
      <c r="M56" s="25"/>
      <c r="P56" s="25"/>
      <c r="Q56" s="25"/>
      <c r="R56" s="25"/>
      <c r="S56" s="25"/>
      <c r="T56" s="25"/>
      <c r="U56" s="25"/>
      <c r="V56" s="25"/>
      <c r="W56" s="25"/>
      <c r="X56" s="25"/>
      <c r="Y56" s="25"/>
      <c r="Z56" s="33" t="e">
        <f t="shared" si="6"/>
        <v>#N/A</v>
      </c>
      <c r="AA56" s="33" t="e">
        <f t="shared" si="7"/>
        <v>#N/A</v>
      </c>
      <c r="AB56" s="33" t="e">
        <f t="shared" si="8"/>
        <v>#N/A</v>
      </c>
      <c r="AC56" s="25"/>
      <c r="AD56" s="25"/>
      <c r="AE56" s="25"/>
      <c r="AF56" s="25"/>
      <c r="AG56" s="25"/>
      <c r="AH56" s="25"/>
      <c r="AI56" s="25"/>
      <c r="AJ56" s="25"/>
      <c r="AK56" s="25"/>
      <c r="AL56" s="25"/>
      <c r="AM56" s="25"/>
      <c r="AN56" s="25"/>
      <c r="AO56" s="25"/>
      <c r="AP56" s="25"/>
      <c r="AQ56" s="25"/>
      <c r="AR56" s="25"/>
      <c r="AS56" s="25"/>
      <c r="AT56" s="30" t="e">
        <f t="shared" si="9"/>
        <v>#N/A</v>
      </c>
      <c r="AU56" s="30" t="e">
        <f t="shared" si="10"/>
        <v>#N/A</v>
      </c>
      <c r="AV56" s="30" t="e">
        <f t="shared" si="11"/>
        <v>#N/A</v>
      </c>
      <c r="AW56" s="25"/>
      <c r="AX56" s="25"/>
      <c r="AY56" s="25"/>
      <c r="AZ56" s="25"/>
      <c r="BA56" s="25"/>
      <c r="BB56" s="25"/>
      <c r="BC56" s="25"/>
      <c r="BD56" s="25"/>
      <c r="BE56" s="25"/>
      <c r="BF56" s="25"/>
      <c r="BG56" s="25"/>
      <c r="BH56" s="25"/>
      <c r="BI56" s="25"/>
    </row>
    <row r="57" spans="1:61" x14ac:dyDescent="0.3">
      <c r="A57" s="24"/>
      <c r="B57" s="24"/>
      <c r="C57" s="25"/>
      <c r="D57" s="25"/>
      <c r="G57" s="25"/>
      <c r="H57" s="24"/>
      <c r="I57" s="25"/>
      <c r="J57" s="25"/>
      <c r="K57" s="25"/>
      <c r="L57" s="25"/>
      <c r="M57" s="25"/>
      <c r="P57" s="25"/>
      <c r="Q57" s="25"/>
      <c r="R57" s="25"/>
      <c r="S57" s="25"/>
      <c r="T57" s="25"/>
      <c r="U57" s="25"/>
      <c r="V57" s="25"/>
      <c r="W57" s="25"/>
      <c r="X57" s="25"/>
      <c r="Y57" s="25"/>
      <c r="Z57" s="33" t="e">
        <f t="shared" si="6"/>
        <v>#N/A</v>
      </c>
      <c r="AA57" s="33" t="e">
        <f t="shared" si="7"/>
        <v>#N/A</v>
      </c>
      <c r="AB57" s="33" t="e">
        <f t="shared" si="8"/>
        <v>#N/A</v>
      </c>
      <c r="AC57" s="25"/>
      <c r="AD57" s="25"/>
      <c r="AE57" s="25"/>
      <c r="AF57" s="25"/>
      <c r="AG57" s="25"/>
      <c r="AH57" s="25"/>
      <c r="AI57" s="25"/>
      <c r="AJ57" s="25"/>
      <c r="AK57" s="25"/>
      <c r="AL57" s="25"/>
      <c r="AM57" s="25"/>
      <c r="AN57" s="25"/>
      <c r="AO57" s="25"/>
      <c r="AP57" s="25"/>
      <c r="AQ57" s="25"/>
      <c r="AR57" s="25"/>
      <c r="AS57" s="25"/>
      <c r="AT57" s="30" t="e">
        <f t="shared" si="9"/>
        <v>#N/A</v>
      </c>
      <c r="AU57" s="30" t="e">
        <f t="shared" si="10"/>
        <v>#N/A</v>
      </c>
      <c r="AV57" s="30" t="e">
        <f t="shared" si="11"/>
        <v>#N/A</v>
      </c>
      <c r="AW57" s="25"/>
      <c r="AX57" s="25"/>
      <c r="AY57" s="25"/>
      <c r="AZ57" s="25"/>
      <c r="BB57" s="25"/>
      <c r="BD57" s="25"/>
      <c r="BF57" s="25"/>
      <c r="BG57" s="25"/>
      <c r="BH57" s="25"/>
      <c r="BI57" s="25"/>
    </row>
    <row r="58" spans="1:61" x14ac:dyDescent="0.3">
      <c r="A58" s="24"/>
      <c r="B58" s="24"/>
      <c r="C58" s="25"/>
      <c r="D58" s="25"/>
      <c r="G58" s="25"/>
      <c r="H58" s="24"/>
      <c r="I58" s="25"/>
      <c r="J58" s="25"/>
      <c r="K58" s="25"/>
      <c r="L58" s="25"/>
      <c r="M58" s="25"/>
      <c r="P58" s="25"/>
      <c r="Q58" s="25"/>
      <c r="R58" s="25"/>
      <c r="S58" s="25"/>
      <c r="T58" s="25"/>
      <c r="U58" s="25"/>
      <c r="V58" s="25"/>
      <c r="W58" s="25"/>
      <c r="X58" s="25"/>
      <c r="Y58" s="25"/>
      <c r="Z58" s="33" t="e">
        <f t="shared" si="6"/>
        <v>#N/A</v>
      </c>
      <c r="AA58" s="33" t="e">
        <f t="shared" si="7"/>
        <v>#N/A</v>
      </c>
      <c r="AB58" s="33" t="e">
        <f t="shared" si="8"/>
        <v>#N/A</v>
      </c>
      <c r="AC58" s="25"/>
      <c r="AD58" s="25"/>
      <c r="AE58" s="25"/>
      <c r="AF58" s="25"/>
      <c r="AG58" s="25"/>
      <c r="AH58" s="25"/>
      <c r="AI58" s="25"/>
      <c r="AJ58" s="25"/>
      <c r="AK58" s="25"/>
      <c r="AL58" s="25"/>
      <c r="AM58" s="25"/>
      <c r="AN58" s="25"/>
      <c r="AO58" s="25"/>
      <c r="AP58" s="25"/>
      <c r="AQ58" s="25"/>
      <c r="AR58" s="25"/>
      <c r="AS58" s="25"/>
      <c r="AT58" s="30" t="e">
        <f t="shared" si="9"/>
        <v>#N/A</v>
      </c>
      <c r="AU58" s="30" t="e">
        <f t="shared" si="10"/>
        <v>#N/A</v>
      </c>
      <c r="AV58" s="30" t="e">
        <f t="shared" si="11"/>
        <v>#N/A</v>
      </c>
      <c r="AW58" s="25"/>
      <c r="AX58" s="25"/>
      <c r="AY58" s="25"/>
      <c r="AZ58" s="25"/>
      <c r="BA58" s="25"/>
      <c r="BB58" s="25"/>
      <c r="BF58" s="25"/>
      <c r="BG58" s="25"/>
      <c r="BH58" s="25"/>
      <c r="BI58" s="25"/>
    </row>
    <row r="59" spans="1:61" x14ac:dyDescent="0.3">
      <c r="A59" s="24"/>
      <c r="B59" s="24"/>
      <c r="C59" s="25"/>
      <c r="D59" s="25"/>
      <c r="G59" s="25"/>
      <c r="H59" s="24"/>
      <c r="I59" s="25"/>
      <c r="J59" s="25"/>
      <c r="K59" s="25"/>
      <c r="L59" s="25"/>
      <c r="M59" s="25"/>
      <c r="P59" s="25"/>
      <c r="Q59" s="25"/>
      <c r="R59" s="25"/>
      <c r="S59" s="25"/>
      <c r="T59" s="25"/>
      <c r="U59" s="25"/>
      <c r="V59" s="25"/>
      <c r="W59" s="25"/>
      <c r="X59" s="25"/>
      <c r="Y59" s="25"/>
      <c r="Z59" s="33" t="e">
        <f t="shared" si="6"/>
        <v>#N/A</v>
      </c>
      <c r="AA59" s="33" t="e">
        <f t="shared" si="7"/>
        <v>#N/A</v>
      </c>
      <c r="AB59" s="33" t="e">
        <f t="shared" si="8"/>
        <v>#N/A</v>
      </c>
      <c r="AC59" s="25"/>
      <c r="AD59" s="25"/>
      <c r="AE59" s="25"/>
      <c r="AF59" s="25"/>
      <c r="AG59" s="25"/>
      <c r="AH59" s="25"/>
      <c r="AI59" s="25"/>
      <c r="AJ59" s="25"/>
      <c r="AK59" s="25"/>
      <c r="AL59" s="25"/>
      <c r="AM59" s="25"/>
      <c r="AN59" s="25"/>
      <c r="AO59" s="25"/>
      <c r="AP59" s="25"/>
      <c r="AQ59" s="25"/>
      <c r="AR59" s="25"/>
      <c r="AS59" s="25"/>
      <c r="AT59" s="30" t="e">
        <f t="shared" si="9"/>
        <v>#N/A</v>
      </c>
      <c r="AU59" s="30" t="e">
        <f t="shared" si="10"/>
        <v>#N/A</v>
      </c>
      <c r="AV59" s="30" t="e">
        <f t="shared" si="11"/>
        <v>#N/A</v>
      </c>
      <c r="AW59" s="25"/>
      <c r="AX59" s="25"/>
      <c r="AY59" s="25"/>
      <c r="AZ59" s="25"/>
      <c r="BA59" s="25"/>
      <c r="BD59" s="25"/>
      <c r="BE59" s="25"/>
      <c r="BG59" s="25"/>
      <c r="BH59" s="25"/>
      <c r="BI59" s="25"/>
    </row>
    <row r="60" spans="1:61" x14ac:dyDescent="0.3">
      <c r="A60" s="24"/>
      <c r="B60" s="24"/>
      <c r="C60" s="25"/>
      <c r="D60" s="25"/>
      <c r="G60" s="25"/>
      <c r="H60" s="24"/>
      <c r="I60" s="25"/>
      <c r="J60" s="25"/>
      <c r="K60" s="25"/>
      <c r="L60" s="25"/>
      <c r="M60" s="25"/>
      <c r="P60" s="25"/>
      <c r="Q60" s="25"/>
      <c r="R60" s="25"/>
      <c r="S60" s="25"/>
      <c r="T60" s="25"/>
      <c r="U60" s="25"/>
      <c r="V60" s="25"/>
      <c r="W60" s="25"/>
      <c r="X60" s="25"/>
      <c r="Y60" s="25"/>
      <c r="Z60" s="33" t="e">
        <f t="shared" si="6"/>
        <v>#N/A</v>
      </c>
      <c r="AA60" s="33" t="e">
        <f t="shared" si="7"/>
        <v>#N/A</v>
      </c>
      <c r="AB60" s="33" t="e">
        <f t="shared" si="8"/>
        <v>#N/A</v>
      </c>
      <c r="AC60" s="25"/>
      <c r="AD60" s="25"/>
      <c r="AE60" s="25"/>
      <c r="AF60" s="25"/>
      <c r="AG60" s="25"/>
      <c r="AH60" s="25"/>
      <c r="AI60" s="25"/>
      <c r="AJ60" s="25"/>
      <c r="AK60" s="25"/>
      <c r="AL60" s="25"/>
      <c r="AM60" s="25"/>
      <c r="AN60" s="25"/>
      <c r="AO60" s="25"/>
      <c r="AP60" s="25"/>
      <c r="AQ60" s="25"/>
      <c r="AR60" s="25"/>
      <c r="AS60" s="25"/>
      <c r="AT60" s="30" t="e">
        <f t="shared" si="9"/>
        <v>#N/A</v>
      </c>
      <c r="AU60" s="30" t="e">
        <f t="shared" si="10"/>
        <v>#N/A</v>
      </c>
      <c r="AV60" s="30" t="e">
        <f t="shared" si="11"/>
        <v>#N/A</v>
      </c>
      <c r="AW60" s="25"/>
      <c r="AX60" s="25"/>
      <c r="AY60" s="25"/>
      <c r="AZ60" s="25"/>
      <c r="BA60" s="25"/>
      <c r="BB60" s="25"/>
      <c r="BD60" s="25"/>
      <c r="BF60" s="25"/>
      <c r="BG60" s="25"/>
      <c r="BH60" s="25"/>
      <c r="BI60" s="25"/>
    </row>
    <row r="61" spans="1:61" x14ac:dyDescent="0.3">
      <c r="A61" s="24"/>
      <c r="B61" s="24"/>
      <c r="C61" s="25"/>
      <c r="D61" s="25"/>
      <c r="G61" s="25"/>
      <c r="H61" s="24"/>
      <c r="I61" s="25"/>
      <c r="J61" s="25"/>
      <c r="K61" s="25"/>
      <c r="L61" s="25"/>
      <c r="M61" s="25"/>
      <c r="P61" s="25"/>
      <c r="Q61" s="25"/>
      <c r="R61" s="25"/>
      <c r="S61" s="25"/>
      <c r="T61" s="25"/>
      <c r="U61" s="25"/>
      <c r="V61" s="25"/>
      <c r="W61" s="25"/>
      <c r="X61" s="25"/>
      <c r="Y61" s="25"/>
      <c r="Z61" s="33" t="e">
        <f t="shared" si="6"/>
        <v>#N/A</v>
      </c>
      <c r="AA61" s="33" t="e">
        <f t="shared" si="7"/>
        <v>#N/A</v>
      </c>
      <c r="AB61" s="33" t="e">
        <f t="shared" si="8"/>
        <v>#N/A</v>
      </c>
      <c r="AC61" s="25"/>
      <c r="AD61" s="25"/>
      <c r="AE61" s="25"/>
      <c r="AF61" s="25"/>
      <c r="AG61" s="25"/>
      <c r="AH61" s="25"/>
      <c r="AI61" s="25"/>
      <c r="AJ61" s="25"/>
      <c r="AK61" s="25"/>
      <c r="AL61" s="25"/>
      <c r="AM61" s="25"/>
      <c r="AN61" s="25"/>
      <c r="AO61" s="25"/>
      <c r="AP61" s="25"/>
      <c r="AQ61" s="25"/>
      <c r="AR61" s="25"/>
      <c r="AS61" s="25"/>
      <c r="AT61" s="30" t="e">
        <f t="shared" si="9"/>
        <v>#N/A</v>
      </c>
      <c r="AU61" s="30" t="e">
        <f t="shared" si="10"/>
        <v>#N/A</v>
      </c>
      <c r="AV61" s="30" t="e">
        <f t="shared" si="11"/>
        <v>#N/A</v>
      </c>
      <c r="AW61" s="25"/>
      <c r="AX61" s="25"/>
      <c r="AY61" s="25"/>
      <c r="AZ61" s="25"/>
      <c r="BC61" s="25"/>
      <c r="BD61" s="25"/>
      <c r="BE61" s="25"/>
      <c r="BG61" s="25"/>
      <c r="BH61" s="25"/>
      <c r="BI61" s="25"/>
    </row>
    <row r="62" spans="1:61" x14ac:dyDescent="0.3">
      <c r="A62" s="24"/>
      <c r="B62" s="24"/>
      <c r="C62" s="25"/>
      <c r="D62" s="25"/>
      <c r="G62" s="25"/>
      <c r="H62" s="24"/>
      <c r="I62" s="25"/>
      <c r="J62" s="25"/>
      <c r="K62" s="25"/>
      <c r="L62" s="25"/>
      <c r="M62" s="25"/>
      <c r="P62" s="25"/>
      <c r="Q62" s="25"/>
      <c r="R62" s="25"/>
      <c r="S62" s="25"/>
      <c r="T62" s="25"/>
      <c r="U62" s="25"/>
      <c r="V62" s="25"/>
      <c r="W62" s="25"/>
      <c r="X62" s="25"/>
      <c r="Y62" s="25"/>
      <c r="Z62" s="33" t="e">
        <f t="shared" si="6"/>
        <v>#N/A</v>
      </c>
      <c r="AA62" s="33" t="e">
        <f t="shared" si="7"/>
        <v>#N/A</v>
      </c>
      <c r="AB62" s="33" t="e">
        <f t="shared" si="8"/>
        <v>#N/A</v>
      </c>
      <c r="AC62" s="25"/>
      <c r="AD62" s="25"/>
      <c r="AE62" s="25"/>
      <c r="AF62" s="25"/>
      <c r="AG62" s="25"/>
      <c r="AH62" s="25"/>
      <c r="AI62" s="25"/>
      <c r="AJ62" s="25"/>
      <c r="AK62" s="25"/>
      <c r="AL62" s="25"/>
      <c r="AM62" s="25"/>
      <c r="AN62" s="25"/>
      <c r="AO62" s="25"/>
      <c r="AP62" s="25"/>
      <c r="AQ62" s="25"/>
      <c r="AR62" s="25"/>
      <c r="AS62" s="25"/>
      <c r="AT62" s="30" t="e">
        <f t="shared" si="9"/>
        <v>#N/A</v>
      </c>
      <c r="AU62" s="30" t="e">
        <f t="shared" si="10"/>
        <v>#N/A</v>
      </c>
      <c r="AV62" s="30" t="e">
        <f t="shared" si="11"/>
        <v>#N/A</v>
      </c>
      <c r="AW62" s="25"/>
      <c r="AX62" s="25"/>
      <c r="AY62" s="25"/>
      <c r="AZ62" s="25"/>
      <c r="BB62" s="25"/>
      <c r="BD62" s="25"/>
      <c r="BE62" s="25"/>
      <c r="BG62" s="25"/>
      <c r="BH62" s="25"/>
      <c r="BI62" s="25"/>
    </row>
    <row r="63" spans="1:61" x14ac:dyDescent="0.3">
      <c r="A63" s="24"/>
      <c r="B63" s="24"/>
      <c r="C63" s="25"/>
      <c r="D63" s="25"/>
      <c r="G63" s="25"/>
      <c r="H63" s="24"/>
      <c r="I63" s="25"/>
      <c r="J63" s="25"/>
      <c r="K63" s="25"/>
      <c r="L63" s="25"/>
      <c r="M63" s="25"/>
      <c r="P63" s="25"/>
      <c r="Q63" s="25"/>
      <c r="R63" s="25"/>
      <c r="S63" s="25"/>
      <c r="T63" s="25"/>
      <c r="U63" s="25"/>
      <c r="V63" s="25"/>
      <c r="W63" s="25"/>
      <c r="X63" s="25"/>
      <c r="Y63" s="25"/>
      <c r="Z63" s="33" t="e">
        <f t="shared" si="6"/>
        <v>#N/A</v>
      </c>
      <c r="AA63" s="33" t="e">
        <f t="shared" si="7"/>
        <v>#N/A</v>
      </c>
      <c r="AB63" s="33" t="e">
        <f t="shared" si="8"/>
        <v>#N/A</v>
      </c>
      <c r="AC63" s="25"/>
      <c r="AD63" s="25"/>
      <c r="AE63" s="25"/>
      <c r="AF63" s="25"/>
      <c r="AG63" s="25"/>
      <c r="AH63" s="25"/>
      <c r="AI63" s="25"/>
      <c r="AJ63" s="25"/>
      <c r="AK63" s="25"/>
      <c r="AL63" s="25"/>
      <c r="AM63" s="25"/>
      <c r="AN63" s="25"/>
      <c r="AO63" s="25"/>
      <c r="AP63" s="25"/>
      <c r="AQ63" s="25"/>
      <c r="AR63" s="25"/>
      <c r="AS63" s="25"/>
      <c r="AT63" s="30" t="e">
        <f t="shared" si="9"/>
        <v>#N/A</v>
      </c>
      <c r="AU63" s="30" t="e">
        <f t="shared" si="10"/>
        <v>#N/A</v>
      </c>
      <c r="AV63" s="30" t="e">
        <f t="shared" si="11"/>
        <v>#N/A</v>
      </c>
      <c r="AW63" s="25"/>
      <c r="AX63" s="25"/>
      <c r="AY63" s="25"/>
      <c r="AZ63" s="25"/>
      <c r="BA63" s="25"/>
      <c r="BB63" s="25"/>
      <c r="BD63" s="25"/>
      <c r="BE63" s="25"/>
      <c r="BF63" s="25"/>
      <c r="BG63" s="25"/>
      <c r="BH63" s="25"/>
      <c r="BI63" s="25"/>
    </row>
    <row r="64" spans="1:61" x14ac:dyDescent="0.3">
      <c r="A64" s="24"/>
      <c r="B64" s="24"/>
      <c r="C64" s="25"/>
      <c r="D64" s="25"/>
      <c r="G64" s="25"/>
      <c r="H64" s="24"/>
      <c r="I64" s="25"/>
      <c r="J64" s="25"/>
      <c r="K64" s="25"/>
      <c r="L64" s="25"/>
      <c r="M64" s="25"/>
      <c r="P64" s="25"/>
      <c r="Q64" s="25"/>
      <c r="R64" s="25"/>
      <c r="S64" s="25"/>
      <c r="T64" s="25"/>
      <c r="U64" s="25"/>
      <c r="V64" s="25"/>
      <c r="W64" s="25"/>
      <c r="X64" s="25"/>
      <c r="Y64" s="25"/>
      <c r="Z64" s="33" t="e">
        <f t="shared" si="6"/>
        <v>#N/A</v>
      </c>
      <c r="AA64" s="33" t="e">
        <f t="shared" si="7"/>
        <v>#N/A</v>
      </c>
      <c r="AB64" s="33" t="e">
        <f t="shared" si="8"/>
        <v>#N/A</v>
      </c>
      <c r="AC64" s="25"/>
      <c r="AD64" s="25"/>
      <c r="AE64" s="25"/>
      <c r="AF64" s="25"/>
      <c r="AG64" s="25"/>
      <c r="AH64" s="25"/>
      <c r="AI64" s="25"/>
      <c r="AJ64" s="25"/>
      <c r="AK64" s="25"/>
      <c r="AL64" s="25"/>
      <c r="AM64" s="25"/>
      <c r="AN64" s="25"/>
      <c r="AO64" s="25"/>
      <c r="AP64" s="25"/>
      <c r="AQ64" s="25"/>
      <c r="AR64" s="25"/>
      <c r="AS64" s="25"/>
      <c r="AT64" s="30" t="e">
        <f t="shared" si="9"/>
        <v>#N/A</v>
      </c>
      <c r="AU64" s="30" t="e">
        <f t="shared" si="10"/>
        <v>#N/A</v>
      </c>
      <c r="AV64" s="30" t="e">
        <f t="shared" si="11"/>
        <v>#N/A</v>
      </c>
      <c r="AW64" s="25"/>
      <c r="AX64" s="25"/>
      <c r="AY64" s="25"/>
      <c r="AZ64" s="25"/>
      <c r="BC64" s="25"/>
      <c r="BD64" s="25"/>
      <c r="BE64" s="25"/>
      <c r="BF64" s="25"/>
      <c r="BG64" s="25"/>
      <c r="BH64" s="25"/>
      <c r="BI64" s="25"/>
    </row>
    <row r="65" spans="1:61" x14ac:dyDescent="0.3">
      <c r="A65" s="24"/>
      <c r="B65" s="24"/>
      <c r="C65" s="25"/>
      <c r="D65" s="25"/>
      <c r="G65" s="25"/>
      <c r="H65" s="24"/>
      <c r="I65" s="25"/>
      <c r="J65" s="25"/>
      <c r="K65" s="25"/>
      <c r="L65" s="25"/>
      <c r="M65" s="25"/>
      <c r="P65" s="25"/>
      <c r="Q65" s="25"/>
      <c r="R65" s="25"/>
      <c r="S65" s="25"/>
      <c r="T65" s="25"/>
      <c r="U65" s="25"/>
      <c r="V65" s="25"/>
      <c r="W65" s="25"/>
      <c r="X65" s="25"/>
      <c r="Y65" s="25"/>
      <c r="Z65" s="33" t="e">
        <f t="shared" si="6"/>
        <v>#N/A</v>
      </c>
      <c r="AA65" s="33" t="e">
        <f t="shared" si="7"/>
        <v>#N/A</v>
      </c>
      <c r="AB65" s="33" t="e">
        <f t="shared" si="8"/>
        <v>#N/A</v>
      </c>
      <c r="AC65" s="25"/>
      <c r="AD65" s="25"/>
      <c r="AE65" s="25"/>
      <c r="AF65" s="25"/>
      <c r="AG65" s="25"/>
      <c r="AH65" s="25"/>
      <c r="AI65" s="25"/>
      <c r="AJ65" s="25"/>
      <c r="AK65" s="25"/>
      <c r="AL65" s="25"/>
      <c r="AM65" s="25"/>
      <c r="AN65" s="25"/>
      <c r="AO65" s="25"/>
      <c r="AP65" s="25"/>
      <c r="AQ65" s="25"/>
      <c r="AR65" s="25"/>
      <c r="AS65" s="25"/>
      <c r="AT65" s="30" t="e">
        <f t="shared" si="9"/>
        <v>#N/A</v>
      </c>
      <c r="AU65" s="30" t="e">
        <f t="shared" si="10"/>
        <v>#N/A</v>
      </c>
      <c r="AV65" s="30" t="e">
        <f t="shared" si="11"/>
        <v>#N/A</v>
      </c>
      <c r="AW65" s="25"/>
      <c r="AX65" s="25"/>
      <c r="AY65" s="25"/>
      <c r="AZ65" s="25"/>
      <c r="BA65" s="25"/>
      <c r="BB65" s="25"/>
      <c r="BE65" s="25"/>
      <c r="BF65" s="25"/>
      <c r="BG65" s="25"/>
      <c r="BH65" s="25"/>
      <c r="BI65" s="25"/>
    </row>
    <row r="66" spans="1:61" x14ac:dyDescent="0.3">
      <c r="A66" s="24"/>
      <c r="B66" s="24"/>
      <c r="C66" s="25"/>
      <c r="D66" s="25"/>
      <c r="G66" s="25"/>
      <c r="H66" s="24"/>
      <c r="I66" s="25"/>
      <c r="J66" s="25"/>
      <c r="K66" s="25"/>
      <c r="L66" s="25"/>
      <c r="M66" s="25"/>
      <c r="P66" s="25"/>
      <c r="Q66" s="25"/>
      <c r="R66" s="25"/>
      <c r="S66" s="25"/>
      <c r="T66" s="25"/>
      <c r="U66" s="25"/>
      <c r="V66" s="25"/>
      <c r="W66" s="25"/>
      <c r="X66" s="25"/>
      <c r="Y66" s="25"/>
      <c r="Z66" s="33" t="e">
        <f t="shared" ref="Z66:Z97" si="12">_xlfn.XLOOKUP(X66,$BP$2:$BP$13,$BQ$2:$BQ$13)</f>
        <v>#N/A</v>
      </c>
      <c r="AA66" s="33" t="e">
        <f t="shared" ref="AA66:AA97" si="13">_xlfn.XLOOKUP(Y66,$BP$2:$BP$13,$BQ$2:$BQ$13)</f>
        <v>#N/A</v>
      </c>
      <c r="AB66" s="33" t="e">
        <f t="shared" ref="AB66:AB97" si="14">IF(Z66=0, 0, AA66/Z66)</f>
        <v>#N/A</v>
      </c>
      <c r="AC66" s="25"/>
      <c r="AD66" s="25"/>
      <c r="AE66" s="25"/>
      <c r="AF66" s="25"/>
      <c r="AG66" s="25"/>
      <c r="AH66" s="25"/>
      <c r="AI66" s="25"/>
      <c r="AJ66" s="25"/>
      <c r="AK66" s="25"/>
      <c r="AL66" s="25"/>
      <c r="AM66" s="25"/>
      <c r="AN66" s="25"/>
      <c r="AO66" s="25"/>
      <c r="AP66" s="25"/>
      <c r="AQ66" s="25"/>
      <c r="AR66" s="25"/>
      <c r="AS66" s="25"/>
      <c r="AT66" s="30" t="e">
        <f t="shared" ref="AT66:AT97" si="15">_xlfn.XLOOKUP(AR66,$BP$2:$BP$13,$BQ$2:$BQ$13)</f>
        <v>#N/A</v>
      </c>
      <c r="AU66" s="30" t="e">
        <f t="shared" ref="AU66:AU97" si="16">_xlfn.XLOOKUP(AS66,$BP$2:$BP$13,$BQ$2:$BQ$13)</f>
        <v>#N/A</v>
      </c>
      <c r="AV66" s="30" t="e">
        <f t="shared" ref="AV66:AV97" si="17">IF(AT66=0,0,AU66/AT66)</f>
        <v>#N/A</v>
      </c>
      <c r="AW66" s="25"/>
      <c r="AX66" s="25"/>
      <c r="AY66" s="25"/>
      <c r="AZ66" s="25"/>
      <c r="BA66" s="25"/>
      <c r="BB66" s="25"/>
      <c r="BC66" s="25"/>
      <c r="BD66" s="25"/>
      <c r="BF66" s="25"/>
      <c r="BG66" s="25"/>
      <c r="BH66" s="25"/>
      <c r="BI66" s="25"/>
    </row>
    <row r="67" spans="1:61" x14ac:dyDescent="0.3">
      <c r="A67" s="24"/>
      <c r="B67" s="24"/>
      <c r="C67" s="25"/>
      <c r="D67" s="25"/>
      <c r="G67" s="25"/>
      <c r="H67" s="24"/>
      <c r="I67" s="25"/>
      <c r="J67" s="25"/>
      <c r="K67" s="25"/>
      <c r="L67" s="25"/>
      <c r="M67" s="25"/>
      <c r="P67" s="25"/>
      <c r="Q67" s="25"/>
      <c r="R67" s="25"/>
      <c r="S67" s="25"/>
      <c r="T67" s="25"/>
      <c r="U67" s="25"/>
      <c r="V67" s="25"/>
      <c r="W67" s="25"/>
      <c r="X67" s="25"/>
      <c r="Y67" s="25"/>
      <c r="Z67" s="33" t="e">
        <f t="shared" si="12"/>
        <v>#N/A</v>
      </c>
      <c r="AA67" s="33" t="e">
        <f t="shared" si="13"/>
        <v>#N/A</v>
      </c>
      <c r="AB67" s="33" t="e">
        <f t="shared" si="14"/>
        <v>#N/A</v>
      </c>
      <c r="AC67" s="25"/>
      <c r="AD67" s="25"/>
      <c r="AE67" s="25"/>
      <c r="AF67" s="25"/>
      <c r="AG67" s="25"/>
      <c r="AH67" s="25"/>
      <c r="AI67" s="25"/>
      <c r="AJ67" s="25"/>
      <c r="AK67" s="25"/>
      <c r="AL67" s="25"/>
      <c r="AM67" s="25"/>
      <c r="AN67" s="25"/>
      <c r="AO67" s="25"/>
      <c r="AP67" s="25"/>
      <c r="AQ67" s="25"/>
      <c r="AR67" s="25"/>
      <c r="AS67" s="25"/>
      <c r="AT67" s="30" t="e">
        <f t="shared" si="15"/>
        <v>#N/A</v>
      </c>
      <c r="AU67" s="30" t="e">
        <f t="shared" si="16"/>
        <v>#N/A</v>
      </c>
      <c r="AV67" s="30" t="e">
        <f t="shared" si="17"/>
        <v>#N/A</v>
      </c>
      <c r="AW67" s="25"/>
      <c r="AX67" s="25"/>
      <c r="AY67" s="25"/>
      <c r="AZ67" s="25"/>
      <c r="BA67" s="25"/>
      <c r="BB67" s="25"/>
      <c r="BC67" s="25"/>
      <c r="BD67" s="25"/>
      <c r="BG67" s="25"/>
      <c r="BH67" s="25"/>
      <c r="BI67" s="25"/>
    </row>
    <row r="68" spans="1:61" x14ac:dyDescent="0.3">
      <c r="A68" s="24"/>
      <c r="B68" s="24"/>
      <c r="C68" s="25"/>
      <c r="D68" s="25"/>
      <c r="G68" s="25"/>
      <c r="H68" s="24"/>
      <c r="I68" s="25"/>
      <c r="J68" s="25"/>
      <c r="K68" s="25"/>
      <c r="L68" s="25"/>
      <c r="M68" s="25"/>
      <c r="P68" s="25"/>
      <c r="Q68" s="25"/>
      <c r="R68" s="25"/>
      <c r="S68" s="25"/>
      <c r="T68" s="25"/>
      <c r="U68" s="25"/>
      <c r="V68" s="25"/>
      <c r="W68" s="25"/>
      <c r="X68" s="25"/>
      <c r="Y68" s="25"/>
      <c r="Z68" s="33" t="e">
        <f t="shared" si="12"/>
        <v>#N/A</v>
      </c>
      <c r="AA68" s="33" t="e">
        <f t="shared" si="13"/>
        <v>#N/A</v>
      </c>
      <c r="AB68" s="33" t="e">
        <f t="shared" si="14"/>
        <v>#N/A</v>
      </c>
      <c r="AC68" s="25"/>
      <c r="AD68" s="25"/>
      <c r="AE68" s="25"/>
      <c r="AF68" s="25"/>
      <c r="AG68" s="25"/>
      <c r="AH68" s="25"/>
      <c r="AI68" s="25"/>
      <c r="AJ68" s="25"/>
      <c r="AK68" s="25"/>
      <c r="AL68" s="25"/>
      <c r="AM68" s="25"/>
      <c r="AN68" s="25"/>
      <c r="AO68" s="25"/>
      <c r="AP68" s="25"/>
      <c r="AQ68" s="25"/>
      <c r="AR68" s="25"/>
      <c r="AS68" s="25"/>
      <c r="AT68" s="30" t="e">
        <f t="shared" si="15"/>
        <v>#N/A</v>
      </c>
      <c r="AU68" s="30" t="e">
        <f t="shared" si="16"/>
        <v>#N/A</v>
      </c>
      <c r="AV68" s="30" t="e">
        <f t="shared" si="17"/>
        <v>#N/A</v>
      </c>
      <c r="AW68" s="25"/>
      <c r="AX68" s="25"/>
      <c r="AY68" s="25"/>
      <c r="AZ68" s="25"/>
      <c r="BA68" s="25"/>
      <c r="BB68" s="25"/>
      <c r="BD68" s="25"/>
      <c r="BE68" s="25"/>
      <c r="BF68" s="25"/>
      <c r="BG68" s="25"/>
      <c r="BH68" s="25"/>
      <c r="BI68" s="25"/>
    </row>
    <row r="69" spans="1:61" x14ac:dyDescent="0.3">
      <c r="A69" s="24"/>
      <c r="B69" s="24"/>
      <c r="C69" s="25"/>
      <c r="D69" s="25"/>
      <c r="G69" s="25"/>
      <c r="H69" s="24"/>
      <c r="I69" s="25"/>
      <c r="J69" s="25"/>
      <c r="K69" s="25"/>
      <c r="L69" s="25"/>
      <c r="M69" s="25"/>
      <c r="P69" s="25"/>
      <c r="Q69" s="25"/>
      <c r="R69" s="25"/>
      <c r="S69" s="25"/>
      <c r="T69" s="25"/>
      <c r="U69" s="25"/>
      <c r="V69" s="25"/>
      <c r="W69" s="25"/>
      <c r="X69" s="25"/>
      <c r="Y69" s="25"/>
      <c r="Z69" s="33" t="e">
        <f t="shared" si="12"/>
        <v>#N/A</v>
      </c>
      <c r="AA69" s="33" t="e">
        <f t="shared" si="13"/>
        <v>#N/A</v>
      </c>
      <c r="AB69" s="33" t="e">
        <f t="shared" si="14"/>
        <v>#N/A</v>
      </c>
      <c r="AC69" s="25"/>
      <c r="AD69" s="25"/>
      <c r="AE69" s="25"/>
      <c r="AF69" s="25"/>
      <c r="AG69" s="25"/>
      <c r="AH69" s="25"/>
      <c r="AI69" s="25"/>
      <c r="AJ69" s="25"/>
      <c r="AK69" s="25"/>
      <c r="AL69" s="25"/>
      <c r="AM69" s="25"/>
      <c r="AN69" s="25"/>
      <c r="AO69" s="25"/>
      <c r="AP69" s="25"/>
      <c r="AQ69" s="25"/>
      <c r="AR69" s="25"/>
      <c r="AS69" s="25"/>
      <c r="AT69" s="30" t="e">
        <f t="shared" si="15"/>
        <v>#N/A</v>
      </c>
      <c r="AU69" s="30" t="e">
        <f t="shared" si="16"/>
        <v>#N/A</v>
      </c>
      <c r="AV69" s="30" t="e">
        <f t="shared" si="17"/>
        <v>#N/A</v>
      </c>
      <c r="AW69" s="25"/>
      <c r="AX69" s="25"/>
      <c r="AY69" s="25"/>
      <c r="AZ69" s="25"/>
      <c r="BA69" s="25"/>
      <c r="BD69" s="25"/>
      <c r="BE69" s="25"/>
      <c r="BG69" s="25"/>
      <c r="BH69" s="25"/>
      <c r="BI69" s="25"/>
    </row>
    <row r="70" spans="1:61" x14ac:dyDescent="0.3">
      <c r="A70" s="24"/>
      <c r="B70" s="24"/>
      <c r="C70" s="25"/>
      <c r="D70" s="25"/>
      <c r="G70" s="25"/>
      <c r="H70" s="24"/>
      <c r="I70" s="25"/>
      <c r="J70" s="25"/>
      <c r="K70" s="25"/>
      <c r="L70" s="25"/>
      <c r="M70" s="25"/>
      <c r="P70" s="25"/>
      <c r="Q70" s="25"/>
      <c r="R70" s="25"/>
      <c r="S70" s="25"/>
      <c r="T70" s="25"/>
      <c r="U70" s="25"/>
      <c r="V70" s="25"/>
      <c r="W70" s="25"/>
      <c r="X70" s="25"/>
      <c r="Y70" s="25"/>
      <c r="Z70" s="33" t="e">
        <f t="shared" si="12"/>
        <v>#N/A</v>
      </c>
      <c r="AA70" s="33" t="e">
        <f t="shared" si="13"/>
        <v>#N/A</v>
      </c>
      <c r="AB70" s="33" t="e">
        <f t="shared" si="14"/>
        <v>#N/A</v>
      </c>
      <c r="AC70" s="25"/>
      <c r="AD70" s="25"/>
      <c r="AE70" s="25"/>
      <c r="AF70" s="25"/>
      <c r="AG70" s="25"/>
      <c r="AH70" s="25"/>
      <c r="AI70" s="25"/>
      <c r="AJ70" s="25"/>
      <c r="AK70" s="25"/>
      <c r="AL70" s="25"/>
      <c r="AM70" s="25"/>
      <c r="AN70" s="25"/>
      <c r="AO70" s="25"/>
      <c r="AP70" s="25"/>
      <c r="AQ70" s="25"/>
      <c r="AR70" s="25"/>
      <c r="AS70" s="25"/>
      <c r="AT70" s="30" t="e">
        <f t="shared" si="15"/>
        <v>#N/A</v>
      </c>
      <c r="AU70" s="30" t="e">
        <f t="shared" si="16"/>
        <v>#N/A</v>
      </c>
      <c r="AV70" s="30" t="e">
        <f t="shared" si="17"/>
        <v>#N/A</v>
      </c>
      <c r="AW70" s="25"/>
      <c r="AX70" s="25"/>
      <c r="AY70" s="25"/>
      <c r="AZ70" s="25"/>
      <c r="BE70" s="25"/>
      <c r="BF70" s="25"/>
      <c r="BG70" s="25"/>
      <c r="BH70" s="25"/>
      <c r="BI70" s="25"/>
    </row>
    <row r="71" spans="1:61" x14ac:dyDescent="0.3">
      <c r="A71" s="24"/>
      <c r="B71" s="24"/>
      <c r="C71" s="25"/>
      <c r="D71" s="25"/>
      <c r="G71" s="25"/>
      <c r="H71" s="24"/>
      <c r="I71" s="25"/>
      <c r="J71" s="25"/>
      <c r="K71" s="25"/>
      <c r="L71" s="25"/>
      <c r="M71" s="25"/>
      <c r="P71" s="25"/>
      <c r="Q71" s="25"/>
      <c r="R71" s="25"/>
      <c r="S71" s="25"/>
      <c r="T71" s="25"/>
      <c r="U71" s="25"/>
      <c r="V71" s="25"/>
      <c r="W71" s="25"/>
      <c r="X71" s="25"/>
      <c r="Y71" s="25"/>
      <c r="Z71" s="33" t="e">
        <f t="shared" si="12"/>
        <v>#N/A</v>
      </c>
      <c r="AA71" s="33" t="e">
        <f t="shared" si="13"/>
        <v>#N/A</v>
      </c>
      <c r="AB71" s="33" t="e">
        <f t="shared" si="14"/>
        <v>#N/A</v>
      </c>
      <c r="AC71" s="25"/>
      <c r="AD71" s="25"/>
      <c r="AE71" s="25"/>
      <c r="AF71" s="25"/>
      <c r="AG71" s="25"/>
      <c r="AH71" s="25"/>
      <c r="AI71" s="25"/>
      <c r="AJ71" s="25"/>
      <c r="AK71" s="25"/>
      <c r="AL71" s="25"/>
      <c r="AM71" s="25"/>
      <c r="AN71" s="25"/>
      <c r="AO71" s="25"/>
      <c r="AP71" s="25"/>
      <c r="AQ71" s="25"/>
      <c r="AR71" s="25"/>
      <c r="AS71" s="25"/>
      <c r="AT71" s="30" t="e">
        <f t="shared" si="15"/>
        <v>#N/A</v>
      </c>
      <c r="AU71" s="30" t="e">
        <f t="shared" si="16"/>
        <v>#N/A</v>
      </c>
      <c r="AV71" s="30" t="e">
        <f t="shared" si="17"/>
        <v>#N/A</v>
      </c>
      <c r="AW71" s="25"/>
      <c r="AX71" s="25"/>
      <c r="AY71" s="25"/>
      <c r="AZ71" s="25"/>
      <c r="BA71" s="25"/>
      <c r="BC71" s="25"/>
      <c r="BD71" s="25"/>
      <c r="BE71" s="25"/>
      <c r="BG71" s="25"/>
      <c r="BH71" s="25"/>
      <c r="BI71" s="25"/>
    </row>
    <row r="72" spans="1:61" x14ac:dyDescent="0.3">
      <c r="A72" s="24"/>
      <c r="B72" s="24"/>
      <c r="C72" s="25"/>
      <c r="D72" s="25"/>
      <c r="G72" s="25"/>
      <c r="H72" s="24"/>
      <c r="I72" s="25"/>
      <c r="J72" s="25"/>
      <c r="K72" s="25"/>
      <c r="L72" s="25"/>
      <c r="M72" s="25"/>
      <c r="P72" s="25"/>
      <c r="Q72" s="25"/>
      <c r="R72" s="25"/>
      <c r="S72" s="25"/>
      <c r="T72" s="25"/>
      <c r="U72" s="25"/>
      <c r="V72" s="25"/>
      <c r="W72" s="25"/>
      <c r="X72" s="25"/>
      <c r="Y72" s="25"/>
      <c r="Z72" s="33" t="e">
        <f t="shared" si="12"/>
        <v>#N/A</v>
      </c>
      <c r="AA72" s="33" t="e">
        <f t="shared" si="13"/>
        <v>#N/A</v>
      </c>
      <c r="AB72" s="33" t="e">
        <f t="shared" si="14"/>
        <v>#N/A</v>
      </c>
      <c r="AC72" s="25"/>
      <c r="AD72" s="25"/>
      <c r="AE72" s="25"/>
      <c r="AF72" s="25"/>
      <c r="AG72" s="25"/>
      <c r="AH72" s="25"/>
      <c r="AI72" s="25"/>
      <c r="AJ72" s="25"/>
      <c r="AK72" s="25"/>
      <c r="AL72" s="25"/>
      <c r="AM72" s="25"/>
      <c r="AN72" s="25"/>
      <c r="AO72" s="25"/>
      <c r="AP72" s="25"/>
      <c r="AQ72" s="25"/>
      <c r="AR72" s="25"/>
      <c r="AS72" s="25"/>
      <c r="AT72" s="30" t="e">
        <f t="shared" si="15"/>
        <v>#N/A</v>
      </c>
      <c r="AU72" s="30" t="e">
        <f t="shared" si="16"/>
        <v>#N/A</v>
      </c>
      <c r="AV72" s="30" t="e">
        <f t="shared" si="17"/>
        <v>#N/A</v>
      </c>
      <c r="AW72" s="25"/>
      <c r="AX72" s="25"/>
      <c r="AY72" s="25"/>
      <c r="AZ72" s="25"/>
      <c r="BA72" s="25"/>
      <c r="BB72" s="25"/>
      <c r="BD72" s="25"/>
      <c r="BE72" s="25"/>
      <c r="BF72" s="25"/>
      <c r="BG72" s="25"/>
      <c r="BH72" s="25"/>
      <c r="BI72" s="25"/>
    </row>
    <row r="73" spans="1:61" x14ac:dyDescent="0.3">
      <c r="A73" s="24"/>
      <c r="B73" s="24"/>
      <c r="C73" s="25"/>
      <c r="D73" s="25"/>
      <c r="G73" s="25"/>
      <c r="H73" s="24"/>
      <c r="I73" s="25"/>
      <c r="J73" s="25"/>
      <c r="K73" s="25"/>
      <c r="L73" s="25"/>
      <c r="M73" s="25"/>
      <c r="P73" s="25"/>
      <c r="Q73" s="25"/>
      <c r="R73" s="25"/>
      <c r="S73" s="25"/>
      <c r="T73" s="25"/>
      <c r="U73" s="25"/>
      <c r="V73" s="25"/>
      <c r="W73" s="25"/>
      <c r="X73" s="25"/>
      <c r="Y73" s="25"/>
      <c r="Z73" s="33" t="e">
        <f t="shared" si="12"/>
        <v>#N/A</v>
      </c>
      <c r="AA73" s="33" t="e">
        <f t="shared" si="13"/>
        <v>#N/A</v>
      </c>
      <c r="AB73" s="33" t="e">
        <f t="shared" si="14"/>
        <v>#N/A</v>
      </c>
      <c r="AC73" s="25"/>
      <c r="AD73" s="25"/>
      <c r="AE73" s="25"/>
      <c r="AF73" s="25"/>
      <c r="AG73" s="25"/>
      <c r="AH73" s="25"/>
      <c r="AI73" s="25"/>
      <c r="AJ73" s="25"/>
      <c r="AK73" s="25"/>
      <c r="AL73" s="25"/>
      <c r="AM73" s="25"/>
      <c r="AN73" s="25"/>
      <c r="AO73" s="25"/>
      <c r="AP73" s="25"/>
      <c r="AQ73" s="25"/>
      <c r="AR73" s="25"/>
      <c r="AS73" s="25"/>
      <c r="AT73" s="30" t="e">
        <f t="shared" si="15"/>
        <v>#N/A</v>
      </c>
      <c r="AU73" s="30" t="e">
        <f t="shared" si="16"/>
        <v>#N/A</v>
      </c>
      <c r="AV73" s="30" t="e">
        <f t="shared" si="17"/>
        <v>#N/A</v>
      </c>
      <c r="AW73" s="25"/>
      <c r="AX73" s="25"/>
      <c r="AY73" s="25"/>
      <c r="AZ73" s="25"/>
      <c r="BA73" s="25"/>
      <c r="BC73" s="25"/>
      <c r="BD73" s="25"/>
      <c r="BE73" s="25"/>
      <c r="BF73" s="25"/>
      <c r="BG73" s="25"/>
      <c r="BH73" s="25"/>
      <c r="BI73" s="25"/>
    </row>
    <row r="74" spans="1:61" x14ac:dyDescent="0.3">
      <c r="A74" s="24"/>
      <c r="B74" s="24"/>
      <c r="C74" s="25"/>
      <c r="D74" s="25"/>
      <c r="G74" s="25"/>
      <c r="H74" s="24"/>
      <c r="I74" s="25"/>
      <c r="J74" s="25"/>
      <c r="K74" s="25"/>
      <c r="L74" s="25"/>
      <c r="M74" s="25"/>
      <c r="P74" s="25"/>
      <c r="Q74" s="25"/>
      <c r="R74" s="25"/>
      <c r="S74" s="25"/>
      <c r="T74" s="25"/>
      <c r="U74" s="25"/>
      <c r="V74" s="25"/>
      <c r="W74" s="25"/>
      <c r="X74" s="25"/>
      <c r="Y74" s="25"/>
      <c r="Z74" s="33" t="e">
        <f t="shared" si="12"/>
        <v>#N/A</v>
      </c>
      <c r="AA74" s="33" t="e">
        <f t="shared" si="13"/>
        <v>#N/A</v>
      </c>
      <c r="AB74" s="33" t="e">
        <f t="shared" si="14"/>
        <v>#N/A</v>
      </c>
      <c r="AC74" s="25"/>
      <c r="AD74" s="25"/>
      <c r="AE74" s="25"/>
      <c r="AF74" s="25"/>
      <c r="AG74" s="25"/>
      <c r="AH74" s="25"/>
      <c r="AI74" s="25"/>
      <c r="AJ74" s="25"/>
      <c r="AK74" s="25"/>
      <c r="AL74" s="25"/>
      <c r="AM74" s="25"/>
      <c r="AN74" s="25"/>
      <c r="AO74" s="25"/>
      <c r="AP74" s="25"/>
      <c r="AQ74" s="25"/>
      <c r="AR74" s="25"/>
      <c r="AS74" s="25"/>
      <c r="AT74" s="30" t="e">
        <f t="shared" si="15"/>
        <v>#N/A</v>
      </c>
      <c r="AU74" s="30" t="e">
        <f t="shared" si="16"/>
        <v>#N/A</v>
      </c>
      <c r="AV74" s="30" t="e">
        <f t="shared" si="17"/>
        <v>#N/A</v>
      </c>
      <c r="AW74" s="25"/>
      <c r="AX74" s="25"/>
      <c r="AY74" s="25"/>
      <c r="AZ74" s="25"/>
      <c r="BB74" s="25"/>
      <c r="BC74" s="25"/>
      <c r="BD74" s="25"/>
      <c r="BG74" s="25"/>
      <c r="BH74" s="25"/>
      <c r="BI74" s="25"/>
    </row>
    <row r="75" spans="1:61" x14ac:dyDescent="0.3">
      <c r="A75" s="24"/>
      <c r="B75" s="24"/>
      <c r="C75" s="25"/>
      <c r="D75" s="25"/>
      <c r="G75" s="25"/>
      <c r="H75" s="24"/>
      <c r="I75" s="25"/>
      <c r="J75" s="25"/>
      <c r="K75" s="25"/>
      <c r="L75" s="25"/>
      <c r="M75" s="25"/>
      <c r="P75" s="25"/>
      <c r="Q75" s="25"/>
      <c r="R75" s="25"/>
      <c r="S75" s="25"/>
      <c r="T75" s="25"/>
      <c r="U75" s="25"/>
      <c r="V75" s="25"/>
      <c r="W75" s="25"/>
      <c r="X75" s="25"/>
      <c r="Y75" s="25"/>
      <c r="Z75" s="33" t="e">
        <f t="shared" si="12"/>
        <v>#N/A</v>
      </c>
      <c r="AA75" s="33" t="e">
        <f t="shared" si="13"/>
        <v>#N/A</v>
      </c>
      <c r="AB75" s="33" t="e">
        <f t="shared" si="14"/>
        <v>#N/A</v>
      </c>
      <c r="AC75" s="25"/>
      <c r="AD75" s="25"/>
      <c r="AE75" s="25"/>
      <c r="AF75" s="25"/>
      <c r="AG75" s="25"/>
      <c r="AH75" s="25"/>
      <c r="AI75" s="25"/>
      <c r="AJ75" s="25"/>
      <c r="AK75" s="25"/>
      <c r="AL75" s="25"/>
      <c r="AM75" s="25"/>
      <c r="AN75" s="25"/>
      <c r="AO75" s="25"/>
      <c r="AP75" s="25"/>
      <c r="AQ75" s="25"/>
      <c r="AR75" s="25"/>
      <c r="AS75" s="25"/>
      <c r="AT75" s="30" t="e">
        <f t="shared" si="15"/>
        <v>#N/A</v>
      </c>
      <c r="AU75" s="30" t="e">
        <f t="shared" si="16"/>
        <v>#N/A</v>
      </c>
      <c r="AV75" s="30" t="e">
        <f t="shared" si="17"/>
        <v>#N/A</v>
      </c>
      <c r="AW75" s="25"/>
      <c r="AX75" s="25"/>
      <c r="AY75" s="25"/>
      <c r="AZ75" s="25"/>
      <c r="BB75" s="25"/>
      <c r="BC75" s="25"/>
      <c r="BD75" s="25"/>
      <c r="BE75" s="25"/>
      <c r="BG75" s="25"/>
      <c r="BH75" s="25"/>
      <c r="BI75" s="25"/>
    </row>
    <row r="76" spans="1:61" x14ac:dyDescent="0.3">
      <c r="A76" s="24"/>
      <c r="B76" s="24"/>
      <c r="C76" s="25"/>
      <c r="D76" s="25"/>
      <c r="G76" s="25"/>
      <c r="H76" s="24"/>
      <c r="I76" s="25"/>
      <c r="J76" s="25"/>
      <c r="K76" s="25"/>
      <c r="L76" s="25"/>
      <c r="M76" s="25"/>
      <c r="P76" s="25"/>
      <c r="Q76" s="25"/>
      <c r="R76" s="25"/>
      <c r="S76" s="25"/>
      <c r="T76" s="25"/>
      <c r="U76" s="25"/>
      <c r="V76" s="25"/>
      <c r="W76" s="25"/>
      <c r="X76" s="25"/>
      <c r="Y76" s="25"/>
      <c r="Z76" s="33" t="e">
        <f t="shared" si="12"/>
        <v>#N/A</v>
      </c>
      <c r="AA76" s="33" t="e">
        <f t="shared" si="13"/>
        <v>#N/A</v>
      </c>
      <c r="AB76" s="33" t="e">
        <f t="shared" si="14"/>
        <v>#N/A</v>
      </c>
      <c r="AC76" s="25"/>
      <c r="AD76" s="25"/>
      <c r="AE76" s="25"/>
      <c r="AF76" s="25"/>
      <c r="AG76" s="25"/>
      <c r="AH76" s="25"/>
      <c r="AI76" s="25"/>
      <c r="AJ76" s="25"/>
      <c r="AK76" s="25"/>
      <c r="AL76" s="25"/>
      <c r="AM76" s="25"/>
      <c r="AN76" s="25"/>
      <c r="AO76" s="25"/>
      <c r="AP76" s="25"/>
      <c r="AQ76" s="25"/>
      <c r="AR76" s="25"/>
      <c r="AS76" s="25"/>
      <c r="AT76" s="30" t="e">
        <f t="shared" si="15"/>
        <v>#N/A</v>
      </c>
      <c r="AU76" s="30" t="e">
        <f t="shared" si="16"/>
        <v>#N/A</v>
      </c>
      <c r="AV76" s="30" t="e">
        <f t="shared" si="17"/>
        <v>#N/A</v>
      </c>
      <c r="AW76" s="25"/>
      <c r="AX76" s="25"/>
      <c r="AY76" s="25"/>
      <c r="AZ76" s="25"/>
      <c r="BA76" s="25"/>
      <c r="BB76" s="25"/>
      <c r="BD76" s="25"/>
      <c r="BE76" s="25"/>
      <c r="BG76" s="25"/>
      <c r="BH76" s="25"/>
      <c r="BI76" s="25"/>
    </row>
    <row r="77" spans="1:61" x14ac:dyDescent="0.3">
      <c r="A77" s="24"/>
      <c r="B77" s="24"/>
      <c r="C77" s="25"/>
      <c r="D77" s="25"/>
      <c r="G77" s="25"/>
      <c r="H77" s="24"/>
      <c r="I77" s="25"/>
      <c r="J77" s="25"/>
      <c r="K77" s="25"/>
      <c r="L77" s="25"/>
      <c r="M77" s="25"/>
      <c r="P77" s="25"/>
      <c r="Q77" s="25"/>
      <c r="R77" s="25"/>
      <c r="S77" s="25"/>
      <c r="T77" s="25"/>
      <c r="U77" s="25"/>
      <c r="V77" s="25"/>
      <c r="W77" s="25"/>
      <c r="X77" s="25"/>
      <c r="Y77" s="25"/>
      <c r="Z77" s="33" t="e">
        <f t="shared" si="12"/>
        <v>#N/A</v>
      </c>
      <c r="AA77" s="33" t="e">
        <f t="shared" si="13"/>
        <v>#N/A</v>
      </c>
      <c r="AB77" s="33" t="e">
        <f t="shared" si="14"/>
        <v>#N/A</v>
      </c>
      <c r="AC77" s="25"/>
      <c r="AD77" s="25"/>
      <c r="AE77" s="25"/>
      <c r="AF77" s="25"/>
      <c r="AG77" s="25"/>
      <c r="AH77" s="25"/>
      <c r="AI77" s="25"/>
      <c r="AJ77" s="25"/>
      <c r="AK77" s="25"/>
      <c r="AL77" s="25"/>
      <c r="AM77" s="25"/>
      <c r="AN77" s="25"/>
      <c r="AO77" s="25"/>
      <c r="AP77" s="25"/>
      <c r="AQ77" s="25"/>
      <c r="AR77" s="25"/>
      <c r="AS77" s="25"/>
      <c r="AT77" s="30" t="e">
        <f t="shared" si="15"/>
        <v>#N/A</v>
      </c>
      <c r="AU77" s="30" t="e">
        <f t="shared" si="16"/>
        <v>#N/A</v>
      </c>
      <c r="AV77" s="30" t="e">
        <f t="shared" si="17"/>
        <v>#N/A</v>
      </c>
      <c r="AW77" s="25"/>
      <c r="AX77" s="25"/>
      <c r="AY77" s="25"/>
      <c r="AZ77" s="25"/>
      <c r="BA77" s="25"/>
      <c r="BB77" s="25"/>
      <c r="BC77" s="25"/>
      <c r="BD77" s="25"/>
      <c r="BE77" s="25"/>
      <c r="BG77" s="25"/>
      <c r="BH77" s="25"/>
      <c r="BI77" s="25"/>
    </row>
    <row r="78" spans="1:61" x14ac:dyDescent="0.3">
      <c r="A78" s="24"/>
      <c r="B78" s="24"/>
      <c r="C78" s="25"/>
      <c r="D78" s="25"/>
      <c r="G78" s="25"/>
      <c r="H78" s="24"/>
      <c r="I78" s="25"/>
      <c r="J78" s="25"/>
      <c r="K78" s="25"/>
      <c r="L78" s="25"/>
      <c r="M78" s="25"/>
      <c r="P78" s="25"/>
      <c r="Q78" s="25"/>
      <c r="R78" s="25"/>
      <c r="S78" s="25"/>
      <c r="T78" s="25"/>
      <c r="U78" s="25"/>
      <c r="V78" s="25"/>
      <c r="W78" s="25"/>
      <c r="X78" s="25"/>
      <c r="Y78" s="25"/>
      <c r="Z78" s="33" t="e">
        <f t="shared" si="12"/>
        <v>#N/A</v>
      </c>
      <c r="AA78" s="33" t="e">
        <f t="shared" si="13"/>
        <v>#N/A</v>
      </c>
      <c r="AB78" s="33" t="e">
        <f t="shared" si="14"/>
        <v>#N/A</v>
      </c>
      <c r="AC78" s="25"/>
      <c r="AD78" s="25"/>
      <c r="AE78" s="25"/>
      <c r="AF78" s="25"/>
      <c r="AG78" s="25"/>
      <c r="AH78" s="25"/>
      <c r="AI78" s="25"/>
      <c r="AJ78" s="25"/>
      <c r="AK78" s="25"/>
      <c r="AL78" s="25"/>
      <c r="AM78" s="25"/>
      <c r="AN78" s="25"/>
      <c r="AO78" s="25"/>
      <c r="AP78" s="25"/>
      <c r="AQ78" s="25"/>
      <c r="AR78" s="25"/>
      <c r="AS78" s="25"/>
      <c r="AT78" s="30" t="e">
        <f t="shared" si="15"/>
        <v>#N/A</v>
      </c>
      <c r="AU78" s="30" t="e">
        <f t="shared" si="16"/>
        <v>#N/A</v>
      </c>
      <c r="AV78" s="30" t="e">
        <f t="shared" si="17"/>
        <v>#N/A</v>
      </c>
      <c r="AW78" s="25"/>
      <c r="AX78" s="25"/>
      <c r="AY78" s="25"/>
      <c r="AZ78" s="25"/>
      <c r="BA78" s="25"/>
      <c r="BB78" s="25"/>
      <c r="BE78" s="25"/>
      <c r="BF78" s="25"/>
      <c r="BG78" s="25"/>
      <c r="BH78" s="25"/>
      <c r="BI78" s="25"/>
    </row>
    <row r="79" spans="1:61" x14ac:dyDescent="0.3">
      <c r="A79" s="24"/>
      <c r="B79" s="24"/>
      <c r="C79" s="25"/>
      <c r="D79" s="25"/>
      <c r="G79" s="25"/>
      <c r="H79" s="24"/>
      <c r="I79" s="25"/>
      <c r="J79" s="25"/>
      <c r="K79" s="25"/>
      <c r="L79" s="25"/>
      <c r="M79" s="25"/>
      <c r="P79" s="25"/>
      <c r="Q79" s="25"/>
      <c r="R79" s="25"/>
      <c r="S79" s="25"/>
      <c r="T79" s="25"/>
      <c r="U79" s="25"/>
      <c r="V79" s="25"/>
      <c r="W79" s="25"/>
      <c r="X79" s="25"/>
      <c r="Y79" s="25"/>
      <c r="Z79" s="33" t="e">
        <f t="shared" si="12"/>
        <v>#N/A</v>
      </c>
      <c r="AA79" s="33" t="e">
        <f t="shared" si="13"/>
        <v>#N/A</v>
      </c>
      <c r="AB79" s="33" t="e">
        <f t="shared" si="14"/>
        <v>#N/A</v>
      </c>
      <c r="AC79" s="25"/>
      <c r="AD79" s="25"/>
      <c r="AE79" s="25"/>
      <c r="AF79" s="25"/>
      <c r="AG79" s="25"/>
      <c r="AH79" s="25"/>
      <c r="AI79" s="25"/>
      <c r="AJ79" s="25"/>
      <c r="AK79" s="25"/>
      <c r="AL79" s="25"/>
      <c r="AM79" s="25"/>
      <c r="AN79" s="25"/>
      <c r="AO79" s="25"/>
      <c r="AP79" s="25"/>
      <c r="AQ79" s="25"/>
      <c r="AR79" s="25"/>
      <c r="AS79" s="25"/>
      <c r="AT79" s="30" t="e">
        <f t="shared" si="15"/>
        <v>#N/A</v>
      </c>
      <c r="AU79" s="30" t="e">
        <f t="shared" si="16"/>
        <v>#N/A</v>
      </c>
      <c r="AV79" s="30" t="e">
        <f t="shared" si="17"/>
        <v>#N/A</v>
      </c>
      <c r="AW79" s="25"/>
      <c r="AX79" s="25"/>
      <c r="AY79" s="25"/>
      <c r="AZ79" s="25"/>
      <c r="BB79" s="25"/>
      <c r="BC79" s="25"/>
      <c r="BD79" s="25"/>
      <c r="BF79" s="25"/>
      <c r="BG79" s="25"/>
      <c r="BH79" s="25"/>
      <c r="BI79" s="25"/>
    </row>
    <row r="80" spans="1:61" x14ac:dyDescent="0.3">
      <c r="A80" s="24"/>
      <c r="B80" s="24"/>
      <c r="C80" s="25"/>
      <c r="D80" s="25"/>
      <c r="G80" s="25"/>
      <c r="H80" s="24"/>
      <c r="I80" s="25"/>
      <c r="J80" s="25"/>
      <c r="K80" s="25"/>
      <c r="L80" s="25"/>
      <c r="M80" s="25"/>
      <c r="P80" s="25"/>
      <c r="Q80" s="25"/>
      <c r="R80" s="25"/>
      <c r="S80" s="25"/>
      <c r="T80" s="25"/>
      <c r="U80" s="25"/>
      <c r="V80" s="25"/>
      <c r="W80" s="25"/>
      <c r="X80" s="25"/>
      <c r="Y80" s="25"/>
      <c r="Z80" s="33" t="e">
        <f t="shared" si="12"/>
        <v>#N/A</v>
      </c>
      <c r="AA80" s="33" t="e">
        <f t="shared" si="13"/>
        <v>#N/A</v>
      </c>
      <c r="AB80" s="33" t="e">
        <f t="shared" si="14"/>
        <v>#N/A</v>
      </c>
      <c r="AC80" s="25"/>
      <c r="AD80" s="25"/>
      <c r="AE80" s="25"/>
      <c r="AF80" s="25"/>
      <c r="AG80" s="25"/>
      <c r="AH80" s="25"/>
      <c r="AI80" s="25"/>
      <c r="AJ80" s="25"/>
      <c r="AK80" s="25"/>
      <c r="AL80" s="25"/>
      <c r="AM80" s="25"/>
      <c r="AN80" s="25"/>
      <c r="AO80" s="25"/>
      <c r="AP80" s="25"/>
      <c r="AQ80" s="25"/>
      <c r="AR80" s="25"/>
      <c r="AS80" s="25"/>
      <c r="AT80" s="30" t="e">
        <f t="shared" si="15"/>
        <v>#N/A</v>
      </c>
      <c r="AU80" s="30" t="e">
        <f t="shared" si="16"/>
        <v>#N/A</v>
      </c>
      <c r="AV80" s="30" t="e">
        <f t="shared" si="17"/>
        <v>#N/A</v>
      </c>
      <c r="AW80" s="25"/>
      <c r="AX80" s="25"/>
      <c r="AY80" s="25"/>
      <c r="AZ80" s="25"/>
      <c r="BB80" s="25"/>
      <c r="BD80" s="25"/>
      <c r="BG80" s="25"/>
      <c r="BH80" s="25"/>
      <c r="BI80" s="25"/>
    </row>
    <row r="81" spans="1:61" x14ac:dyDescent="0.3">
      <c r="A81" s="24"/>
      <c r="B81" s="24"/>
      <c r="C81" s="25"/>
      <c r="D81" s="25"/>
      <c r="G81" s="25"/>
      <c r="H81" s="24"/>
      <c r="I81" s="25"/>
      <c r="J81" s="25"/>
      <c r="K81" s="25"/>
      <c r="L81" s="25"/>
      <c r="M81" s="25"/>
      <c r="P81" s="25"/>
      <c r="Q81" s="25"/>
      <c r="R81" s="25"/>
      <c r="S81" s="25"/>
      <c r="T81" s="25"/>
      <c r="U81" s="25"/>
      <c r="V81" s="25"/>
      <c r="W81" s="25"/>
      <c r="X81" s="25"/>
      <c r="Y81" s="25"/>
      <c r="Z81" s="33" t="e">
        <f t="shared" si="12"/>
        <v>#N/A</v>
      </c>
      <c r="AA81" s="33" t="e">
        <f t="shared" si="13"/>
        <v>#N/A</v>
      </c>
      <c r="AB81" s="33" t="e">
        <f t="shared" si="14"/>
        <v>#N/A</v>
      </c>
      <c r="AC81" s="25"/>
      <c r="AD81" s="25"/>
      <c r="AE81" s="25"/>
      <c r="AF81" s="25"/>
      <c r="AG81" s="25"/>
      <c r="AH81" s="25"/>
      <c r="AI81" s="25"/>
      <c r="AJ81" s="25"/>
      <c r="AK81" s="25"/>
      <c r="AL81" s="25"/>
      <c r="AM81" s="25"/>
      <c r="AN81" s="25"/>
      <c r="AO81" s="25"/>
      <c r="AP81" s="25"/>
      <c r="AQ81" s="25"/>
      <c r="AR81" s="25"/>
      <c r="AS81" s="25"/>
      <c r="AT81" s="30" t="e">
        <f t="shared" si="15"/>
        <v>#N/A</v>
      </c>
      <c r="AU81" s="30" t="e">
        <f t="shared" si="16"/>
        <v>#N/A</v>
      </c>
      <c r="AV81" s="30" t="e">
        <f t="shared" si="17"/>
        <v>#N/A</v>
      </c>
      <c r="AW81" s="25"/>
      <c r="AX81" s="25"/>
      <c r="AY81" s="25"/>
      <c r="AZ81" s="25"/>
      <c r="BA81" s="25"/>
      <c r="BB81" s="25"/>
      <c r="BC81" s="25"/>
      <c r="BD81" s="25"/>
      <c r="BE81" s="25"/>
      <c r="BF81" s="25"/>
      <c r="BG81" s="25"/>
      <c r="BH81" s="25"/>
      <c r="BI81" s="25"/>
    </row>
    <row r="82" spans="1:61" x14ac:dyDescent="0.3">
      <c r="A82" s="24"/>
      <c r="B82" s="24"/>
      <c r="C82" s="25"/>
      <c r="D82" s="25"/>
      <c r="G82" s="25"/>
      <c r="H82" s="24"/>
      <c r="I82" s="25"/>
      <c r="J82" s="25"/>
      <c r="K82" s="25"/>
      <c r="L82" s="25"/>
      <c r="M82" s="25"/>
      <c r="P82" s="25"/>
      <c r="Q82" s="25"/>
      <c r="R82" s="25"/>
      <c r="S82" s="25"/>
      <c r="T82" s="25"/>
      <c r="U82" s="25"/>
      <c r="V82" s="25"/>
      <c r="W82" s="25"/>
      <c r="X82" s="25"/>
      <c r="Y82" s="25"/>
      <c r="Z82" s="33" t="e">
        <f t="shared" si="12"/>
        <v>#N/A</v>
      </c>
      <c r="AA82" s="33" t="e">
        <f t="shared" si="13"/>
        <v>#N/A</v>
      </c>
      <c r="AB82" s="33" t="e">
        <f t="shared" si="14"/>
        <v>#N/A</v>
      </c>
      <c r="AC82" s="25"/>
      <c r="AD82" s="25"/>
      <c r="AE82" s="25"/>
      <c r="AF82" s="25"/>
      <c r="AG82" s="25"/>
      <c r="AH82" s="25"/>
      <c r="AI82" s="25"/>
      <c r="AJ82" s="25"/>
      <c r="AK82" s="25"/>
      <c r="AL82" s="25"/>
      <c r="AM82" s="25"/>
      <c r="AN82" s="25"/>
      <c r="AO82" s="25"/>
      <c r="AP82" s="25"/>
      <c r="AQ82" s="25"/>
      <c r="AR82" s="25"/>
      <c r="AS82" s="25"/>
      <c r="AT82" s="30" t="e">
        <f t="shared" si="15"/>
        <v>#N/A</v>
      </c>
      <c r="AU82" s="30" t="e">
        <f t="shared" si="16"/>
        <v>#N/A</v>
      </c>
      <c r="AV82" s="30" t="e">
        <f t="shared" si="17"/>
        <v>#N/A</v>
      </c>
      <c r="AW82" s="25"/>
      <c r="AX82" s="25"/>
      <c r="AY82" s="25"/>
      <c r="AZ82" s="25"/>
      <c r="BC82" s="25"/>
      <c r="BD82" s="25"/>
      <c r="BG82" s="25"/>
      <c r="BH82" s="25"/>
      <c r="BI82" s="25"/>
    </row>
    <row r="83" spans="1:61" x14ac:dyDescent="0.3">
      <c r="A83" s="24"/>
      <c r="B83" s="24"/>
      <c r="C83" s="25"/>
      <c r="D83" s="25"/>
      <c r="G83" s="25"/>
      <c r="H83" s="24"/>
      <c r="I83" s="25"/>
      <c r="J83" s="25"/>
      <c r="K83" s="25"/>
      <c r="L83" s="25"/>
      <c r="M83" s="25"/>
      <c r="P83" s="25"/>
      <c r="Q83" s="25"/>
      <c r="R83" s="25"/>
      <c r="S83" s="25"/>
      <c r="T83" s="25"/>
      <c r="U83" s="25"/>
      <c r="V83" s="25"/>
      <c r="W83" s="25"/>
      <c r="X83" s="25"/>
      <c r="Y83" s="25"/>
      <c r="Z83" s="33" t="e">
        <f t="shared" si="12"/>
        <v>#N/A</v>
      </c>
      <c r="AA83" s="33" t="e">
        <f t="shared" si="13"/>
        <v>#N/A</v>
      </c>
      <c r="AB83" s="33" t="e">
        <f t="shared" si="14"/>
        <v>#N/A</v>
      </c>
      <c r="AC83" s="25"/>
      <c r="AD83" s="25"/>
      <c r="AE83" s="25"/>
      <c r="AF83" s="25"/>
      <c r="AG83" s="25"/>
      <c r="AH83" s="25"/>
      <c r="AI83" s="25"/>
      <c r="AJ83" s="25"/>
      <c r="AK83" s="25"/>
      <c r="AL83" s="25"/>
      <c r="AM83" s="25"/>
      <c r="AN83" s="25"/>
      <c r="AO83" s="25"/>
      <c r="AP83" s="25"/>
      <c r="AQ83" s="25"/>
      <c r="AR83" s="25"/>
      <c r="AS83" s="25"/>
      <c r="AT83" s="30" t="e">
        <f t="shared" si="15"/>
        <v>#N/A</v>
      </c>
      <c r="AU83" s="30" t="e">
        <f t="shared" si="16"/>
        <v>#N/A</v>
      </c>
      <c r="AV83" s="30" t="e">
        <f t="shared" si="17"/>
        <v>#N/A</v>
      </c>
      <c r="AW83" s="25"/>
      <c r="AX83" s="25"/>
      <c r="AY83" s="25"/>
      <c r="AZ83" s="25"/>
      <c r="BA83" s="25"/>
      <c r="BB83" s="25"/>
      <c r="BC83" s="25"/>
      <c r="BG83" s="25"/>
      <c r="BH83" s="25"/>
      <c r="BI83" s="25"/>
    </row>
    <row r="84" spans="1:61" x14ac:dyDescent="0.3">
      <c r="A84" s="24"/>
      <c r="B84" s="24"/>
      <c r="C84" s="25"/>
      <c r="D84" s="25"/>
      <c r="G84" s="25"/>
      <c r="H84" s="24"/>
      <c r="I84" s="25"/>
      <c r="J84" s="25"/>
      <c r="K84" s="25"/>
      <c r="L84" s="25"/>
      <c r="M84" s="25"/>
      <c r="P84" s="25"/>
      <c r="Q84" s="25"/>
      <c r="R84" s="25"/>
      <c r="S84" s="25"/>
      <c r="T84" s="25"/>
      <c r="U84" s="25"/>
      <c r="V84" s="25"/>
      <c r="W84" s="25"/>
      <c r="X84" s="25"/>
      <c r="Y84" s="25"/>
      <c r="Z84" s="33" t="e">
        <f t="shared" si="12"/>
        <v>#N/A</v>
      </c>
      <c r="AA84" s="33" t="e">
        <f t="shared" si="13"/>
        <v>#N/A</v>
      </c>
      <c r="AB84" s="33" t="e">
        <f t="shared" si="14"/>
        <v>#N/A</v>
      </c>
      <c r="AC84" s="25"/>
      <c r="AD84" s="25"/>
      <c r="AE84" s="25"/>
      <c r="AF84" s="25"/>
      <c r="AG84" s="25"/>
      <c r="AH84" s="25"/>
      <c r="AI84" s="25"/>
      <c r="AJ84" s="25"/>
      <c r="AK84" s="25"/>
      <c r="AL84" s="25"/>
      <c r="AM84" s="25"/>
      <c r="AN84" s="25"/>
      <c r="AO84" s="25"/>
      <c r="AP84" s="25"/>
      <c r="AQ84" s="25"/>
      <c r="AR84" s="25"/>
      <c r="AS84" s="25"/>
      <c r="AT84" s="30" t="e">
        <f t="shared" si="15"/>
        <v>#N/A</v>
      </c>
      <c r="AU84" s="30" t="e">
        <f t="shared" si="16"/>
        <v>#N/A</v>
      </c>
      <c r="AV84" s="30" t="e">
        <f t="shared" si="17"/>
        <v>#N/A</v>
      </c>
      <c r="AW84" s="25"/>
      <c r="AX84" s="25"/>
      <c r="AY84" s="25"/>
      <c r="AZ84" s="25"/>
      <c r="BA84" s="25"/>
      <c r="BB84" s="25"/>
      <c r="BC84" s="25"/>
      <c r="BD84" s="25"/>
      <c r="BF84" s="25"/>
      <c r="BG84" s="25"/>
      <c r="BH84" s="25"/>
      <c r="BI84" s="25"/>
    </row>
    <row r="85" spans="1:61" x14ac:dyDescent="0.3">
      <c r="A85" s="24"/>
      <c r="B85" s="24"/>
      <c r="C85" s="25"/>
      <c r="D85" s="25"/>
      <c r="G85" s="25"/>
      <c r="H85" s="24"/>
      <c r="I85" s="25"/>
      <c r="J85" s="25"/>
      <c r="K85" s="25"/>
      <c r="L85" s="25"/>
      <c r="M85" s="25"/>
      <c r="P85" s="25"/>
      <c r="Q85" s="25"/>
      <c r="R85" s="25"/>
      <c r="S85" s="25"/>
      <c r="T85" s="25"/>
      <c r="U85" s="25"/>
      <c r="V85" s="25"/>
      <c r="W85" s="25"/>
      <c r="X85" s="25"/>
      <c r="Y85" s="25"/>
      <c r="Z85" s="33" t="e">
        <f t="shared" si="12"/>
        <v>#N/A</v>
      </c>
      <c r="AA85" s="33" t="e">
        <f t="shared" si="13"/>
        <v>#N/A</v>
      </c>
      <c r="AB85" s="33" t="e">
        <f t="shared" si="14"/>
        <v>#N/A</v>
      </c>
      <c r="AC85" s="25"/>
      <c r="AD85" s="25"/>
      <c r="AE85" s="25"/>
      <c r="AF85" s="25"/>
      <c r="AG85" s="25"/>
      <c r="AH85" s="25"/>
      <c r="AI85" s="25"/>
      <c r="AJ85" s="25"/>
      <c r="AK85" s="25"/>
      <c r="AL85" s="25"/>
      <c r="AM85" s="25"/>
      <c r="AN85" s="25"/>
      <c r="AO85" s="25"/>
      <c r="AP85" s="25"/>
      <c r="AQ85" s="25"/>
      <c r="AR85" s="25"/>
      <c r="AS85" s="25"/>
      <c r="AT85" s="30" t="e">
        <f t="shared" si="15"/>
        <v>#N/A</v>
      </c>
      <c r="AU85" s="30" t="e">
        <f t="shared" si="16"/>
        <v>#N/A</v>
      </c>
      <c r="AV85" s="30" t="e">
        <f t="shared" si="17"/>
        <v>#N/A</v>
      </c>
      <c r="AW85" s="25"/>
      <c r="AX85" s="25"/>
      <c r="AY85" s="25"/>
      <c r="AZ85" s="25"/>
      <c r="BA85" s="25"/>
      <c r="BC85" s="25"/>
      <c r="BE85" s="25"/>
      <c r="BF85" s="25"/>
      <c r="BG85" s="25"/>
      <c r="BH85" s="25"/>
      <c r="BI85" s="25"/>
    </row>
    <row r="86" spans="1:61" x14ac:dyDescent="0.3">
      <c r="A86" s="24"/>
      <c r="B86" s="24"/>
      <c r="C86" s="25"/>
      <c r="D86" s="25"/>
      <c r="G86" s="25"/>
      <c r="H86" s="24"/>
      <c r="I86" s="25"/>
      <c r="J86" s="25"/>
      <c r="K86" s="25"/>
      <c r="L86" s="25"/>
      <c r="M86" s="25"/>
      <c r="P86" s="25"/>
      <c r="Q86" s="25"/>
      <c r="R86" s="25"/>
      <c r="S86" s="25"/>
      <c r="T86" s="25"/>
      <c r="U86" s="25"/>
      <c r="V86" s="25"/>
      <c r="W86" s="25"/>
      <c r="X86" s="25"/>
      <c r="Y86" s="25"/>
      <c r="Z86" s="33" t="e">
        <f t="shared" si="12"/>
        <v>#N/A</v>
      </c>
      <c r="AA86" s="33" t="e">
        <f t="shared" si="13"/>
        <v>#N/A</v>
      </c>
      <c r="AB86" s="33" t="e">
        <f t="shared" si="14"/>
        <v>#N/A</v>
      </c>
      <c r="AC86" s="25"/>
      <c r="AD86" s="25"/>
      <c r="AE86" s="25"/>
      <c r="AF86" s="25"/>
      <c r="AG86" s="25"/>
      <c r="AH86" s="25"/>
      <c r="AI86" s="25"/>
      <c r="AJ86" s="25"/>
      <c r="AK86" s="25"/>
      <c r="AL86" s="25"/>
      <c r="AM86" s="25"/>
      <c r="AN86" s="25"/>
      <c r="AO86" s="25"/>
      <c r="AP86" s="25"/>
      <c r="AQ86" s="25"/>
      <c r="AR86" s="25"/>
      <c r="AS86" s="25"/>
      <c r="AT86" s="30" t="e">
        <f t="shared" si="15"/>
        <v>#N/A</v>
      </c>
      <c r="AU86" s="30" t="e">
        <f t="shared" si="16"/>
        <v>#N/A</v>
      </c>
      <c r="AV86" s="30" t="e">
        <f t="shared" si="17"/>
        <v>#N/A</v>
      </c>
      <c r="AW86" s="25"/>
      <c r="AX86" s="25"/>
      <c r="AY86" s="25"/>
      <c r="AZ86" s="25"/>
      <c r="BA86" s="25"/>
      <c r="BB86" s="25"/>
      <c r="BD86" s="25"/>
      <c r="BG86" s="25"/>
      <c r="BH86" s="25"/>
      <c r="BI86" s="25"/>
    </row>
    <row r="87" spans="1:61" x14ac:dyDescent="0.3">
      <c r="A87" s="24"/>
      <c r="B87" s="24"/>
      <c r="C87" s="25"/>
      <c r="D87" s="25"/>
      <c r="G87" s="25"/>
      <c r="H87" s="24"/>
      <c r="I87" s="25"/>
      <c r="J87" s="25"/>
      <c r="K87" s="25"/>
      <c r="L87" s="25"/>
      <c r="M87" s="25"/>
      <c r="P87" s="25"/>
      <c r="Q87" s="25"/>
      <c r="R87" s="25"/>
      <c r="S87" s="25"/>
      <c r="T87" s="25"/>
      <c r="U87" s="25"/>
      <c r="V87" s="25"/>
      <c r="W87" s="25"/>
      <c r="X87" s="25"/>
      <c r="Y87" s="25"/>
      <c r="Z87" s="33" t="e">
        <f t="shared" si="12"/>
        <v>#N/A</v>
      </c>
      <c r="AA87" s="33" t="e">
        <f t="shared" si="13"/>
        <v>#N/A</v>
      </c>
      <c r="AB87" s="33" t="e">
        <f t="shared" si="14"/>
        <v>#N/A</v>
      </c>
      <c r="AC87" s="25"/>
      <c r="AD87" s="25"/>
      <c r="AE87" s="25"/>
      <c r="AF87" s="25"/>
      <c r="AG87" s="25"/>
      <c r="AH87" s="25"/>
      <c r="AI87" s="25"/>
      <c r="AJ87" s="25"/>
      <c r="AK87" s="25"/>
      <c r="AL87" s="25"/>
      <c r="AM87" s="25"/>
      <c r="AN87" s="25"/>
      <c r="AO87" s="25"/>
      <c r="AP87" s="25"/>
      <c r="AQ87" s="25"/>
      <c r="AR87" s="25"/>
      <c r="AS87" s="25"/>
      <c r="AT87" s="30" t="e">
        <f t="shared" si="15"/>
        <v>#N/A</v>
      </c>
      <c r="AU87" s="30" t="e">
        <f t="shared" si="16"/>
        <v>#N/A</v>
      </c>
      <c r="AV87" s="30" t="e">
        <f t="shared" si="17"/>
        <v>#N/A</v>
      </c>
      <c r="AW87" s="25"/>
      <c r="AX87" s="25"/>
      <c r="AY87" s="25"/>
      <c r="AZ87" s="25"/>
      <c r="BA87" s="25"/>
      <c r="BB87" s="25"/>
      <c r="BC87" s="25"/>
      <c r="BD87" s="25"/>
      <c r="BE87" s="25"/>
      <c r="BG87" s="25"/>
      <c r="BH87" s="25"/>
      <c r="BI87" s="25"/>
    </row>
    <row r="88" spans="1:61" x14ac:dyDescent="0.3">
      <c r="A88" s="24"/>
      <c r="B88" s="24"/>
      <c r="C88" s="25"/>
      <c r="D88" s="25"/>
      <c r="G88" s="25"/>
      <c r="H88" s="24"/>
      <c r="I88" s="25"/>
      <c r="J88" s="25"/>
      <c r="K88" s="25"/>
      <c r="L88" s="25"/>
      <c r="M88" s="25"/>
      <c r="P88" s="25"/>
      <c r="Q88" s="25"/>
      <c r="R88" s="25"/>
      <c r="S88" s="25"/>
      <c r="T88" s="25"/>
      <c r="U88" s="25"/>
      <c r="V88" s="25"/>
      <c r="W88" s="25"/>
      <c r="X88" s="25"/>
      <c r="Y88" s="25"/>
      <c r="Z88" s="33" t="e">
        <f t="shared" si="12"/>
        <v>#N/A</v>
      </c>
      <c r="AA88" s="33" t="e">
        <f t="shared" si="13"/>
        <v>#N/A</v>
      </c>
      <c r="AB88" s="33" t="e">
        <f t="shared" si="14"/>
        <v>#N/A</v>
      </c>
      <c r="AC88" s="25"/>
      <c r="AD88" s="25"/>
      <c r="AE88" s="25"/>
      <c r="AF88" s="25"/>
      <c r="AG88" s="25"/>
      <c r="AH88" s="25"/>
      <c r="AI88" s="25"/>
      <c r="AJ88" s="25"/>
      <c r="AK88" s="25"/>
      <c r="AL88" s="25"/>
      <c r="AM88" s="25"/>
      <c r="AN88" s="25"/>
      <c r="AO88" s="25"/>
      <c r="AP88" s="25"/>
      <c r="AQ88" s="25"/>
      <c r="AR88" s="25"/>
      <c r="AS88" s="25"/>
      <c r="AT88" s="30" t="e">
        <f t="shared" si="15"/>
        <v>#N/A</v>
      </c>
      <c r="AU88" s="30" t="e">
        <f t="shared" si="16"/>
        <v>#N/A</v>
      </c>
      <c r="AV88" s="30" t="e">
        <f t="shared" si="17"/>
        <v>#N/A</v>
      </c>
      <c r="AW88" s="25"/>
      <c r="AX88" s="25"/>
      <c r="AY88" s="25"/>
      <c r="AZ88" s="25"/>
      <c r="BA88" s="25"/>
      <c r="BB88" s="25"/>
      <c r="BD88" s="25"/>
      <c r="BE88" s="25"/>
      <c r="BF88" s="25"/>
      <c r="BG88" s="25"/>
      <c r="BH88" s="25"/>
      <c r="BI88" s="25"/>
    </row>
    <row r="89" spans="1:61" x14ac:dyDescent="0.3">
      <c r="A89" s="24"/>
      <c r="B89" s="24"/>
      <c r="C89" s="25"/>
      <c r="D89" s="25"/>
      <c r="G89" s="25"/>
      <c r="H89" s="24"/>
      <c r="I89" s="25"/>
      <c r="J89" s="25"/>
      <c r="K89" s="25"/>
      <c r="L89" s="25"/>
      <c r="M89" s="25"/>
      <c r="P89" s="25"/>
      <c r="Q89" s="25"/>
      <c r="R89" s="25"/>
      <c r="S89" s="25"/>
      <c r="T89" s="25"/>
      <c r="U89" s="25"/>
      <c r="V89" s="25"/>
      <c r="W89" s="25"/>
      <c r="X89" s="25"/>
      <c r="Y89" s="25"/>
      <c r="Z89" s="33" t="e">
        <f t="shared" si="12"/>
        <v>#N/A</v>
      </c>
      <c r="AA89" s="33" t="e">
        <f t="shared" si="13"/>
        <v>#N/A</v>
      </c>
      <c r="AB89" s="33" t="e">
        <f t="shared" si="14"/>
        <v>#N/A</v>
      </c>
      <c r="AC89" s="25"/>
      <c r="AD89" s="25"/>
      <c r="AE89" s="25"/>
      <c r="AF89" s="25"/>
      <c r="AG89" s="25"/>
      <c r="AH89" s="25"/>
      <c r="AI89" s="25"/>
      <c r="AJ89" s="25"/>
      <c r="AK89" s="25"/>
      <c r="AL89" s="25"/>
      <c r="AM89" s="25"/>
      <c r="AN89" s="25"/>
      <c r="AO89" s="25"/>
      <c r="AP89" s="25"/>
      <c r="AQ89" s="25"/>
      <c r="AR89" s="25"/>
      <c r="AS89" s="25"/>
      <c r="AT89" s="30" t="e">
        <f t="shared" si="15"/>
        <v>#N/A</v>
      </c>
      <c r="AU89" s="30" t="e">
        <f t="shared" si="16"/>
        <v>#N/A</v>
      </c>
      <c r="AV89" s="30" t="e">
        <f t="shared" si="17"/>
        <v>#N/A</v>
      </c>
      <c r="AW89" s="25"/>
      <c r="AX89" s="25"/>
      <c r="AY89" s="25"/>
      <c r="AZ89" s="25"/>
      <c r="BA89" s="25"/>
      <c r="BB89" s="25"/>
      <c r="BD89" s="25"/>
      <c r="BF89" s="25"/>
      <c r="BG89" s="25"/>
      <c r="BH89" s="25"/>
      <c r="BI89" s="25"/>
    </row>
    <row r="90" spans="1:61" x14ac:dyDescent="0.3">
      <c r="A90" s="24"/>
      <c r="B90" s="24"/>
      <c r="C90" s="25"/>
      <c r="D90" s="25"/>
      <c r="G90" s="25"/>
      <c r="H90" s="24"/>
      <c r="I90" s="25"/>
      <c r="J90" s="25"/>
      <c r="K90" s="25"/>
      <c r="L90" s="25"/>
      <c r="M90" s="25"/>
      <c r="P90" s="25"/>
      <c r="Q90" s="25"/>
      <c r="R90" s="25"/>
      <c r="S90" s="25"/>
      <c r="T90" s="25"/>
      <c r="U90" s="25"/>
      <c r="V90" s="25"/>
      <c r="W90" s="25"/>
      <c r="X90" s="25"/>
      <c r="Y90" s="25"/>
      <c r="Z90" s="33" t="e">
        <f t="shared" si="12"/>
        <v>#N/A</v>
      </c>
      <c r="AA90" s="33" t="e">
        <f t="shared" si="13"/>
        <v>#N/A</v>
      </c>
      <c r="AB90" s="33" t="e">
        <f t="shared" si="14"/>
        <v>#N/A</v>
      </c>
      <c r="AC90" s="25"/>
      <c r="AD90" s="25"/>
      <c r="AE90" s="25"/>
      <c r="AF90" s="25"/>
      <c r="AG90" s="25"/>
      <c r="AH90" s="25"/>
      <c r="AI90" s="25"/>
      <c r="AJ90" s="25"/>
      <c r="AK90" s="25"/>
      <c r="AL90" s="25"/>
      <c r="AM90" s="25"/>
      <c r="AN90" s="25"/>
      <c r="AO90" s="25"/>
      <c r="AP90" s="25"/>
      <c r="AQ90" s="25"/>
      <c r="AR90" s="25"/>
      <c r="AS90" s="25"/>
      <c r="AT90" s="30" t="e">
        <f t="shared" si="15"/>
        <v>#N/A</v>
      </c>
      <c r="AU90" s="30" t="e">
        <f t="shared" si="16"/>
        <v>#N/A</v>
      </c>
      <c r="AV90" s="30" t="e">
        <f t="shared" si="17"/>
        <v>#N/A</v>
      </c>
      <c r="AW90" s="25"/>
      <c r="AX90" s="25"/>
      <c r="AY90" s="25"/>
      <c r="AZ90" s="25"/>
      <c r="BA90" s="25"/>
      <c r="BB90" s="25"/>
      <c r="BD90" s="25"/>
      <c r="BE90" s="25"/>
      <c r="BF90" s="25"/>
      <c r="BG90" s="25"/>
      <c r="BH90" s="25"/>
      <c r="BI90" s="25"/>
    </row>
    <row r="91" spans="1:61" x14ac:dyDescent="0.3">
      <c r="A91" s="24"/>
      <c r="B91" s="24"/>
      <c r="C91" s="25"/>
      <c r="D91" s="25"/>
      <c r="G91" s="25"/>
      <c r="H91" s="24"/>
      <c r="I91" s="25"/>
      <c r="J91" s="25"/>
      <c r="K91" s="25"/>
      <c r="L91" s="25"/>
      <c r="M91" s="25"/>
      <c r="P91" s="25"/>
      <c r="Q91" s="25"/>
      <c r="R91" s="25"/>
      <c r="S91" s="25"/>
      <c r="T91" s="25"/>
      <c r="U91" s="25"/>
      <c r="V91" s="25"/>
      <c r="W91" s="25"/>
      <c r="X91" s="25"/>
      <c r="Y91" s="25"/>
      <c r="Z91" s="33" t="e">
        <f t="shared" si="12"/>
        <v>#N/A</v>
      </c>
      <c r="AA91" s="33" t="e">
        <f t="shared" si="13"/>
        <v>#N/A</v>
      </c>
      <c r="AB91" s="33" t="e">
        <f t="shared" si="14"/>
        <v>#N/A</v>
      </c>
      <c r="AC91" s="25"/>
      <c r="AD91" s="25"/>
      <c r="AE91" s="25"/>
      <c r="AF91" s="25"/>
      <c r="AG91" s="25"/>
      <c r="AH91" s="25"/>
      <c r="AI91" s="25"/>
      <c r="AJ91" s="25"/>
      <c r="AK91" s="25"/>
      <c r="AL91" s="25"/>
      <c r="AM91" s="25"/>
      <c r="AN91" s="25"/>
      <c r="AO91" s="25"/>
      <c r="AP91" s="25"/>
      <c r="AQ91" s="25"/>
      <c r="AR91" s="25"/>
      <c r="AS91" s="25"/>
      <c r="AT91" s="30" t="e">
        <f t="shared" si="15"/>
        <v>#N/A</v>
      </c>
      <c r="AU91" s="30" t="e">
        <f t="shared" si="16"/>
        <v>#N/A</v>
      </c>
      <c r="AV91" s="30" t="e">
        <f t="shared" si="17"/>
        <v>#N/A</v>
      </c>
      <c r="AW91" s="25"/>
      <c r="AX91" s="25"/>
      <c r="AY91" s="25"/>
      <c r="AZ91" s="25"/>
      <c r="BA91" s="25"/>
      <c r="BC91" s="25"/>
      <c r="BD91" s="25"/>
      <c r="BE91" s="25"/>
      <c r="BG91" s="25"/>
      <c r="BH91" s="25"/>
      <c r="BI91" s="25"/>
    </row>
    <row r="92" spans="1:61" x14ac:dyDescent="0.3">
      <c r="A92" s="24"/>
      <c r="B92" s="24"/>
      <c r="C92" s="25"/>
      <c r="D92" s="25"/>
      <c r="G92" s="25"/>
      <c r="H92" s="24"/>
      <c r="I92" s="25"/>
      <c r="J92" s="25"/>
      <c r="K92" s="25"/>
      <c r="L92" s="25"/>
      <c r="M92" s="25"/>
      <c r="P92" s="25"/>
      <c r="Q92" s="25"/>
      <c r="R92" s="25"/>
      <c r="S92" s="25"/>
      <c r="T92" s="25"/>
      <c r="U92" s="25"/>
      <c r="V92" s="25"/>
      <c r="W92" s="25"/>
      <c r="X92" s="25"/>
      <c r="Y92" s="25"/>
      <c r="Z92" s="33" t="e">
        <f t="shared" si="12"/>
        <v>#N/A</v>
      </c>
      <c r="AA92" s="33" t="e">
        <f t="shared" si="13"/>
        <v>#N/A</v>
      </c>
      <c r="AB92" s="33" t="e">
        <f t="shared" si="14"/>
        <v>#N/A</v>
      </c>
      <c r="AC92" s="25"/>
      <c r="AD92" s="25"/>
      <c r="AE92" s="25"/>
      <c r="AF92" s="25"/>
      <c r="AG92" s="25"/>
      <c r="AH92" s="25"/>
      <c r="AI92" s="25"/>
      <c r="AJ92" s="25"/>
      <c r="AK92" s="25"/>
      <c r="AL92" s="25"/>
      <c r="AM92" s="25"/>
      <c r="AN92" s="25"/>
      <c r="AO92" s="25"/>
      <c r="AP92" s="25"/>
      <c r="AQ92" s="25"/>
      <c r="AR92" s="25"/>
      <c r="AS92" s="25"/>
      <c r="AT92" s="30" t="e">
        <f t="shared" si="15"/>
        <v>#N/A</v>
      </c>
      <c r="AU92" s="30" t="e">
        <f t="shared" si="16"/>
        <v>#N/A</v>
      </c>
      <c r="AV92" s="30" t="e">
        <f t="shared" si="17"/>
        <v>#N/A</v>
      </c>
      <c r="AW92" s="25"/>
      <c r="AX92" s="25"/>
      <c r="AY92" s="25"/>
      <c r="AZ92" s="25"/>
      <c r="BB92" s="25"/>
      <c r="BC92" s="25"/>
      <c r="BG92" s="25"/>
      <c r="BH92" s="25"/>
      <c r="BI92" s="25"/>
    </row>
    <row r="93" spans="1:61" x14ac:dyDescent="0.3">
      <c r="A93" s="24"/>
      <c r="B93" s="24"/>
      <c r="C93" s="25"/>
      <c r="D93" s="25"/>
      <c r="G93" s="25"/>
      <c r="H93" s="24"/>
      <c r="I93" s="25"/>
      <c r="J93" s="25"/>
      <c r="K93" s="25"/>
      <c r="L93" s="25"/>
      <c r="M93" s="25"/>
      <c r="P93" s="25"/>
      <c r="Q93" s="25"/>
      <c r="R93" s="25"/>
      <c r="S93" s="25"/>
      <c r="T93" s="25"/>
      <c r="U93" s="25"/>
      <c r="V93" s="25"/>
      <c r="W93" s="25"/>
      <c r="X93" s="25"/>
      <c r="Y93" s="25"/>
      <c r="Z93" s="33" t="e">
        <f t="shared" si="12"/>
        <v>#N/A</v>
      </c>
      <c r="AA93" s="33" t="e">
        <f t="shared" si="13"/>
        <v>#N/A</v>
      </c>
      <c r="AB93" s="33" t="e">
        <f t="shared" si="14"/>
        <v>#N/A</v>
      </c>
      <c r="AC93" s="25"/>
      <c r="AD93" s="25"/>
      <c r="AE93" s="25"/>
      <c r="AF93" s="25"/>
      <c r="AG93" s="25"/>
      <c r="AH93" s="25"/>
      <c r="AI93" s="25"/>
      <c r="AJ93" s="25"/>
      <c r="AK93" s="25"/>
      <c r="AL93" s="25"/>
      <c r="AM93" s="25"/>
      <c r="AN93" s="25"/>
      <c r="AO93" s="25"/>
      <c r="AP93" s="25"/>
      <c r="AQ93" s="25"/>
      <c r="AR93" s="25"/>
      <c r="AS93" s="25"/>
      <c r="AT93" s="30" t="e">
        <f t="shared" si="15"/>
        <v>#N/A</v>
      </c>
      <c r="AU93" s="30" t="e">
        <f t="shared" si="16"/>
        <v>#N/A</v>
      </c>
      <c r="AV93" s="30" t="e">
        <f t="shared" si="17"/>
        <v>#N/A</v>
      </c>
      <c r="AW93" s="25"/>
      <c r="AX93" s="25"/>
      <c r="AY93" s="25"/>
      <c r="AZ93" s="25"/>
      <c r="BA93" s="25"/>
      <c r="BB93" s="25"/>
      <c r="BD93" s="25"/>
      <c r="BE93" s="25"/>
      <c r="BG93" s="25"/>
      <c r="BH93" s="25"/>
      <c r="BI93" s="25"/>
    </row>
    <row r="94" spans="1:61" x14ac:dyDescent="0.3">
      <c r="A94" s="24"/>
      <c r="B94" s="24"/>
      <c r="C94" s="25"/>
      <c r="D94" s="25"/>
      <c r="G94" s="25"/>
      <c r="H94" s="24"/>
      <c r="I94" s="25"/>
      <c r="J94" s="25"/>
      <c r="K94" s="25"/>
      <c r="L94" s="25"/>
      <c r="M94" s="25"/>
      <c r="P94" s="25"/>
      <c r="Q94" s="25"/>
      <c r="R94" s="25"/>
      <c r="S94" s="25"/>
      <c r="T94" s="25"/>
      <c r="U94" s="25"/>
      <c r="V94" s="25"/>
      <c r="W94" s="25"/>
      <c r="X94" s="25"/>
      <c r="Y94" s="25"/>
      <c r="Z94" s="33" t="e">
        <f t="shared" si="12"/>
        <v>#N/A</v>
      </c>
      <c r="AA94" s="33" t="e">
        <f t="shared" si="13"/>
        <v>#N/A</v>
      </c>
      <c r="AB94" s="33" t="e">
        <f t="shared" si="14"/>
        <v>#N/A</v>
      </c>
      <c r="AC94" s="25"/>
      <c r="AD94" s="25"/>
      <c r="AE94" s="25"/>
      <c r="AF94" s="25"/>
      <c r="AG94" s="25"/>
      <c r="AH94" s="25"/>
      <c r="AI94" s="25"/>
      <c r="AJ94" s="25"/>
      <c r="AK94" s="25"/>
      <c r="AL94" s="25"/>
      <c r="AM94" s="25"/>
      <c r="AN94" s="25"/>
      <c r="AO94" s="25"/>
      <c r="AP94" s="25"/>
      <c r="AQ94" s="25"/>
      <c r="AR94" s="25"/>
      <c r="AS94" s="25"/>
      <c r="AT94" s="30" t="e">
        <f t="shared" si="15"/>
        <v>#N/A</v>
      </c>
      <c r="AU94" s="30" t="e">
        <f t="shared" si="16"/>
        <v>#N/A</v>
      </c>
      <c r="AV94" s="30" t="e">
        <f t="shared" si="17"/>
        <v>#N/A</v>
      </c>
      <c r="AW94" s="25"/>
      <c r="AX94" s="25"/>
      <c r="AY94" s="25"/>
      <c r="AZ94" s="25"/>
      <c r="BC94" s="25"/>
      <c r="BF94" s="25"/>
      <c r="BG94" s="25"/>
      <c r="BH94" s="25"/>
      <c r="BI94" s="25"/>
    </row>
    <row r="95" spans="1:61" x14ac:dyDescent="0.3">
      <c r="A95" s="24"/>
      <c r="B95" s="24"/>
      <c r="C95" s="25"/>
      <c r="D95" s="25"/>
      <c r="G95" s="25"/>
      <c r="H95" s="24"/>
      <c r="I95" s="25"/>
      <c r="J95" s="25"/>
      <c r="K95" s="25"/>
      <c r="L95" s="25"/>
      <c r="M95" s="25"/>
      <c r="P95" s="25"/>
      <c r="Q95" s="25"/>
      <c r="R95" s="25"/>
      <c r="S95" s="25"/>
      <c r="T95" s="25"/>
      <c r="U95" s="25"/>
      <c r="V95" s="25"/>
      <c r="W95" s="25"/>
      <c r="X95" s="25"/>
      <c r="Y95" s="25"/>
      <c r="Z95" s="33" t="e">
        <f t="shared" si="12"/>
        <v>#N/A</v>
      </c>
      <c r="AA95" s="33" t="e">
        <f t="shared" si="13"/>
        <v>#N/A</v>
      </c>
      <c r="AB95" s="33" t="e">
        <f t="shared" si="14"/>
        <v>#N/A</v>
      </c>
      <c r="AC95" s="25"/>
      <c r="AD95" s="25"/>
      <c r="AE95" s="25"/>
      <c r="AF95" s="25"/>
      <c r="AG95" s="25"/>
      <c r="AH95" s="25"/>
      <c r="AI95" s="25"/>
      <c r="AJ95" s="25"/>
      <c r="AK95" s="25"/>
      <c r="AL95" s="25"/>
      <c r="AM95" s="25"/>
      <c r="AN95" s="25"/>
      <c r="AO95" s="25"/>
      <c r="AP95" s="25"/>
      <c r="AQ95" s="25"/>
      <c r="AR95" s="25"/>
      <c r="AS95" s="25"/>
      <c r="AT95" s="30" t="e">
        <f t="shared" si="15"/>
        <v>#N/A</v>
      </c>
      <c r="AU95" s="30" t="e">
        <f t="shared" si="16"/>
        <v>#N/A</v>
      </c>
      <c r="AV95" s="30" t="e">
        <f t="shared" si="17"/>
        <v>#N/A</v>
      </c>
      <c r="AW95" s="25"/>
      <c r="AX95" s="25"/>
      <c r="AY95" s="25"/>
      <c r="AZ95" s="25"/>
      <c r="BB95" s="25"/>
      <c r="BC95" s="25"/>
      <c r="BE95" s="25"/>
      <c r="BF95" s="25"/>
      <c r="BG95" s="25"/>
      <c r="BH95" s="25"/>
      <c r="BI95" s="25"/>
    </row>
    <row r="96" spans="1:61" x14ac:dyDescent="0.3">
      <c r="A96" s="24"/>
      <c r="B96" s="24"/>
      <c r="C96" s="25"/>
      <c r="D96" s="25"/>
      <c r="G96" s="25"/>
      <c r="H96" s="24"/>
      <c r="I96" s="25"/>
      <c r="J96" s="25"/>
      <c r="K96" s="25"/>
      <c r="L96" s="25"/>
      <c r="M96" s="25"/>
      <c r="P96" s="25"/>
      <c r="Q96" s="25"/>
      <c r="R96" s="25"/>
      <c r="S96" s="25"/>
      <c r="T96" s="25"/>
      <c r="U96" s="25"/>
      <c r="V96" s="25"/>
      <c r="W96" s="25"/>
      <c r="X96" s="25"/>
      <c r="Y96" s="25"/>
      <c r="Z96" s="33" t="e">
        <f t="shared" si="12"/>
        <v>#N/A</v>
      </c>
      <c r="AA96" s="33" t="e">
        <f t="shared" si="13"/>
        <v>#N/A</v>
      </c>
      <c r="AB96" s="33" t="e">
        <f t="shared" si="14"/>
        <v>#N/A</v>
      </c>
      <c r="AC96" s="25"/>
      <c r="AD96" s="25"/>
      <c r="AE96" s="25"/>
      <c r="AF96" s="25"/>
      <c r="AG96" s="25"/>
      <c r="AH96" s="25"/>
      <c r="AI96" s="25"/>
      <c r="AJ96" s="25"/>
      <c r="AK96" s="25"/>
      <c r="AL96" s="25"/>
      <c r="AM96" s="25"/>
      <c r="AN96" s="25"/>
      <c r="AO96" s="25"/>
      <c r="AP96" s="25"/>
      <c r="AQ96" s="25"/>
      <c r="AR96" s="25"/>
      <c r="AS96" s="25"/>
      <c r="AT96" s="30" t="e">
        <f t="shared" si="15"/>
        <v>#N/A</v>
      </c>
      <c r="AU96" s="30" t="e">
        <f t="shared" si="16"/>
        <v>#N/A</v>
      </c>
      <c r="AV96" s="30" t="e">
        <f t="shared" si="17"/>
        <v>#N/A</v>
      </c>
      <c r="AW96" s="25"/>
      <c r="AX96" s="25"/>
      <c r="AY96" s="25"/>
      <c r="AZ96" s="25"/>
      <c r="BA96" s="25"/>
      <c r="BC96" s="25"/>
      <c r="BD96" s="25"/>
      <c r="BE96" s="25"/>
      <c r="BF96" s="25"/>
      <c r="BG96" s="25"/>
      <c r="BH96" s="25"/>
      <c r="BI96" s="25"/>
    </row>
    <row r="97" spans="1:61" x14ac:dyDescent="0.3">
      <c r="A97" s="24"/>
      <c r="B97" s="24"/>
      <c r="C97" s="25"/>
      <c r="D97" s="25"/>
      <c r="G97" s="25"/>
      <c r="H97" s="24"/>
      <c r="I97" s="25"/>
      <c r="J97" s="25"/>
      <c r="K97" s="25"/>
      <c r="L97" s="25"/>
      <c r="M97" s="25"/>
      <c r="P97" s="25"/>
      <c r="Q97" s="25"/>
      <c r="R97" s="25"/>
      <c r="S97" s="25"/>
      <c r="T97" s="25"/>
      <c r="U97" s="25"/>
      <c r="V97" s="25"/>
      <c r="W97" s="25"/>
      <c r="X97" s="25"/>
      <c r="Y97" s="25"/>
      <c r="Z97" s="33" t="e">
        <f t="shared" si="12"/>
        <v>#N/A</v>
      </c>
      <c r="AA97" s="33" t="e">
        <f t="shared" si="13"/>
        <v>#N/A</v>
      </c>
      <c r="AB97" s="33" t="e">
        <f t="shared" si="14"/>
        <v>#N/A</v>
      </c>
      <c r="AC97" s="25"/>
      <c r="AD97" s="25"/>
      <c r="AE97" s="25"/>
      <c r="AF97" s="25"/>
      <c r="AG97" s="25"/>
      <c r="AH97" s="25"/>
      <c r="AI97" s="25"/>
      <c r="AJ97" s="25"/>
      <c r="AK97" s="25"/>
      <c r="AL97" s="25"/>
      <c r="AM97" s="25"/>
      <c r="AN97" s="25"/>
      <c r="AO97" s="25"/>
      <c r="AP97" s="25"/>
      <c r="AQ97" s="25"/>
      <c r="AR97" s="25"/>
      <c r="AS97" s="25"/>
      <c r="AT97" s="30" t="e">
        <f t="shared" si="15"/>
        <v>#N/A</v>
      </c>
      <c r="AU97" s="30" t="e">
        <f t="shared" si="16"/>
        <v>#N/A</v>
      </c>
      <c r="AV97" s="30" t="e">
        <f t="shared" si="17"/>
        <v>#N/A</v>
      </c>
      <c r="AW97" s="25"/>
      <c r="AX97" s="25"/>
      <c r="AY97" s="25"/>
      <c r="AZ97" s="25"/>
      <c r="BA97" s="25"/>
      <c r="BB97" s="25"/>
      <c r="BC97" s="25"/>
      <c r="BE97" s="25"/>
      <c r="BF97" s="25"/>
      <c r="BG97" s="25"/>
      <c r="BH97" s="25"/>
      <c r="BI97"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0FEA-9D91-4E39-8343-3A23A13EB5E8}">
  <dimension ref="A1:BW110"/>
  <sheetViews>
    <sheetView topLeftCell="K1" zoomScale="115" zoomScaleNormal="85" workbookViewId="0">
      <pane ySplit="5" topLeftCell="A6" activePane="bottomLeft" state="frozen"/>
      <selection activeCell="L1" sqref="L1"/>
      <selection pane="bottomLeft" activeCell="P25" sqref="P25"/>
    </sheetView>
  </sheetViews>
  <sheetFormatPr defaultColWidth="8.81640625" defaultRowHeight="14" x14ac:dyDescent="0.3"/>
  <cols>
    <col min="1" max="2" width="16.36328125" style="23" bestFit="1" customWidth="1"/>
    <col min="3" max="3" width="12" style="23" customWidth="1"/>
    <col min="4" max="4" width="24.36328125" style="23" customWidth="1"/>
    <col min="5" max="5" width="11.453125" style="23" customWidth="1"/>
    <col min="6" max="6" width="17.6328125" style="23" customWidth="1"/>
    <col min="7" max="7" width="24.453125" style="23" customWidth="1"/>
    <col min="8" max="8" width="47.36328125" style="23" customWidth="1"/>
    <col min="9" max="9" width="49.1796875" style="23" customWidth="1"/>
    <col min="10" max="10" width="39.36328125" style="23" customWidth="1"/>
    <col min="11" max="11" width="35.36328125" style="23" bestFit="1" customWidth="1"/>
    <col min="12" max="12" width="23.36328125" style="23" customWidth="1"/>
    <col min="13" max="13" width="12.36328125" style="23" customWidth="1"/>
    <col min="14" max="14" width="12.81640625" style="23" customWidth="1"/>
    <col min="15" max="16" width="8.36328125" style="34" bestFit="1" customWidth="1"/>
    <col min="17" max="17" width="5.453125" style="34" bestFit="1" customWidth="1"/>
    <col min="18" max="18" width="21" style="23" customWidth="1"/>
    <col min="19" max="19" width="21" style="34" customWidth="1"/>
    <col min="20" max="20" width="19.36328125" style="23" customWidth="1"/>
    <col min="21" max="21" width="19.36328125" style="34" customWidth="1"/>
    <col min="22" max="22" width="40.6328125" style="23" customWidth="1"/>
    <col min="23" max="23" width="23.6328125" style="23" customWidth="1"/>
    <col min="24" max="24" width="13.81640625" style="34" customWidth="1"/>
    <col min="25" max="25" width="22.453125" style="23" customWidth="1"/>
    <col min="26" max="26" width="22.453125" style="34" customWidth="1"/>
    <col min="27" max="27" width="21.36328125" style="23" customWidth="1"/>
    <col min="28" max="28" width="21.36328125" style="34" customWidth="1"/>
    <col min="29" max="29" width="15.453125" style="23" customWidth="1"/>
    <col min="30" max="30" width="15.453125" style="34" customWidth="1"/>
    <col min="31" max="31" width="67.36328125" style="23" customWidth="1"/>
    <col min="32" max="32" width="24.1796875" style="23" customWidth="1"/>
    <col min="33" max="33" width="15" style="34" customWidth="1"/>
    <col min="34" max="34" width="19.453125" style="23" customWidth="1"/>
    <col min="35" max="35" width="14" style="34" customWidth="1"/>
    <col min="36" max="36" width="17" style="23" customWidth="1"/>
    <col min="37" max="37" width="17" style="34" customWidth="1"/>
    <col min="38" max="38" width="15.36328125" style="23" customWidth="1"/>
    <col min="39" max="39" width="15.36328125" style="34" customWidth="1"/>
    <col min="40" max="40" width="18" style="23" customWidth="1"/>
    <col min="41" max="41" width="18" style="34" customWidth="1"/>
    <col min="42" max="42" width="16.453125" style="23" customWidth="1"/>
    <col min="43" max="43" width="16.453125" style="34" customWidth="1"/>
    <col min="44" max="44" width="16.453125" style="23" customWidth="1"/>
    <col min="45" max="45" width="16.453125" style="34" customWidth="1"/>
    <col min="46" max="47" width="67.36328125" style="23" customWidth="1"/>
    <col min="48" max="48" width="21.81640625" style="34" customWidth="1"/>
    <col min="49" max="50" width="11.81640625" style="34" customWidth="1"/>
    <col min="51" max="51" width="67.36328125" style="23" customWidth="1"/>
    <col min="52" max="52" width="16.36328125" style="23" customWidth="1"/>
    <col min="53" max="53" width="16.36328125" style="34" customWidth="1"/>
    <col min="54" max="54" width="15" style="23" customWidth="1"/>
    <col min="55" max="55" width="15" style="34" customWidth="1"/>
    <col min="56" max="56" width="16.36328125" style="23" customWidth="1"/>
    <col min="57" max="57" width="16.36328125" style="34" customWidth="1"/>
    <col min="58" max="63" width="67.36328125" style="23" customWidth="1"/>
    <col min="64" max="65" width="43.36328125" style="23" customWidth="1"/>
    <col min="66" max="66" width="60.6328125" style="23" customWidth="1"/>
    <col min="67" max="67" width="135.81640625" style="23" customWidth="1"/>
    <col min="68" max="16384" width="8.81640625" style="23"/>
  </cols>
  <sheetData>
    <row r="1" spans="1:75" x14ac:dyDescent="0.3">
      <c r="A1" s="22" t="s">
        <v>125</v>
      </c>
      <c r="B1" s="22" t="s">
        <v>126</v>
      </c>
      <c r="C1" s="22" t="s">
        <v>74</v>
      </c>
      <c r="D1" s="22" t="s">
        <v>75</v>
      </c>
      <c r="E1" s="22" t="s">
        <v>76</v>
      </c>
      <c r="F1" s="22" t="s">
        <v>129</v>
      </c>
      <c r="G1" s="22" t="s">
        <v>140</v>
      </c>
      <c r="H1" s="22" t="s">
        <v>141</v>
      </c>
      <c r="I1" s="22" t="s">
        <v>142</v>
      </c>
      <c r="J1" s="22" t="s">
        <v>143</v>
      </c>
      <c r="K1" s="22" t="s">
        <v>144</v>
      </c>
      <c r="L1" s="22" t="s">
        <v>145</v>
      </c>
      <c r="M1" s="22" t="s">
        <v>146</v>
      </c>
      <c r="N1" s="22" t="s">
        <v>147</v>
      </c>
      <c r="O1" s="34" t="s">
        <v>724</v>
      </c>
      <c r="P1" s="34" t="s">
        <v>725</v>
      </c>
      <c r="Q1" s="34" t="s">
        <v>911</v>
      </c>
      <c r="R1" s="22" t="s">
        <v>148</v>
      </c>
      <c r="S1" s="34" t="s">
        <v>913</v>
      </c>
      <c r="T1" s="22" t="s">
        <v>149</v>
      </c>
      <c r="U1" s="34" t="s">
        <v>914</v>
      </c>
      <c r="V1" s="22" t="s">
        <v>150</v>
      </c>
      <c r="W1" s="22" t="s">
        <v>151</v>
      </c>
      <c r="X1" s="34" t="s">
        <v>915</v>
      </c>
      <c r="Y1" s="22" t="s">
        <v>152</v>
      </c>
      <c r="Z1" s="34" t="s">
        <v>916</v>
      </c>
      <c r="AA1" s="22" t="s">
        <v>153</v>
      </c>
      <c r="AB1" s="34" t="s">
        <v>917</v>
      </c>
      <c r="AC1" s="22" t="s">
        <v>154</v>
      </c>
      <c r="AD1" s="34" t="s">
        <v>918</v>
      </c>
      <c r="AE1" s="22" t="s">
        <v>155</v>
      </c>
      <c r="AF1" s="22" t="s">
        <v>156</v>
      </c>
      <c r="AG1" s="34" t="s">
        <v>919</v>
      </c>
      <c r="AH1" s="22" t="s">
        <v>157</v>
      </c>
      <c r="AI1" s="34" t="s">
        <v>920</v>
      </c>
      <c r="AJ1" s="22" t="s">
        <v>158</v>
      </c>
      <c r="AK1" s="34" t="s">
        <v>921</v>
      </c>
      <c r="AL1" s="22" t="s">
        <v>159</v>
      </c>
      <c r="AM1" s="34" t="s">
        <v>922</v>
      </c>
      <c r="AN1" s="22" t="s">
        <v>160</v>
      </c>
      <c r="AO1" s="34" t="s">
        <v>923</v>
      </c>
      <c r="AP1" s="22" t="s">
        <v>161</v>
      </c>
      <c r="AQ1" s="34" t="s">
        <v>924</v>
      </c>
      <c r="AR1" s="22" t="s">
        <v>162</v>
      </c>
      <c r="AS1" s="34" t="s">
        <v>925</v>
      </c>
      <c r="AT1" s="22" t="s">
        <v>163</v>
      </c>
      <c r="AU1" s="22" t="s">
        <v>164</v>
      </c>
      <c r="AV1" s="34" t="s">
        <v>727</v>
      </c>
      <c r="AW1" s="34" t="s">
        <v>728</v>
      </c>
      <c r="AX1" s="34" t="s">
        <v>912</v>
      </c>
      <c r="AY1" s="22" t="s">
        <v>165</v>
      </c>
      <c r="AZ1" s="22" t="s">
        <v>166</v>
      </c>
      <c r="BA1" s="34" t="s">
        <v>926</v>
      </c>
      <c r="BB1" s="22" t="s">
        <v>167</v>
      </c>
      <c r="BC1" s="34" t="s">
        <v>927</v>
      </c>
      <c r="BD1" s="22" t="s">
        <v>168</v>
      </c>
      <c r="BE1" s="34" t="s">
        <v>928</v>
      </c>
      <c r="BF1" s="22" t="s">
        <v>169</v>
      </c>
      <c r="BG1" s="22" t="s">
        <v>170</v>
      </c>
      <c r="BH1" s="22" t="s">
        <v>171</v>
      </c>
      <c r="BI1" s="22" t="s">
        <v>172</v>
      </c>
      <c r="BJ1" s="22" t="s">
        <v>173</v>
      </c>
      <c r="BK1" s="22" t="s">
        <v>174</v>
      </c>
      <c r="BL1" s="22" t="s">
        <v>175</v>
      </c>
      <c r="BM1" s="22" t="s">
        <v>929</v>
      </c>
      <c r="BN1" s="22" t="s">
        <v>176</v>
      </c>
      <c r="BO1" s="22" t="s">
        <v>177</v>
      </c>
    </row>
    <row r="2" spans="1:75" ht="30" customHeight="1" x14ac:dyDescent="0.35">
      <c r="A2" s="24">
        <v>44964.906597222223</v>
      </c>
      <c r="B2" s="24">
        <v>44964.91170138889</v>
      </c>
      <c r="C2" s="23">
        <v>100</v>
      </c>
      <c r="D2" s="23">
        <v>440</v>
      </c>
      <c r="E2" s="25" t="s">
        <v>179</v>
      </c>
      <c r="F2" s="24">
        <v>44964.9117275463</v>
      </c>
      <c r="G2" s="35">
        <v>22</v>
      </c>
      <c r="H2" s="35" t="s">
        <v>186</v>
      </c>
      <c r="I2" s="35" t="s">
        <v>187</v>
      </c>
      <c r="J2" s="35" t="s">
        <v>188</v>
      </c>
      <c r="K2" s="35" t="s">
        <v>189</v>
      </c>
      <c r="L2" s="35" t="s">
        <v>190</v>
      </c>
      <c r="M2" s="35" t="s">
        <v>59</v>
      </c>
      <c r="N2" s="35">
        <v>0</v>
      </c>
      <c r="O2" s="36">
        <v>5.5</v>
      </c>
      <c r="P2" s="36">
        <v>0</v>
      </c>
      <c r="Q2" s="36">
        <f>IF(O2=0,"", ROUND(P2/O2,2))</f>
        <v>0</v>
      </c>
      <c r="R2" s="35" t="s">
        <v>192</v>
      </c>
      <c r="S2" s="36">
        <f>_xlfn.XLOOKUP(R2,$L$106:$L$110,$M$106:$M$110)</f>
        <v>1</v>
      </c>
      <c r="T2" s="35" t="s">
        <v>193</v>
      </c>
      <c r="U2" s="36">
        <f>_xlfn.XLOOKUP(T2,$L$106:$L$110,$M$106:$M$110)</f>
        <v>0</v>
      </c>
      <c r="V2" s="35" t="s">
        <v>194</v>
      </c>
      <c r="W2" s="35" t="s">
        <v>193</v>
      </c>
      <c r="X2" s="36">
        <v>1</v>
      </c>
      <c r="Y2" s="35" t="s">
        <v>193</v>
      </c>
      <c r="Z2" s="36">
        <v>1</v>
      </c>
      <c r="AA2" s="35" t="s">
        <v>192</v>
      </c>
      <c r="AB2" s="36">
        <v>1</v>
      </c>
      <c r="AC2" s="35" t="s">
        <v>193</v>
      </c>
      <c r="AD2" s="36">
        <v>1</v>
      </c>
      <c r="AE2" s="35" t="s">
        <v>195</v>
      </c>
      <c r="AF2" s="35" t="s">
        <v>196</v>
      </c>
      <c r="AG2" s="36">
        <f>_xlfn.XLOOKUP(AF2,$K$106:$K$110,$M$106:$M$110)</f>
        <v>2</v>
      </c>
      <c r="AH2" s="35" t="s">
        <v>197</v>
      </c>
      <c r="AI2" s="36">
        <f>_xlfn.XLOOKUP(AH2,$K$106:$K$110,$M$106:$M$110)</f>
        <v>3</v>
      </c>
      <c r="AJ2" s="35" t="s">
        <v>198</v>
      </c>
      <c r="AK2" s="36">
        <f>_xlfn.XLOOKUP(AJ2,$K$106:$K$110,$M$106:$M$110)</f>
        <v>4</v>
      </c>
      <c r="AL2" s="35" t="s">
        <v>199</v>
      </c>
      <c r="AM2" s="36">
        <f>_xlfn.XLOOKUP(AL2,$L$106:$L$110,$M$106:$M$110)</f>
        <v>4</v>
      </c>
      <c r="AN2" s="35" t="s">
        <v>200</v>
      </c>
      <c r="AO2" s="36">
        <f>_xlfn.XLOOKUP(AN2,$L$106:$L$110,$M$106:$M$110)</f>
        <v>3</v>
      </c>
      <c r="AP2" s="35" t="s">
        <v>199</v>
      </c>
      <c r="AQ2" s="36">
        <f>_xlfn.XLOOKUP(AP2,$L$106:$L$110,$M$106:$M$110)</f>
        <v>4</v>
      </c>
      <c r="AR2" s="35" t="s">
        <v>199</v>
      </c>
      <c r="AS2" s="36">
        <f>_xlfn.XLOOKUP(AR2,$L$106:$L$110,$M$106:$M$110)</f>
        <v>4</v>
      </c>
      <c r="AT2" s="35" t="s">
        <v>61</v>
      </c>
      <c r="AU2" s="35" t="s">
        <v>59</v>
      </c>
      <c r="AV2" s="36">
        <v>25.5</v>
      </c>
      <c r="AW2" s="36">
        <v>5.5</v>
      </c>
      <c r="AX2" s="36">
        <f>IF(AV2=0,"",ROUND(AW2/AV2,2))</f>
        <v>0.22</v>
      </c>
      <c r="AY2" s="35" t="s">
        <v>201</v>
      </c>
      <c r="AZ2" s="35" t="s">
        <v>198</v>
      </c>
      <c r="BA2" s="36">
        <f>_xlfn.XLOOKUP(AZ2,$K$106:$K$110,$M$106:$M$110)</f>
        <v>4</v>
      </c>
      <c r="BB2" s="35" t="s">
        <v>198</v>
      </c>
      <c r="BC2" s="36">
        <f>_xlfn.XLOOKUP(BB2,$K$106:$K$110,$M$106:$M$110)</f>
        <v>4</v>
      </c>
      <c r="BD2" s="35" t="s">
        <v>198</v>
      </c>
      <c r="BE2" s="36">
        <f>_xlfn.XLOOKUP(BD2,$K$106:$K$110,$M$106:$M$110)</f>
        <v>4</v>
      </c>
      <c r="BF2" s="35" t="s">
        <v>202</v>
      </c>
      <c r="BG2" s="35" t="s">
        <v>203</v>
      </c>
      <c r="BH2" s="35" t="s">
        <v>204</v>
      </c>
      <c r="BI2" s="35" t="s">
        <v>205</v>
      </c>
      <c r="BJ2" s="35" t="s">
        <v>206</v>
      </c>
      <c r="BK2" s="35" t="s">
        <v>207</v>
      </c>
      <c r="BL2" s="35" t="s">
        <v>208</v>
      </c>
      <c r="BM2" s="35">
        <f>_xlfn.XLOOKUP(BL2,$BL$103:$BL$107,$BM$103:$BM$107)</f>
        <v>4</v>
      </c>
      <c r="BN2" s="35" t="s">
        <v>209</v>
      </c>
      <c r="BO2" s="35" t="s">
        <v>210</v>
      </c>
      <c r="BV2" s="31" t="s">
        <v>191</v>
      </c>
      <c r="BW2">
        <v>0</v>
      </c>
    </row>
    <row r="3" spans="1:75" ht="15.5" x14ac:dyDescent="0.35">
      <c r="A3" s="24">
        <v>44964.980486111112</v>
      </c>
      <c r="B3" s="24">
        <v>44964.983148148145</v>
      </c>
      <c r="C3" s="23">
        <v>100</v>
      </c>
      <c r="D3" s="23">
        <v>313</v>
      </c>
      <c r="E3" s="25" t="s">
        <v>179</v>
      </c>
      <c r="F3" s="24">
        <v>44964.983155706017</v>
      </c>
      <c r="G3" s="35">
        <v>23</v>
      </c>
      <c r="H3" s="35" t="s">
        <v>186</v>
      </c>
      <c r="I3" s="35" t="s">
        <v>187</v>
      </c>
      <c r="J3" s="35" t="s">
        <v>188</v>
      </c>
      <c r="K3" s="35" t="s">
        <v>189</v>
      </c>
      <c r="L3" s="35" t="s">
        <v>190</v>
      </c>
      <c r="M3" s="35" t="s">
        <v>59</v>
      </c>
      <c r="N3" s="35">
        <v>0</v>
      </c>
      <c r="O3" s="36">
        <v>5.5</v>
      </c>
      <c r="P3" s="36">
        <v>0</v>
      </c>
      <c r="Q3" s="36">
        <f t="shared" ref="Q3:Q66" si="0">IF(O3=0,"", ROUND(P3/O3,2))</f>
        <v>0</v>
      </c>
      <c r="R3" s="35" t="s">
        <v>192</v>
      </c>
      <c r="S3" s="36">
        <f t="shared" ref="S3:U66" si="1">_xlfn.XLOOKUP(R3,$L$106:$L$110,$M$106:$M$110)</f>
        <v>1</v>
      </c>
      <c r="T3" s="35" t="s">
        <v>193</v>
      </c>
      <c r="U3" s="36">
        <f t="shared" si="1"/>
        <v>0</v>
      </c>
      <c r="V3" s="35" t="s">
        <v>214</v>
      </c>
      <c r="W3" s="35" t="s">
        <v>192</v>
      </c>
      <c r="X3" s="36">
        <v>1</v>
      </c>
      <c r="Y3" s="35" t="s">
        <v>192</v>
      </c>
      <c r="Z3" s="36">
        <v>1</v>
      </c>
      <c r="AA3" s="35" t="s">
        <v>192</v>
      </c>
      <c r="AB3" s="36">
        <v>1</v>
      </c>
      <c r="AC3" s="35" t="s">
        <v>192</v>
      </c>
      <c r="AD3" s="36">
        <v>1</v>
      </c>
      <c r="AE3" s="35" t="s">
        <v>215</v>
      </c>
      <c r="AF3" s="35" t="s">
        <v>216</v>
      </c>
      <c r="AG3" s="36">
        <f t="shared" ref="AG3:AI66" si="2">_xlfn.XLOOKUP(AF3,$K$106:$K$110,$M$106:$M$110)</f>
        <v>1</v>
      </c>
      <c r="AH3" s="35" t="s">
        <v>197</v>
      </c>
      <c r="AI3" s="36">
        <f t="shared" si="2"/>
        <v>3</v>
      </c>
      <c r="AJ3" s="35" t="s">
        <v>197</v>
      </c>
      <c r="AK3" s="36">
        <f t="shared" ref="AK3" si="3">_xlfn.XLOOKUP(AJ3,$K$106:$K$110,$M$106:$M$110)</f>
        <v>3</v>
      </c>
      <c r="AL3" s="35" t="s">
        <v>199</v>
      </c>
      <c r="AM3" s="36">
        <f t="shared" ref="AM3" si="4">_xlfn.XLOOKUP(AL3,$L$106:$L$110,$M$106:$M$110)</f>
        <v>4</v>
      </c>
      <c r="AN3" s="35" t="s">
        <v>192</v>
      </c>
      <c r="AO3" s="36">
        <f t="shared" ref="AO3" si="5">_xlfn.XLOOKUP(AN3,$L$106:$L$110,$M$106:$M$110)</f>
        <v>1</v>
      </c>
      <c r="AP3" s="35" t="s">
        <v>199</v>
      </c>
      <c r="AQ3" s="36">
        <f t="shared" ref="AQ3" si="6">_xlfn.XLOOKUP(AP3,$L$106:$L$110,$M$106:$M$110)</f>
        <v>4</v>
      </c>
      <c r="AR3" s="35" t="s">
        <v>192</v>
      </c>
      <c r="AS3" s="36">
        <f t="shared" ref="AS3" si="7">_xlfn.XLOOKUP(AR3,$L$106:$L$110,$M$106:$M$110)</f>
        <v>1</v>
      </c>
      <c r="AT3" s="35" t="s">
        <v>61</v>
      </c>
      <c r="AU3" s="35" t="s">
        <v>59</v>
      </c>
      <c r="AV3" s="36">
        <v>25.5</v>
      </c>
      <c r="AW3" s="36">
        <v>5.5</v>
      </c>
      <c r="AX3" s="36">
        <f t="shared" ref="AX3:AX66" si="8">IF(AV3=0,"",ROUND(AW3/AV3,2))</f>
        <v>0.22</v>
      </c>
      <c r="AY3" s="35" t="s">
        <v>217</v>
      </c>
      <c r="AZ3" s="35" t="s">
        <v>197</v>
      </c>
      <c r="BA3" s="36">
        <f t="shared" ref="BA3:BA66" si="9">_xlfn.XLOOKUP(AZ3,$K$106:$K$110,$M$106:$M$110)</f>
        <v>3</v>
      </c>
      <c r="BB3" s="35" t="s">
        <v>198</v>
      </c>
      <c r="BC3" s="36">
        <f t="shared" ref="BC3:BC66" si="10">_xlfn.XLOOKUP(BB3,$K$106:$K$110,$M$106:$M$110)</f>
        <v>4</v>
      </c>
      <c r="BD3" s="35" t="s">
        <v>198</v>
      </c>
      <c r="BE3" s="36">
        <f t="shared" ref="BE3:BE66" si="11">_xlfn.XLOOKUP(BD3,$K$106:$K$110,$M$106:$M$110)</f>
        <v>4</v>
      </c>
      <c r="BF3" s="35" t="s">
        <v>202</v>
      </c>
      <c r="BG3" s="35" t="s">
        <v>204</v>
      </c>
      <c r="BH3" s="35" t="s">
        <v>218</v>
      </c>
      <c r="BI3" s="35" t="s">
        <v>207</v>
      </c>
      <c r="BJ3" s="35" t="s">
        <v>205</v>
      </c>
      <c r="BK3" s="35" t="s">
        <v>219</v>
      </c>
      <c r="BL3" s="35" t="s">
        <v>220</v>
      </c>
      <c r="BM3" s="35">
        <f t="shared" ref="BM3:BM66" si="12">_xlfn.XLOOKUP(BL3,$BL$103:$BL$107,$BM$103:$BM$107)</f>
        <v>3</v>
      </c>
      <c r="BN3" s="35" t="s">
        <v>221</v>
      </c>
      <c r="BO3" s="35" t="s">
        <v>222</v>
      </c>
      <c r="BV3" s="1" t="s">
        <v>59</v>
      </c>
      <c r="BW3">
        <v>5.5</v>
      </c>
    </row>
    <row r="4" spans="1:75" ht="15.5" x14ac:dyDescent="0.35">
      <c r="A4" s="24">
        <v>44964.993726851855</v>
      </c>
      <c r="B4" s="24">
        <v>44965.008194444446</v>
      </c>
      <c r="C4" s="23">
        <v>100</v>
      </c>
      <c r="D4" s="23">
        <v>1249</v>
      </c>
      <c r="E4" s="25" t="s">
        <v>179</v>
      </c>
      <c r="F4" s="24">
        <v>44965.008217511575</v>
      </c>
      <c r="G4" s="35">
        <v>22</v>
      </c>
      <c r="H4" s="35" t="s">
        <v>186</v>
      </c>
      <c r="I4" s="35" t="s">
        <v>187</v>
      </c>
      <c r="J4" s="35" t="s">
        <v>225</v>
      </c>
      <c r="K4" s="35" t="s">
        <v>226</v>
      </c>
      <c r="L4" s="35" t="s">
        <v>227</v>
      </c>
      <c r="M4" s="35">
        <v>0</v>
      </c>
      <c r="N4" s="35">
        <v>0</v>
      </c>
      <c r="O4" s="36">
        <v>0</v>
      </c>
      <c r="P4" s="36">
        <v>0</v>
      </c>
      <c r="Q4" s="36" t="str">
        <f t="shared" si="0"/>
        <v/>
      </c>
      <c r="R4" s="35" t="s">
        <v>193</v>
      </c>
      <c r="S4" s="36">
        <f t="shared" si="1"/>
        <v>0</v>
      </c>
      <c r="T4" s="35" t="s">
        <v>193</v>
      </c>
      <c r="U4" s="36">
        <f t="shared" si="1"/>
        <v>0</v>
      </c>
      <c r="V4" s="35" t="s">
        <v>214</v>
      </c>
      <c r="W4" s="35" t="s">
        <v>192</v>
      </c>
      <c r="X4" s="36">
        <v>0</v>
      </c>
      <c r="Y4" s="35" t="s">
        <v>192</v>
      </c>
      <c r="Z4" s="36">
        <v>0</v>
      </c>
      <c r="AA4" s="35" t="s">
        <v>192</v>
      </c>
      <c r="AB4" s="36">
        <v>0</v>
      </c>
      <c r="AC4" s="35" t="s">
        <v>192</v>
      </c>
      <c r="AD4" s="36">
        <v>0</v>
      </c>
      <c r="AE4" s="35" t="s">
        <v>228</v>
      </c>
      <c r="AF4" s="35" t="s">
        <v>196</v>
      </c>
      <c r="AG4" s="36">
        <f t="shared" si="2"/>
        <v>2</v>
      </c>
      <c r="AH4" s="35" t="s">
        <v>197</v>
      </c>
      <c r="AI4" s="36">
        <f t="shared" si="2"/>
        <v>3</v>
      </c>
      <c r="AJ4" s="35" t="s">
        <v>198</v>
      </c>
      <c r="AK4" s="36">
        <f t="shared" ref="AK4" si="13">_xlfn.XLOOKUP(AJ4,$K$106:$K$110,$M$106:$M$110)</f>
        <v>4</v>
      </c>
      <c r="AL4" s="35" t="s">
        <v>192</v>
      </c>
      <c r="AM4" s="36">
        <f t="shared" ref="AM4" si="14">_xlfn.XLOOKUP(AL4,$L$106:$L$110,$M$106:$M$110)</f>
        <v>1</v>
      </c>
      <c r="AN4" s="35" t="s">
        <v>192</v>
      </c>
      <c r="AO4" s="36">
        <f t="shared" ref="AO4" si="15">_xlfn.XLOOKUP(AN4,$L$106:$L$110,$M$106:$M$110)</f>
        <v>1</v>
      </c>
      <c r="AP4" s="35" t="s">
        <v>200</v>
      </c>
      <c r="AQ4" s="36">
        <f t="shared" ref="AQ4" si="16">_xlfn.XLOOKUP(AP4,$L$106:$L$110,$M$106:$M$110)</f>
        <v>3</v>
      </c>
      <c r="AR4" s="35" t="s">
        <v>200</v>
      </c>
      <c r="AS4" s="36">
        <f t="shared" ref="AS4" si="17">_xlfn.XLOOKUP(AR4,$L$106:$L$110,$M$106:$M$110)</f>
        <v>3</v>
      </c>
      <c r="AT4" s="35" t="s">
        <v>63</v>
      </c>
      <c r="AU4" s="35" t="s">
        <v>62</v>
      </c>
      <c r="AV4" s="36">
        <v>45.5</v>
      </c>
      <c r="AW4" s="36">
        <v>35.5</v>
      </c>
      <c r="AX4" s="36">
        <f t="shared" si="8"/>
        <v>0.78</v>
      </c>
      <c r="AY4" s="35" t="s">
        <v>229</v>
      </c>
      <c r="AZ4" s="35" t="s">
        <v>197</v>
      </c>
      <c r="BA4" s="36">
        <f t="shared" si="9"/>
        <v>3</v>
      </c>
      <c r="BB4" s="35" t="s">
        <v>197</v>
      </c>
      <c r="BC4" s="36">
        <f t="shared" si="10"/>
        <v>3</v>
      </c>
      <c r="BD4" s="35" t="s">
        <v>197</v>
      </c>
      <c r="BE4" s="36">
        <f t="shared" si="11"/>
        <v>3</v>
      </c>
      <c r="BF4" s="35" t="s">
        <v>203</v>
      </c>
      <c r="BG4" s="35" t="s">
        <v>204</v>
      </c>
      <c r="BH4" s="35" t="s">
        <v>202</v>
      </c>
      <c r="BI4" s="35" t="s">
        <v>205</v>
      </c>
      <c r="BJ4" s="35" t="s">
        <v>207</v>
      </c>
      <c r="BK4" s="35" t="s">
        <v>219</v>
      </c>
      <c r="BL4" s="35" t="s">
        <v>220</v>
      </c>
      <c r="BM4" s="35">
        <f t="shared" si="12"/>
        <v>3</v>
      </c>
      <c r="BN4" s="35" t="s">
        <v>230</v>
      </c>
      <c r="BO4" s="35" t="s">
        <v>222</v>
      </c>
      <c r="BV4" s="1" t="s">
        <v>60</v>
      </c>
      <c r="BW4">
        <v>15.5</v>
      </c>
    </row>
    <row r="5" spans="1:75" ht="15.5" x14ac:dyDescent="0.35">
      <c r="A5" s="24">
        <v>44965.147430555553</v>
      </c>
      <c r="B5" s="24">
        <v>44965.15084490741</v>
      </c>
      <c r="C5" s="23">
        <v>100</v>
      </c>
      <c r="D5" s="23">
        <v>313</v>
      </c>
      <c r="E5" s="25" t="s">
        <v>179</v>
      </c>
      <c r="F5" s="24">
        <v>44965.150860717593</v>
      </c>
      <c r="G5" s="35">
        <v>24</v>
      </c>
      <c r="H5" s="35" t="s">
        <v>186</v>
      </c>
      <c r="I5" s="35" t="s">
        <v>187</v>
      </c>
      <c r="J5" s="35" t="s">
        <v>234</v>
      </c>
      <c r="K5" s="35" t="s">
        <v>226</v>
      </c>
      <c r="L5" s="35" t="s">
        <v>227</v>
      </c>
      <c r="M5" s="35">
        <v>0</v>
      </c>
      <c r="N5" s="35">
        <v>0</v>
      </c>
      <c r="O5" s="36">
        <v>0</v>
      </c>
      <c r="P5" s="36">
        <v>0</v>
      </c>
      <c r="Q5" s="36" t="str">
        <f t="shared" si="0"/>
        <v/>
      </c>
      <c r="R5" s="35" t="s">
        <v>193</v>
      </c>
      <c r="S5" s="36">
        <f t="shared" si="1"/>
        <v>0</v>
      </c>
      <c r="T5" s="35" t="s">
        <v>193</v>
      </c>
      <c r="U5" s="36">
        <f t="shared" si="1"/>
        <v>0</v>
      </c>
      <c r="V5" s="35" t="s">
        <v>235</v>
      </c>
      <c r="W5" s="35" t="s">
        <v>236</v>
      </c>
      <c r="X5" s="36">
        <v>0</v>
      </c>
      <c r="Y5" s="35" t="s">
        <v>236</v>
      </c>
      <c r="Z5" s="36">
        <v>0</v>
      </c>
      <c r="AA5" s="35" t="s">
        <v>193</v>
      </c>
      <c r="AB5" s="36">
        <v>0</v>
      </c>
      <c r="AC5" s="35" t="s">
        <v>193</v>
      </c>
      <c r="AD5" s="36">
        <v>0</v>
      </c>
      <c r="AE5" s="35" t="s">
        <v>237</v>
      </c>
      <c r="AF5" s="35" t="s">
        <v>216</v>
      </c>
      <c r="AG5" s="36">
        <f t="shared" si="2"/>
        <v>1</v>
      </c>
      <c r="AH5" s="35" t="s">
        <v>196</v>
      </c>
      <c r="AI5" s="36">
        <f t="shared" si="2"/>
        <v>2</v>
      </c>
      <c r="AJ5" s="35" t="s">
        <v>196</v>
      </c>
      <c r="AK5" s="36">
        <f t="shared" ref="AK5" si="18">_xlfn.XLOOKUP(AJ5,$K$106:$K$110,$M$106:$M$110)</f>
        <v>2</v>
      </c>
      <c r="AL5" s="35" t="s">
        <v>193</v>
      </c>
      <c r="AM5" s="36">
        <f t="shared" ref="AM5" si="19">_xlfn.XLOOKUP(AL5,$L$106:$L$110,$M$106:$M$110)</f>
        <v>0</v>
      </c>
      <c r="AN5" s="35" t="s">
        <v>193</v>
      </c>
      <c r="AO5" s="36">
        <f t="shared" ref="AO5" si="20">_xlfn.XLOOKUP(AN5,$L$106:$L$110,$M$106:$M$110)</f>
        <v>0</v>
      </c>
      <c r="AP5" s="35" t="s">
        <v>193</v>
      </c>
      <c r="AQ5" s="36">
        <f t="shared" ref="AQ5" si="21">_xlfn.XLOOKUP(AP5,$L$106:$L$110,$M$106:$M$110)</f>
        <v>0</v>
      </c>
      <c r="AR5" s="35" t="s">
        <v>193</v>
      </c>
      <c r="AS5" s="36">
        <f t="shared" ref="AS5" si="22">_xlfn.XLOOKUP(AR5,$L$106:$L$110,$M$106:$M$110)</f>
        <v>0</v>
      </c>
      <c r="AT5" s="35">
        <v>0</v>
      </c>
      <c r="AU5" s="35">
        <v>0</v>
      </c>
      <c r="AV5" s="36">
        <v>0</v>
      </c>
      <c r="AW5" s="36">
        <v>0</v>
      </c>
      <c r="AX5" s="36" t="str">
        <f t="shared" si="8"/>
        <v/>
      </c>
      <c r="AY5" s="35" t="s">
        <v>238</v>
      </c>
      <c r="AZ5" s="35" t="s">
        <v>196</v>
      </c>
      <c r="BA5" s="36">
        <f t="shared" si="9"/>
        <v>2</v>
      </c>
      <c r="BB5" s="35" t="s">
        <v>196</v>
      </c>
      <c r="BC5" s="36">
        <f t="shared" si="10"/>
        <v>2</v>
      </c>
      <c r="BD5" s="35" t="s">
        <v>196</v>
      </c>
      <c r="BE5" s="36">
        <f t="shared" si="11"/>
        <v>2</v>
      </c>
      <c r="BF5" s="35" t="s">
        <v>202</v>
      </c>
      <c r="BG5" s="35" t="s">
        <v>203</v>
      </c>
      <c r="BH5" s="35" t="s">
        <v>204</v>
      </c>
      <c r="BI5" s="35" t="s">
        <v>205</v>
      </c>
      <c r="BJ5" s="35" t="s">
        <v>219</v>
      </c>
      <c r="BK5" s="35" t="s">
        <v>207</v>
      </c>
      <c r="BL5" s="35" t="s">
        <v>220</v>
      </c>
      <c r="BM5" s="35">
        <f t="shared" si="12"/>
        <v>3</v>
      </c>
      <c r="BN5" s="35" t="s">
        <v>239</v>
      </c>
      <c r="BO5" s="35" t="s">
        <v>222</v>
      </c>
      <c r="BV5" s="1" t="s">
        <v>61</v>
      </c>
      <c r="BW5">
        <v>25.5</v>
      </c>
    </row>
    <row r="6" spans="1:75" ht="15.5" x14ac:dyDescent="0.35">
      <c r="A6" s="24">
        <v>44965.148761574077</v>
      </c>
      <c r="B6" s="24">
        <v>44965.153599537036</v>
      </c>
      <c r="C6" s="23">
        <v>100</v>
      </c>
      <c r="D6" s="23">
        <v>418</v>
      </c>
      <c r="E6" s="25" t="s">
        <v>179</v>
      </c>
      <c r="F6" s="24">
        <v>44965.153627962965</v>
      </c>
      <c r="G6" s="35">
        <v>22</v>
      </c>
      <c r="H6" s="35" t="s">
        <v>186</v>
      </c>
      <c r="I6" s="35" t="s">
        <v>187</v>
      </c>
      <c r="J6" s="35" t="s">
        <v>242</v>
      </c>
      <c r="K6" s="35" t="s">
        <v>226</v>
      </c>
      <c r="L6" s="35" t="s">
        <v>227</v>
      </c>
      <c r="M6" s="35">
        <v>0</v>
      </c>
      <c r="N6" s="35">
        <v>0</v>
      </c>
      <c r="O6" s="36">
        <v>0</v>
      </c>
      <c r="P6" s="36">
        <v>0</v>
      </c>
      <c r="Q6" s="36" t="str">
        <f t="shared" si="0"/>
        <v/>
      </c>
      <c r="R6" s="35" t="s">
        <v>193</v>
      </c>
      <c r="S6" s="36">
        <f t="shared" si="1"/>
        <v>0</v>
      </c>
      <c r="T6" s="35" t="s">
        <v>193</v>
      </c>
      <c r="U6" s="36">
        <f t="shared" si="1"/>
        <v>0</v>
      </c>
      <c r="V6" s="35" t="s">
        <v>235</v>
      </c>
      <c r="W6" s="35" t="s">
        <v>192</v>
      </c>
      <c r="X6" s="36">
        <v>0</v>
      </c>
      <c r="Y6" s="35" t="s">
        <v>192</v>
      </c>
      <c r="Z6" s="36">
        <v>0</v>
      </c>
      <c r="AA6" s="35" t="s">
        <v>193</v>
      </c>
      <c r="AB6" s="36">
        <v>0</v>
      </c>
      <c r="AC6" s="35" t="s">
        <v>193</v>
      </c>
      <c r="AD6" s="36">
        <v>0</v>
      </c>
      <c r="AE6" s="35" t="s">
        <v>243</v>
      </c>
      <c r="AF6" s="35" t="s">
        <v>197</v>
      </c>
      <c r="AG6" s="36">
        <f t="shared" si="2"/>
        <v>3</v>
      </c>
      <c r="AH6" s="35" t="s">
        <v>197</v>
      </c>
      <c r="AI6" s="36">
        <f t="shared" si="2"/>
        <v>3</v>
      </c>
      <c r="AJ6" s="35" t="s">
        <v>197</v>
      </c>
      <c r="AK6" s="36">
        <f t="shared" ref="AK6" si="23">_xlfn.XLOOKUP(AJ6,$K$106:$K$110,$M$106:$M$110)</f>
        <v>3</v>
      </c>
      <c r="AL6" s="35" t="s">
        <v>192</v>
      </c>
      <c r="AM6" s="36">
        <f t="shared" ref="AM6" si="24">_xlfn.XLOOKUP(AL6,$L$106:$L$110,$M$106:$M$110)</f>
        <v>1</v>
      </c>
      <c r="AN6" s="35" t="s">
        <v>192</v>
      </c>
      <c r="AO6" s="36">
        <f t="shared" ref="AO6" si="25">_xlfn.XLOOKUP(AN6,$L$106:$L$110,$M$106:$M$110)</f>
        <v>1</v>
      </c>
      <c r="AP6" s="35" t="s">
        <v>192</v>
      </c>
      <c r="AQ6" s="36">
        <f t="shared" ref="AQ6" si="26">_xlfn.XLOOKUP(AP6,$L$106:$L$110,$M$106:$M$110)</f>
        <v>1</v>
      </c>
      <c r="AR6" s="35" t="s">
        <v>192</v>
      </c>
      <c r="AS6" s="36">
        <f t="shared" ref="AS6" si="27">_xlfn.XLOOKUP(AR6,$L$106:$L$110,$M$106:$M$110)</f>
        <v>1</v>
      </c>
      <c r="AT6" s="35" t="s">
        <v>59</v>
      </c>
      <c r="AU6" s="35">
        <v>0</v>
      </c>
      <c r="AV6" s="36">
        <v>5.5</v>
      </c>
      <c r="AW6" s="36">
        <v>0</v>
      </c>
      <c r="AX6" s="36">
        <f t="shared" si="8"/>
        <v>0</v>
      </c>
      <c r="AY6" s="35" t="s">
        <v>244</v>
      </c>
      <c r="AZ6" s="35" t="s">
        <v>197</v>
      </c>
      <c r="BA6" s="36">
        <f t="shared" si="9"/>
        <v>3</v>
      </c>
      <c r="BB6" s="35" t="s">
        <v>197</v>
      </c>
      <c r="BC6" s="36">
        <f t="shared" si="10"/>
        <v>3</v>
      </c>
      <c r="BD6" s="35" t="s">
        <v>197</v>
      </c>
      <c r="BE6" s="36">
        <f t="shared" si="11"/>
        <v>3</v>
      </c>
      <c r="BF6" s="35" t="s">
        <v>203</v>
      </c>
      <c r="BG6" s="35" t="s">
        <v>202</v>
      </c>
      <c r="BH6" s="35" t="s">
        <v>204</v>
      </c>
      <c r="BI6" s="35" t="s">
        <v>207</v>
      </c>
      <c r="BJ6" s="35" t="s">
        <v>205</v>
      </c>
      <c r="BK6" s="35" t="s">
        <v>219</v>
      </c>
      <c r="BL6" s="35" t="s">
        <v>220</v>
      </c>
      <c r="BM6" s="35">
        <f t="shared" si="12"/>
        <v>3</v>
      </c>
      <c r="BN6" s="35" t="s">
        <v>245</v>
      </c>
      <c r="BO6" s="35" t="s">
        <v>222</v>
      </c>
      <c r="BV6" s="1" t="s">
        <v>62</v>
      </c>
      <c r="BW6">
        <v>35.5</v>
      </c>
    </row>
    <row r="7" spans="1:75" ht="15.5" x14ac:dyDescent="0.35">
      <c r="A7" s="24">
        <v>44965.151921296296</v>
      </c>
      <c r="B7" s="24">
        <v>44965.154247685183</v>
      </c>
      <c r="C7" s="23">
        <v>100</v>
      </c>
      <c r="D7" s="23">
        <v>313</v>
      </c>
      <c r="E7" s="25" t="s">
        <v>179</v>
      </c>
      <c r="F7" s="24">
        <v>44965.154273611108</v>
      </c>
      <c r="G7" s="35">
        <v>21</v>
      </c>
      <c r="H7" s="35" t="s">
        <v>186</v>
      </c>
      <c r="I7" s="35" t="s">
        <v>187</v>
      </c>
      <c r="J7" s="35" t="s">
        <v>249</v>
      </c>
      <c r="K7" s="35" t="s">
        <v>226</v>
      </c>
      <c r="L7" s="35" t="s">
        <v>250</v>
      </c>
      <c r="M7" s="35" t="s">
        <v>59</v>
      </c>
      <c r="N7" s="35" t="s">
        <v>59</v>
      </c>
      <c r="O7" s="36">
        <v>5.5</v>
      </c>
      <c r="P7" s="36">
        <v>5.5</v>
      </c>
      <c r="Q7" s="36">
        <f t="shared" si="0"/>
        <v>1</v>
      </c>
      <c r="R7" s="35" t="s">
        <v>192</v>
      </c>
      <c r="S7" s="36">
        <f t="shared" si="1"/>
        <v>1</v>
      </c>
      <c r="T7" s="35" t="s">
        <v>193</v>
      </c>
      <c r="U7" s="36">
        <f t="shared" si="1"/>
        <v>0</v>
      </c>
      <c r="V7" s="35" t="s">
        <v>251</v>
      </c>
      <c r="W7" s="35" t="s">
        <v>193</v>
      </c>
      <c r="X7" s="36">
        <v>1</v>
      </c>
      <c r="Y7" s="35" t="s">
        <v>193</v>
      </c>
      <c r="Z7" s="36">
        <v>1</v>
      </c>
      <c r="AA7" s="35" t="s">
        <v>193</v>
      </c>
      <c r="AB7" s="36">
        <v>1</v>
      </c>
      <c r="AC7" s="35" t="s">
        <v>193</v>
      </c>
      <c r="AD7" s="36">
        <v>1</v>
      </c>
      <c r="AE7" s="35"/>
      <c r="AF7" s="35" t="s">
        <v>196</v>
      </c>
      <c r="AG7" s="36">
        <f t="shared" si="2"/>
        <v>2</v>
      </c>
      <c r="AH7" s="35" t="s">
        <v>198</v>
      </c>
      <c r="AI7" s="36">
        <f t="shared" si="2"/>
        <v>4</v>
      </c>
      <c r="AJ7" s="35" t="s">
        <v>198</v>
      </c>
      <c r="AK7" s="36">
        <f t="shared" ref="AK7" si="28">_xlfn.XLOOKUP(AJ7,$K$106:$K$110,$M$106:$M$110)</f>
        <v>4</v>
      </c>
      <c r="AL7" s="35" t="s">
        <v>236</v>
      </c>
      <c r="AM7" s="36">
        <f t="shared" ref="AM7" si="29">_xlfn.XLOOKUP(AL7,$L$106:$L$110,$M$106:$M$110)</f>
        <v>2</v>
      </c>
      <c r="AN7" s="35" t="s">
        <v>236</v>
      </c>
      <c r="AO7" s="36">
        <f t="shared" ref="AO7" si="30">_xlfn.XLOOKUP(AN7,$L$106:$L$110,$M$106:$M$110)</f>
        <v>2</v>
      </c>
      <c r="AP7" s="35" t="s">
        <v>236</v>
      </c>
      <c r="AQ7" s="36">
        <f t="shared" ref="AQ7" si="31">_xlfn.XLOOKUP(AP7,$L$106:$L$110,$M$106:$M$110)</f>
        <v>2</v>
      </c>
      <c r="AR7" s="35" t="s">
        <v>236</v>
      </c>
      <c r="AS7" s="36">
        <f t="shared" ref="AS7" si="32">_xlfn.XLOOKUP(AR7,$L$106:$L$110,$M$106:$M$110)</f>
        <v>2</v>
      </c>
      <c r="AT7" s="35" t="s">
        <v>60</v>
      </c>
      <c r="AU7" s="35" t="s">
        <v>59</v>
      </c>
      <c r="AV7" s="36">
        <v>15.5</v>
      </c>
      <c r="AW7" s="36">
        <v>5.5</v>
      </c>
      <c r="AX7" s="36">
        <f t="shared" si="8"/>
        <v>0.35</v>
      </c>
      <c r="AY7" s="35" t="s">
        <v>253</v>
      </c>
      <c r="AZ7" s="35" t="s">
        <v>197</v>
      </c>
      <c r="BA7" s="36">
        <f t="shared" si="9"/>
        <v>3</v>
      </c>
      <c r="BB7" s="35" t="s">
        <v>197</v>
      </c>
      <c r="BC7" s="36">
        <f t="shared" si="10"/>
        <v>3</v>
      </c>
      <c r="BD7" s="35" t="s">
        <v>198</v>
      </c>
      <c r="BE7" s="36">
        <f t="shared" si="11"/>
        <v>4</v>
      </c>
      <c r="BF7" s="35" t="s">
        <v>202</v>
      </c>
      <c r="BG7" s="35" t="s">
        <v>204</v>
      </c>
      <c r="BH7" s="35" t="s">
        <v>254</v>
      </c>
      <c r="BI7" s="35" t="s">
        <v>207</v>
      </c>
      <c r="BJ7" s="35" t="s">
        <v>205</v>
      </c>
      <c r="BK7" s="35" t="s">
        <v>255</v>
      </c>
      <c r="BL7" s="35" t="s">
        <v>220</v>
      </c>
      <c r="BM7" s="35">
        <f t="shared" si="12"/>
        <v>3</v>
      </c>
      <c r="BN7" s="35" t="s">
        <v>256</v>
      </c>
      <c r="BO7" s="35" t="s">
        <v>222</v>
      </c>
      <c r="BV7" s="1" t="s">
        <v>63</v>
      </c>
      <c r="BW7">
        <v>45.5</v>
      </c>
    </row>
    <row r="8" spans="1:75" ht="15.5" x14ac:dyDescent="0.35">
      <c r="A8" s="24">
        <v>44965.141203703701</v>
      </c>
      <c r="B8" s="24">
        <v>44965.177361111113</v>
      </c>
      <c r="C8" s="23">
        <v>100</v>
      </c>
      <c r="D8" s="23">
        <v>3123</v>
      </c>
      <c r="E8" s="25" t="s">
        <v>179</v>
      </c>
      <c r="F8" s="24">
        <v>44965.177386203701</v>
      </c>
      <c r="G8" s="35">
        <v>25</v>
      </c>
      <c r="H8" s="35" t="s">
        <v>186</v>
      </c>
      <c r="I8" s="35" t="s">
        <v>187</v>
      </c>
      <c r="J8" s="35" t="s">
        <v>260</v>
      </c>
      <c r="K8" s="35" t="s">
        <v>226</v>
      </c>
      <c r="L8" s="35" t="s">
        <v>261</v>
      </c>
      <c r="M8" s="35" t="s">
        <v>59</v>
      </c>
      <c r="N8" s="35" t="s">
        <v>59</v>
      </c>
      <c r="O8" s="36">
        <v>5.5</v>
      </c>
      <c r="P8" s="36">
        <v>5.5</v>
      </c>
      <c r="Q8" s="36">
        <f t="shared" si="0"/>
        <v>1</v>
      </c>
      <c r="R8" s="35" t="s">
        <v>200</v>
      </c>
      <c r="S8" s="36">
        <f t="shared" si="1"/>
        <v>3</v>
      </c>
      <c r="T8" s="35" t="s">
        <v>192</v>
      </c>
      <c r="U8" s="36">
        <f t="shared" si="1"/>
        <v>1</v>
      </c>
      <c r="V8" s="35" t="s">
        <v>228</v>
      </c>
      <c r="W8" s="35" t="s">
        <v>236</v>
      </c>
      <c r="X8" s="36">
        <v>3</v>
      </c>
      <c r="Y8" s="35" t="s">
        <v>236</v>
      </c>
      <c r="Z8" s="36">
        <v>3</v>
      </c>
      <c r="AA8" s="35" t="s">
        <v>236</v>
      </c>
      <c r="AB8" s="36">
        <v>3</v>
      </c>
      <c r="AC8" s="35" t="s">
        <v>236</v>
      </c>
      <c r="AD8" s="36">
        <v>3</v>
      </c>
      <c r="AE8" s="35" t="s">
        <v>262</v>
      </c>
      <c r="AF8" s="35" t="s">
        <v>216</v>
      </c>
      <c r="AG8" s="36">
        <f t="shared" si="2"/>
        <v>1</v>
      </c>
      <c r="AH8" s="35" t="s">
        <v>197</v>
      </c>
      <c r="AI8" s="36">
        <f t="shared" si="2"/>
        <v>3</v>
      </c>
      <c r="AJ8" s="35" t="s">
        <v>197</v>
      </c>
      <c r="AK8" s="36">
        <f t="shared" ref="AK8" si="33">_xlfn.XLOOKUP(AJ8,$K$106:$K$110,$M$106:$M$110)</f>
        <v>3</v>
      </c>
      <c r="AL8" s="35" t="s">
        <v>199</v>
      </c>
      <c r="AM8" s="36">
        <f t="shared" ref="AM8" si="34">_xlfn.XLOOKUP(AL8,$L$106:$L$110,$M$106:$M$110)</f>
        <v>4</v>
      </c>
      <c r="AN8" s="35" t="s">
        <v>200</v>
      </c>
      <c r="AO8" s="36">
        <f t="shared" ref="AO8" si="35">_xlfn.XLOOKUP(AN8,$L$106:$L$110,$M$106:$M$110)</f>
        <v>3</v>
      </c>
      <c r="AP8" s="35" t="s">
        <v>199</v>
      </c>
      <c r="AQ8" s="36">
        <f t="shared" ref="AQ8" si="36">_xlfn.XLOOKUP(AP8,$L$106:$L$110,$M$106:$M$110)</f>
        <v>4</v>
      </c>
      <c r="AR8" s="35" t="s">
        <v>199</v>
      </c>
      <c r="AS8" s="36">
        <f t="shared" ref="AS8" si="37">_xlfn.XLOOKUP(AR8,$L$106:$L$110,$M$106:$M$110)</f>
        <v>4</v>
      </c>
      <c r="AT8" s="35" t="s">
        <v>69</v>
      </c>
      <c r="AU8" s="35" t="s">
        <v>61</v>
      </c>
      <c r="AV8" s="36">
        <v>105.5</v>
      </c>
      <c r="AW8" s="36">
        <v>25.5</v>
      </c>
      <c r="AX8" s="36">
        <f t="shared" si="8"/>
        <v>0.24</v>
      </c>
      <c r="AY8" s="35" t="s">
        <v>263</v>
      </c>
      <c r="AZ8" s="35" t="s">
        <v>198</v>
      </c>
      <c r="BA8" s="36">
        <f t="shared" si="9"/>
        <v>4</v>
      </c>
      <c r="BB8" s="35" t="s">
        <v>198</v>
      </c>
      <c r="BC8" s="36">
        <f t="shared" si="10"/>
        <v>4</v>
      </c>
      <c r="BD8" s="35" t="s">
        <v>198</v>
      </c>
      <c r="BE8" s="36">
        <f t="shared" si="11"/>
        <v>4</v>
      </c>
      <c r="BF8" s="35" t="s">
        <v>264</v>
      </c>
      <c r="BG8" s="35" t="s">
        <v>202</v>
      </c>
      <c r="BH8" s="35" t="s">
        <v>204</v>
      </c>
      <c r="BI8" s="35" t="s">
        <v>205</v>
      </c>
      <c r="BJ8" s="35" t="s">
        <v>219</v>
      </c>
      <c r="BK8" s="35" t="s">
        <v>207</v>
      </c>
      <c r="BL8" s="35" t="s">
        <v>220</v>
      </c>
      <c r="BM8" s="35">
        <f t="shared" si="12"/>
        <v>3</v>
      </c>
      <c r="BN8" s="35" t="s">
        <v>265</v>
      </c>
      <c r="BO8" s="35" t="s">
        <v>222</v>
      </c>
      <c r="BV8" s="1" t="s">
        <v>64</v>
      </c>
      <c r="BW8">
        <v>55.5</v>
      </c>
    </row>
    <row r="9" spans="1:75" ht="15.5" x14ac:dyDescent="0.35">
      <c r="A9" s="24">
        <v>44965.289143518516</v>
      </c>
      <c r="B9" s="24">
        <v>44965.294456018521</v>
      </c>
      <c r="C9" s="23">
        <v>100</v>
      </c>
      <c r="D9" s="23">
        <v>458</v>
      </c>
      <c r="E9" s="25" t="s">
        <v>179</v>
      </c>
      <c r="F9" s="24">
        <v>44965.294477337964</v>
      </c>
      <c r="G9" s="35">
        <v>20</v>
      </c>
      <c r="H9" s="35" t="s">
        <v>186</v>
      </c>
      <c r="I9" s="35" t="s">
        <v>187</v>
      </c>
      <c r="J9" s="35" t="s">
        <v>260</v>
      </c>
      <c r="K9" s="35" t="s">
        <v>226</v>
      </c>
      <c r="L9" s="35" t="s">
        <v>261</v>
      </c>
      <c r="M9" s="35">
        <v>0</v>
      </c>
      <c r="N9" s="35">
        <v>0</v>
      </c>
      <c r="O9" s="36">
        <v>0</v>
      </c>
      <c r="P9" s="36">
        <v>0</v>
      </c>
      <c r="Q9" s="36" t="str">
        <f t="shared" si="0"/>
        <v/>
      </c>
      <c r="R9" s="35" t="s">
        <v>193</v>
      </c>
      <c r="S9" s="36">
        <f t="shared" si="1"/>
        <v>0</v>
      </c>
      <c r="T9" s="35" t="s">
        <v>193</v>
      </c>
      <c r="U9" s="36">
        <f t="shared" si="1"/>
        <v>0</v>
      </c>
      <c r="V9" s="35" t="s">
        <v>235</v>
      </c>
      <c r="W9" s="35" t="s">
        <v>192</v>
      </c>
      <c r="X9" s="36">
        <v>0</v>
      </c>
      <c r="Y9" s="35" t="s">
        <v>192</v>
      </c>
      <c r="Z9" s="36">
        <v>0</v>
      </c>
      <c r="AA9" s="35" t="s">
        <v>193</v>
      </c>
      <c r="AB9" s="36">
        <v>0</v>
      </c>
      <c r="AC9" s="35" t="s">
        <v>193</v>
      </c>
      <c r="AD9" s="36">
        <v>0</v>
      </c>
      <c r="AE9" s="35" t="s">
        <v>243</v>
      </c>
      <c r="AF9" s="35" t="s">
        <v>196</v>
      </c>
      <c r="AG9" s="36">
        <f t="shared" si="2"/>
        <v>2</v>
      </c>
      <c r="AH9" s="35" t="s">
        <v>196</v>
      </c>
      <c r="AI9" s="36">
        <f t="shared" si="2"/>
        <v>2</v>
      </c>
      <c r="AJ9" s="35" t="s">
        <v>196</v>
      </c>
      <c r="AK9" s="36">
        <f t="shared" ref="AK9" si="38">_xlfn.XLOOKUP(AJ9,$K$106:$K$110,$M$106:$M$110)</f>
        <v>2</v>
      </c>
      <c r="AL9" s="35" t="s">
        <v>236</v>
      </c>
      <c r="AM9" s="36">
        <f t="shared" ref="AM9" si="39">_xlfn.XLOOKUP(AL9,$L$106:$L$110,$M$106:$M$110)</f>
        <v>2</v>
      </c>
      <c r="AN9" s="35" t="s">
        <v>192</v>
      </c>
      <c r="AO9" s="36">
        <f t="shared" ref="AO9" si="40">_xlfn.XLOOKUP(AN9,$L$106:$L$110,$M$106:$M$110)</f>
        <v>1</v>
      </c>
      <c r="AP9" s="35" t="s">
        <v>199</v>
      </c>
      <c r="AQ9" s="36">
        <f t="shared" ref="AQ9" si="41">_xlfn.XLOOKUP(AP9,$L$106:$L$110,$M$106:$M$110)</f>
        <v>4</v>
      </c>
      <c r="AR9" s="35" t="s">
        <v>199</v>
      </c>
      <c r="AS9" s="36">
        <f t="shared" ref="AS9" si="42">_xlfn.XLOOKUP(AR9,$L$106:$L$110,$M$106:$M$110)</f>
        <v>4</v>
      </c>
      <c r="AT9" s="35" t="s">
        <v>61</v>
      </c>
      <c r="AU9" s="35" t="s">
        <v>59</v>
      </c>
      <c r="AV9" s="36">
        <v>25.5</v>
      </c>
      <c r="AW9" s="36">
        <v>5.5</v>
      </c>
      <c r="AX9" s="36">
        <f t="shared" si="8"/>
        <v>0.22</v>
      </c>
      <c r="AY9" s="35" t="s">
        <v>269</v>
      </c>
      <c r="AZ9" s="35" t="s">
        <v>197</v>
      </c>
      <c r="BA9" s="36">
        <f t="shared" si="9"/>
        <v>3</v>
      </c>
      <c r="BB9" s="35" t="s">
        <v>197</v>
      </c>
      <c r="BC9" s="36">
        <f t="shared" si="10"/>
        <v>3</v>
      </c>
      <c r="BD9" s="35" t="s">
        <v>197</v>
      </c>
      <c r="BE9" s="36">
        <f t="shared" si="11"/>
        <v>3</v>
      </c>
      <c r="BF9" s="35" t="s">
        <v>202</v>
      </c>
      <c r="BG9" s="35" t="s">
        <v>204</v>
      </c>
      <c r="BH9" s="35" t="s">
        <v>203</v>
      </c>
      <c r="BI9" s="35" t="s">
        <v>206</v>
      </c>
      <c r="BJ9" s="35" t="s">
        <v>219</v>
      </c>
      <c r="BK9" s="35" t="s">
        <v>205</v>
      </c>
      <c r="BL9" s="35" t="s">
        <v>220</v>
      </c>
      <c r="BM9" s="35">
        <f t="shared" si="12"/>
        <v>3</v>
      </c>
      <c r="BN9" s="35" t="s">
        <v>270</v>
      </c>
      <c r="BO9" s="35" t="s">
        <v>271</v>
      </c>
      <c r="BV9" s="1" t="s">
        <v>65</v>
      </c>
      <c r="BW9">
        <v>65.5</v>
      </c>
    </row>
    <row r="10" spans="1:75" ht="15.5" x14ac:dyDescent="0.35">
      <c r="A10" s="24">
        <v>44965.969814814816</v>
      </c>
      <c r="B10" s="24">
        <v>44965.973668981482</v>
      </c>
      <c r="C10" s="23">
        <v>100</v>
      </c>
      <c r="D10" s="23">
        <v>332</v>
      </c>
      <c r="E10" s="25" t="s">
        <v>179</v>
      </c>
      <c r="F10" s="24">
        <v>44965.973693541666</v>
      </c>
      <c r="G10" s="35">
        <v>24</v>
      </c>
      <c r="H10" s="35" t="s">
        <v>186</v>
      </c>
      <c r="I10" s="35" t="s">
        <v>187</v>
      </c>
      <c r="J10" s="35" t="s">
        <v>249</v>
      </c>
      <c r="K10" s="35" t="s">
        <v>226</v>
      </c>
      <c r="L10" s="35" t="s">
        <v>250</v>
      </c>
      <c r="M10" s="35" t="s">
        <v>59</v>
      </c>
      <c r="N10" s="35" t="s">
        <v>59</v>
      </c>
      <c r="O10" s="36">
        <v>5.5</v>
      </c>
      <c r="P10" s="36">
        <v>5.5</v>
      </c>
      <c r="Q10" s="36">
        <f t="shared" si="0"/>
        <v>1</v>
      </c>
      <c r="R10" s="35" t="s">
        <v>236</v>
      </c>
      <c r="S10" s="36">
        <f t="shared" si="1"/>
        <v>2</v>
      </c>
      <c r="T10" s="35" t="s">
        <v>236</v>
      </c>
      <c r="U10" s="36">
        <f t="shared" si="1"/>
        <v>2</v>
      </c>
      <c r="V10" s="35" t="s">
        <v>274</v>
      </c>
      <c r="W10" s="35" t="s">
        <v>192</v>
      </c>
      <c r="X10" s="36">
        <v>2</v>
      </c>
      <c r="Y10" s="35" t="s">
        <v>192</v>
      </c>
      <c r="Z10" s="36">
        <v>2</v>
      </c>
      <c r="AA10" s="35" t="s">
        <v>192</v>
      </c>
      <c r="AB10" s="36">
        <v>2</v>
      </c>
      <c r="AC10" s="35" t="s">
        <v>192</v>
      </c>
      <c r="AD10" s="36">
        <v>2</v>
      </c>
      <c r="AE10" s="35" t="s">
        <v>275</v>
      </c>
      <c r="AF10" s="35" t="s">
        <v>216</v>
      </c>
      <c r="AG10" s="36">
        <f t="shared" si="2"/>
        <v>1</v>
      </c>
      <c r="AH10" s="35" t="s">
        <v>216</v>
      </c>
      <c r="AI10" s="36">
        <f t="shared" si="2"/>
        <v>1</v>
      </c>
      <c r="AJ10" s="35" t="s">
        <v>196</v>
      </c>
      <c r="AK10" s="36">
        <f t="shared" ref="AK10" si="43">_xlfn.XLOOKUP(AJ10,$K$106:$K$110,$M$106:$M$110)</f>
        <v>2</v>
      </c>
      <c r="AL10" s="35" t="s">
        <v>199</v>
      </c>
      <c r="AM10" s="36">
        <f t="shared" ref="AM10" si="44">_xlfn.XLOOKUP(AL10,$L$106:$L$110,$M$106:$M$110)</f>
        <v>4</v>
      </c>
      <c r="AN10" s="35" t="s">
        <v>236</v>
      </c>
      <c r="AO10" s="36">
        <f t="shared" ref="AO10" si="45">_xlfn.XLOOKUP(AN10,$L$106:$L$110,$M$106:$M$110)</f>
        <v>2</v>
      </c>
      <c r="AP10" s="35" t="s">
        <v>199</v>
      </c>
      <c r="AQ10" s="36">
        <f t="shared" ref="AQ10" si="46">_xlfn.XLOOKUP(AP10,$L$106:$L$110,$M$106:$M$110)</f>
        <v>4</v>
      </c>
      <c r="AR10" s="35" t="s">
        <v>200</v>
      </c>
      <c r="AS10" s="36">
        <f t="shared" ref="AS10" si="47">_xlfn.XLOOKUP(AR10,$L$106:$L$110,$M$106:$M$110)</f>
        <v>3</v>
      </c>
      <c r="AT10" s="35" t="s">
        <v>63</v>
      </c>
      <c r="AU10" s="35" t="s">
        <v>60</v>
      </c>
      <c r="AV10" s="36">
        <v>45.5</v>
      </c>
      <c r="AW10" s="36">
        <v>15.5</v>
      </c>
      <c r="AX10" s="36">
        <f t="shared" si="8"/>
        <v>0.34</v>
      </c>
      <c r="AY10" s="35" t="s">
        <v>276</v>
      </c>
      <c r="AZ10" s="35" t="s">
        <v>197</v>
      </c>
      <c r="BA10" s="36">
        <f t="shared" si="9"/>
        <v>3</v>
      </c>
      <c r="BB10" s="35" t="s">
        <v>197</v>
      </c>
      <c r="BC10" s="36">
        <f t="shared" si="10"/>
        <v>3</v>
      </c>
      <c r="BD10" s="35" t="s">
        <v>197</v>
      </c>
      <c r="BE10" s="36">
        <f t="shared" si="11"/>
        <v>3</v>
      </c>
      <c r="BF10" s="35" t="s">
        <v>202</v>
      </c>
      <c r="BG10" s="35" t="s">
        <v>203</v>
      </c>
      <c r="BH10" s="35" t="s">
        <v>204</v>
      </c>
      <c r="BI10" s="35" t="s">
        <v>207</v>
      </c>
      <c r="BJ10" s="35" t="s">
        <v>205</v>
      </c>
      <c r="BK10" s="35" t="s">
        <v>219</v>
      </c>
      <c r="BL10" s="35" t="s">
        <v>277</v>
      </c>
      <c r="BM10" s="35">
        <f t="shared" si="12"/>
        <v>2</v>
      </c>
      <c r="BN10" s="35" t="s">
        <v>278</v>
      </c>
      <c r="BO10" s="35" t="s">
        <v>222</v>
      </c>
      <c r="BV10" s="1" t="s">
        <v>66</v>
      </c>
      <c r="BW10">
        <v>75.5</v>
      </c>
    </row>
    <row r="11" spans="1:75" ht="15.5" x14ac:dyDescent="0.35">
      <c r="A11" s="24">
        <v>44965.974942129629</v>
      </c>
      <c r="B11" s="24">
        <v>44965.978194444448</v>
      </c>
      <c r="C11" s="23">
        <v>100</v>
      </c>
      <c r="D11" s="23">
        <v>281</v>
      </c>
      <c r="E11" s="25" t="s">
        <v>179</v>
      </c>
      <c r="F11" s="24">
        <v>44965.978202569444</v>
      </c>
      <c r="G11" s="35">
        <v>25</v>
      </c>
      <c r="H11" s="35" t="s">
        <v>186</v>
      </c>
      <c r="I11" s="35" t="s">
        <v>187</v>
      </c>
      <c r="J11" s="35" t="s">
        <v>281</v>
      </c>
      <c r="K11" s="35" t="s">
        <v>226</v>
      </c>
      <c r="L11" s="35" t="s">
        <v>250</v>
      </c>
      <c r="M11" s="35" t="s">
        <v>59</v>
      </c>
      <c r="N11" s="35" t="s">
        <v>59</v>
      </c>
      <c r="O11" s="36">
        <v>5.5</v>
      </c>
      <c r="P11" s="36">
        <v>5.5</v>
      </c>
      <c r="Q11" s="36">
        <f t="shared" si="0"/>
        <v>1</v>
      </c>
      <c r="R11" s="35" t="s">
        <v>236</v>
      </c>
      <c r="S11" s="36">
        <f t="shared" si="1"/>
        <v>2</v>
      </c>
      <c r="T11" s="35" t="s">
        <v>192</v>
      </c>
      <c r="U11" s="36">
        <f t="shared" si="1"/>
        <v>1</v>
      </c>
      <c r="V11" s="35" t="s">
        <v>282</v>
      </c>
      <c r="W11" s="35" t="s">
        <v>236</v>
      </c>
      <c r="X11" s="36">
        <v>2</v>
      </c>
      <c r="Y11" s="35" t="s">
        <v>192</v>
      </c>
      <c r="Z11" s="36">
        <v>2</v>
      </c>
      <c r="AA11" s="35" t="s">
        <v>192</v>
      </c>
      <c r="AB11" s="36">
        <v>2</v>
      </c>
      <c r="AC11" s="35" t="s">
        <v>192</v>
      </c>
      <c r="AD11" s="36">
        <v>2</v>
      </c>
      <c r="AE11" s="35" t="s">
        <v>283</v>
      </c>
      <c r="AF11" s="35" t="s">
        <v>196</v>
      </c>
      <c r="AG11" s="36">
        <f t="shared" si="2"/>
        <v>2</v>
      </c>
      <c r="AH11" s="35" t="s">
        <v>197</v>
      </c>
      <c r="AI11" s="36">
        <f t="shared" si="2"/>
        <v>3</v>
      </c>
      <c r="AJ11" s="35" t="s">
        <v>198</v>
      </c>
      <c r="AK11" s="36">
        <f t="shared" ref="AK11" si="48">_xlfn.XLOOKUP(AJ11,$K$106:$K$110,$M$106:$M$110)</f>
        <v>4</v>
      </c>
      <c r="AL11" s="35" t="s">
        <v>200</v>
      </c>
      <c r="AM11" s="36">
        <f t="shared" ref="AM11" si="49">_xlfn.XLOOKUP(AL11,$L$106:$L$110,$M$106:$M$110)</f>
        <v>3</v>
      </c>
      <c r="AN11" s="35" t="s">
        <v>199</v>
      </c>
      <c r="AO11" s="36">
        <f t="shared" ref="AO11" si="50">_xlfn.XLOOKUP(AN11,$L$106:$L$110,$M$106:$M$110)</f>
        <v>4</v>
      </c>
      <c r="AP11" s="35" t="s">
        <v>199</v>
      </c>
      <c r="AQ11" s="36">
        <f t="shared" ref="AQ11" si="51">_xlfn.XLOOKUP(AP11,$L$106:$L$110,$M$106:$M$110)</f>
        <v>4</v>
      </c>
      <c r="AR11" s="35" t="s">
        <v>199</v>
      </c>
      <c r="AS11" s="36">
        <f t="shared" ref="AS11" si="52">_xlfn.XLOOKUP(AR11,$L$106:$L$110,$M$106:$M$110)</f>
        <v>4</v>
      </c>
      <c r="AT11" s="35" t="s">
        <v>61</v>
      </c>
      <c r="AU11" s="35" t="s">
        <v>60</v>
      </c>
      <c r="AV11" s="36">
        <v>25.5</v>
      </c>
      <c r="AW11" s="36">
        <v>15.5</v>
      </c>
      <c r="AX11" s="36">
        <f t="shared" si="8"/>
        <v>0.61</v>
      </c>
      <c r="AY11" s="35" t="s">
        <v>284</v>
      </c>
      <c r="AZ11" s="35" t="s">
        <v>197</v>
      </c>
      <c r="BA11" s="36">
        <f t="shared" si="9"/>
        <v>3</v>
      </c>
      <c r="BB11" s="35" t="s">
        <v>198</v>
      </c>
      <c r="BC11" s="36">
        <f t="shared" si="10"/>
        <v>4</v>
      </c>
      <c r="BD11" s="35" t="s">
        <v>198</v>
      </c>
      <c r="BE11" s="36">
        <f t="shared" si="11"/>
        <v>4</v>
      </c>
      <c r="BF11" s="35" t="s">
        <v>203</v>
      </c>
      <c r="BG11" s="35" t="s">
        <v>202</v>
      </c>
      <c r="BH11" s="35" t="s">
        <v>204</v>
      </c>
      <c r="BI11" s="35" t="s">
        <v>205</v>
      </c>
      <c r="BJ11" s="35" t="s">
        <v>219</v>
      </c>
      <c r="BK11" s="35" t="s">
        <v>207</v>
      </c>
      <c r="BL11" s="35" t="s">
        <v>220</v>
      </c>
      <c r="BM11" s="35">
        <f t="shared" si="12"/>
        <v>3</v>
      </c>
      <c r="BN11" s="35" t="s">
        <v>285</v>
      </c>
      <c r="BO11" s="35" t="s">
        <v>286</v>
      </c>
      <c r="BV11" s="1" t="s">
        <v>67</v>
      </c>
      <c r="BW11">
        <v>85.5</v>
      </c>
    </row>
    <row r="12" spans="1:75" ht="15.5" x14ac:dyDescent="0.35">
      <c r="A12" s="24">
        <v>44965.978206018517</v>
      </c>
      <c r="B12" s="24">
        <v>44965.992002314815</v>
      </c>
      <c r="C12" s="23">
        <v>100</v>
      </c>
      <c r="D12" s="23">
        <v>1191</v>
      </c>
      <c r="E12" s="25" t="s">
        <v>179</v>
      </c>
      <c r="F12" s="24">
        <v>44965.992032835646</v>
      </c>
      <c r="G12" s="35">
        <v>24</v>
      </c>
      <c r="H12" s="35" t="s">
        <v>186</v>
      </c>
      <c r="I12" s="35" t="s">
        <v>187</v>
      </c>
      <c r="J12" s="35" t="s">
        <v>281</v>
      </c>
      <c r="K12" s="35" t="s">
        <v>226</v>
      </c>
      <c r="L12" s="35" t="s">
        <v>227</v>
      </c>
      <c r="M12" s="35">
        <v>0</v>
      </c>
      <c r="N12" s="35">
        <v>0</v>
      </c>
      <c r="O12" s="36">
        <v>0</v>
      </c>
      <c r="P12" s="36">
        <v>0</v>
      </c>
      <c r="Q12" s="36" t="str">
        <f t="shared" si="0"/>
        <v/>
      </c>
      <c r="R12" s="35" t="s">
        <v>193</v>
      </c>
      <c r="S12" s="36">
        <f t="shared" si="1"/>
        <v>0</v>
      </c>
      <c r="T12" s="35" t="s">
        <v>193</v>
      </c>
      <c r="U12" s="36">
        <f t="shared" si="1"/>
        <v>0</v>
      </c>
      <c r="V12" s="35" t="s">
        <v>235</v>
      </c>
      <c r="W12" s="35" t="s">
        <v>192</v>
      </c>
      <c r="X12" s="36">
        <v>0</v>
      </c>
      <c r="Y12" s="35" t="s">
        <v>192</v>
      </c>
      <c r="Z12" s="36">
        <v>0</v>
      </c>
      <c r="AA12" s="35" t="s">
        <v>192</v>
      </c>
      <c r="AB12" s="36">
        <v>0</v>
      </c>
      <c r="AC12" s="35" t="s">
        <v>192</v>
      </c>
      <c r="AD12" s="36">
        <v>0</v>
      </c>
      <c r="AE12" s="35" t="s">
        <v>237</v>
      </c>
      <c r="AF12" s="35" t="s">
        <v>197</v>
      </c>
      <c r="AG12" s="36">
        <f t="shared" si="2"/>
        <v>3</v>
      </c>
      <c r="AH12" s="35" t="s">
        <v>197</v>
      </c>
      <c r="AI12" s="36">
        <f t="shared" si="2"/>
        <v>3</v>
      </c>
      <c r="AJ12" s="35" t="s">
        <v>197</v>
      </c>
      <c r="AK12" s="36">
        <f t="shared" ref="AK12" si="53">_xlfn.XLOOKUP(AJ12,$K$106:$K$110,$M$106:$M$110)</f>
        <v>3</v>
      </c>
      <c r="AL12" s="35" t="s">
        <v>199</v>
      </c>
      <c r="AM12" s="36">
        <f t="shared" ref="AM12" si="54">_xlfn.XLOOKUP(AL12,$L$106:$L$110,$M$106:$M$110)</f>
        <v>4</v>
      </c>
      <c r="AN12" s="35" t="s">
        <v>200</v>
      </c>
      <c r="AO12" s="36">
        <f t="shared" ref="AO12" si="55">_xlfn.XLOOKUP(AN12,$L$106:$L$110,$M$106:$M$110)</f>
        <v>3</v>
      </c>
      <c r="AP12" s="35" t="s">
        <v>199</v>
      </c>
      <c r="AQ12" s="36">
        <f t="shared" ref="AQ12" si="56">_xlfn.XLOOKUP(AP12,$L$106:$L$110,$M$106:$M$110)</f>
        <v>4</v>
      </c>
      <c r="AR12" s="35" t="s">
        <v>200</v>
      </c>
      <c r="AS12" s="36">
        <f t="shared" ref="AS12" si="57">_xlfn.XLOOKUP(AR12,$L$106:$L$110,$M$106:$M$110)</f>
        <v>3</v>
      </c>
      <c r="AT12" s="35" t="s">
        <v>60</v>
      </c>
      <c r="AU12" s="35" t="s">
        <v>59</v>
      </c>
      <c r="AV12" s="36">
        <v>15.5</v>
      </c>
      <c r="AW12" s="36">
        <v>5.5</v>
      </c>
      <c r="AX12" s="36">
        <f t="shared" si="8"/>
        <v>0.35</v>
      </c>
      <c r="AY12" s="35" t="s">
        <v>253</v>
      </c>
      <c r="AZ12" s="35" t="s">
        <v>197</v>
      </c>
      <c r="BA12" s="36">
        <f t="shared" si="9"/>
        <v>3</v>
      </c>
      <c r="BB12" s="35" t="s">
        <v>197</v>
      </c>
      <c r="BC12" s="36">
        <f t="shared" si="10"/>
        <v>3</v>
      </c>
      <c r="BD12" s="35" t="s">
        <v>197</v>
      </c>
      <c r="BE12" s="36">
        <f t="shared" si="11"/>
        <v>3</v>
      </c>
      <c r="BF12" s="35" t="s">
        <v>202</v>
      </c>
      <c r="BG12" s="35" t="s">
        <v>204</v>
      </c>
      <c r="BH12" s="35" t="s">
        <v>289</v>
      </c>
      <c r="BI12" s="35" t="s">
        <v>207</v>
      </c>
      <c r="BJ12" s="35" t="s">
        <v>219</v>
      </c>
      <c r="BK12" s="35" t="s">
        <v>206</v>
      </c>
      <c r="BL12" s="35" t="s">
        <v>220</v>
      </c>
      <c r="BM12" s="35">
        <f t="shared" si="12"/>
        <v>3</v>
      </c>
      <c r="BN12" s="35" t="s">
        <v>290</v>
      </c>
      <c r="BO12" s="35" t="s">
        <v>291</v>
      </c>
      <c r="BV12" s="1" t="s">
        <v>68</v>
      </c>
      <c r="BW12">
        <v>95.5</v>
      </c>
    </row>
    <row r="13" spans="1:75" ht="15.5" x14ac:dyDescent="0.35">
      <c r="A13" s="24">
        <v>44965.95890046296</v>
      </c>
      <c r="B13" s="24">
        <v>44966.030740740738</v>
      </c>
      <c r="C13" s="23">
        <v>100</v>
      </c>
      <c r="D13" s="23">
        <v>6206</v>
      </c>
      <c r="E13" s="25" t="s">
        <v>179</v>
      </c>
      <c r="F13" s="24">
        <v>44966.030767384262</v>
      </c>
      <c r="G13" s="35">
        <v>21</v>
      </c>
      <c r="H13" s="35" t="s">
        <v>186</v>
      </c>
      <c r="I13" s="35" t="s">
        <v>187</v>
      </c>
      <c r="J13" s="35" t="s">
        <v>260</v>
      </c>
      <c r="K13" s="35" t="s">
        <v>226</v>
      </c>
      <c r="L13" s="35" t="s">
        <v>250</v>
      </c>
      <c r="M13" s="35">
        <v>0</v>
      </c>
      <c r="N13" s="35">
        <v>0</v>
      </c>
      <c r="O13" s="36">
        <v>0</v>
      </c>
      <c r="P13" s="36">
        <v>0</v>
      </c>
      <c r="Q13" s="36" t="str">
        <f t="shared" si="0"/>
        <v/>
      </c>
      <c r="R13" s="35" t="s">
        <v>193</v>
      </c>
      <c r="S13" s="36">
        <f t="shared" si="1"/>
        <v>0</v>
      </c>
      <c r="T13" s="35" t="s">
        <v>193</v>
      </c>
      <c r="U13" s="36">
        <f t="shared" si="1"/>
        <v>0</v>
      </c>
      <c r="V13" s="35" t="s">
        <v>235</v>
      </c>
      <c r="W13" s="35" t="s">
        <v>192</v>
      </c>
      <c r="X13" s="36">
        <v>0</v>
      </c>
      <c r="Y13" s="35" t="s">
        <v>193</v>
      </c>
      <c r="Z13" s="36">
        <v>0</v>
      </c>
      <c r="AA13" s="35" t="s">
        <v>192</v>
      </c>
      <c r="AB13" s="36">
        <v>0</v>
      </c>
      <c r="AC13" s="35" t="s">
        <v>193</v>
      </c>
      <c r="AD13" s="36">
        <v>0</v>
      </c>
      <c r="AE13" s="35" t="s">
        <v>294</v>
      </c>
      <c r="AF13" s="35" t="s">
        <v>295</v>
      </c>
      <c r="AG13" s="36">
        <f t="shared" si="2"/>
        <v>0</v>
      </c>
      <c r="AH13" s="35" t="s">
        <v>197</v>
      </c>
      <c r="AI13" s="36">
        <f t="shared" si="2"/>
        <v>3</v>
      </c>
      <c r="AJ13" s="35" t="s">
        <v>198</v>
      </c>
      <c r="AK13" s="36">
        <f t="shared" ref="AK13" si="58">_xlfn.XLOOKUP(AJ13,$K$106:$K$110,$M$106:$M$110)</f>
        <v>4</v>
      </c>
      <c r="AL13" s="35" t="s">
        <v>192</v>
      </c>
      <c r="AM13" s="36">
        <f t="shared" ref="AM13" si="59">_xlfn.XLOOKUP(AL13,$L$106:$L$110,$M$106:$M$110)</f>
        <v>1</v>
      </c>
      <c r="AN13" s="35" t="s">
        <v>192</v>
      </c>
      <c r="AO13" s="36">
        <f t="shared" ref="AO13" si="60">_xlfn.XLOOKUP(AN13,$L$106:$L$110,$M$106:$M$110)</f>
        <v>1</v>
      </c>
      <c r="AP13" s="35" t="s">
        <v>199</v>
      </c>
      <c r="AQ13" s="36">
        <f t="shared" ref="AQ13" si="61">_xlfn.XLOOKUP(AP13,$L$106:$L$110,$M$106:$M$110)</f>
        <v>4</v>
      </c>
      <c r="AR13" s="35" t="s">
        <v>200</v>
      </c>
      <c r="AS13" s="36">
        <f t="shared" ref="AS13" si="62">_xlfn.XLOOKUP(AR13,$L$106:$L$110,$M$106:$M$110)</f>
        <v>3</v>
      </c>
      <c r="AT13" s="35" t="s">
        <v>61</v>
      </c>
      <c r="AU13" s="35" t="s">
        <v>59</v>
      </c>
      <c r="AV13" s="36">
        <v>25.5</v>
      </c>
      <c r="AW13" s="36">
        <v>5.5</v>
      </c>
      <c r="AX13" s="36">
        <f t="shared" si="8"/>
        <v>0.22</v>
      </c>
      <c r="AY13" s="35" t="s">
        <v>296</v>
      </c>
      <c r="AZ13" s="35" t="s">
        <v>198</v>
      </c>
      <c r="BA13" s="36">
        <f t="shared" si="9"/>
        <v>4</v>
      </c>
      <c r="BB13" s="35" t="s">
        <v>198</v>
      </c>
      <c r="BC13" s="36">
        <f t="shared" si="10"/>
        <v>4</v>
      </c>
      <c r="BD13" s="35" t="s">
        <v>198</v>
      </c>
      <c r="BE13" s="36">
        <f t="shared" si="11"/>
        <v>4</v>
      </c>
      <c r="BF13" s="35" t="s">
        <v>202</v>
      </c>
      <c r="BG13" s="35" t="s">
        <v>203</v>
      </c>
      <c r="BH13" s="35" t="s">
        <v>204</v>
      </c>
      <c r="BI13" s="35" t="s">
        <v>206</v>
      </c>
      <c r="BJ13" s="35" t="s">
        <v>205</v>
      </c>
      <c r="BK13" s="35" t="s">
        <v>219</v>
      </c>
      <c r="BL13" s="35" t="s">
        <v>208</v>
      </c>
      <c r="BM13" s="35">
        <f t="shared" si="12"/>
        <v>4</v>
      </c>
      <c r="BN13" s="35" t="s">
        <v>297</v>
      </c>
      <c r="BO13" s="35" t="s">
        <v>298</v>
      </c>
      <c r="BV13" s="1" t="s">
        <v>69</v>
      </c>
      <c r="BW13">
        <v>105.5</v>
      </c>
    </row>
    <row r="14" spans="1:75" ht="15.5" x14ac:dyDescent="0.35">
      <c r="A14" s="24">
        <v>44968.166875000003</v>
      </c>
      <c r="B14" s="24">
        <v>44968.169490740744</v>
      </c>
      <c r="C14" s="23">
        <v>100</v>
      </c>
      <c r="D14" s="23">
        <v>597</v>
      </c>
      <c r="E14" s="25" t="s">
        <v>179</v>
      </c>
      <c r="F14" s="24">
        <v>44968.169497615738</v>
      </c>
      <c r="G14" s="35">
        <v>22</v>
      </c>
      <c r="H14" s="35" t="s">
        <v>186</v>
      </c>
      <c r="I14" s="35" t="s">
        <v>187</v>
      </c>
      <c r="J14" s="35" t="s">
        <v>242</v>
      </c>
      <c r="K14" s="35" t="s">
        <v>189</v>
      </c>
      <c r="L14" s="35" t="s">
        <v>301</v>
      </c>
      <c r="M14" s="35" t="s">
        <v>59</v>
      </c>
      <c r="N14" s="35">
        <v>0</v>
      </c>
      <c r="O14" s="36">
        <v>5.5</v>
      </c>
      <c r="P14" s="36">
        <v>0</v>
      </c>
      <c r="Q14" s="36">
        <f t="shared" si="0"/>
        <v>0</v>
      </c>
      <c r="R14" s="35" t="s">
        <v>192</v>
      </c>
      <c r="S14" s="36">
        <f t="shared" si="1"/>
        <v>1</v>
      </c>
      <c r="T14" s="35" t="s">
        <v>193</v>
      </c>
      <c r="U14" s="36">
        <f t="shared" si="1"/>
        <v>0</v>
      </c>
      <c r="V14" s="35" t="s">
        <v>228</v>
      </c>
      <c r="W14" s="35" t="s">
        <v>193</v>
      </c>
      <c r="X14" s="36">
        <v>1</v>
      </c>
      <c r="Y14" s="35" t="s">
        <v>193</v>
      </c>
      <c r="Z14" s="36">
        <v>1</v>
      </c>
      <c r="AA14" s="35" t="s">
        <v>192</v>
      </c>
      <c r="AB14" s="36">
        <v>1</v>
      </c>
      <c r="AC14" s="35" t="s">
        <v>192</v>
      </c>
      <c r="AD14" s="36">
        <v>1</v>
      </c>
      <c r="AE14" s="35" t="s">
        <v>214</v>
      </c>
      <c r="AF14" s="35" t="s">
        <v>216</v>
      </c>
      <c r="AG14" s="36">
        <f t="shared" si="2"/>
        <v>1</v>
      </c>
      <c r="AH14" s="35" t="s">
        <v>198</v>
      </c>
      <c r="AI14" s="36">
        <f t="shared" si="2"/>
        <v>4</v>
      </c>
      <c r="AJ14" s="35" t="s">
        <v>197</v>
      </c>
      <c r="AK14" s="36">
        <f t="shared" ref="AK14" si="63">_xlfn.XLOOKUP(AJ14,$K$106:$K$110,$M$106:$M$110)</f>
        <v>3</v>
      </c>
      <c r="AL14" s="35" t="s">
        <v>236</v>
      </c>
      <c r="AM14" s="36">
        <f t="shared" ref="AM14" si="64">_xlfn.XLOOKUP(AL14,$L$106:$L$110,$M$106:$M$110)</f>
        <v>2</v>
      </c>
      <c r="AN14" s="35" t="s">
        <v>236</v>
      </c>
      <c r="AO14" s="36">
        <f t="shared" ref="AO14" si="65">_xlfn.XLOOKUP(AN14,$L$106:$L$110,$M$106:$M$110)</f>
        <v>2</v>
      </c>
      <c r="AP14" s="35" t="s">
        <v>200</v>
      </c>
      <c r="AQ14" s="36">
        <f t="shared" ref="AQ14" si="66">_xlfn.XLOOKUP(AP14,$L$106:$L$110,$M$106:$M$110)</f>
        <v>3</v>
      </c>
      <c r="AR14" s="35" t="s">
        <v>236</v>
      </c>
      <c r="AS14" s="36">
        <f t="shared" ref="AS14" si="67">_xlfn.XLOOKUP(AR14,$L$106:$L$110,$M$106:$M$110)</f>
        <v>2</v>
      </c>
      <c r="AT14" s="35" t="s">
        <v>60</v>
      </c>
      <c r="AU14" s="35" t="s">
        <v>59</v>
      </c>
      <c r="AV14" s="36">
        <v>15.5</v>
      </c>
      <c r="AW14" s="36">
        <v>5.5</v>
      </c>
      <c r="AX14" s="36">
        <f t="shared" si="8"/>
        <v>0.35</v>
      </c>
      <c r="AY14" s="35" t="s">
        <v>253</v>
      </c>
      <c r="AZ14" s="35" t="s">
        <v>198</v>
      </c>
      <c r="BA14" s="36">
        <f t="shared" si="9"/>
        <v>4</v>
      </c>
      <c r="BB14" s="35" t="s">
        <v>198</v>
      </c>
      <c r="BC14" s="36">
        <f t="shared" si="10"/>
        <v>4</v>
      </c>
      <c r="BD14" s="35" t="s">
        <v>198</v>
      </c>
      <c r="BE14" s="36">
        <f t="shared" si="11"/>
        <v>4</v>
      </c>
      <c r="BF14" s="35" t="s">
        <v>202</v>
      </c>
      <c r="BG14" s="35" t="s">
        <v>204</v>
      </c>
      <c r="BH14" s="35" t="s">
        <v>203</v>
      </c>
      <c r="BI14" s="35" t="s">
        <v>207</v>
      </c>
      <c r="BJ14" s="35" t="s">
        <v>206</v>
      </c>
      <c r="BK14" s="35" t="s">
        <v>255</v>
      </c>
      <c r="BL14" s="35" t="s">
        <v>302</v>
      </c>
      <c r="BM14" s="35">
        <f t="shared" si="12"/>
        <v>1</v>
      </c>
      <c r="BN14" s="35" t="s">
        <v>222</v>
      </c>
      <c r="BO14" s="35" t="s">
        <v>222</v>
      </c>
    </row>
    <row r="15" spans="1:75" ht="15.5" x14ac:dyDescent="0.35">
      <c r="A15" s="24">
        <v>44968.189062500001</v>
      </c>
      <c r="B15" s="24">
        <v>44968.194097222222</v>
      </c>
      <c r="C15" s="23">
        <v>100</v>
      </c>
      <c r="D15" s="23">
        <v>435</v>
      </c>
      <c r="E15" s="25" t="s">
        <v>179</v>
      </c>
      <c r="F15" s="24">
        <v>44968.194111458331</v>
      </c>
      <c r="G15" s="35">
        <v>22</v>
      </c>
      <c r="H15" s="35" t="s">
        <v>186</v>
      </c>
      <c r="I15" s="35" t="s">
        <v>187</v>
      </c>
      <c r="J15" s="35" t="s">
        <v>260</v>
      </c>
      <c r="K15" s="35" t="s">
        <v>189</v>
      </c>
      <c r="L15" s="35" t="s">
        <v>305</v>
      </c>
      <c r="M15" s="35" t="s">
        <v>60</v>
      </c>
      <c r="N15" s="35" t="s">
        <v>59</v>
      </c>
      <c r="O15" s="36">
        <v>15.5</v>
      </c>
      <c r="P15" s="36">
        <v>5.5</v>
      </c>
      <c r="Q15" s="36">
        <f t="shared" si="0"/>
        <v>0.35</v>
      </c>
      <c r="R15" s="35" t="s">
        <v>200</v>
      </c>
      <c r="S15" s="36">
        <f t="shared" si="1"/>
        <v>3</v>
      </c>
      <c r="T15" s="35" t="s">
        <v>200</v>
      </c>
      <c r="U15" s="36">
        <f t="shared" si="1"/>
        <v>3</v>
      </c>
      <c r="V15" s="35" t="s">
        <v>237</v>
      </c>
      <c r="W15" s="35" t="s">
        <v>200</v>
      </c>
      <c r="X15" s="36">
        <v>3</v>
      </c>
      <c r="Y15" s="35" t="s">
        <v>200</v>
      </c>
      <c r="Z15" s="36">
        <v>3</v>
      </c>
      <c r="AA15" s="35" t="s">
        <v>200</v>
      </c>
      <c r="AB15" s="36">
        <v>3</v>
      </c>
      <c r="AC15" s="35" t="s">
        <v>200</v>
      </c>
      <c r="AD15" s="36">
        <v>3</v>
      </c>
      <c r="AE15" s="35" t="s">
        <v>237</v>
      </c>
      <c r="AF15" s="35" t="s">
        <v>198</v>
      </c>
      <c r="AG15" s="36">
        <f t="shared" si="2"/>
        <v>4</v>
      </c>
      <c r="AH15" s="35" t="s">
        <v>198</v>
      </c>
      <c r="AI15" s="36">
        <f t="shared" si="2"/>
        <v>4</v>
      </c>
      <c r="AJ15" s="35" t="s">
        <v>198</v>
      </c>
      <c r="AK15" s="36">
        <f t="shared" ref="AK15" si="68">_xlfn.XLOOKUP(AJ15,$K$106:$K$110,$M$106:$M$110)</f>
        <v>4</v>
      </c>
      <c r="AL15" s="35" t="s">
        <v>236</v>
      </c>
      <c r="AM15" s="36">
        <f t="shared" ref="AM15" si="69">_xlfn.XLOOKUP(AL15,$L$106:$L$110,$M$106:$M$110)</f>
        <v>2</v>
      </c>
      <c r="AN15" s="35" t="s">
        <v>236</v>
      </c>
      <c r="AO15" s="36">
        <f t="shared" ref="AO15" si="70">_xlfn.XLOOKUP(AN15,$L$106:$L$110,$M$106:$M$110)</f>
        <v>2</v>
      </c>
      <c r="AP15" s="35" t="s">
        <v>199</v>
      </c>
      <c r="AQ15" s="36">
        <f t="shared" ref="AQ15" si="71">_xlfn.XLOOKUP(AP15,$L$106:$L$110,$M$106:$M$110)</f>
        <v>4</v>
      </c>
      <c r="AR15" s="35" t="s">
        <v>199</v>
      </c>
      <c r="AS15" s="36">
        <f t="shared" ref="AS15" si="72">_xlfn.XLOOKUP(AR15,$L$106:$L$110,$M$106:$M$110)</f>
        <v>4</v>
      </c>
      <c r="AT15" s="35" t="s">
        <v>63</v>
      </c>
      <c r="AU15" s="35" t="s">
        <v>60</v>
      </c>
      <c r="AV15" s="36">
        <v>45.5</v>
      </c>
      <c r="AW15" s="36">
        <v>15.5</v>
      </c>
      <c r="AX15" s="36">
        <f t="shared" si="8"/>
        <v>0.34</v>
      </c>
      <c r="AY15" s="35" t="s">
        <v>253</v>
      </c>
      <c r="AZ15" s="35" t="s">
        <v>198</v>
      </c>
      <c r="BA15" s="36">
        <f t="shared" si="9"/>
        <v>4</v>
      </c>
      <c r="BB15" s="35" t="s">
        <v>198</v>
      </c>
      <c r="BC15" s="36">
        <f t="shared" si="10"/>
        <v>4</v>
      </c>
      <c r="BD15" s="35" t="s">
        <v>198</v>
      </c>
      <c r="BE15" s="36">
        <f t="shared" si="11"/>
        <v>4</v>
      </c>
      <c r="BF15" s="35" t="s">
        <v>202</v>
      </c>
      <c r="BG15" s="35" t="s">
        <v>203</v>
      </c>
      <c r="BH15" s="35" t="s">
        <v>204</v>
      </c>
      <c r="BI15" s="35" t="s">
        <v>207</v>
      </c>
      <c r="BJ15" s="35" t="s">
        <v>219</v>
      </c>
      <c r="BK15" s="35" t="s">
        <v>205</v>
      </c>
      <c r="BL15" s="35" t="s">
        <v>220</v>
      </c>
      <c r="BM15" s="35">
        <f t="shared" si="12"/>
        <v>3</v>
      </c>
      <c r="BN15" s="35" t="s">
        <v>306</v>
      </c>
      <c r="BO15" s="35" t="s">
        <v>222</v>
      </c>
    </row>
    <row r="16" spans="1:75" ht="15.5" x14ac:dyDescent="0.35">
      <c r="A16" s="24">
        <v>44968.189849537041</v>
      </c>
      <c r="B16" s="24">
        <v>44968.1950462963</v>
      </c>
      <c r="C16" s="23">
        <v>100</v>
      </c>
      <c r="D16" s="23">
        <v>449</v>
      </c>
      <c r="E16" s="25" t="s">
        <v>179</v>
      </c>
      <c r="F16" s="24">
        <v>44968.195056273151</v>
      </c>
      <c r="G16" s="35">
        <v>24</v>
      </c>
      <c r="H16" s="35" t="s">
        <v>186</v>
      </c>
      <c r="I16" s="35" t="s">
        <v>187</v>
      </c>
      <c r="J16" s="35" t="s">
        <v>225</v>
      </c>
      <c r="K16" s="35" t="s">
        <v>226</v>
      </c>
      <c r="L16" s="35" t="s">
        <v>227</v>
      </c>
      <c r="M16" s="35">
        <v>0</v>
      </c>
      <c r="N16" s="35">
        <v>0</v>
      </c>
      <c r="O16" s="36">
        <v>0</v>
      </c>
      <c r="P16" s="36">
        <v>0</v>
      </c>
      <c r="Q16" s="36" t="str">
        <f t="shared" si="0"/>
        <v/>
      </c>
      <c r="R16" s="35" t="s">
        <v>193</v>
      </c>
      <c r="S16" s="36">
        <f t="shared" si="1"/>
        <v>0</v>
      </c>
      <c r="T16" s="35" t="s">
        <v>193</v>
      </c>
      <c r="U16" s="36">
        <f t="shared" si="1"/>
        <v>0</v>
      </c>
      <c r="V16" s="35" t="s">
        <v>235</v>
      </c>
      <c r="W16" s="35" t="s">
        <v>192</v>
      </c>
      <c r="X16" s="36">
        <v>0</v>
      </c>
      <c r="Y16" s="35" t="s">
        <v>236</v>
      </c>
      <c r="Z16" s="36">
        <v>0</v>
      </c>
      <c r="AA16" s="35" t="s">
        <v>192</v>
      </c>
      <c r="AB16" s="36">
        <v>0</v>
      </c>
      <c r="AC16" s="35" t="s">
        <v>193</v>
      </c>
      <c r="AD16" s="36">
        <v>0</v>
      </c>
      <c r="AE16" s="35" t="s">
        <v>309</v>
      </c>
      <c r="AF16" s="35" t="s">
        <v>196</v>
      </c>
      <c r="AG16" s="36">
        <f t="shared" si="2"/>
        <v>2</v>
      </c>
      <c r="AH16" s="35" t="s">
        <v>216</v>
      </c>
      <c r="AI16" s="36">
        <f t="shared" si="2"/>
        <v>1</v>
      </c>
      <c r="AJ16" s="35" t="s">
        <v>196</v>
      </c>
      <c r="AK16" s="36">
        <f t="shared" ref="AK16" si="73">_xlfn.XLOOKUP(AJ16,$K$106:$K$110,$M$106:$M$110)</f>
        <v>2</v>
      </c>
      <c r="AL16" s="35" t="s">
        <v>236</v>
      </c>
      <c r="AM16" s="36">
        <f t="shared" ref="AM16" si="74">_xlfn.XLOOKUP(AL16,$L$106:$L$110,$M$106:$M$110)</f>
        <v>2</v>
      </c>
      <c r="AN16" s="35" t="s">
        <v>192</v>
      </c>
      <c r="AO16" s="36">
        <f t="shared" ref="AO16" si="75">_xlfn.XLOOKUP(AN16,$L$106:$L$110,$M$106:$M$110)</f>
        <v>1</v>
      </c>
      <c r="AP16" s="35" t="s">
        <v>200</v>
      </c>
      <c r="AQ16" s="36">
        <f t="shared" ref="AQ16" si="76">_xlfn.XLOOKUP(AP16,$L$106:$L$110,$M$106:$M$110)</f>
        <v>3</v>
      </c>
      <c r="AR16" s="35" t="s">
        <v>200</v>
      </c>
      <c r="AS16" s="36">
        <f t="shared" ref="AS16" si="77">_xlfn.XLOOKUP(AR16,$L$106:$L$110,$M$106:$M$110)</f>
        <v>3</v>
      </c>
      <c r="AT16" s="35" t="s">
        <v>69</v>
      </c>
      <c r="AU16" s="35" t="s">
        <v>69</v>
      </c>
      <c r="AV16" s="36">
        <v>105.5</v>
      </c>
      <c r="AW16" s="36">
        <v>105.5</v>
      </c>
      <c r="AX16" s="36">
        <f t="shared" si="8"/>
        <v>1</v>
      </c>
      <c r="AY16" s="35" t="s">
        <v>310</v>
      </c>
      <c r="AZ16" s="35" t="s">
        <v>196</v>
      </c>
      <c r="BA16" s="36">
        <f t="shared" si="9"/>
        <v>2</v>
      </c>
      <c r="BB16" s="35" t="s">
        <v>196</v>
      </c>
      <c r="BC16" s="36">
        <f t="shared" si="10"/>
        <v>2</v>
      </c>
      <c r="BD16" s="35" t="s">
        <v>196</v>
      </c>
      <c r="BE16" s="36">
        <f t="shared" si="11"/>
        <v>2</v>
      </c>
      <c r="BF16" s="35" t="s">
        <v>202</v>
      </c>
      <c r="BG16" s="35" t="s">
        <v>311</v>
      </c>
      <c r="BH16" s="35" t="s">
        <v>204</v>
      </c>
      <c r="BI16" s="35" t="s">
        <v>205</v>
      </c>
      <c r="BJ16" s="35" t="s">
        <v>207</v>
      </c>
      <c r="BK16" s="35" t="s">
        <v>255</v>
      </c>
      <c r="BL16" s="35" t="s">
        <v>208</v>
      </c>
      <c r="BM16" s="35">
        <f t="shared" si="12"/>
        <v>4</v>
      </c>
      <c r="BN16" s="35" t="s">
        <v>312</v>
      </c>
      <c r="BO16" s="35" t="s">
        <v>313</v>
      </c>
    </row>
    <row r="17" spans="1:67" ht="15.5" x14ac:dyDescent="0.35">
      <c r="A17" s="24">
        <v>44968.19458333333</v>
      </c>
      <c r="B17" s="24">
        <v>44968.197118055556</v>
      </c>
      <c r="C17" s="23">
        <v>100</v>
      </c>
      <c r="D17" s="23">
        <v>959</v>
      </c>
      <c r="E17" s="25" t="s">
        <v>179</v>
      </c>
      <c r="F17" s="24">
        <v>44968.197132939815</v>
      </c>
      <c r="G17" s="35">
        <v>23</v>
      </c>
      <c r="H17" s="35" t="s">
        <v>186</v>
      </c>
      <c r="I17" s="35" t="s">
        <v>187</v>
      </c>
      <c r="J17" s="35" t="s">
        <v>316</v>
      </c>
      <c r="K17" s="35" t="s">
        <v>189</v>
      </c>
      <c r="L17" s="35" t="s">
        <v>317</v>
      </c>
      <c r="M17" s="35">
        <v>0</v>
      </c>
      <c r="N17" s="35">
        <v>0</v>
      </c>
      <c r="O17" s="36">
        <v>0</v>
      </c>
      <c r="P17" s="36">
        <v>0</v>
      </c>
      <c r="Q17" s="36" t="str">
        <f t="shared" si="0"/>
        <v/>
      </c>
      <c r="R17" s="35" t="s">
        <v>193</v>
      </c>
      <c r="S17" s="36">
        <f t="shared" si="1"/>
        <v>0</v>
      </c>
      <c r="T17" s="35" t="s">
        <v>193</v>
      </c>
      <c r="U17" s="36">
        <f t="shared" si="1"/>
        <v>0</v>
      </c>
      <c r="V17" s="35" t="s">
        <v>235</v>
      </c>
      <c r="W17" s="35" t="s">
        <v>192</v>
      </c>
      <c r="X17" s="36">
        <v>0</v>
      </c>
      <c r="Y17" s="35" t="s">
        <v>192</v>
      </c>
      <c r="Z17" s="36">
        <v>0</v>
      </c>
      <c r="AA17" s="35" t="s">
        <v>192</v>
      </c>
      <c r="AB17" s="36">
        <v>0</v>
      </c>
      <c r="AC17" s="35" t="s">
        <v>192</v>
      </c>
      <c r="AD17" s="36">
        <v>0</v>
      </c>
      <c r="AE17" s="35" t="s">
        <v>237</v>
      </c>
      <c r="AF17" s="35" t="s">
        <v>196</v>
      </c>
      <c r="AG17" s="36">
        <f t="shared" si="2"/>
        <v>2</v>
      </c>
      <c r="AH17" s="35" t="s">
        <v>197</v>
      </c>
      <c r="AI17" s="36">
        <f t="shared" si="2"/>
        <v>3</v>
      </c>
      <c r="AJ17" s="35" t="s">
        <v>197</v>
      </c>
      <c r="AK17" s="36">
        <f t="shared" ref="AK17" si="78">_xlfn.XLOOKUP(AJ17,$K$106:$K$110,$M$106:$M$110)</f>
        <v>3</v>
      </c>
      <c r="AL17" s="35" t="s">
        <v>192</v>
      </c>
      <c r="AM17" s="36">
        <f t="shared" ref="AM17" si="79">_xlfn.XLOOKUP(AL17,$L$106:$L$110,$M$106:$M$110)</f>
        <v>1</v>
      </c>
      <c r="AN17" s="35" t="s">
        <v>192</v>
      </c>
      <c r="AO17" s="36">
        <f t="shared" ref="AO17" si="80">_xlfn.XLOOKUP(AN17,$L$106:$L$110,$M$106:$M$110)</f>
        <v>1</v>
      </c>
      <c r="AP17" s="35" t="s">
        <v>199</v>
      </c>
      <c r="AQ17" s="36">
        <f t="shared" ref="AQ17" si="81">_xlfn.XLOOKUP(AP17,$L$106:$L$110,$M$106:$M$110)</f>
        <v>4</v>
      </c>
      <c r="AR17" s="35" t="s">
        <v>199</v>
      </c>
      <c r="AS17" s="36">
        <f t="shared" ref="AS17" si="82">_xlfn.XLOOKUP(AR17,$L$106:$L$110,$M$106:$M$110)</f>
        <v>4</v>
      </c>
      <c r="AT17" s="35" t="s">
        <v>61</v>
      </c>
      <c r="AU17" s="35" t="s">
        <v>59</v>
      </c>
      <c r="AV17" s="36">
        <v>25.5</v>
      </c>
      <c r="AW17" s="36">
        <v>5.5</v>
      </c>
      <c r="AX17" s="36">
        <f t="shared" si="8"/>
        <v>0.22</v>
      </c>
      <c r="AY17" s="35" t="s">
        <v>253</v>
      </c>
      <c r="AZ17" s="35" t="s">
        <v>197</v>
      </c>
      <c r="BA17" s="36">
        <f t="shared" si="9"/>
        <v>3</v>
      </c>
      <c r="BB17" s="35" t="s">
        <v>198</v>
      </c>
      <c r="BC17" s="36">
        <f t="shared" si="10"/>
        <v>4</v>
      </c>
      <c r="BD17" s="35" t="s">
        <v>198</v>
      </c>
      <c r="BE17" s="36">
        <f t="shared" si="11"/>
        <v>4</v>
      </c>
      <c r="BF17" s="35" t="s">
        <v>202</v>
      </c>
      <c r="BG17" s="35" t="s">
        <v>204</v>
      </c>
      <c r="BH17" s="35" t="s">
        <v>203</v>
      </c>
      <c r="BI17" s="35" t="s">
        <v>205</v>
      </c>
      <c r="BJ17" s="35" t="s">
        <v>207</v>
      </c>
      <c r="BK17" s="35" t="s">
        <v>219</v>
      </c>
      <c r="BL17" s="35" t="s">
        <v>220</v>
      </c>
      <c r="BM17" s="35">
        <f t="shared" si="12"/>
        <v>3</v>
      </c>
      <c r="BN17" s="35" t="s">
        <v>222</v>
      </c>
      <c r="BO17" s="35" t="s">
        <v>222</v>
      </c>
    </row>
    <row r="18" spans="1:67" ht="15.5" x14ac:dyDescent="0.35">
      <c r="A18" s="24">
        <v>44968.208506944444</v>
      </c>
      <c r="B18" s="24">
        <v>44968.211782407408</v>
      </c>
      <c r="C18" s="23">
        <v>100</v>
      </c>
      <c r="D18" s="23">
        <v>283</v>
      </c>
      <c r="E18" s="25" t="s">
        <v>179</v>
      </c>
      <c r="F18" s="24">
        <v>44968.211807361113</v>
      </c>
      <c r="G18" s="35">
        <v>23</v>
      </c>
      <c r="H18" s="35" t="s">
        <v>186</v>
      </c>
      <c r="I18" s="35" t="s">
        <v>187</v>
      </c>
      <c r="J18" s="35" t="s">
        <v>320</v>
      </c>
      <c r="K18" s="35" t="s">
        <v>226</v>
      </c>
      <c r="L18" s="35" t="s">
        <v>227</v>
      </c>
      <c r="M18" s="35">
        <v>0</v>
      </c>
      <c r="N18" s="35">
        <v>0</v>
      </c>
      <c r="O18" s="36">
        <v>0</v>
      </c>
      <c r="P18" s="36">
        <v>0</v>
      </c>
      <c r="Q18" s="36" t="str">
        <f t="shared" si="0"/>
        <v/>
      </c>
      <c r="R18" s="35" t="s">
        <v>193</v>
      </c>
      <c r="S18" s="36">
        <f t="shared" si="1"/>
        <v>0</v>
      </c>
      <c r="T18" s="35" t="s">
        <v>193</v>
      </c>
      <c r="U18" s="36">
        <f t="shared" si="1"/>
        <v>0</v>
      </c>
      <c r="V18" s="35" t="s">
        <v>235</v>
      </c>
      <c r="W18" s="35" t="s">
        <v>192</v>
      </c>
      <c r="X18" s="36">
        <v>0</v>
      </c>
      <c r="Y18" s="35" t="s">
        <v>193</v>
      </c>
      <c r="Z18" s="36">
        <v>0</v>
      </c>
      <c r="AA18" s="35" t="s">
        <v>192</v>
      </c>
      <c r="AB18" s="36">
        <v>0</v>
      </c>
      <c r="AC18" s="35" t="s">
        <v>193</v>
      </c>
      <c r="AD18" s="36">
        <v>0</v>
      </c>
      <c r="AE18" s="35" t="s">
        <v>228</v>
      </c>
      <c r="AF18" s="35" t="s">
        <v>216</v>
      </c>
      <c r="AG18" s="36">
        <f t="shared" si="2"/>
        <v>1</v>
      </c>
      <c r="AH18" s="35" t="s">
        <v>196</v>
      </c>
      <c r="AI18" s="36">
        <f t="shared" si="2"/>
        <v>2</v>
      </c>
      <c r="AJ18" s="35" t="s">
        <v>196</v>
      </c>
      <c r="AK18" s="36">
        <f t="shared" ref="AK18" si="83">_xlfn.XLOOKUP(AJ18,$K$106:$K$110,$M$106:$M$110)</f>
        <v>2</v>
      </c>
      <c r="AL18" s="35" t="s">
        <v>192</v>
      </c>
      <c r="AM18" s="36">
        <f t="shared" ref="AM18" si="84">_xlfn.XLOOKUP(AL18,$L$106:$L$110,$M$106:$M$110)</f>
        <v>1</v>
      </c>
      <c r="AN18" s="35" t="s">
        <v>192</v>
      </c>
      <c r="AO18" s="36">
        <f t="shared" ref="AO18" si="85">_xlfn.XLOOKUP(AN18,$L$106:$L$110,$M$106:$M$110)</f>
        <v>1</v>
      </c>
      <c r="AP18" s="35" t="s">
        <v>200</v>
      </c>
      <c r="AQ18" s="36">
        <f t="shared" ref="AQ18" si="86">_xlfn.XLOOKUP(AP18,$L$106:$L$110,$M$106:$M$110)</f>
        <v>3</v>
      </c>
      <c r="AR18" s="35" t="s">
        <v>200</v>
      </c>
      <c r="AS18" s="36">
        <f t="shared" ref="AS18" si="87">_xlfn.XLOOKUP(AR18,$L$106:$L$110,$M$106:$M$110)</f>
        <v>3</v>
      </c>
      <c r="AT18" s="35" t="s">
        <v>60</v>
      </c>
      <c r="AU18" s="35" t="s">
        <v>59</v>
      </c>
      <c r="AV18" s="36">
        <v>15.5</v>
      </c>
      <c r="AW18" s="36">
        <v>5.5</v>
      </c>
      <c r="AX18" s="36">
        <f t="shared" si="8"/>
        <v>0.35</v>
      </c>
      <c r="AY18" s="35" t="s">
        <v>321</v>
      </c>
      <c r="AZ18" s="35" t="s">
        <v>197</v>
      </c>
      <c r="BA18" s="36">
        <f t="shared" si="9"/>
        <v>3</v>
      </c>
      <c r="BB18" s="35" t="s">
        <v>197</v>
      </c>
      <c r="BC18" s="36">
        <f t="shared" si="10"/>
        <v>3</v>
      </c>
      <c r="BD18" s="35" t="s">
        <v>197</v>
      </c>
      <c r="BE18" s="36">
        <f t="shared" si="11"/>
        <v>3</v>
      </c>
      <c r="BF18" s="35" t="s">
        <v>202</v>
      </c>
      <c r="BG18" s="35" t="s">
        <v>203</v>
      </c>
      <c r="BH18" s="35" t="s">
        <v>204</v>
      </c>
      <c r="BI18" s="35" t="s">
        <v>207</v>
      </c>
      <c r="BJ18" s="35" t="s">
        <v>255</v>
      </c>
      <c r="BK18" s="35" t="s">
        <v>219</v>
      </c>
      <c r="BL18" s="35" t="s">
        <v>277</v>
      </c>
      <c r="BM18" s="35">
        <f t="shared" si="12"/>
        <v>2</v>
      </c>
      <c r="BN18" s="35" t="s">
        <v>322</v>
      </c>
      <c r="BO18" s="35" t="s">
        <v>222</v>
      </c>
    </row>
    <row r="19" spans="1:67" ht="15.5" x14ac:dyDescent="0.35">
      <c r="A19" s="24">
        <v>44968.223055555558</v>
      </c>
      <c r="B19" s="24">
        <v>44968.227199074077</v>
      </c>
      <c r="C19" s="23">
        <v>100</v>
      </c>
      <c r="D19" s="23">
        <v>357</v>
      </c>
      <c r="E19" s="25" t="s">
        <v>179</v>
      </c>
      <c r="F19" s="24">
        <v>44968.227239189815</v>
      </c>
      <c r="G19" s="35">
        <v>21</v>
      </c>
      <c r="H19" s="35" t="s">
        <v>325</v>
      </c>
      <c r="I19" s="35" t="s">
        <v>187</v>
      </c>
      <c r="J19" s="35" t="s">
        <v>326</v>
      </c>
      <c r="K19" s="35" t="s">
        <v>226</v>
      </c>
      <c r="L19" s="35" t="s">
        <v>261</v>
      </c>
      <c r="M19" s="35" t="s">
        <v>59</v>
      </c>
      <c r="N19" s="35" t="s">
        <v>59</v>
      </c>
      <c r="O19" s="36">
        <v>5.5</v>
      </c>
      <c r="P19" s="36">
        <v>5.5</v>
      </c>
      <c r="Q19" s="36">
        <f t="shared" si="0"/>
        <v>1</v>
      </c>
      <c r="R19" s="35" t="s">
        <v>192</v>
      </c>
      <c r="S19" s="36">
        <f t="shared" si="1"/>
        <v>1</v>
      </c>
      <c r="T19" s="35" t="s">
        <v>192</v>
      </c>
      <c r="U19" s="36">
        <f t="shared" si="1"/>
        <v>1</v>
      </c>
      <c r="V19" s="35" t="s">
        <v>214</v>
      </c>
      <c r="W19" s="35" t="s">
        <v>236</v>
      </c>
      <c r="X19" s="36">
        <v>1</v>
      </c>
      <c r="Y19" s="35" t="s">
        <v>192</v>
      </c>
      <c r="Z19" s="36">
        <v>1</v>
      </c>
      <c r="AA19" s="35" t="s">
        <v>192</v>
      </c>
      <c r="AB19" s="36">
        <v>1</v>
      </c>
      <c r="AC19" s="35" t="s">
        <v>192</v>
      </c>
      <c r="AD19" s="36">
        <v>1</v>
      </c>
      <c r="AE19" s="35" t="s">
        <v>327</v>
      </c>
      <c r="AF19" s="35" t="s">
        <v>196</v>
      </c>
      <c r="AG19" s="36">
        <f t="shared" si="2"/>
        <v>2</v>
      </c>
      <c r="AH19" s="35" t="s">
        <v>198</v>
      </c>
      <c r="AI19" s="36">
        <f t="shared" si="2"/>
        <v>4</v>
      </c>
      <c r="AJ19" s="35" t="s">
        <v>198</v>
      </c>
      <c r="AK19" s="36">
        <f t="shared" ref="AK19" si="88">_xlfn.XLOOKUP(AJ19,$K$106:$K$110,$M$106:$M$110)</f>
        <v>4</v>
      </c>
      <c r="AL19" s="35" t="s">
        <v>199</v>
      </c>
      <c r="AM19" s="36">
        <f t="shared" ref="AM19" si="89">_xlfn.XLOOKUP(AL19,$L$106:$L$110,$M$106:$M$110)</f>
        <v>4</v>
      </c>
      <c r="AN19" s="35" t="s">
        <v>199</v>
      </c>
      <c r="AO19" s="36">
        <f t="shared" ref="AO19" si="90">_xlfn.XLOOKUP(AN19,$L$106:$L$110,$M$106:$M$110)</f>
        <v>4</v>
      </c>
      <c r="AP19" s="35" t="s">
        <v>199</v>
      </c>
      <c r="AQ19" s="36">
        <f t="shared" ref="AQ19" si="91">_xlfn.XLOOKUP(AP19,$L$106:$L$110,$M$106:$M$110)</f>
        <v>4</v>
      </c>
      <c r="AR19" s="35" t="s">
        <v>199</v>
      </c>
      <c r="AS19" s="36">
        <f t="shared" ref="AS19" si="92">_xlfn.XLOOKUP(AR19,$L$106:$L$110,$M$106:$M$110)</f>
        <v>4</v>
      </c>
      <c r="AT19" s="35" t="s">
        <v>69</v>
      </c>
      <c r="AU19" s="35" t="s">
        <v>69</v>
      </c>
      <c r="AV19" s="36">
        <v>105.5</v>
      </c>
      <c r="AW19" s="36">
        <v>105.5</v>
      </c>
      <c r="AX19" s="36">
        <f t="shared" si="8"/>
        <v>1</v>
      </c>
      <c r="AY19" s="35" t="s">
        <v>328</v>
      </c>
      <c r="AZ19" s="35" t="s">
        <v>198</v>
      </c>
      <c r="BA19" s="36">
        <f t="shared" si="9"/>
        <v>4</v>
      </c>
      <c r="BB19" s="35" t="s">
        <v>198</v>
      </c>
      <c r="BC19" s="36">
        <f t="shared" si="10"/>
        <v>4</v>
      </c>
      <c r="BD19" s="35" t="s">
        <v>198</v>
      </c>
      <c r="BE19" s="36">
        <f t="shared" si="11"/>
        <v>4</v>
      </c>
      <c r="BF19" s="35" t="s">
        <v>202</v>
      </c>
      <c r="BG19" s="35" t="s">
        <v>203</v>
      </c>
      <c r="BH19" s="35" t="s">
        <v>204</v>
      </c>
      <c r="BI19" s="35" t="s">
        <v>207</v>
      </c>
      <c r="BJ19" s="35" t="s">
        <v>205</v>
      </c>
      <c r="BK19" s="35" t="s">
        <v>206</v>
      </c>
      <c r="BL19" s="35" t="s">
        <v>220</v>
      </c>
      <c r="BM19" s="35">
        <f t="shared" si="12"/>
        <v>3</v>
      </c>
      <c r="BN19" s="35" t="s">
        <v>329</v>
      </c>
      <c r="BO19" s="35" t="s">
        <v>330</v>
      </c>
    </row>
    <row r="20" spans="1:67" ht="15.5" x14ac:dyDescent="0.35">
      <c r="A20" s="24">
        <v>44968.305428240739</v>
      </c>
      <c r="B20" s="24">
        <v>44968.311481481483</v>
      </c>
      <c r="C20" s="23">
        <v>100</v>
      </c>
      <c r="D20" s="23">
        <v>522</v>
      </c>
      <c r="E20" s="25" t="s">
        <v>179</v>
      </c>
      <c r="F20" s="24">
        <v>44968.31148971065</v>
      </c>
      <c r="G20" s="35">
        <v>23</v>
      </c>
      <c r="H20" s="35" t="s">
        <v>186</v>
      </c>
      <c r="I20" s="35" t="s">
        <v>187</v>
      </c>
      <c r="J20" s="35" t="s">
        <v>333</v>
      </c>
      <c r="K20" s="35" t="s">
        <v>226</v>
      </c>
      <c r="L20" s="35" t="s">
        <v>334</v>
      </c>
      <c r="M20" s="35" t="s">
        <v>59</v>
      </c>
      <c r="N20" s="35">
        <v>0</v>
      </c>
      <c r="O20" s="36">
        <v>5.5</v>
      </c>
      <c r="P20" s="36">
        <v>0</v>
      </c>
      <c r="Q20" s="36">
        <f t="shared" si="0"/>
        <v>0</v>
      </c>
      <c r="R20" s="35" t="s">
        <v>192</v>
      </c>
      <c r="S20" s="36">
        <f t="shared" si="1"/>
        <v>1</v>
      </c>
      <c r="T20" s="35" t="s">
        <v>193</v>
      </c>
      <c r="U20" s="36">
        <f t="shared" si="1"/>
        <v>0</v>
      </c>
      <c r="V20" s="35" t="s">
        <v>214</v>
      </c>
      <c r="W20" s="35" t="s">
        <v>192</v>
      </c>
      <c r="X20" s="36">
        <v>1</v>
      </c>
      <c r="Y20" s="35" t="s">
        <v>193</v>
      </c>
      <c r="Z20" s="36">
        <v>1</v>
      </c>
      <c r="AA20" s="35" t="s">
        <v>193</v>
      </c>
      <c r="AB20" s="36">
        <v>1</v>
      </c>
      <c r="AC20" s="35" t="s">
        <v>193</v>
      </c>
      <c r="AD20" s="36">
        <v>1</v>
      </c>
      <c r="AE20" s="35" t="s">
        <v>243</v>
      </c>
      <c r="AF20" s="35" t="s">
        <v>197</v>
      </c>
      <c r="AG20" s="36">
        <f t="shared" si="2"/>
        <v>3</v>
      </c>
      <c r="AH20" s="35" t="s">
        <v>197</v>
      </c>
      <c r="AI20" s="36">
        <f t="shared" si="2"/>
        <v>3</v>
      </c>
      <c r="AJ20" s="35" t="s">
        <v>197</v>
      </c>
      <c r="AK20" s="36">
        <f t="shared" ref="AK20" si="93">_xlfn.XLOOKUP(AJ20,$K$106:$K$110,$M$106:$M$110)</f>
        <v>3</v>
      </c>
      <c r="AL20" s="35" t="s">
        <v>192</v>
      </c>
      <c r="AM20" s="36">
        <f t="shared" ref="AM20" si="94">_xlfn.XLOOKUP(AL20,$L$106:$L$110,$M$106:$M$110)</f>
        <v>1</v>
      </c>
      <c r="AN20" s="35" t="s">
        <v>236</v>
      </c>
      <c r="AO20" s="36">
        <f t="shared" ref="AO20" si="95">_xlfn.XLOOKUP(AN20,$L$106:$L$110,$M$106:$M$110)</f>
        <v>2</v>
      </c>
      <c r="AP20" s="35" t="s">
        <v>199</v>
      </c>
      <c r="AQ20" s="36">
        <f t="shared" ref="AQ20" si="96">_xlfn.XLOOKUP(AP20,$L$106:$L$110,$M$106:$M$110)</f>
        <v>4</v>
      </c>
      <c r="AR20" s="35" t="s">
        <v>236</v>
      </c>
      <c r="AS20" s="36">
        <f t="shared" ref="AS20" si="97">_xlfn.XLOOKUP(AR20,$L$106:$L$110,$M$106:$M$110)</f>
        <v>2</v>
      </c>
      <c r="AT20" s="35" t="s">
        <v>60</v>
      </c>
      <c r="AU20" s="35" t="s">
        <v>59</v>
      </c>
      <c r="AV20" s="36">
        <v>15.5</v>
      </c>
      <c r="AW20" s="36">
        <v>5.5</v>
      </c>
      <c r="AX20" s="36">
        <f t="shared" si="8"/>
        <v>0.35</v>
      </c>
      <c r="AY20" s="35" t="s">
        <v>335</v>
      </c>
      <c r="AZ20" s="35" t="s">
        <v>197</v>
      </c>
      <c r="BA20" s="36">
        <f t="shared" si="9"/>
        <v>3</v>
      </c>
      <c r="BB20" s="35" t="s">
        <v>197</v>
      </c>
      <c r="BC20" s="36">
        <f t="shared" si="10"/>
        <v>3</v>
      </c>
      <c r="BD20" s="35" t="s">
        <v>197</v>
      </c>
      <c r="BE20" s="36">
        <f t="shared" si="11"/>
        <v>3</v>
      </c>
      <c r="BF20" s="35" t="s">
        <v>204</v>
      </c>
      <c r="BG20" s="35" t="s">
        <v>202</v>
      </c>
      <c r="BH20" s="35" t="s">
        <v>336</v>
      </c>
      <c r="BI20" s="35" t="s">
        <v>219</v>
      </c>
      <c r="BJ20" s="35" t="s">
        <v>205</v>
      </c>
      <c r="BK20" s="35" t="s">
        <v>207</v>
      </c>
      <c r="BL20" s="35" t="s">
        <v>208</v>
      </c>
      <c r="BM20" s="35">
        <f t="shared" si="12"/>
        <v>4</v>
      </c>
      <c r="BN20" s="35" t="s">
        <v>337</v>
      </c>
      <c r="BO20" s="35" t="s">
        <v>338</v>
      </c>
    </row>
    <row r="21" spans="1:67" ht="15.5" x14ac:dyDescent="0.35">
      <c r="A21" s="24">
        <v>44968.980069444442</v>
      </c>
      <c r="B21" s="24">
        <v>44968.983611111114</v>
      </c>
      <c r="C21" s="23">
        <v>100</v>
      </c>
      <c r="D21" s="23">
        <v>305</v>
      </c>
      <c r="E21" s="25" t="s">
        <v>179</v>
      </c>
      <c r="F21" s="24">
        <v>44968.983616782411</v>
      </c>
      <c r="G21" s="35">
        <v>23</v>
      </c>
      <c r="H21" s="35" t="s">
        <v>186</v>
      </c>
      <c r="I21" s="35" t="s">
        <v>187</v>
      </c>
      <c r="J21" s="35" t="s">
        <v>341</v>
      </c>
      <c r="K21" s="35" t="s">
        <v>189</v>
      </c>
      <c r="L21" s="35" t="s">
        <v>317</v>
      </c>
      <c r="M21" s="35">
        <v>0</v>
      </c>
      <c r="N21" s="35">
        <v>0</v>
      </c>
      <c r="O21" s="36">
        <v>0</v>
      </c>
      <c r="P21" s="36">
        <v>0</v>
      </c>
      <c r="Q21" s="36" t="str">
        <f t="shared" si="0"/>
        <v/>
      </c>
      <c r="R21" s="35" t="s">
        <v>193</v>
      </c>
      <c r="S21" s="36">
        <f t="shared" si="1"/>
        <v>0</v>
      </c>
      <c r="T21" s="35" t="s">
        <v>193</v>
      </c>
      <c r="U21" s="36">
        <f t="shared" si="1"/>
        <v>0</v>
      </c>
      <c r="V21" s="35" t="s">
        <v>235</v>
      </c>
      <c r="W21" s="35" t="s">
        <v>192</v>
      </c>
      <c r="X21" s="36">
        <v>0</v>
      </c>
      <c r="Y21" s="35" t="s">
        <v>193</v>
      </c>
      <c r="Z21" s="36">
        <v>0</v>
      </c>
      <c r="AA21" s="35" t="s">
        <v>193</v>
      </c>
      <c r="AB21" s="36">
        <v>0</v>
      </c>
      <c r="AC21" s="35" t="s">
        <v>193</v>
      </c>
      <c r="AD21" s="36">
        <v>0</v>
      </c>
      <c r="AE21" s="35" t="s">
        <v>243</v>
      </c>
      <c r="AF21" s="35" t="s">
        <v>216</v>
      </c>
      <c r="AG21" s="36">
        <f t="shared" si="2"/>
        <v>1</v>
      </c>
      <c r="AH21" s="35" t="s">
        <v>197</v>
      </c>
      <c r="AI21" s="36">
        <f t="shared" si="2"/>
        <v>3</v>
      </c>
      <c r="AJ21" s="35" t="s">
        <v>197</v>
      </c>
      <c r="AK21" s="36">
        <f t="shared" ref="AK21" si="98">_xlfn.XLOOKUP(AJ21,$K$106:$K$110,$M$106:$M$110)</f>
        <v>3</v>
      </c>
      <c r="AL21" s="35" t="s">
        <v>193</v>
      </c>
      <c r="AM21" s="36">
        <f t="shared" ref="AM21" si="99">_xlfn.XLOOKUP(AL21,$L$106:$L$110,$M$106:$M$110)</f>
        <v>0</v>
      </c>
      <c r="AN21" s="35" t="s">
        <v>193</v>
      </c>
      <c r="AO21" s="36">
        <f t="shared" ref="AO21" si="100">_xlfn.XLOOKUP(AN21,$L$106:$L$110,$M$106:$M$110)</f>
        <v>0</v>
      </c>
      <c r="AP21" s="35" t="s">
        <v>200</v>
      </c>
      <c r="AQ21" s="36">
        <f t="shared" ref="AQ21" si="101">_xlfn.XLOOKUP(AP21,$L$106:$L$110,$M$106:$M$110)</f>
        <v>3</v>
      </c>
      <c r="AR21" s="35" t="s">
        <v>236</v>
      </c>
      <c r="AS21" s="36">
        <f t="shared" ref="AS21" si="102">_xlfn.XLOOKUP(AR21,$L$106:$L$110,$M$106:$M$110)</f>
        <v>2</v>
      </c>
      <c r="AT21" s="35" t="s">
        <v>60</v>
      </c>
      <c r="AU21" s="35" t="s">
        <v>59</v>
      </c>
      <c r="AV21" s="36">
        <v>15.5</v>
      </c>
      <c r="AW21" s="36">
        <v>5.5</v>
      </c>
      <c r="AX21" s="36">
        <f t="shared" si="8"/>
        <v>0.35</v>
      </c>
      <c r="AY21" s="35" t="s">
        <v>253</v>
      </c>
      <c r="AZ21" s="35" t="s">
        <v>197</v>
      </c>
      <c r="BA21" s="36">
        <f t="shared" si="9"/>
        <v>3</v>
      </c>
      <c r="BB21" s="35" t="s">
        <v>197</v>
      </c>
      <c r="BC21" s="36">
        <f t="shared" si="10"/>
        <v>3</v>
      </c>
      <c r="BD21" s="35" t="s">
        <v>197</v>
      </c>
      <c r="BE21" s="36">
        <f t="shared" si="11"/>
        <v>3</v>
      </c>
      <c r="BF21" s="35" t="s">
        <v>202</v>
      </c>
      <c r="BG21" s="35" t="s">
        <v>203</v>
      </c>
      <c r="BH21" s="35" t="s">
        <v>342</v>
      </c>
      <c r="BI21" s="35" t="s">
        <v>205</v>
      </c>
      <c r="BJ21" s="35" t="s">
        <v>207</v>
      </c>
      <c r="BK21" s="35" t="s">
        <v>219</v>
      </c>
      <c r="BL21" s="35" t="s">
        <v>220</v>
      </c>
      <c r="BM21" s="35">
        <f t="shared" si="12"/>
        <v>3</v>
      </c>
      <c r="BN21" s="35" t="s">
        <v>343</v>
      </c>
      <c r="BO21" s="35" t="s">
        <v>222</v>
      </c>
    </row>
    <row r="22" spans="1:67" ht="15.5" x14ac:dyDescent="0.35">
      <c r="A22" s="24">
        <v>44964.888298611113</v>
      </c>
      <c r="B22" s="24">
        <v>44964.888368055559</v>
      </c>
      <c r="C22" s="23">
        <v>100</v>
      </c>
      <c r="D22" s="23">
        <v>747</v>
      </c>
      <c r="E22" s="25" t="s">
        <v>179</v>
      </c>
      <c r="F22" s="24">
        <v>44971.888415914349</v>
      </c>
      <c r="G22" s="35">
        <v>27</v>
      </c>
      <c r="H22" s="35" t="s">
        <v>349</v>
      </c>
      <c r="I22" s="35" t="s">
        <v>187</v>
      </c>
      <c r="J22" s="35" t="s">
        <v>234</v>
      </c>
      <c r="K22" s="35" t="s">
        <v>226</v>
      </c>
      <c r="L22" s="35" t="s">
        <v>227</v>
      </c>
      <c r="M22" s="35">
        <v>0</v>
      </c>
      <c r="N22" s="35">
        <v>0</v>
      </c>
      <c r="O22" s="36">
        <v>0</v>
      </c>
      <c r="P22" s="36">
        <v>0</v>
      </c>
      <c r="Q22" s="36" t="str">
        <f t="shared" si="0"/>
        <v/>
      </c>
      <c r="R22" s="35" t="s">
        <v>193</v>
      </c>
      <c r="S22" s="36">
        <f t="shared" si="1"/>
        <v>0</v>
      </c>
      <c r="T22" s="35" t="s">
        <v>193</v>
      </c>
      <c r="U22" s="36">
        <f t="shared" si="1"/>
        <v>0</v>
      </c>
      <c r="V22" s="35" t="s">
        <v>235</v>
      </c>
      <c r="W22" s="35" t="s">
        <v>192</v>
      </c>
      <c r="X22" s="36">
        <v>0</v>
      </c>
      <c r="Y22" s="35" t="s">
        <v>192</v>
      </c>
      <c r="Z22" s="36">
        <v>0</v>
      </c>
      <c r="AA22" s="35" t="s">
        <v>192</v>
      </c>
      <c r="AB22" s="36">
        <v>0</v>
      </c>
      <c r="AC22" s="35" t="s">
        <v>193</v>
      </c>
      <c r="AD22" s="36">
        <v>0</v>
      </c>
      <c r="AE22" s="35" t="s">
        <v>243</v>
      </c>
      <c r="AF22" s="35" t="s">
        <v>216</v>
      </c>
      <c r="AG22" s="36">
        <f t="shared" si="2"/>
        <v>1</v>
      </c>
      <c r="AH22" s="35" t="s">
        <v>197</v>
      </c>
      <c r="AI22" s="36">
        <f t="shared" si="2"/>
        <v>3</v>
      </c>
      <c r="AJ22" s="35" t="s">
        <v>197</v>
      </c>
      <c r="AK22" s="36">
        <f t="shared" ref="AK22" si="103">_xlfn.XLOOKUP(AJ22,$K$106:$K$110,$M$106:$M$110)</f>
        <v>3</v>
      </c>
      <c r="AL22" s="35" t="s">
        <v>192</v>
      </c>
      <c r="AM22" s="36">
        <f t="shared" ref="AM22" si="104">_xlfn.XLOOKUP(AL22,$L$106:$L$110,$M$106:$M$110)</f>
        <v>1</v>
      </c>
      <c r="AN22" s="35" t="s">
        <v>236</v>
      </c>
      <c r="AO22" s="36">
        <f t="shared" ref="AO22" si="105">_xlfn.XLOOKUP(AN22,$L$106:$L$110,$M$106:$M$110)</f>
        <v>2</v>
      </c>
      <c r="AP22" s="35" t="s">
        <v>199</v>
      </c>
      <c r="AQ22" s="36">
        <f t="shared" ref="AQ22" si="106">_xlfn.XLOOKUP(AP22,$L$106:$L$110,$M$106:$M$110)</f>
        <v>4</v>
      </c>
      <c r="AR22" s="35" t="s">
        <v>236</v>
      </c>
      <c r="AS22" s="36">
        <f t="shared" ref="AS22" si="107">_xlfn.XLOOKUP(AR22,$L$106:$L$110,$M$106:$M$110)</f>
        <v>2</v>
      </c>
      <c r="AT22" s="35" t="s">
        <v>60</v>
      </c>
      <c r="AU22" s="35" t="s">
        <v>59</v>
      </c>
      <c r="AV22" s="36">
        <v>15.5</v>
      </c>
      <c r="AW22" s="36">
        <v>5.5</v>
      </c>
      <c r="AX22" s="36">
        <f t="shared" si="8"/>
        <v>0.35</v>
      </c>
      <c r="AY22" s="35" t="s">
        <v>730</v>
      </c>
      <c r="AZ22" s="35" t="s">
        <v>197</v>
      </c>
      <c r="BA22" s="36">
        <f t="shared" si="9"/>
        <v>3</v>
      </c>
      <c r="BB22" s="35" t="s">
        <v>197</v>
      </c>
      <c r="BC22" s="36">
        <f t="shared" si="10"/>
        <v>3</v>
      </c>
      <c r="BD22" s="35" t="s">
        <v>197</v>
      </c>
      <c r="BE22" s="36">
        <f t="shared" si="11"/>
        <v>3</v>
      </c>
      <c r="BF22" s="35" t="s">
        <v>202</v>
      </c>
      <c r="BG22" s="35" t="s">
        <v>203</v>
      </c>
      <c r="BH22" s="35" t="s">
        <v>204</v>
      </c>
      <c r="BI22" s="35" t="s">
        <v>207</v>
      </c>
      <c r="BJ22" s="35" t="s">
        <v>205</v>
      </c>
      <c r="BK22" s="35" t="s">
        <v>206</v>
      </c>
      <c r="BL22" s="35" t="s">
        <v>277</v>
      </c>
      <c r="BM22" s="35">
        <f t="shared" si="12"/>
        <v>2</v>
      </c>
      <c r="BN22" s="35" t="s">
        <v>222</v>
      </c>
      <c r="BO22" s="35" t="s">
        <v>222</v>
      </c>
    </row>
    <row r="23" spans="1:67" ht="15.5" x14ac:dyDescent="0.35">
      <c r="A23" s="24">
        <v>44964.888657407406</v>
      </c>
      <c r="B23" s="24">
        <v>44964.889409722222</v>
      </c>
      <c r="C23" s="23">
        <v>100</v>
      </c>
      <c r="D23" s="23">
        <v>636</v>
      </c>
      <c r="E23" s="25" t="s">
        <v>179</v>
      </c>
      <c r="F23" s="24">
        <v>44971.889443611108</v>
      </c>
      <c r="G23" s="35">
        <v>30</v>
      </c>
      <c r="H23" s="35" t="s">
        <v>325</v>
      </c>
      <c r="I23" s="35" t="s">
        <v>187</v>
      </c>
      <c r="J23" s="35" t="s">
        <v>242</v>
      </c>
      <c r="K23" s="35" t="s">
        <v>226</v>
      </c>
      <c r="L23" s="35" t="s">
        <v>353</v>
      </c>
      <c r="M23" s="35">
        <v>0</v>
      </c>
      <c r="N23" s="35">
        <v>0</v>
      </c>
      <c r="O23" s="36">
        <v>0</v>
      </c>
      <c r="P23" s="36">
        <v>0</v>
      </c>
      <c r="Q23" s="36" t="str">
        <f t="shared" si="0"/>
        <v/>
      </c>
      <c r="R23" s="35" t="s">
        <v>193</v>
      </c>
      <c r="S23" s="36">
        <f t="shared" si="1"/>
        <v>0</v>
      </c>
      <c r="T23" s="35" t="s">
        <v>193</v>
      </c>
      <c r="U23" s="36">
        <f t="shared" si="1"/>
        <v>0</v>
      </c>
      <c r="V23" s="35" t="s">
        <v>235</v>
      </c>
      <c r="W23" s="35" t="s">
        <v>192</v>
      </c>
      <c r="X23" s="36">
        <v>0</v>
      </c>
      <c r="Y23" s="35" t="s">
        <v>193</v>
      </c>
      <c r="Z23" s="36">
        <v>0</v>
      </c>
      <c r="AA23" s="35" t="s">
        <v>192</v>
      </c>
      <c r="AB23" s="36">
        <v>0</v>
      </c>
      <c r="AC23" s="35" t="s">
        <v>193</v>
      </c>
      <c r="AD23" s="36">
        <v>0</v>
      </c>
      <c r="AE23" s="35" t="s">
        <v>243</v>
      </c>
      <c r="AF23" s="35" t="s">
        <v>216</v>
      </c>
      <c r="AG23" s="36">
        <f t="shared" si="2"/>
        <v>1</v>
      </c>
      <c r="AH23" s="35" t="s">
        <v>197</v>
      </c>
      <c r="AI23" s="36">
        <f t="shared" si="2"/>
        <v>3</v>
      </c>
      <c r="AJ23" s="35" t="s">
        <v>197</v>
      </c>
      <c r="AK23" s="36">
        <f t="shared" ref="AK23" si="108">_xlfn.XLOOKUP(AJ23,$K$106:$K$110,$M$106:$M$110)</f>
        <v>3</v>
      </c>
      <c r="AL23" s="35" t="s">
        <v>193</v>
      </c>
      <c r="AM23" s="36">
        <f t="shared" ref="AM23" si="109">_xlfn.XLOOKUP(AL23,$L$106:$L$110,$M$106:$M$110)</f>
        <v>0</v>
      </c>
      <c r="AN23" s="35" t="s">
        <v>193</v>
      </c>
      <c r="AO23" s="36">
        <f t="shared" ref="AO23" si="110">_xlfn.XLOOKUP(AN23,$L$106:$L$110,$M$106:$M$110)</f>
        <v>0</v>
      </c>
      <c r="AP23" s="35" t="s">
        <v>200</v>
      </c>
      <c r="AQ23" s="36">
        <f t="shared" ref="AQ23" si="111">_xlfn.XLOOKUP(AP23,$L$106:$L$110,$M$106:$M$110)</f>
        <v>3</v>
      </c>
      <c r="AR23" s="35" t="s">
        <v>236</v>
      </c>
      <c r="AS23" s="36">
        <f t="shared" ref="AS23" si="112">_xlfn.XLOOKUP(AR23,$L$106:$L$110,$M$106:$M$110)</f>
        <v>2</v>
      </c>
      <c r="AT23" s="35" t="s">
        <v>60</v>
      </c>
      <c r="AU23" s="35" t="s">
        <v>59</v>
      </c>
      <c r="AV23" s="36">
        <v>15.5</v>
      </c>
      <c r="AW23" s="36">
        <v>5.5</v>
      </c>
      <c r="AX23" s="36">
        <f t="shared" si="8"/>
        <v>0.35</v>
      </c>
      <c r="AY23" s="35" t="s">
        <v>253</v>
      </c>
      <c r="AZ23" s="35" t="s">
        <v>197</v>
      </c>
      <c r="BA23" s="36">
        <f t="shared" si="9"/>
        <v>3</v>
      </c>
      <c r="BB23" s="35" t="s">
        <v>197</v>
      </c>
      <c r="BC23" s="36">
        <f t="shared" si="10"/>
        <v>3</v>
      </c>
      <c r="BD23" s="35" t="s">
        <v>197</v>
      </c>
      <c r="BE23" s="36">
        <f t="shared" si="11"/>
        <v>3</v>
      </c>
      <c r="BF23" s="35" t="s">
        <v>203</v>
      </c>
      <c r="BG23" s="35" t="s">
        <v>202</v>
      </c>
      <c r="BH23" s="35" t="s">
        <v>204</v>
      </c>
      <c r="BI23" s="35" t="s">
        <v>207</v>
      </c>
      <c r="BJ23" s="35" t="s">
        <v>205</v>
      </c>
      <c r="BK23" s="35" t="s">
        <v>206</v>
      </c>
      <c r="BL23" s="35" t="s">
        <v>302</v>
      </c>
      <c r="BM23" s="35">
        <f t="shared" si="12"/>
        <v>1</v>
      </c>
      <c r="BN23" s="35" t="s">
        <v>222</v>
      </c>
      <c r="BO23" s="35" t="s">
        <v>222</v>
      </c>
    </row>
    <row r="24" spans="1:67" ht="15.5" x14ac:dyDescent="0.35">
      <c r="A24" s="24">
        <v>44964.913356481484</v>
      </c>
      <c r="B24" s="24">
        <v>44964.9143287037</v>
      </c>
      <c r="C24" s="23">
        <v>100</v>
      </c>
      <c r="D24" s="23">
        <v>868</v>
      </c>
      <c r="E24" s="25" t="s">
        <v>179</v>
      </c>
      <c r="F24" s="24">
        <v>44971.914367870369</v>
      </c>
      <c r="G24" s="35">
        <v>23</v>
      </c>
      <c r="H24" s="35" t="s">
        <v>186</v>
      </c>
      <c r="I24" s="35" t="s">
        <v>187</v>
      </c>
      <c r="J24" s="35" t="s">
        <v>320</v>
      </c>
      <c r="K24" s="35" t="s">
        <v>189</v>
      </c>
      <c r="L24" s="35" t="s">
        <v>305</v>
      </c>
      <c r="M24" s="35" t="s">
        <v>59</v>
      </c>
      <c r="N24" s="35">
        <v>0</v>
      </c>
      <c r="O24" s="36">
        <v>5.5</v>
      </c>
      <c r="P24" s="36">
        <v>0</v>
      </c>
      <c r="Q24" s="36">
        <f t="shared" si="0"/>
        <v>0</v>
      </c>
      <c r="R24" s="35" t="s">
        <v>192</v>
      </c>
      <c r="S24" s="36">
        <f t="shared" si="1"/>
        <v>1</v>
      </c>
      <c r="T24" s="35" t="s">
        <v>193</v>
      </c>
      <c r="U24" s="36">
        <f t="shared" si="1"/>
        <v>0</v>
      </c>
      <c r="V24" s="35" t="s">
        <v>235</v>
      </c>
      <c r="W24" s="35" t="s">
        <v>193</v>
      </c>
      <c r="X24" s="36">
        <v>1</v>
      </c>
      <c r="Y24" s="35" t="s">
        <v>193</v>
      </c>
      <c r="Z24" s="36">
        <v>1</v>
      </c>
      <c r="AA24" s="35" t="s">
        <v>192</v>
      </c>
      <c r="AB24" s="36">
        <v>1</v>
      </c>
      <c r="AC24" s="35" t="s">
        <v>193</v>
      </c>
      <c r="AD24" s="36">
        <v>1</v>
      </c>
      <c r="AE24" s="35" t="s">
        <v>243</v>
      </c>
      <c r="AF24" s="35" t="s">
        <v>196</v>
      </c>
      <c r="AG24" s="36">
        <f t="shared" si="2"/>
        <v>2</v>
      </c>
      <c r="AH24" s="35" t="s">
        <v>197</v>
      </c>
      <c r="AI24" s="36">
        <f t="shared" si="2"/>
        <v>3</v>
      </c>
      <c r="AJ24" s="35" t="s">
        <v>197</v>
      </c>
      <c r="AK24" s="36">
        <f t="shared" ref="AK24" si="113">_xlfn.XLOOKUP(AJ24,$K$106:$K$110,$M$106:$M$110)</f>
        <v>3</v>
      </c>
      <c r="AL24" s="35" t="s">
        <v>236</v>
      </c>
      <c r="AM24" s="36">
        <f t="shared" ref="AM24" si="114">_xlfn.XLOOKUP(AL24,$L$106:$L$110,$M$106:$M$110)</f>
        <v>2</v>
      </c>
      <c r="AN24" s="35" t="s">
        <v>192</v>
      </c>
      <c r="AO24" s="36">
        <f t="shared" ref="AO24" si="115">_xlfn.XLOOKUP(AN24,$L$106:$L$110,$M$106:$M$110)</f>
        <v>1</v>
      </c>
      <c r="AP24" s="35" t="s">
        <v>199</v>
      </c>
      <c r="AQ24" s="36">
        <f t="shared" ref="AQ24" si="116">_xlfn.XLOOKUP(AP24,$L$106:$L$110,$M$106:$M$110)</f>
        <v>4</v>
      </c>
      <c r="AR24" s="35" t="s">
        <v>199</v>
      </c>
      <c r="AS24" s="36">
        <f t="shared" ref="AS24" si="117">_xlfn.XLOOKUP(AR24,$L$106:$L$110,$M$106:$M$110)</f>
        <v>4</v>
      </c>
      <c r="AT24" s="35" t="s">
        <v>61</v>
      </c>
      <c r="AU24" s="35" t="s">
        <v>59</v>
      </c>
      <c r="AV24" s="36">
        <v>25.5</v>
      </c>
      <c r="AW24" s="36">
        <v>5.5</v>
      </c>
      <c r="AX24" s="36">
        <f t="shared" si="8"/>
        <v>0.22</v>
      </c>
      <c r="AY24" s="35" t="s">
        <v>269</v>
      </c>
      <c r="AZ24" s="35" t="s">
        <v>197</v>
      </c>
      <c r="BA24" s="36">
        <f t="shared" si="9"/>
        <v>3</v>
      </c>
      <c r="BB24" s="35" t="s">
        <v>197</v>
      </c>
      <c r="BC24" s="36">
        <f t="shared" si="10"/>
        <v>3</v>
      </c>
      <c r="BD24" s="35" t="s">
        <v>197</v>
      </c>
      <c r="BE24" s="36">
        <f t="shared" si="11"/>
        <v>3</v>
      </c>
      <c r="BF24" s="35" t="s">
        <v>202</v>
      </c>
      <c r="BG24" s="35" t="s">
        <v>204</v>
      </c>
      <c r="BH24" s="35" t="s">
        <v>203</v>
      </c>
      <c r="BI24" s="35" t="s">
        <v>207</v>
      </c>
      <c r="BJ24" s="35" t="s">
        <v>205</v>
      </c>
      <c r="BK24" s="35" t="s">
        <v>219</v>
      </c>
      <c r="BL24" s="35" t="s">
        <v>302</v>
      </c>
      <c r="BM24" s="35">
        <f t="shared" si="12"/>
        <v>1</v>
      </c>
      <c r="BN24" s="35" t="s">
        <v>222</v>
      </c>
      <c r="BO24" s="35" t="s">
        <v>222</v>
      </c>
    </row>
    <row r="25" spans="1:67" ht="15.5" x14ac:dyDescent="0.35">
      <c r="A25" s="24">
        <v>44964.924178240741</v>
      </c>
      <c r="B25" s="24">
        <v>44964.924513888887</v>
      </c>
      <c r="C25" s="23">
        <v>100</v>
      </c>
      <c r="D25" s="23">
        <v>757</v>
      </c>
      <c r="E25" s="25" t="s">
        <v>179</v>
      </c>
      <c r="F25" s="24">
        <v>44971.924544583337</v>
      </c>
      <c r="G25" s="35">
        <v>39</v>
      </c>
      <c r="H25" s="35" t="s">
        <v>186</v>
      </c>
      <c r="I25" s="35" t="s">
        <v>187</v>
      </c>
      <c r="J25" s="35" t="s">
        <v>260</v>
      </c>
      <c r="K25" s="35" t="s">
        <v>226</v>
      </c>
      <c r="L25" s="35" t="s">
        <v>250</v>
      </c>
      <c r="M25" s="35" t="s">
        <v>59</v>
      </c>
      <c r="N25" s="35">
        <v>0</v>
      </c>
      <c r="O25" s="36">
        <v>5.5</v>
      </c>
      <c r="P25" s="36">
        <v>0</v>
      </c>
      <c r="Q25" s="36">
        <f t="shared" si="0"/>
        <v>0</v>
      </c>
      <c r="R25" s="35" t="s">
        <v>192</v>
      </c>
      <c r="S25" s="36">
        <f t="shared" si="1"/>
        <v>1</v>
      </c>
      <c r="T25" s="35" t="s">
        <v>193</v>
      </c>
      <c r="U25" s="36">
        <f t="shared" si="1"/>
        <v>0</v>
      </c>
      <c r="V25" s="35" t="s">
        <v>214</v>
      </c>
      <c r="W25" s="35" t="s">
        <v>192</v>
      </c>
      <c r="X25" s="36">
        <v>1</v>
      </c>
      <c r="Y25" s="35" t="s">
        <v>192</v>
      </c>
      <c r="Z25" s="36">
        <v>1</v>
      </c>
      <c r="AA25" s="35" t="s">
        <v>192</v>
      </c>
      <c r="AB25" s="36">
        <v>1</v>
      </c>
      <c r="AC25" s="35" t="s">
        <v>193</v>
      </c>
      <c r="AD25" s="36">
        <v>1</v>
      </c>
      <c r="AE25" s="35" t="s">
        <v>359</v>
      </c>
      <c r="AF25" s="35" t="s">
        <v>196</v>
      </c>
      <c r="AG25" s="36">
        <f t="shared" si="2"/>
        <v>2</v>
      </c>
      <c r="AH25" s="35" t="s">
        <v>197</v>
      </c>
      <c r="AI25" s="36">
        <f t="shared" si="2"/>
        <v>3</v>
      </c>
      <c r="AJ25" s="35" t="s">
        <v>197</v>
      </c>
      <c r="AK25" s="36">
        <f t="shared" ref="AK25" si="118">_xlfn.XLOOKUP(AJ25,$K$106:$K$110,$M$106:$M$110)</f>
        <v>3</v>
      </c>
      <c r="AL25" s="35" t="s">
        <v>199</v>
      </c>
      <c r="AM25" s="36">
        <f t="shared" ref="AM25" si="119">_xlfn.XLOOKUP(AL25,$L$106:$L$110,$M$106:$M$110)</f>
        <v>4</v>
      </c>
      <c r="AN25" s="35" t="s">
        <v>236</v>
      </c>
      <c r="AO25" s="36">
        <f t="shared" ref="AO25" si="120">_xlfn.XLOOKUP(AN25,$L$106:$L$110,$M$106:$M$110)</f>
        <v>2</v>
      </c>
      <c r="AP25" s="35" t="s">
        <v>199</v>
      </c>
      <c r="AQ25" s="36">
        <f t="shared" ref="AQ25" si="121">_xlfn.XLOOKUP(AP25,$L$106:$L$110,$M$106:$M$110)</f>
        <v>4</v>
      </c>
      <c r="AR25" s="35" t="s">
        <v>200</v>
      </c>
      <c r="AS25" s="36">
        <f t="shared" ref="AS25" si="122">_xlfn.XLOOKUP(AR25,$L$106:$L$110,$M$106:$M$110)</f>
        <v>3</v>
      </c>
      <c r="AT25" s="35" t="s">
        <v>62</v>
      </c>
      <c r="AU25" s="35" t="s">
        <v>60</v>
      </c>
      <c r="AV25" s="36">
        <v>35.5</v>
      </c>
      <c r="AW25" s="36">
        <v>15.5</v>
      </c>
      <c r="AX25" s="36">
        <f t="shared" si="8"/>
        <v>0.44</v>
      </c>
      <c r="AY25" s="35" t="s">
        <v>360</v>
      </c>
      <c r="AZ25" s="35" t="s">
        <v>197</v>
      </c>
      <c r="BA25" s="36">
        <f t="shared" si="9"/>
        <v>3</v>
      </c>
      <c r="BB25" s="35" t="s">
        <v>197</v>
      </c>
      <c r="BC25" s="36">
        <f t="shared" si="10"/>
        <v>3</v>
      </c>
      <c r="BD25" s="35" t="s">
        <v>197</v>
      </c>
      <c r="BE25" s="36">
        <f t="shared" si="11"/>
        <v>3</v>
      </c>
      <c r="BF25" s="35" t="s">
        <v>202</v>
      </c>
      <c r="BG25" s="35" t="s">
        <v>203</v>
      </c>
      <c r="BH25" s="35" t="s">
        <v>204</v>
      </c>
      <c r="BI25" s="35" t="s">
        <v>207</v>
      </c>
      <c r="BJ25" s="35" t="s">
        <v>205</v>
      </c>
      <c r="BK25" s="35" t="s">
        <v>206</v>
      </c>
      <c r="BL25" s="35" t="s">
        <v>277</v>
      </c>
      <c r="BM25" s="35">
        <f t="shared" si="12"/>
        <v>2</v>
      </c>
      <c r="BN25" s="35" t="s">
        <v>222</v>
      </c>
      <c r="BO25" s="35" t="s">
        <v>222</v>
      </c>
    </row>
    <row r="26" spans="1:67" ht="15.5" x14ac:dyDescent="0.35">
      <c r="A26" s="24">
        <v>44965.132372685184</v>
      </c>
      <c r="B26" s="24">
        <v>44965.132754629631</v>
      </c>
      <c r="C26" s="23">
        <v>100</v>
      </c>
      <c r="D26" s="23">
        <v>373</v>
      </c>
      <c r="E26" s="25" t="s">
        <v>179</v>
      </c>
      <c r="F26" s="24">
        <v>44972.132811967589</v>
      </c>
      <c r="G26" s="35">
        <v>22</v>
      </c>
      <c r="H26" s="35" t="s">
        <v>186</v>
      </c>
      <c r="I26" s="35" t="s">
        <v>187</v>
      </c>
      <c r="J26" s="35" t="s">
        <v>234</v>
      </c>
      <c r="K26" s="35" t="s">
        <v>226</v>
      </c>
      <c r="L26" s="35" t="s">
        <v>250</v>
      </c>
      <c r="M26" s="35">
        <v>0</v>
      </c>
      <c r="N26" s="35">
        <v>0</v>
      </c>
      <c r="O26" s="36">
        <v>0</v>
      </c>
      <c r="P26" s="36">
        <v>0</v>
      </c>
      <c r="Q26" s="36" t="str">
        <f t="shared" si="0"/>
        <v/>
      </c>
      <c r="R26" s="35" t="s">
        <v>193</v>
      </c>
      <c r="S26" s="36">
        <f t="shared" si="1"/>
        <v>0</v>
      </c>
      <c r="T26" s="35" t="s">
        <v>193</v>
      </c>
      <c r="U26" s="36">
        <f t="shared" si="1"/>
        <v>0</v>
      </c>
      <c r="V26" s="35" t="s">
        <v>235</v>
      </c>
      <c r="W26" s="35" t="s">
        <v>192</v>
      </c>
      <c r="X26" s="36">
        <v>0</v>
      </c>
      <c r="Y26" s="35" t="s">
        <v>193</v>
      </c>
      <c r="Z26" s="36">
        <v>0</v>
      </c>
      <c r="AA26" s="35" t="s">
        <v>192</v>
      </c>
      <c r="AB26" s="36">
        <v>0</v>
      </c>
      <c r="AC26" s="35" t="s">
        <v>193</v>
      </c>
      <c r="AD26" s="36">
        <v>0</v>
      </c>
      <c r="AE26" s="35" t="s">
        <v>243</v>
      </c>
      <c r="AF26" s="35" t="s">
        <v>216</v>
      </c>
      <c r="AG26" s="36">
        <f t="shared" si="2"/>
        <v>1</v>
      </c>
      <c r="AH26" s="35" t="s">
        <v>197</v>
      </c>
      <c r="AI26" s="36">
        <f t="shared" si="2"/>
        <v>3</v>
      </c>
      <c r="AJ26" s="35" t="s">
        <v>197</v>
      </c>
      <c r="AK26" s="36">
        <f t="shared" ref="AK26" si="123">_xlfn.XLOOKUP(AJ26,$K$106:$K$110,$M$106:$M$110)</f>
        <v>3</v>
      </c>
      <c r="AL26" s="35" t="s">
        <v>192</v>
      </c>
      <c r="AM26" s="36">
        <f t="shared" ref="AM26" si="124">_xlfn.XLOOKUP(AL26,$L$106:$L$110,$M$106:$M$110)</f>
        <v>1</v>
      </c>
      <c r="AN26" s="35" t="s">
        <v>236</v>
      </c>
      <c r="AO26" s="36">
        <f t="shared" ref="AO26" si="125">_xlfn.XLOOKUP(AN26,$L$106:$L$110,$M$106:$M$110)</f>
        <v>2</v>
      </c>
      <c r="AP26" s="35" t="s">
        <v>200</v>
      </c>
      <c r="AQ26" s="36">
        <f t="shared" ref="AQ26" si="126">_xlfn.XLOOKUP(AP26,$L$106:$L$110,$M$106:$M$110)</f>
        <v>3</v>
      </c>
      <c r="AR26" s="35" t="s">
        <v>236</v>
      </c>
      <c r="AS26" s="36">
        <f t="shared" ref="AS26" si="127">_xlfn.XLOOKUP(AR26,$L$106:$L$110,$M$106:$M$110)</f>
        <v>2</v>
      </c>
      <c r="AT26" s="35" t="s">
        <v>62</v>
      </c>
      <c r="AU26" s="35" t="s">
        <v>59</v>
      </c>
      <c r="AV26" s="36">
        <v>35.5</v>
      </c>
      <c r="AW26" s="36">
        <v>5.5</v>
      </c>
      <c r="AX26" s="36">
        <f t="shared" si="8"/>
        <v>0.15</v>
      </c>
      <c r="AY26" s="35" t="s">
        <v>253</v>
      </c>
      <c r="AZ26" s="35" t="s">
        <v>197</v>
      </c>
      <c r="BA26" s="36">
        <f t="shared" si="9"/>
        <v>3</v>
      </c>
      <c r="BB26" s="35" t="s">
        <v>197</v>
      </c>
      <c r="BC26" s="36">
        <f t="shared" si="10"/>
        <v>3</v>
      </c>
      <c r="BD26" s="35" t="s">
        <v>197</v>
      </c>
      <c r="BE26" s="36">
        <f t="shared" si="11"/>
        <v>3</v>
      </c>
      <c r="BF26" s="35" t="s">
        <v>203</v>
      </c>
      <c r="BG26" s="35" t="s">
        <v>202</v>
      </c>
      <c r="BH26" s="35" t="s">
        <v>204</v>
      </c>
      <c r="BI26" s="35" t="s">
        <v>205</v>
      </c>
      <c r="BJ26" s="35" t="s">
        <v>207</v>
      </c>
      <c r="BK26" s="35" t="s">
        <v>219</v>
      </c>
      <c r="BL26" s="35" t="s">
        <v>302</v>
      </c>
      <c r="BM26" s="35">
        <f t="shared" si="12"/>
        <v>1</v>
      </c>
      <c r="BN26" s="35" t="s">
        <v>222</v>
      </c>
      <c r="BO26" s="35" t="s">
        <v>222</v>
      </c>
    </row>
    <row r="27" spans="1:67" ht="15.5" x14ac:dyDescent="0.35">
      <c r="A27" s="24">
        <v>44965.132511574076</v>
      </c>
      <c r="B27" s="24">
        <v>44965.132835648146</v>
      </c>
      <c r="C27" s="23">
        <v>100</v>
      </c>
      <c r="D27" s="23">
        <v>643</v>
      </c>
      <c r="E27" s="25" t="s">
        <v>179</v>
      </c>
      <c r="F27" s="24">
        <v>44972.132855243057</v>
      </c>
      <c r="G27" s="35">
        <v>25</v>
      </c>
      <c r="H27" s="35" t="s">
        <v>186</v>
      </c>
      <c r="I27" s="35" t="s">
        <v>187</v>
      </c>
      <c r="J27" s="35" t="s">
        <v>364</v>
      </c>
      <c r="K27" s="35" t="s">
        <v>226</v>
      </c>
      <c r="L27" s="35" t="s">
        <v>250</v>
      </c>
      <c r="M27" s="35">
        <v>0</v>
      </c>
      <c r="N27" s="35">
        <v>0</v>
      </c>
      <c r="O27" s="36">
        <v>0</v>
      </c>
      <c r="P27" s="36">
        <v>0</v>
      </c>
      <c r="Q27" s="36" t="str">
        <f t="shared" si="0"/>
        <v/>
      </c>
      <c r="R27" s="35" t="s">
        <v>193</v>
      </c>
      <c r="S27" s="36">
        <f t="shared" si="1"/>
        <v>0</v>
      </c>
      <c r="T27" s="35" t="s">
        <v>193</v>
      </c>
      <c r="U27" s="36">
        <f t="shared" si="1"/>
        <v>0</v>
      </c>
      <c r="V27" s="35" t="s">
        <v>235</v>
      </c>
      <c r="W27" s="35" t="s">
        <v>192</v>
      </c>
      <c r="X27" s="36">
        <v>0</v>
      </c>
      <c r="Y27" s="35" t="s">
        <v>193</v>
      </c>
      <c r="Z27" s="36">
        <v>0</v>
      </c>
      <c r="AA27" s="35" t="s">
        <v>193</v>
      </c>
      <c r="AB27" s="36">
        <v>0</v>
      </c>
      <c r="AC27" s="35" t="s">
        <v>193</v>
      </c>
      <c r="AD27" s="36">
        <v>0</v>
      </c>
      <c r="AE27" s="35" t="s">
        <v>294</v>
      </c>
      <c r="AF27" s="35" t="s">
        <v>216</v>
      </c>
      <c r="AG27" s="36">
        <f t="shared" si="2"/>
        <v>1</v>
      </c>
      <c r="AH27" s="35" t="s">
        <v>197</v>
      </c>
      <c r="AI27" s="36">
        <f t="shared" si="2"/>
        <v>3</v>
      </c>
      <c r="AJ27" s="35" t="s">
        <v>197</v>
      </c>
      <c r="AK27" s="36">
        <f t="shared" ref="AK27" si="128">_xlfn.XLOOKUP(AJ27,$K$106:$K$110,$M$106:$M$110)</f>
        <v>3</v>
      </c>
      <c r="AL27" s="35" t="s">
        <v>192</v>
      </c>
      <c r="AM27" s="36">
        <f t="shared" ref="AM27" si="129">_xlfn.XLOOKUP(AL27,$L$106:$L$110,$M$106:$M$110)</f>
        <v>1</v>
      </c>
      <c r="AN27" s="35" t="s">
        <v>236</v>
      </c>
      <c r="AO27" s="36">
        <f t="shared" ref="AO27" si="130">_xlfn.XLOOKUP(AN27,$L$106:$L$110,$M$106:$M$110)</f>
        <v>2</v>
      </c>
      <c r="AP27" s="35" t="s">
        <v>200</v>
      </c>
      <c r="AQ27" s="36">
        <f t="shared" ref="AQ27" si="131">_xlfn.XLOOKUP(AP27,$L$106:$L$110,$M$106:$M$110)</f>
        <v>3</v>
      </c>
      <c r="AR27" s="35" t="s">
        <v>236</v>
      </c>
      <c r="AS27" s="36">
        <f t="shared" ref="AS27" si="132">_xlfn.XLOOKUP(AR27,$L$106:$L$110,$M$106:$M$110)</f>
        <v>2</v>
      </c>
      <c r="AT27" s="35" t="s">
        <v>60</v>
      </c>
      <c r="AU27" s="35" t="s">
        <v>59</v>
      </c>
      <c r="AV27" s="36">
        <v>15.5</v>
      </c>
      <c r="AW27" s="36">
        <v>5.5</v>
      </c>
      <c r="AX27" s="36">
        <f t="shared" si="8"/>
        <v>0.35</v>
      </c>
      <c r="AY27" s="35" t="s">
        <v>253</v>
      </c>
      <c r="AZ27" s="35" t="s">
        <v>197</v>
      </c>
      <c r="BA27" s="36">
        <f t="shared" si="9"/>
        <v>3</v>
      </c>
      <c r="BB27" s="35" t="s">
        <v>197</v>
      </c>
      <c r="BC27" s="36">
        <f t="shared" si="10"/>
        <v>3</v>
      </c>
      <c r="BD27" s="35" t="s">
        <v>197</v>
      </c>
      <c r="BE27" s="36">
        <f t="shared" si="11"/>
        <v>3</v>
      </c>
      <c r="BF27" s="35" t="s">
        <v>202</v>
      </c>
      <c r="BG27" s="35" t="s">
        <v>203</v>
      </c>
      <c r="BH27" s="35" t="s">
        <v>204</v>
      </c>
      <c r="BI27" s="35" t="s">
        <v>207</v>
      </c>
      <c r="BJ27" s="35" t="s">
        <v>205</v>
      </c>
      <c r="BK27" s="35" t="s">
        <v>206</v>
      </c>
      <c r="BL27" s="35" t="s">
        <v>277</v>
      </c>
      <c r="BM27" s="35">
        <f t="shared" si="12"/>
        <v>2</v>
      </c>
      <c r="BN27" s="35" t="s">
        <v>222</v>
      </c>
      <c r="BO27" s="35" t="s">
        <v>222</v>
      </c>
    </row>
    <row r="28" spans="1:67" ht="15.5" x14ac:dyDescent="0.35">
      <c r="A28" s="24">
        <v>44965.135324074072</v>
      </c>
      <c r="B28" s="24">
        <v>44965.136307870373</v>
      </c>
      <c r="C28" s="23">
        <v>100</v>
      </c>
      <c r="D28" s="23">
        <v>747</v>
      </c>
      <c r="E28" s="25" t="s">
        <v>179</v>
      </c>
      <c r="F28" s="24">
        <v>44972.136380393516</v>
      </c>
      <c r="G28" s="35">
        <v>21</v>
      </c>
      <c r="H28" s="35" t="s">
        <v>325</v>
      </c>
      <c r="I28" s="35" t="s">
        <v>187</v>
      </c>
      <c r="J28" s="35" t="s">
        <v>188</v>
      </c>
      <c r="K28" s="35" t="s">
        <v>189</v>
      </c>
      <c r="L28" s="35" t="s">
        <v>317</v>
      </c>
      <c r="M28" s="35" t="s">
        <v>59</v>
      </c>
      <c r="N28" s="35" t="s">
        <v>59</v>
      </c>
      <c r="O28" s="36">
        <v>5.5</v>
      </c>
      <c r="P28" s="36">
        <v>5.5</v>
      </c>
      <c r="Q28" s="36">
        <f t="shared" si="0"/>
        <v>1</v>
      </c>
      <c r="R28" s="35" t="s">
        <v>192</v>
      </c>
      <c r="S28" s="36">
        <f t="shared" si="1"/>
        <v>1</v>
      </c>
      <c r="T28" s="35" t="s">
        <v>192</v>
      </c>
      <c r="U28" s="36">
        <f t="shared" si="1"/>
        <v>1</v>
      </c>
      <c r="V28" s="35" t="s">
        <v>251</v>
      </c>
      <c r="W28" s="35" t="s">
        <v>367</v>
      </c>
      <c r="X28" s="36">
        <v>1</v>
      </c>
      <c r="Y28" s="35" t="s">
        <v>367</v>
      </c>
      <c r="Z28" s="36">
        <v>1</v>
      </c>
      <c r="AA28" s="35" t="s">
        <v>193</v>
      </c>
      <c r="AB28" s="36">
        <v>1</v>
      </c>
      <c r="AC28" s="35" t="s">
        <v>193</v>
      </c>
      <c r="AD28" s="36">
        <v>1</v>
      </c>
      <c r="AE28" s="35" t="s">
        <v>368</v>
      </c>
      <c r="AF28" s="35" t="s">
        <v>216</v>
      </c>
      <c r="AG28" s="36">
        <f t="shared" si="2"/>
        <v>1</v>
      </c>
      <c r="AH28" s="35" t="s">
        <v>197</v>
      </c>
      <c r="AI28" s="36">
        <f t="shared" si="2"/>
        <v>3</v>
      </c>
      <c r="AJ28" s="35" t="s">
        <v>197</v>
      </c>
      <c r="AK28" s="36">
        <f t="shared" ref="AK28" si="133">_xlfn.XLOOKUP(AJ28,$K$106:$K$110,$M$106:$M$110)</f>
        <v>3</v>
      </c>
      <c r="AL28" s="35" t="s">
        <v>192</v>
      </c>
      <c r="AM28" s="36">
        <f t="shared" ref="AM28" si="134">_xlfn.XLOOKUP(AL28,$L$106:$L$110,$M$106:$M$110)</f>
        <v>1</v>
      </c>
      <c r="AN28" s="35" t="s">
        <v>236</v>
      </c>
      <c r="AO28" s="36">
        <f t="shared" ref="AO28" si="135">_xlfn.XLOOKUP(AN28,$L$106:$L$110,$M$106:$M$110)</f>
        <v>2</v>
      </c>
      <c r="AP28" s="35" t="s">
        <v>199</v>
      </c>
      <c r="AQ28" s="36">
        <f t="shared" ref="AQ28" si="136">_xlfn.XLOOKUP(AP28,$L$106:$L$110,$M$106:$M$110)</f>
        <v>4</v>
      </c>
      <c r="AR28" s="35" t="s">
        <v>236</v>
      </c>
      <c r="AS28" s="36">
        <f t="shared" ref="AS28" si="137">_xlfn.XLOOKUP(AR28,$L$106:$L$110,$M$106:$M$110)</f>
        <v>2</v>
      </c>
      <c r="AT28" s="35" t="s">
        <v>60</v>
      </c>
      <c r="AU28" s="35" t="s">
        <v>59</v>
      </c>
      <c r="AV28" s="36">
        <v>15.5</v>
      </c>
      <c r="AW28" s="36">
        <v>5.5</v>
      </c>
      <c r="AX28" s="36">
        <f t="shared" si="8"/>
        <v>0.35</v>
      </c>
      <c r="AY28" s="35" t="s">
        <v>730</v>
      </c>
      <c r="AZ28" s="35" t="s">
        <v>197</v>
      </c>
      <c r="BA28" s="36">
        <f t="shared" si="9"/>
        <v>3</v>
      </c>
      <c r="BB28" s="35" t="s">
        <v>197</v>
      </c>
      <c r="BC28" s="36">
        <f t="shared" si="10"/>
        <v>3</v>
      </c>
      <c r="BD28" s="35" t="s">
        <v>197</v>
      </c>
      <c r="BE28" s="36">
        <f t="shared" si="11"/>
        <v>3</v>
      </c>
      <c r="BF28" s="35" t="s">
        <v>203</v>
      </c>
      <c r="BG28" s="35" t="s">
        <v>202</v>
      </c>
      <c r="BH28" s="35" t="s">
        <v>204</v>
      </c>
      <c r="BI28" s="35" t="s">
        <v>207</v>
      </c>
      <c r="BJ28" s="35" t="s">
        <v>205</v>
      </c>
      <c r="BK28" s="35" t="s">
        <v>206</v>
      </c>
      <c r="BL28" s="35" t="s">
        <v>277</v>
      </c>
      <c r="BM28" s="35">
        <f t="shared" si="12"/>
        <v>2</v>
      </c>
      <c r="BN28" s="35" t="s">
        <v>222</v>
      </c>
      <c r="BO28" s="35" t="s">
        <v>222</v>
      </c>
    </row>
    <row r="29" spans="1:67" ht="15.5" x14ac:dyDescent="0.35">
      <c r="A29" s="24">
        <v>44965.139293981483</v>
      </c>
      <c r="B29" s="24">
        <v>44965.142407407409</v>
      </c>
      <c r="C29" s="23">
        <v>100</v>
      </c>
      <c r="D29" s="23">
        <v>268</v>
      </c>
      <c r="E29" s="25" t="s">
        <v>179</v>
      </c>
      <c r="F29" s="24">
        <v>44972.142471666666</v>
      </c>
      <c r="G29" s="35">
        <v>22</v>
      </c>
      <c r="H29" s="35" t="s">
        <v>186</v>
      </c>
      <c r="I29" s="35" t="s">
        <v>187</v>
      </c>
      <c r="J29" s="35" t="s">
        <v>371</v>
      </c>
      <c r="K29" s="35" t="s">
        <v>189</v>
      </c>
      <c r="L29" s="35" t="s">
        <v>317</v>
      </c>
      <c r="M29" s="35">
        <v>0</v>
      </c>
      <c r="N29" s="35">
        <v>0</v>
      </c>
      <c r="O29" s="36">
        <v>0</v>
      </c>
      <c r="P29" s="36">
        <v>0</v>
      </c>
      <c r="Q29" s="36" t="str">
        <f t="shared" si="0"/>
        <v/>
      </c>
      <c r="R29" s="35" t="s">
        <v>193</v>
      </c>
      <c r="S29" s="36">
        <f t="shared" si="1"/>
        <v>0</v>
      </c>
      <c r="T29" s="35" t="s">
        <v>193</v>
      </c>
      <c r="U29" s="36">
        <f t="shared" si="1"/>
        <v>0</v>
      </c>
      <c r="V29" s="35" t="s">
        <v>235</v>
      </c>
      <c r="W29" s="35" t="s">
        <v>193</v>
      </c>
      <c r="X29" s="36">
        <v>0</v>
      </c>
      <c r="Y29" s="35" t="s">
        <v>193</v>
      </c>
      <c r="Z29" s="36">
        <v>0</v>
      </c>
      <c r="AA29" s="35" t="s">
        <v>192</v>
      </c>
      <c r="AB29" s="36">
        <v>0</v>
      </c>
      <c r="AC29" s="35" t="s">
        <v>193</v>
      </c>
      <c r="AD29" s="36">
        <v>0</v>
      </c>
      <c r="AE29" s="35" t="s">
        <v>243</v>
      </c>
      <c r="AF29" s="35" t="s">
        <v>216</v>
      </c>
      <c r="AG29" s="36">
        <f t="shared" si="2"/>
        <v>1</v>
      </c>
      <c r="AH29" s="35" t="s">
        <v>197</v>
      </c>
      <c r="AI29" s="36">
        <f t="shared" si="2"/>
        <v>3</v>
      </c>
      <c r="AJ29" s="35" t="s">
        <v>197</v>
      </c>
      <c r="AK29" s="36">
        <f t="shared" ref="AK29" si="138">_xlfn.XLOOKUP(AJ29,$K$106:$K$110,$M$106:$M$110)</f>
        <v>3</v>
      </c>
      <c r="AL29" s="35" t="s">
        <v>193</v>
      </c>
      <c r="AM29" s="36">
        <f t="shared" ref="AM29" si="139">_xlfn.XLOOKUP(AL29,$L$106:$L$110,$M$106:$M$110)</f>
        <v>0</v>
      </c>
      <c r="AN29" s="35" t="s">
        <v>193</v>
      </c>
      <c r="AO29" s="36">
        <f t="shared" ref="AO29" si="140">_xlfn.XLOOKUP(AN29,$L$106:$L$110,$M$106:$M$110)</f>
        <v>0</v>
      </c>
      <c r="AP29" s="35" t="s">
        <v>200</v>
      </c>
      <c r="AQ29" s="36">
        <f t="shared" ref="AQ29" si="141">_xlfn.XLOOKUP(AP29,$L$106:$L$110,$M$106:$M$110)</f>
        <v>3</v>
      </c>
      <c r="AR29" s="35" t="s">
        <v>236</v>
      </c>
      <c r="AS29" s="36">
        <f t="shared" ref="AS29" si="142">_xlfn.XLOOKUP(AR29,$L$106:$L$110,$M$106:$M$110)</f>
        <v>2</v>
      </c>
      <c r="AT29" s="35" t="s">
        <v>60</v>
      </c>
      <c r="AU29" s="35" t="s">
        <v>59</v>
      </c>
      <c r="AV29" s="36">
        <v>15.5</v>
      </c>
      <c r="AW29" s="36">
        <v>5.5</v>
      </c>
      <c r="AX29" s="36">
        <f t="shared" si="8"/>
        <v>0.35</v>
      </c>
      <c r="AY29" s="35" t="s">
        <v>253</v>
      </c>
      <c r="AZ29" s="35" t="s">
        <v>197</v>
      </c>
      <c r="BA29" s="36">
        <f t="shared" si="9"/>
        <v>3</v>
      </c>
      <c r="BB29" s="35" t="s">
        <v>197</v>
      </c>
      <c r="BC29" s="36">
        <f t="shared" si="10"/>
        <v>3</v>
      </c>
      <c r="BD29" s="35" t="s">
        <v>197</v>
      </c>
      <c r="BE29" s="36">
        <f t="shared" si="11"/>
        <v>3</v>
      </c>
      <c r="BF29" s="35" t="s">
        <v>202</v>
      </c>
      <c r="BG29" s="35" t="s">
        <v>203</v>
      </c>
      <c r="BH29" s="35" t="s">
        <v>204</v>
      </c>
      <c r="BI29" s="35" t="s">
        <v>207</v>
      </c>
      <c r="BJ29" s="35" t="s">
        <v>205</v>
      </c>
      <c r="BK29" s="35" t="s">
        <v>219</v>
      </c>
      <c r="BL29" s="35" t="s">
        <v>302</v>
      </c>
      <c r="BM29" s="35">
        <f t="shared" si="12"/>
        <v>1</v>
      </c>
      <c r="BN29" s="35" t="s">
        <v>222</v>
      </c>
      <c r="BO29" s="35" t="s">
        <v>222</v>
      </c>
    </row>
    <row r="30" spans="1:67" ht="15.5" x14ac:dyDescent="0.35">
      <c r="A30" s="24">
        <v>44965.142974537041</v>
      </c>
      <c r="B30" s="24">
        <v>44965.143460648149</v>
      </c>
      <c r="C30" s="23">
        <v>100</v>
      </c>
      <c r="D30" s="23">
        <v>467</v>
      </c>
      <c r="E30" s="25" t="s">
        <v>179</v>
      </c>
      <c r="F30" s="24">
        <v>44972.143526354164</v>
      </c>
      <c r="G30" s="35">
        <v>18</v>
      </c>
      <c r="H30" s="35" t="s">
        <v>325</v>
      </c>
      <c r="I30" s="35" t="s">
        <v>325</v>
      </c>
      <c r="J30" s="35" t="s">
        <v>188</v>
      </c>
      <c r="K30" s="35" t="s">
        <v>189</v>
      </c>
      <c r="L30" s="35" t="s">
        <v>301</v>
      </c>
      <c r="M30" s="35" t="s">
        <v>59</v>
      </c>
      <c r="N30" s="35">
        <v>0</v>
      </c>
      <c r="O30" s="36">
        <v>5.5</v>
      </c>
      <c r="P30" s="36">
        <v>0</v>
      </c>
      <c r="Q30" s="36">
        <f t="shared" si="0"/>
        <v>0</v>
      </c>
      <c r="R30" s="35" t="s">
        <v>193</v>
      </c>
      <c r="S30" s="36">
        <f t="shared" si="1"/>
        <v>0</v>
      </c>
      <c r="T30" s="35" t="s">
        <v>193</v>
      </c>
      <c r="U30" s="36">
        <f t="shared" si="1"/>
        <v>0</v>
      </c>
      <c r="V30" s="35" t="s">
        <v>251</v>
      </c>
      <c r="W30" s="35" t="s">
        <v>192</v>
      </c>
      <c r="X30" s="36">
        <v>0</v>
      </c>
      <c r="Y30" s="35" t="s">
        <v>193</v>
      </c>
      <c r="Z30" s="36">
        <v>0</v>
      </c>
      <c r="AA30" s="35" t="s">
        <v>192</v>
      </c>
      <c r="AB30" s="36">
        <v>0</v>
      </c>
      <c r="AC30" s="35" t="s">
        <v>193</v>
      </c>
      <c r="AD30" s="36">
        <v>0</v>
      </c>
      <c r="AE30" s="35" t="s">
        <v>375</v>
      </c>
      <c r="AF30" s="35" t="s">
        <v>197</v>
      </c>
      <c r="AG30" s="36">
        <f t="shared" si="2"/>
        <v>3</v>
      </c>
      <c r="AH30" s="35" t="s">
        <v>216</v>
      </c>
      <c r="AI30" s="36">
        <f t="shared" si="2"/>
        <v>1</v>
      </c>
      <c r="AJ30" s="35" t="s">
        <v>196</v>
      </c>
      <c r="AK30" s="36">
        <f t="shared" ref="AK30" si="143">_xlfn.XLOOKUP(AJ30,$K$106:$K$110,$M$106:$M$110)</f>
        <v>2</v>
      </c>
      <c r="AL30" s="35" t="s">
        <v>200</v>
      </c>
      <c r="AM30" s="36">
        <f t="shared" ref="AM30" si="144">_xlfn.XLOOKUP(AL30,$L$106:$L$110,$M$106:$M$110)</f>
        <v>3</v>
      </c>
      <c r="AN30" s="35" t="s">
        <v>236</v>
      </c>
      <c r="AO30" s="36">
        <f t="shared" ref="AO30" si="145">_xlfn.XLOOKUP(AN30,$L$106:$L$110,$M$106:$M$110)</f>
        <v>2</v>
      </c>
      <c r="AP30" s="35" t="s">
        <v>200</v>
      </c>
      <c r="AQ30" s="36">
        <f t="shared" ref="AQ30" si="146">_xlfn.XLOOKUP(AP30,$L$106:$L$110,$M$106:$M$110)</f>
        <v>3</v>
      </c>
      <c r="AR30" s="35" t="s">
        <v>236</v>
      </c>
      <c r="AS30" s="36">
        <f t="shared" ref="AS30" si="147">_xlfn.XLOOKUP(AR30,$L$106:$L$110,$M$106:$M$110)</f>
        <v>2</v>
      </c>
      <c r="AT30" s="35" t="s">
        <v>61</v>
      </c>
      <c r="AU30" s="35" t="s">
        <v>59</v>
      </c>
      <c r="AV30" s="36">
        <v>25.5</v>
      </c>
      <c r="AW30" s="36">
        <v>5.5</v>
      </c>
      <c r="AX30" s="36">
        <f t="shared" si="8"/>
        <v>0.22</v>
      </c>
      <c r="AY30" s="35" t="s">
        <v>376</v>
      </c>
      <c r="AZ30" s="35" t="s">
        <v>197</v>
      </c>
      <c r="BA30" s="36">
        <f t="shared" si="9"/>
        <v>3</v>
      </c>
      <c r="BB30" s="35" t="s">
        <v>198</v>
      </c>
      <c r="BC30" s="36">
        <f t="shared" si="10"/>
        <v>4</v>
      </c>
      <c r="BD30" s="35" t="s">
        <v>198</v>
      </c>
      <c r="BE30" s="36">
        <f t="shared" si="11"/>
        <v>4</v>
      </c>
      <c r="BF30" s="35" t="s">
        <v>204</v>
      </c>
      <c r="BG30" s="35" t="s">
        <v>202</v>
      </c>
      <c r="BH30" s="35" t="s">
        <v>203</v>
      </c>
      <c r="BI30" s="35" t="s">
        <v>207</v>
      </c>
      <c r="BJ30" s="35" t="s">
        <v>205</v>
      </c>
      <c r="BK30" s="35" t="s">
        <v>206</v>
      </c>
      <c r="BL30" s="35" t="s">
        <v>220</v>
      </c>
      <c r="BM30" s="35">
        <f t="shared" si="12"/>
        <v>3</v>
      </c>
      <c r="BN30" s="35" t="s">
        <v>222</v>
      </c>
      <c r="BO30" s="35" t="s">
        <v>222</v>
      </c>
    </row>
    <row r="31" spans="1:67" ht="15.5" x14ac:dyDescent="0.35">
      <c r="A31" s="24">
        <v>44965.186793981484</v>
      </c>
      <c r="B31" s="24">
        <v>44965.187569444446</v>
      </c>
      <c r="C31" s="23">
        <v>100</v>
      </c>
      <c r="D31" s="23">
        <v>576</v>
      </c>
      <c r="E31" s="25" t="s">
        <v>179</v>
      </c>
      <c r="F31" s="24">
        <v>44972.187605277781</v>
      </c>
      <c r="G31" s="35">
        <v>19</v>
      </c>
      <c r="H31" s="35" t="s">
        <v>186</v>
      </c>
      <c r="I31" s="35" t="s">
        <v>187</v>
      </c>
      <c r="J31" s="35" t="s">
        <v>188</v>
      </c>
      <c r="K31" s="35" t="s">
        <v>189</v>
      </c>
      <c r="L31" s="35" t="s">
        <v>190</v>
      </c>
      <c r="M31" s="35">
        <v>0</v>
      </c>
      <c r="N31" s="35">
        <v>0</v>
      </c>
      <c r="O31" s="36">
        <v>0</v>
      </c>
      <c r="P31" s="36">
        <v>0</v>
      </c>
      <c r="Q31" s="36" t="str">
        <f t="shared" si="0"/>
        <v/>
      </c>
      <c r="R31" s="35" t="s">
        <v>193</v>
      </c>
      <c r="S31" s="36">
        <f t="shared" si="1"/>
        <v>0</v>
      </c>
      <c r="T31" s="35" t="s">
        <v>193</v>
      </c>
      <c r="U31" s="36">
        <f t="shared" si="1"/>
        <v>0</v>
      </c>
      <c r="V31" s="35" t="s">
        <v>235</v>
      </c>
      <c r="W31" s="35" t="s">
        <v>193</v>
      </c>
      <c r="X31" s="36">
        <v>0</v>
      </c>
      <c r="Y31" s="35" t="s">
        <v>193</v>
      </c>
      <c r="Z31" s="36">
        <v>0</v>
      </c>
      <c r="AA31" s="35" t="s">
        <v>193</v>
      </c>
      <c r="AB31" s="36">
        <v>0</v>
      </c>
      <c r="AC31" s="35" t="s">
        <v>193</v>
      </c>
      <c r="AD31" s="36">
        <v>0</v>
      </c>
      <c r="AE31" s="35" t="s">
        <v>375</v>
      </c>
      <c r="AF31" s="35" t="s">
        <v>196</v>
      </c>
      <c r="AG31" s="36">
        <f t="shared" si="2"/>
        <v>2</v>
      </c>
      <c r="AH31" s="35" t="s">
        <v>197</v>
      </c>
      <c r="AI31" s="36">
        <f t="shared" si="2"/>
        <v>3</v>
      </c>
      <c r="AJ31" s="35" t="s">
        <v>197</v>
      </c>
      <c r="AK31" s="36">
        <f t="shared" ref="AK31" si="148">_xlfn.XLOOKUP(AJ31,$K$106:$K$110,$M$106:$M$110)</f>
        <v>3</v>
      </c>
      <c r="AL31" s="35" t="s">
        <v>193</v>
      </c>
      <c r="AM31" s="36">
        <f t="shared" ref="AM31" si="149">_xlfn.XLOOKUP(AL31,$L$106:$L$110,$M$106:$M$110)</f>
        <v>0</v>
      </c>
      <c r="AN31" s="35" t="s">
        <v>193</v>
      </c>
      <c r="AO31" s="36">
        <f t="shared" ref="AO31" si="150">_xlfn.XLOOKUP(AN31,$L$106:$L$110,$M$106:$M$110)</f>
        <v>0</v>
      </c>
      <c r="AP31" s="35" t="s">
        <v>236</v>
      </c>
      <c r="AQ31" s="36">
        <f t="shared" ref="AQ31" si="151">_xlfn.XLOOKUP(AP31,$L$106:$L$110,$M$106:$M$110)</f>
        <v>2</v>
      </c>
      <c r="AR31" s="35" t="s">
        <v>236</v>
      </c>
      <c r="AS31" s="36">
        <f t="shared" ref="AS31" si="152">_xlfn.XLOOKUP(AR31,$L$106:$L$110,$M$106:$M$110)</f>
        <v>2</v>
      </c>
      <c r="AT31" s="35" t="s">
        <v>60</v>
      </c>
      <c r="AU31" s="35" t="s">
        <v>60</v>
      </c>
      <c r="AV31" s="36">
        <v>15.5</v>
      </c>
      <c r="AW31" s="36">
        <v>15.5</v>
      </c>
      <c r="AX31" s="36">
        <f t="shared" si="8"/>
        <v>1</v>
      </c>
      <c r="AY31" s="35" t="s">
        <v>253</v>
      </c>
      <c r="AZ31" s="35" t="s">
        <v>197</v>
      </c>
      <c r="BA31" s="36">
        <f t="shared" si="9"/>
        <v>3</v>
      </c>
      <c r="BB31" s="35" t="s">
        <v>197</v>
      </c>
      <c r="BC31" s="36">
        <f t="shared" si="10"/>
        <v>3</v>
      </c>
      <c r="BD31" s="35" t="s">
        <v>197</v>
      </c>
      <c r="BE31" s="36">
        <f t="shared" si="11"/>
        <v>3</v>
      </c>
      <c r="BF31" s="35" t="s">
        <v>202</v>
      </c>
      <c r="BG31" s="35" t="s">
        <v>204</v>
      </c>
      <c r="BH31" s="35" t="s">
        <v>203</v>
      </c>
      <c r="BI31" s="35" t="s">
        <v>207</v>
      </c>
      <c r="BJ31" s="35" t="s">
        <v>205</v>
      </c>
      <c r="BK31" s="35" t="s">
        <v>206</v>
      </c>
      <c r="BL31" s="35" t="s">
        <v>277</v>
      </c>
      <c r="BM31" s="35">
        <f t="shared" si="12"/>
        <v>2</v>
      </c>
      <c r="BN31" s="35" t="s">
        <v>222</v>
      </c>
      <c r="BO31" s="35" t="s">
        <v>222</v>
      </c>
    </row>
    <row r="32" spans="1:67" ht="15.5" x14ac:dyDescent="0.35">
      <c r="A32" s="24">
        <v>44965.190300925926</v>
      </c>
      <c r="B32" s="24">
        <v>44965.190416666665</v>
      </c>
      <c r="C32" s="23">
        <v>100</v>
      </c>
      <c r="D32" s="23">
        <v>492</v>
      </c>
      <c r="E32" s="25" t="s">
        <v>179</v>
      </c>
      <c r="F32" s="24">
        <v>44972.190426446759</v>
      </c>
      <c r="G32" s="35">
        <v>25</v>
      </c>
      <c r="H32" s="35" t="s">
        <v>186</v>
      </c>
      <c r="I32" s="35" t="s">
        <v>187</v>
      </c>
      <c r="J32" s="35" t="s">
        <v>382</v>
      </c>
      <c r="K32" s="35" t="s">
        <v>226</v>
      </c>
      <c r="L32" s="35" t="s">
        <v>227</v>
      </c>
      <c r="M32" s="35">
        <v>0</v>
      </c>
      <c r="N32" s="35">
        <v>0</v>
      </c>
      <c r="O32" s="36">
        <v>0</v>
      </c>
      <c r="P32" s="36">
        <v>0</v>
      </c>
      <c r="Q32" s="36" t="str">
        <f t="shared" si="0"/>
        <v/>
      </c>
      <c r="R32" s="35" t="s">
        <v>193</v>
      </c>
      <c r="S32" s="36">
        <f t="shared" si="1"/>
        <v>0</v>
      </c>
      <c r="T32" s="35" t="s">
        <v>193</v>
      </c>
      <c r="U32" s="36">
        <f t="shared" si="1"/>
        <v>0</v>
      </c>
      <c r="V32" s="35" t="s">
        <v>235</v>
      </c>
      <c r="W32" s="35" t="s">
        <v>192</v>
      </c>
      <c r="X32" s="36">
        <v>0</v>
      </c>
      <c r="Y32" s="35" t="s">
        <v>192</v>
      </c>
      <c r="Z32" s="36">
        <v>0</v>
      </c>
      <c r="AA32" s="35" t="s">
        <v>192</v>
      </c>
      <c r="AB32" s="36">
        <v>0</v>
      </c>
      <c r="AC32" s="35" t="s">
        <v>192</v>
      </c>
      <c r="AD32" s="36">
        <v>0</v>
      </c>
      <c r="AE32" s="35" t="s">
        <v>237</v>
      </c>
      <c r="AF32" s="35" t="s">
        <v>216</v>
      </c>
      <c r="AG32" s="36">
        <f t="shared" si="2"/>
        <v>1</v>
      </c>
      <c r="AH32" s="35" t="s">
        <v>197</v>
      </c>
      <c r="AI32" s="36">
        <f t="shared" si="2"/>
        <v>3</v>
      </c>
      <c r="AJ32" s="35" t="s">
        <v>197</v>
      </c>
      <c r="AK32" s="36">
        <f t="shared" ref="AK32" si="153">_xlfn.XLOOKUP(AJ32,$K$106:$K$110,$M$106:$M$110)</f>
        <v>3</v>
      </c>
      <c r="AL32" s="35" t="s">
        <v>200</v>
      </c>
      <c r="AM32" s="36">
        <f t="shared" ref="AM32" si="154">_xlfn.XLOOKUP(AL32,$L$106:$L$110,$M$106:$M$110)</f>
        <v>3</v>
      </c>
      <c r="AN32" s="35" t="s">
        <v>236</v>
      </c>
      <c r="AO32" s="36">
        <f t="shared" ref="AO32" si="155">_xlfn.XLOOKUP(AN32,$L$106:$L$110,$M$106:$M$110)</f>
        <v>2</v>
      </c>
      <c r="AP32" s="35" t="s">
        <v>200</v>
      </c>
      <c r="AQ32" s="36">
        <f t="shared" ref="AQ32" si="156">_xlfn.XLOOKUP(AP32,$L$106:$L$110,$M$106:$M$110)</f>
        <v>3</v>
      </c>
      <c r="AR32" s="35" t="s">
        <v>200</v>
      </c>
      <c r="AS32" s="36">
        <f t="shared" ref="AS32" si="157">_xlfn.XLOOKUP(AR32,$L$106:$L$110,$M$106:$M$110)</f>
        <v>3</v>
      </c>
      <c r="AT32" s="35" t="s">
        <v>64</v>
      </c>
      <c r="AU32" s="35" t="s">
        <v>64</v>
      </c>
      <c r="AV32" s="36">
        <v>55.5</v>
      </c>
      <c r="AW32" s="36">
        <v>55.5</v>
      </c>
      <c r="AX32" s="36">
        <f t="shared" si="8"/>
        <v>1</v>
      </c>
      <c r="AY32" s="35" t="s">
        <v>253</v>
      </c>
      <c r="AZ32" s="35" t="s">
        <v>197</v>
      </c>
      <c r="BA32" s="36">
        <f t="shared" si="9"/>
        <v>3</v>
      </c>
      <c r="BB32" s="35" t="s">
        <v>198</v>
      </c>
      <c r="BC32" s="36">
        <f t="shared" si="10"/>
        <v>4</v>
      </c>
      <c r="BD32" s="35" t="s">
        <v>198</v>
      </c>
      <c r="BE32" s="36">
        <f t="shared" si="11"/>
        <v>4</v>
      </c>
      <c r="BF32" s="35" t="s">
        <v>202</v>
      </c>
      <c r="BG32" s="35" t="s">
        <v>203</v>
      </c>
      <c r="BH32" s="35" t="s">
        <v>204</v>
      </c>
      <c r="BI32" s="35" t="s">
        <v>205</v>
      </c>
      <c r="BJ32" s="35" t="s">
        <v>219</v>
      </c>
      <c r="BK32" s="35" t="s">
        <v>207</v>
      </c>
      <c r="BL32" s="35" t="s">
        <v>302</v>
      </c>
      <c r="BM32" s="35">
        <f t="shared" si="12"/>
        <v>1</v>
      </c>
      <c r="BN32" s="35" t="s">
        <v>222</v>
      </c>
      <c r="BO32" s="35" t="s">
        <v>222</v>
      </c>
    </row>
    <row r="33" spans="1:67" ht="15.5" x14ac:dyDescent="0.35">
      <c r="A33" s="24">
        <v>44972.236539351848</v>
      </c>
      <c r="B33" s="24">
        <v>44972.241990740738</v>
      </c>
      <c r="C33" s="23">
        <v>100</v>
      </c>
      <c r="D33" s="23">
        <v>471</v>
      </c>
      <c r="E33" s="25" t="s">
        <v>179</v>
      </c>
      <c r="F33" s="24">
        <v>44972.241997708334</v>
      </c>
      <c r="G33" s="35">
        <v>22</v>
      </c>
      <c r="H33" s="35" t="s">
        <v>385</v>
      </c>
      <c r="I33" s="35" t="s">
        <v>187</v>
      </c>
      <c r="J33" s="35" t="s">
        <v>260</v>
      </c>
      <c r="K33" s="35" t="s">
        <v>189</v>
      </c>
      <c r="L33" s="35" t="s">
        <v>317</v>
      </c>
      <c r="M33" s="35" t="s">
        <v>59</v>
      </c>
      <c r="N33" s="35" t="s">
        <v>59</v>
      </c>
      <c r="O33" s="36">
        <v>5.5</v>
      </c>
      <c r="P33" s="36">
        <v>5.5</v>
      </c>
      <c r="Q33" s="36">
        <f t="shared" si="0"/>
        <v>1</v>
      </c>
      <c r="R33" s="35" t="s">
        <v>192</v>
      </c>
      <c r="S33" s="36">
        <f t="shared" si="1"/>
        <v>1</v>
      </c>
      <c r="T33" s="35" t="s">
        <v>192</v>
      </c>
      <c r="U33" s="36">
        <f t="shared" si="1"/>
        <v>1</v>
      </c>
      <c r="V33" s="35" t="s">
        <v>386</v>
      </c>
      <c r="W33" s="35" t="s">
        <v>192</v>
      </c>
      <c r="X33" s="36">
        <v>1</v>
      </c>
      <c r="Y33" s="35" t="s">
        <v>192</v>
      </c>
      <c r="Z33" s="36">
        <v>1</v>
      </c>
      <c r="AA33" s="35" t="s">
        <v>192</v>
      </c>
      <c r="AB33" s="36">
        <v>1</v>
      </c>
      <c r="AC33" s="35" t="s">
        <v>192</v>
      </c>
      <c r="AD33" s="36">
        <v>1</v>
      </c>
      <c r="AE33" s="35" t="s">
        <v>387</v>
      </c>
      <c r="AF33" s="35" t="s">
        <v>197</v>
      </c>
      <c r="AG33" s="36">
        <f t="shared" si="2"/>
        <v>3</v>
      </c>
      <c r="AH33" s="35" t="s">
        <v>197</v>
      </c>
      <c r="AI33" s="36">
        <f t="shared" si="2"/>
        <v>3</v>
      </c>
      <c r="AJ33" s="35" t="s">
        <v>198</v>
      </c>
      <c r="AK33" s="36">
        <f t="shared" ref="AK33" si="158">_xlfn.XLOOKUP(AJ33,$K$106:$K$110,$M$106:$M$110)</f>
        <v>4</v>
      </c>
      <c r="AL33" s="35" t="s">
        <v>199</v>
      </c>
      <c r="AM33" s="36">
        <f t="shared" ref="AM33" si="159">_xlfn.XLOOKUP(AL33,$L$106:$L$110,$M$106:$M$110)</f>
        <v>4</v>
      </c>
      <c r="AN33" s="35" t="s">
        <v>199</v>
      </c>
      <c r="AO33" s="36">
        <f t="shared" ref="AO33" si="160">_xlfn.XLOOKUP(AN33,$L$106:$L$110,$M$106:$M$110)</f>
        <v>4</v>
      </c>
      <c r="AP33" s="35" t="s">
        <v>199</v>
      </c>
      <c r="AQ33" s="36">
        <f t="shared" ref="AQ33" si="161">_xlfn.XLOOKUP(AP33,$L$106:$L$110,$M$106:$M$110)</f>
        <v>4</v>
      </c>
      <c r="AR33" s="35" t="s">
        <v>199</v>
      </c>
      <c r="AS33" s="36">
        <f t="shared" ref="AS33" si="162">_xlfn.XLOOKUP(AR33,$L$106:$L$110,$M$106:$M$110)</f>
        <v>4</v>
      </c>
      <c r="AT33" s="35" t="s">
        <v>64</v>
      </c>
      <c r="AU33" s="35" t="s">
        <v>64</v>
      </c>
      <c r="AV33" s="36">
        <v>55.5</v>
      </c>
      <c r="AW33" s="36">
        <v>55.5</v>
      </c>
      <c r="AX33" s="36">
        <f t="shared" si="8"/>
        <v>1</v>
      </c>
      <c r="AY33" s="35" t="s">
        <v>253</v>
      </c>
      <c r="AZ33" s="35" t="s">
        <v>197</v>
      </c>
      <c r="BA33" s="36">
        <f t="shared" si="9"/>
        <v>3</v>
      </c>
      <c r="BB33" s="35" t="s">
        <v>198</v>
      </c>
      <c r="BC33" s="36">
        <f t="shared" si="10"/>
        <v>4</v>
      </c>
      <c r="BD33" s="35" t="s">
        <v>198</v>
      </c>
      <c r="BE33" s="36">
        <f t="shared" si="11"/>
        <v>4</v>
      </c>
      <c r="BF33" s="35" t="s">
        <v>388</v>
      </c>
      <c r="BG33" s="35" t="s">
        <v>203</v>
      </c>
      <c r="BH33" s="35" t="s">
        <v>389</v>
      </c>
      <c r="BI33" s="35" t="s">
        <v>205</v>
      </c>
      <c r="BJ33" s="35" t="s">
        <v>207</v>
      </c>
      <c r="BK33" s="35" t="s">
        <v>206</v>
      </c>
      <c r="BL33" s="35" t="s">
        <v>277</v>
      </c>
      <c r="BM33" s="35">
        <f t="shared" si="12"/>
        <v>2</v>
      </c>
      <c r="BN33" s="35" t="s">
        <v>390</v>
      </c>
      <c r="BO33" s="35" t="s">
        <v>222</v>
      </c>
    </row>
    <row r="34" spans="1:67" ht="15.5" x14ac:dyDescent="0.35">
      <c r="A34" s="24">
        <v>44972.238761574074</v>
      </c>
      <c r="B34" s="24">
        <v>44972.2421412037</v>
      </c>
      <c r="C34" s="23">
        <v>100</v>
      </c>
      <c r="D34" s="23">
        <v>526</v>
      </c>
      <c r="E34" s="25" t="s">
        <v>179</v>
      </c>
      <c r="F34" s="24">
        <v>44972.242156261571</v>
      </c>
      <c r="G34" s="35">
        <v>23</v>
      </c>
      <c r="H34" s="35" t="s">
        <v>186</v>
      </c>
      <c r="I34" s="35" t="s">
        <v>187</v>
      </c>
      <c r="J34" s="35" t="s">
        <v>188</v>
      </c>
      <c r="K34" s="35" t="s">
        <v>189</v>
      </c>
      <c r="L34" s="35" t="s">
        <v>393</v>
      </c>
      <c r="M34" s="35">
        <v>0</v>
      </c>
      <c r="N34" s="35">
        <v>0</v>
      </c>
      <c r="O34" s="36">
        <v>0</v>
      </c>
      <c r="P34" s="36">
        <v>0</v>
      </c>
      <c r="Q34" s="36" t="str">
        <f t="shared" si="0"/>
        <v/>
      </c>
      <c r="R34" s="35" t="s">
        <v>193</v>
      </c>
      <c r="S34" s="36">
        <f t="shared" si="1"/>
        <v>0</v>
      </c>
      <c r="T34" s="35" t="s">
        <v>193</v>
      </c>
      <c r="U34" s="36">
        <f t="shared" si="1"/>
        <v>0</v>
      </c>
      <c r="V34" s="35" t="s">
        <v>235</v>
      </c>
      <c r="W34" s="35" t="s">
        <v>193</v>
      </c>
      <c r="X34" s="36">
        <v>0</v>
      </c>
      <c r="Y34" s="35" t="s">
        <v>193</v>
      </c>
      <c r="Z34" s="36">
        <v>0</v>
      </c>
      <c r="AA34" s="35" t="s">
        <v>193</v>
      </c>
      <c r="AB34" s="36">
        <v>0</v>
      </c>
      <c r="AC34" s="35" t="s">
        <v>193</v>
      </c>
      <c r="AD34" s="36">
        <v>0</v>
      </c>
      <c r="AE34" s="35" t="s">
        <v>243</v>
      </c>
      <c r="AF34" s="35" t="s">
        <v>196</v>
      </c>
      <c r="AG34" s="36">
        <f t="shared" si="2"/>
        <v>2</v>
      </c>
      <c r="AH34" s="35" t="s">
        <v>216</v>
      </c>
      <c r="AI34" s="36">
        <f t="shared" si="2"/>
        <v>1</v>
      </c>
      <c r="AJ34" s="35" t="s">
        <v>196</v>
      </c>
      <c r="AK34" s="36">
        <f t="shared" ref="AK34" si="163">_xlfn.XLOOKUP(AJ34,$K$106:$K$110,$M$106:$M$110)</f>
        <v>2</v>
      </c>
      <c r="AL34" s="35" t="s">
        <v>193</v>
      </c>
      <c r="AM34" s="36">
        <f t="shared" ref="AM34" si="164">_xlfn.XLOOKUP(AL34,$L$106:$L$110,$M$106:$M$110)</f>
        <v>0</v>
      </c>
      <c r="AN34" s="35" t="s">
        <v>193</v>
      </c>
      <c r="AO34" s="36">
        <f t="shared" ref="AO34" si="165">_xlfn.XLOOKUP(AN34,$L$106:$L$110,$M$106:$M$110)</f>
        <v>0</v>
      </c>
      <c r="AP34" s="35" t="s">
        <v>193</v>
      </c>
      <c r="AQ34" s="36">
        <f t="shared" ref="AQ34" si="166">_xlfn.XLOOKUP(AP34,$L$106:$L$110,$M$106:$M$110)</f>
        <v>0</v>
      </c>
      <c r="AR34" s="35" t="s">
        <v>192</v>
      </c>
      <c r="AS34" s="36">
        <f t="shared" ref="AS34" si="167">_xlfn.XLOOKUP(AR34,$L$106:$L$110,$M$106:$M$110)</f>
        <v>1</v>
      </c>
      <c r="AT34" s="35" t="s">
        <v>62</v>
      </c>
      <c r="AU34" s="35" t="s">
        <v>59</v>
      </c>
      <c r="AV34" s="36">
        <v>35.5</v>
      </c>
      <c r="AW34" s="36">
        <v>5.5</v>
      </c>
      <c r="AX34" s="36">
        <f t="shared" si="8"/>
        <v>0.15</v>
      </c>
      <c r="AY34" s="35" t="s">
        <v>253</v>
      </c>
      <c r="AZ34" s="35" t="s">
        <v>198</v>
      </c>
      <c r="BA34" s="36">
        <f t="shared" si="9"/>
        <v>4</v>
      </c>
      <c r="BB34" s="35" t="s">
        <v>197</v>
      </c>
      <c r="BC34" s="36">
        <f t="shared" si="10"/>
        <v>3</v>
      </c>
      <c r="BD34" s="35" t="s">
        <v>197</v>
      </c>
      <c r="BE34" s="36">
        <f t="shared" si="11"/>
        <v>3</v>
      </c>
      <c r="BF34" s="35" t="s">
        <v>204</v>
      </c>
      <c r="BG34" s="35" t="s">
        <v>388</v>
      </c>
      <c r="BH34" s="35" t="s">
        <v>203</v>
      </c>
      <c r="BI34" s="35" t="s">
        <v>205</v>
      </c>
      <c r="BJ34" s="35" t="s">
        <v>219</v>
      </c>
      <c r="BK34" s="35" t="s">
        <v>207</v>
      </c>
      <c r="BL34" s="35" t="s">
        <v>277</v>
      </c>
      <c r="BM34" s="35">
        <f t="shared" si="12"/>
        <v>2</v>
      </c>
      <c r="BN34" s="35" t="s">
        <v>222</v>
      </c>
      <c r="BO34" s="35" t="s">
        <v>222</v>
      </c>
    </row>
    <row r="35" spans="1:67" ht="15.5" x14ac:dyDescent="0.35">
      <c r="A35" s="24">
        <v>44972.241631944446</v>
      </c>
      <c r="B35" s="24">
        <v>44972.245173611111</v>
      </c>
      <c r="C35" s="23">
        <v>100</v>
      </c>
      <c r="D35" s="23">
        <v>305</v>
      </c>
      <c r="E35" s="25" t="s">
        <v>179</v>
      </c>
      <c r="F35" s="24">
        <v>44972.24517908565</v>
      </c>
      <c r="G35" s="35">
        <v>24</v>
      </c>
      <c r="H35" s="35" t="s">
        <v>186</v>
      </c>
      <c r="I35" s="35" t="s">
        <v>187</v>
      </c>
      <c r="J35" s="35" t="s">
        <v>382</v>
      </c>
      <c r="K35" s="35" t="s">
        <v>189</v>
      </c>
      <c r="L35" s="35" t="s">
        <v>317</v>
      </c>
      <c r="M35" s="35" t="s">
        <v>59</v>
      </c>
      <c r="N35" s="35">
        <v>0</v>
      </c>
      <c r="O35" s="36">
        <v>5.5</v>
      </c>
      <c r="P35" s="36">
        <v>0</v>
      </c>
      <c r="Q35" s="36">
        <f t="shared" si="0"/>
        <v>0</v>
      </c>
      <c r="R35" s="35" t="s">
        <v>192</v>
      </c>
      <c r="S35" s="36">
        <f t="shared" si="1"/>
        <v>1</v>
      </c>
      <c r="T35" s="35" t="s">
        <v>193</v>
      </c>
      <c r="U35" s="36">
        <f t="shared" si="1"/>
        <v>0</v>
      </c>
      <c r="V35" s="35" t="s">
        <v>214</v>
      </c>
      <c r="W35" s="35" t="s">
        <v>192</v>
      </c>
      <c r="X35" s="36">
        <v>1</v>
      </c>
      <c r="Y35" s="35" t="s">
        <v>192</v>
      </c>
      <c r="Z35" s="36">
        <v>1</v>
      </c>
      <c r="AA35" s="35" t="s">
        <v>192</v>
      </c>
      <c r="AB35" s="36">
        <v>1</v>
      </c>
      <c r="AC35" s="35" t="s">
        <v>192</v>
      </c>
      <c r="AD35" s="36">
        <v>1</v>
      </c>
      <c r="AE35" s="35" t="s">
        <v>396</v>
      </c>
      <c r="AF35" s="35" t="s">
        <v>196</v>
      </c>
      <c r="AG35" s="36">
        <f t="shared" si="2"/>
        <v>2</v>
      </c>
      <c r="AH35" s="35" t="s">
        <v>198</v>
      </c>
      <c r="AI35" s="36">
        <f t="shared" si="2"/>
        <v>4</v>
      </c>
      <c r="AJ35" s="35" t="s">
        <v>198</v>
      </c>
      <c r="AK35" s="36">
        <f t="shared" ref="AK35" si="168">_xlfn.XLOOKUP(AJ35,$K$106:$K$110,$M$106:$M$110)</f>
        <v>4</v>
      </c>
      <c r="AL35" s="35" t="s">
        <v>200</v>
      </c>
      <c r="AM35" s="36">
        <f t="shared" ref="AM35" si="169">_xlfn.XLOOKUP(AL35,$L$106:$L$110,$M$106:$M$110)</f>
        <v>3</v>
      </c>
      <c r="AN35" s="35" t="s">
        <v>192</v>
      </c>
      <c r="AO35" s="36">
        <f t="shared" ref="AO35" si="170">_xlfn.XLOOKUP(AN35,$L$106:$L$110,$M$106:$M$110)</f>
        <v>1</v>
      </c>
      <c r="AP35" s="35" t="s">
        <v>199</v>
      </c>
      <c r="AQ35" s="36">
        <f t="shared" ref="AQ35" si="171">_xlfn.XLOOKUP(AP35,$L$106:$L$110,$M$106:$M$110)</f>
        <v>4</v>
      </c>
      <c r="AR35" s="35" t="s">
        <v>192</v>
      </c>
      <c r="AS35" s="36">
        <f t="shared" ref="AS35" si="172">_xlfn.XLOOKUP(AR35,$L$106:$L$110,$M$106:$M$110)</f>
        <v>1</v>
      </c>
      <c r="AT35" s="35" t="s">
        <v>60</v>
      </c>
      <c r="AU35" s="35" t="s">
        <v>59</v>
      </c>
      <c r="AV35" s="36">
        <v>15.5</v>
      </c>
      <c r="AW35" s="36">
        <v>5.5</v>
      </c>
      <c r="AX35" s="36">
        <f t="shared" si="8"/>
        <v>0.35</v>
      </c>
      <c r="AY35" s="35" t="s">
        <v>397</v>
      </c>
      <c r="AZ35" s="35" t="s">
        <v>196</v>
      </c>
      <c r="BA35" s="36">
        <f t="shared" si="9"/>
        <v>2</v>
      </c>
      <c r="BB35" s="35" t="s">
        <v>198</v>
      </c>
      <c r="BC35" s="36">
        <f t="shared" si="10"/>
        <v>4</v>
      </c>
      <c r="BD35" s="35" t="s">
        <v>198</v>
      </c>
      <c r="BE35" s="36">
        <f t="shared" si="11"/>
        <v>4</v>
      </c>
      <c r="BF35" s="35" t="s">
        <v>388</v>
      </c>
      <c r="BG35" s="35" t="s">
        <v>203</v>
      </c>
      <c r="BH35" s="35" t="s">
        <v>204</v>
      </c>
      <c r="BI35" s="35" t="s">
        <v>205</v>
      </c>
      <c r="BJ35" s="35" t="s">
        <v>207</v>
      </c>
      <c r="BK35" s="35" t="s">
        <v>206</v>
      </c>
      <c r="BL35" s="35" t="s">
        <v>302</v>
      </c>
      <c r="BM35" s="35">
        <f t="shared" si="12"/>
        <v>1</v>
      </c>
      <c r="BN35" s="35" t="s">
        <v>731</v>
      </c>
      <c r="BO35" s="35" t="s">
        <v>222</v>
      </c>
    </row>
    <row r="36" spans="1:67" ht="15.5" x14ac:dyDescent="0.35">
      <c r="A36" s="24">
        <v>44972.243460648147</v>
      </c>
      <c r="B36" s="24">
        <v>44972.246331018519</v>
      </c>
      <c r="C36" s="23">
        <v>100</v>
      </c>
      <c r="D36" s="23">
        <v>247</v>
      </c>
      <c r="E36" s="25" t="s">
        <v>179</v>
      </c>
      <c r="F36" s="24">
        <v>44972.24634002315</v>
      </c>
      <c r="G36" s="35">
        <v>21</v>
      </c>
      <c r="H36" s="35" t="s">
        <v>186</v>
      </c>
      <c r="I36" s="35" t="s">
        <v>187</v>
      </c>
      <c r="J36" s="35" t="s">
        <v>242</v>
      </c>
      <c r="K36" s="35" t="s">
        <v>226</v>
      </c>
      <c r="L36" s="35" t="s">
        <v>261</v>
      </c>
      <c r="M36" s="35" t="s">
        <v>60</v>
      </c>
      <c r="N36" s="35" t="s">
        <v>59</v>
      </c>
      <c r="O36" s="36">
        <v>15.5</v>
      </c>
      <c r="P36" s="36">
        <v>5.5</v>
      </c>
      <c r="Q36" s="36">
        <f t="shared" si="0"/>
        <v>0.35</v>
      </c>
      <c r="R36" s="35" t="s">
        <v>192</v>
      </c>
      <c r="S36" s="36">
        <f t="shared" si="1"/>
        <v>1</v>
      </c>
      <c r="T36" s="35" t="s">
        <v>192</v>
      </c>
      <c r="U36" s="36">
        <f t="shared" si="1"/>
        <v>1</v>
      </c>
      <c r="V36" s="35" t="s">
        <v>214</v>
      </c>
      <c r="W36" s="35" t="s">
        <v>236</v>
      </c>
      <c r="X36" s="36">
        <v>1</v>
      </c>
      <c r="Y36" s="35" t="s">
        <v>192</v>
      </c>
      <c r="Z36" s="36">
        <v>1</v>
      </c>
      <c r="AA36" s="35" t="s">
        <v>192</v>
      </c>
      <c r="AB36" s="36">
        <v>1</v>
      </c>
      <c r="AC36" s="35" t="s">
        <v>193</v>
      </c>
      <c r="AD36" s="36">
        <v>1</v>
      </c>
      <c r="AE36" s="35" t="s">
        <v>214</v>
      </c>
      <c r="AF36" s="35" t="s">
        <v>197</v>
      </c>
      <c r="AG36" s="36">
        <f t="shared" si="2"/>
        <v>3</v>
      </c>
      <c r="AH36" s="35" t="s">
        <v>196</v>
      </c>
      <c r="AI36" s="36">
        <f t="shared" si="2"/>
        <v>2</v>
      </c>
      <c r="AJ36" s="35" t="s">
        <v>196</v>
      </c>
      <c r="AK36" s="36">
        <f t="shared" ref="AK36" si="173">_xlfn.XLOOKUP(AJ36,$K$106:$K$110,$M$106:$M$110)</f>
        <v>2</v>
      </c>
      <c r="AL36" s="35" t="s">
        <v>200</v>
      </c>
      <c r="AM36" s="36">
        <f t="shared" ref="AM36" si="174">_xlfn.XLOOKUP(AL36,$L$106:$L$110,$M$106:$M$110)</f>
        <v>3</v>
      </c>
      <c r="AN36" s="35" t="s">
        <v>236</v>
      </c>
      <c r="AO36" s="36">
        <f t="shared" ref="AO36" si="175">_xlfn.XLOOKUP(AN36,$L$106:$L$110,$M$106:$M$110)</f>
        <v>2</v>
      </c>
      <c r="AP36" s="35" t="s">
        <v>200</v>
      </c>
      <c r="AQ36" s="36">
        <f t="shared" ref="AQ36" si="176">_xlfn.XLOOKUP(AP36,$L$106:$L$110,$M$106:$M$110)</f>
        <v>3</v>
      </c>
      <c r="AR36" s="35" t="s">
        <v>236</v>
      </c>
      <c r="AS36" s="36">
        <f t="shared" ref="AS36" si="177">_xlfn.XLOOKUP(AR36,$L$106:$L$110,$M$106:$M$110)</f>
        <v>2</v>
      </c>
      <c r="AT36" s="35" t="s">
        <v>61</v>
      </c>
      <c r="AU36" s="35" t="s">
        <v>59</v>
      </c>
      <c r="AV36" s="36">
        <v>25.5</v>
      </c>
      <c r="AW36" s="36">
        <v>5.5</v>
      </c>
      <c r="AX36" s="36">
        <f t="shared" si="8"/>
        <v>0.22</v>
      </c>
      <c r="AY36" s="35" t="s">
        <v>376</v>
      </c>
      <c r="AZ36" s="35" t="s">
        <v>197</v>
      </c>
      <c r="BA36" s="36">
        <f t="shared" si="9"/>
        <v>3</v>
      </c>
      <c r="BB36" s="35" t="s">
        <v>197</v>
      </c>
      <c r="BC36" s="36">
        <f t="shared" si="10"/>
        <v>3</v>
      </c>
      <c r="BD36" s="35" t="s">
        <v>197</v>
      </c>
      <c r="BE36" s="36">
        <f t="shared" si="11"/>
        <v>3</v>
      </c>
      <c r="BF36" s="35" t="s">
        <v>388</v>
      </c>
      <c r="BG36" s="35" t="s">
        <v>204</v>
      </c>
      <c r="BH36" s="35" t="s">
        <v>203</v>
      </c>
      <c r="BI36" s="35" t="s">
        <v>207</v>
      </c>
      <c r="BJ36" s="35" t="s">
        <v>219</v>
      </c>
      <c r="BK36" s="35" t="s">
        <v>206</v>
      </c>
      <c r="BL36" s="35" t="s">
        <v>220</v>
      </c>
      <c r="BM36" s="35">
        <f t="shared" si="12"/>
        <v>3</v>
      </c>
      <c r="BN36" s="35" t="s">
        <v>401</v>
      </c>
      <c r="BO36" s="35" t="s">
        <v>222</v>
      </c>
    </row>
    <row r="37" spans="1:67" ht="15.5" x14ac:dyDescent="0.35">
      <c r="A37" s="24">
        <v>44972.254074074073</v>
      </c>
      <c r="B37" s="24">
        <v>44972.263182870367</v>
      </c>
      <c r="C37" s="23">
        <v>100</v>
      </c>
      <c r="D37" s="23">
        <v>786</v>
      </c>
      <c r="E37" s="25" t="s">
        <v>179</v>
      </c>
      <c r="F37" s="24">
        <v>44972.263216388892</v>
      </c>
      <c r="G37" s="35">
        <v>24</v>
      </c>
      <c r="H37" s="35" t="s">
        <v>186</v>
      </c>
      <c r="I37" s="35" t="s">
        <v>187</v>
      </c>
      <c r="J37" s="35" t="s">
        <v>404</v>
      </c>
      <c r="K37" s="35" t="s">
        <v>189</v>
      </c>
      <c r="L37" s="35" t="s">
        <v>317</v>
      </c>
      <c r="M37" s="35" t="s">
        <v>59</v>
      </c>
      <c r="N37" s="35">
        <v>0</v>
      </c>
      <c r="O37" s="36">
        <v>5.5</v>
      </c>
      <c r="P37" s="36">
        <v>0</v>
      </c>
      <c r="Q37" s="36">
        <f t="shared" si="0"/>
        <v>0</v>
      </c>
      <c r="R37" s="35" t="s">
        <v>192</v>
      </c>
      <c r="S37" s="36">
        <f t="shared" si="1"/>
        <v>1</v>
      </c>
      <c r="T37" s="35" t="s">
        <v>193</v>
      </c>
      <c r="U37" s="36">
        <f t="shared" si="1"/>
        <v>0</v>
      </c>
      <c r="V37" s="35" t="s">
        <v>405</v>
      </c>
      <c r="W37" s="35" t="s">
        <v>192</v>
      </c>
      <c r="X37" s="36">
        <v>1</v>
      </c>
      <c r="Y37" s="35" t="s">
        <v>192</v>
      </c>
      <c r="Z37" s="36">
        <v>1</v>
      </c>
      <c r="AA37" s="35" t="s">
        <v>192</v>
      </c>
      <c r="AB37" s="36">
        <v>1</v>
      </c>
      <c r="AC37" s="35" t="s">
        <v>192</v>
      </c>
      <c r="AD37" s="36">
        <v>1</v>
      </c>
      <c r="AE37" s="35" t="s">
        <v>405</v>
      </c>
      <c r="AF37" s="35" t="s">
        <v>216</v>
      </c>
      <c r="AG37" s="36">
        <f t="shared" si="2"/>
        <v>1</v>
      </c>
      <c r="AH37" s="35" t="s">
        <v>196</v>
      </c>
      <c r="AI37" s="36">
        <f t="shared" si="2"/>
        <v>2</v>
      </c>
      <c r="AJ37" s="35" t="s">
        <v>196</v>
      </c>
      <c r="AK37" s="36">
        <f t="shared" ref="AK37" si="178">_xlfn.XLOOKUP(AJ37,$K$106:$K$110,$M$106:$M$110)</f>
        <v>2</v>
      </c>
      <c r="AL37" s="35" t="s">
        <v>192</v>
      </c>
      <c r="AM37" s="36">
        <f t="shared" ref="AM37" si="179">_xlfn.XLOOKUP(AL37,$L$106:$L$110,$M$106:$M$110)</f>
        <v>1</v>
      </c>
      <c r="AN37" s="35" t="s">
        <v>192</v>
      </c>
      <c r="AO37" s="36">
        <f t="shared" ref="AO37" si="180">_xlfn.XLOOKUP(AN37,$L$106:$L$110,$M$106:$M$110)</f>
        <v>1</v>
      </c>
      <c r="AP37" s="35" t="s">
        <v>199</v>
      </c>
      <c r="AQ37" s="36">
        <f t="shared" ref="AQ37" si="181">_xlfn.XLOOKUP(AP37,$L$106:$L$110,$M$106:$M$110)</f>
        <v>4</v>
      </c>
      <c r="AR37" s="35" t="s">
        <v>199</v>
      </c>
      <c r="AS37" s="36">
        <f t="shared" ref="AS37" si="182">_xlfn.XLOOKUP(AR37,$L$106:$L$110,$M$106:$M$110)</f>
        <v>4</v>
      </c>
      <c r="AT37" s="35" t="s">
        <v>68</v>
      </c>
      <c r="AU37" s="35" t="s">
        <v>61</v>
      </c>
      <c r="AV37" s="36">
        <v>95.5</v>
      </c>
      <c r="AW37" s="36">
        <v>25.5</v>
      </c>
      <c r="AX37" s="36">
        <f t="shared" si="8"/>
        <v>0.27</v>
      </c>
      <c r="AY37" s="35" t="s">
        <v>406</v>
      </c>
      <c r="AZ37" s="35" t="s">
        <v>198</v>
      </c>
      <c r="BA37" s="36">
        <f t="shared" si="9"/>
        <v>4</v>
      </c>
      <c r="BB37" s="35" t="s">
        <v>196</v>
      </c>
      <c r="BC37" s="36">
        <f t="shared" si="10"/>
        <v>2</v>
      </c>
      <c r="BD37" s="35" t="s">
        <v>196</v>
      </c>
      <c r="BE37" s="36">
        <f t="shared" si="11"/>
        <v>2</v>
      </c>
      <c r="BF37" s="35" t="s">
        <v>388</v>
      </c>
      <c r="BG37" s="35" t="s">
        <v>203</v>
      </c>
      <c r="BH37" s="35" t="s">
        <v>407</v>
      </c>
      <c r="BI37" s="35" t="s">
        <v>207</v>
      </c>
      <c r="BJ37" s="35" t="s">
        <v>206</v>
      </c>
      <c r="BK37" s="35" t="s">
        <v>205</v>
      </c>
      <c r="BL37" s="35" t="s">
        <v>220</v>
      </c>
      <c r="BM37" s="35">
        <f t="shared" si="12"/>
        <v>3</v>
      </c>
      <c r="BN37" s="35" t="s">
        <v>408</v>
      </c>
      <c r="BO37" s="35" t="s">
        <v>222</v>
      </c>
    </row>
    <row r="38" spans="1:67" ht="15.5" x14ac:dyDescent="0.35">
      <c r="A38" s="24">
        <v>44972.267581018517</v>
      </c>
      <c r="B38" s="24">
        <v>44972.278136574074</v>
      </c>
      <c r="C38" s="23">
        <v>100</v>
      </c>
      <c r="D38" s="23">
        <v>911</v>
      </c>
      <c r="E38" s="25" t="s">
        <v>179</v>
      </c>
      <c r="F38" s="24">
        <v>44972.278161238428</v>
      </c>
      <c r="G38" s="35">
        <v>22</v>
      </c>
      <c r="H38" s="35" t="s">
        <v>325</v>
      </c>
      <c r="I38" s="35" t="s">
        <v>187</v>
      </c>
      <c r="J38" s="35" t="s">
        <v>382</v>
      </c>
      <c r="K38" s="35" t="s">
        <v>189</v>
      </c>
      <c r="L38" s="35" t="s">
        <v>317</v>
      </c>
      <c r="M38" s="35" t="s">
        <v>59</v>
      </c>
      <c r="N38" s="35">
        <v>0</v>
      </c>
      <c r="O38" s="36">
        <v>5.5</v>
      </c>
      <c r="P38" s="36">
        <v>0</v>
      </c>
      <c r="Q38" s="36">
        <f t="shared" si="0"/>
        <v>0</v>
      </c>
      <c r="R38" s="35" t="s">
        <v>192</v>
      </c>
      <c r="S38" s="36">
        <f t="shared" si="1"/>
        <v>1</v>
      </c>
      <c r="T38" s="35" t="s">
        <v>193</v>
      </c>
      <c r="U38" s="36">
        <f t="shared" si="1"/>
        <v>0</v>
      </c>
      <c r="V38" s="35" t="s">
        <v>386</v>
      </c>
      <c r="W38" s="35" t="s">
        <v>193</v>
      </c>
      <c r="X38" s="36">
        <v>1</v>
      </c>
      <c r="Y38" s="35" t="s">
        <v>193</v>
      </c>
      <c r="Z38" s="36">
        <v>1</v>
      </c>
      <c r="AA38" s="35" t="s">
        <v>192</v>
      </c>
      <c r="AB38" s="36">
        <v>1</v>
      </c>
      <c r="AC38" s="35" t="s">
        <v>193</v>
      </c>
      <c r="AD38" s="36">
        <v>1</v>
      </c>
      <c r="AE38" s="35" t="s">
        <v>237</v>
      </c>
      <c r="AF38" s="35" t="s">
        <v>295</v>
      </c>
      <c r="AG38" s="36">
        <f t="shared" si="2"/>
        <v>0</v>
      </c>
      <c r="AH38" s="35" t="s">
        <v>196</v>
      </c>
      <c r="AI38" s="36">
        <f t="shared" si="2"/>
        <v>2</v>
      </c>
      <c r="AJ38" s="35" t="s">
        <v>196</v>
      </c>
      <c r="AK38" s="36">
        <f t="shared" ref="AK38" si="183">_xlfn.XLOOKUP(AJ38,$K$106:$K$110,$M$106:$M$110)</f>
        <v>2</v>
      </c>
      <c r="AL38" s="35" t="s">
        <v>199</v>
      </c>
      <c r="AM38" s="36">
        <f t="shared" ref="AM38" si="184">_xlfn.XLOOKUP(AL38,$L$106:$L$110,$M$106:$M$110)</f>
        <v>4</v>
      </c>
      <c r="AN38" s="35" t="s">
        <v>199</v>
      </c>
      <c r="AO38" s="36">
        <f t="shared" ref="AO38" si="185">_xlfn.XLOOKUP(AN38,$L$106:$L$110,$M$106:$M$110)</f>
        <v>4</v>
      </c>
      <c r="AP38" s="35" t="s">
        <v>199</v>
      </c>
      <c r="AQ38" s="36">
        <f t="shared" ref="AQ38" si="186">_xlfn.XLOOKUP(AP38,$L$106:$L$110,$M$106:$M$110)</f>
        <v>4</v>
      </c>
      <c r="AR38" s="35" t="s">
        <v>199</v>
      </c>
      <c r="AS38" s="36">
        <f t="shared" ref="AS38" si="187">_xlfn.XLOOKUP(AR38,$L$106:$L$110,$M$106:$M$110)</f>
        <v>4</v>
      </c>
      <c r="AT38" s="35" t="s">
        <v>66</v>
      </c>
      <c r="AU38" s="35" t="s">
        <v>64</v>
      </c>
      <c r="AV38" s="36">
        <v>75.5</v>
      </c>
      <c r="AW38" s="36">
        <v>55.5</v>
      </c>
      <c r="AX38" s="36">
        <f t="shared" si="8"/>
        <v>0.74</v>
      </c>
      <c r="AY38" s="35" t="s">
        <v>411</v>
      </c>
      <c r="AZ38" s="35" t="s">
        <v>198</v>
      </c>
      <c r="BA38" s="36">
        <f t="shared" si="9"/>
        <v>4</v>
      </c>
      <c r="BB38" s="35" t="s">
        <v>198</v>
      </c>
      <c r="BC38" s="36">
        <f t="shared" si="10"/>
        <v>4</v>
      </c>
      <c r="BD38" s="35" t="s">
        <v>198</v>
      </c>
      <c r="BE38" s="36">
        <f t="shared" si="11"/>
        <v>4</v>
      </c>
      <c r="BF38" s="35" t="s">
        <v>204</v>
      </c>
      <c r="BG38" s="35" t="s">
        <v>388</v>
      </c>
      <c r="BH38" s="35" t="s">
        <v>203</v>
      </c>
      <c r="BI38" s="35" t="s">
        <v>205</v>
      </c>
      <c r="BJ38" s="35" t="s">
        <v>207</v>
      </c>
      <c r="BK38" s="35" t="s">
        <v>255</v>
      </c>
      <c r="BL38" s="35" t="s">
        <v>220</v>
      </c>
      <c r="BM38" s="35">
        <f t="shared" si="12"/>
        <v>3</v>
      </c>
      <c r="BN38" s="35" t="s">
        <v>412</v>
      </c>
      <c r="BO38" s="35" t="s">
        <v>413</v>
      </c>
    </row>
    <row r="39" spans="1:67" ht="15.5" x14ac:dyDescent="0.35">
      <c r="A39" s="24">
        <v>44972.281967592593</v>
      </c>
      <c r="B39" s="24">
        <v>44972.285752314812</v>
      </c>
      <c r="C39" s="23">
        <v>100</v>
      </c>
      <c r="D39" s="23">
        <v>525</v>
      </c>
      <c r="E39" s="25" t="s">
        <v>179</v>
      </c>
      <c r="F39" s="24">
        <v>44972.285780601851</v>
      </c>
      <c r="G39" s="35">
        <v>21</v>
      </c>
      <c r="H39" s="35" t="s">
        <v>186</v>
      </c>
      <c r="I39" s="35" t="s">
        <v>187</v>
      </c>
      <c r="J39" s="35" t="s">
        <v>416</v>
      </c>
      <c r="K39" s="35" t="s">
        <v>226</v>
      </c>
      <c r="L39" s="35" t="s">
        <v>261</v>
      </c>
      <c r="M39" s="35" t="s">
        <v>60</v>
      </c>
      <c r="N39" s="35" t="s">
        <v>59</v>
      </c>
      <c r="O39" s="36">
        <v>15.5</v>
      </c>
      <c r="P39" s="36">
        <v>5.5</v>
      </c>
      <c r="Q39" s="36">
        <f t="shared" si="0"/>
        <v>0.35</v>
      </c>
      <c r="R39" s="35" t="s">
        <v>192</v>
      </c>
      <c r="S39" s="36">
        <f t="shared" si="1"/>
        <v>1</v>
      </c>
      <c r="T39" s="35" t="s">
        <v>192</v>
      </c>
      <c r="U39" s="36">
        <f t="shared" si="1"/>
        <v>1</v>
      </c>
      <c r="V39" s="35" t="s">
        <v>228</v>
      </c>
      <c r="W39" s="35" t="s">
        <v>192</v>
      </c>
      <c r="X39" s="36">
        <v>1</v>
      </c>
      <c r="Y39" s="35" t="s">
        <v>192</v>
      </c>
      <c r="Z39" s="36">
        <v>1</v>
      </c>
      <c r="AA39" s="35" t="s">
        <v>192</v>
      </c>
      <c r="AB39" s="36">
        <v>1</v>
      </c>
      <c r="AC39" s="35" t="s">
        <v>192</v>
      </c>
      <c r="AD39" s="36">
        <v>1</v>
      </c>
      <c r="AE39" s="35" t="s">
        <v>228</v>
      </c>
      <c r="AF39" s="35" t="s">
        <v>295</v>
      </c>
      <c r="AG39" s="36">
        <f t="shared" si="2"/>
        <v>0</v>
      </c>
      <c r="AH39" s="35" t="s">
        <v>198</v>
      </c>
      <c r="AI39" s="36">
        <f t="shared" si="2"/>
        <v>4</v>
      </c>
      <c r="AJ39" s="35" t="s">
        <v>198</v>
      </c>
      <c r="AK39" s="36">
        <f t="shared" ref="AK39" si="188">_xlfn.XLOOKUP(AJ39,$K$106:$K$110,$M$106:$M$110)</f>
        <v>4</v>
      </c>
      <c r="AL39" s="35" t="s">
        <v>199</v>
      </c>
      <c r="AM39" s="36">
        <f t="shared" ref="AM39" si="189">_xlfn.XLOOKUP(AL39,$L$106:$L$110,$M$106:$M$110)</f>
        <v>4</v>
      </c>
      <c r="AN39" s="35" t="s">
        <v>199</v>
      </c>
      <c r="AO39" s="36">
        <f t="shared" ref="AO39" si="190">_xlfn.XLOOKUP(AN39,$L$106:$L$110,$M$106:$M$110)</f>
        <v>4</v>
      </c>
      <c r="AP39" s="35" t="s">
        <v>199</v>
      </c>
      <c r="AQ39" s="36">
        <f t="shared" ref="AQ39" si="191">_xlfn.XLOOKUP(AP39,$L$106:$L$110,$M$106:$M$110)</f>
        <v>4</v>
      </c>
      <c r="AR39" s="35" t="s">
        <v>199</v>
      </c>
      <c r="AS39" s="36">
        <f t="shared" ref="AS39" si="192">_xlfn.XLOOKUP(AR39,$L$106:$L$110,$M$106:$M$110)</f>
        <v>4</v>
      </c>
      <c r="AT39" s="35" t="s">
        <v>69</v>
      </c>
      <c r="AU39" s="35" t="s">
        <v>64</v>
      </c>
      <c r="AV39" s="36">
        <v>105.5</v>
      </c>
      <c r="AW39" s="36">
        <v>55.5</v>
      </c>
      <c r="AX39" s="36">
        <f t="shared" si="8"/>
        <v>0.53</v>
      </c>
      <c r="AY39" s="35" t="s">
        <v>417</v>
      </c>
      <c r="AZ39" s="35" t="s">
        <v>197</v>
      </c>
      <c r="BA39" s="36">
        <f t="shared" si="9"/>
        <v>3</v>
      </c>
      <c r="BB39" s="35" t="s">
        <v>198</v>
      </c>
      <c r="BC39" s="36">
        <f t="shared" si="10"/>
        <v>4</v>
      </c>
      <c r="BD39" s="35" t="s">
        <v>198</v>
      </c>
      <c r="BE39" s="36">
        <f t="shared" si="11"/>
        <v>4</v>
      </c>
      <c r="BF39" s="35" t="s">
        <v>203</v>
      </c>
      <c r="BG39" s="35" t="s">
        <v>388</v>
      </c>
      <c r="BH39" s="35" t="s">
        <v>389</v>
      </c>
      <c r="BI39" s="35" t="s">
        <v>205</v>
      </c>
      <c r="BJ39" s="35" t="s">
        <v>219</v>
      </c>
      <c r="BK39" s="35" t="s">
        <v>207</v>
      </c>
      <c r="BL39" s="35" t="s">
        <v>220</v>
      </c>
      <c r="BM39" s="35">
        <f t="shared" si="12"/>
        <v>3</v>
      </c>
      <c r="BN39" s="35" t="s">
        <v>418</v>
      </c>
      <c r="BO39" s="35" t="s">
        <v>222</v>
      </c>
    </row>
    <row r="40" spans="1:67" ht="15.5" x14ac:dyDescent="0.35">
      <c r="A40" s="24">
        <v>44965.313275462962</v>
      </c>
      <c r="B40" s="24">
        <v>44965.313726851855</v>
      </c>
      <c r="C40" s="23">
        <v>100</v>
      </c>
      <c r="D40" s="23">
        <v>643</v>
      </c>
      <c r="E40" s="25" t="s">
        <v>179</v>
      </c>
      <c r="F40" s="24">
        <v>44972.31381266204</v>
      </c>
      <c r="G40" s="35">
        <v>21</v>
      </c>
      <c r="H40" s="35" t="s">
        <v>186</v>
      </c>
      <c r="I40" s="35" t="s">
        <v>187</v>
      </c>
      <c r="J40" s="35" t="s">
        <v>416</v>
      </c>
      <c r="K40" s="35" t="s">
        <v>226</v>
      </c>
      <c r="L40" s="35" t="s">
        <v>250</v>
      </c>
      <c r="M40" s="35" t="s">
        <v>59</v>
      </c>
      <c r="N40" s="35">
        <v>0</v>
      </c>
      <c r="O40" s="36">
        <v>5.5</v>
      </c>
      <c r="P40" s="36">
        <v>0</v>
      </c>
      <c r="Q40" s="36">
        <f t="shared" si="0"/>
        <v>0</v>
      </c>
      <c r="R40" s="35" t="s">
        <v>200</v>
      </c>
      <c r="S40" s="36">
        <f t="shared" si="1"/>
        <v>3</v>
      </c>
      <c r="T40" s="35" t="s">
        <v>192</v>
      </c>
      <c r="U40" s="36">
        <f t="shared" si="1"/>
        <v>1</v>
      </c>
      <c r="V40" s="35" t="s">
        <v>269</v>
      </c>
      <c r="W40" s="35" t="s">
        <v>193</v>
      </c>
      <c r="X40" s="36">
        <v>3</v>
      </c>
      <c r="Y40" s="35" t="s">
        <v>193</v>
      </c>
      <c r="Z40" s="36">
        <v>3</v>
      </c>
      <c r="AA40" s="35" t="s">
        <v>192</v>
      </c>
      <c r="AB40" s="36">
        <v>3</v>
      </c>
      <c r="AC40" s="35" t="s">
        <v>193</v>
      </c>
      <c r="AD40" s="36">
        <v>3</v>
      </c>
      <c r="AE40" s="35" t="s">
        <v>237</v>
      </c>
      <c r="AF40" s="35" t="s">
        <v>295</v>
      </c>
      <c r="AG40" s="36">
        <f t="shared" si="2"/>
        <v>0</v>
      </c>
      <c r="AH40" s="35" t="s">
        <v>198</v>
      </c>
      <c r="AI40" s="36">
        <f t="shared" si="2"/>
        <v>4</v>
      </c>
      <c r="AJ40" s="35" t="s">
        <v>197</v>
      </c>
      <c r="AK40" s="36">
        <f t="shared" ref="AK40" si="193">_xlfn.XLOOKUP(AJ40,$K$106:$K$110,$M$106:$M$110)</f>
        <v>3</v>
      </c>
      <c r="AL40" s="35" t="s">
        <v>193</v>
      </c>
      <c r="AM40" s="36">
        <f t="shared" ref="AM40" si="194">_xlfn.XLOOKUP(AL40,$L$106:$L$110,$M$106:$M$110)</f>
        <v>0</v>
      </c>
      <c r="AN40" s="35" t="s">
        <v>193</v>
      </c>
      <c r="AO40" s="36">
        <f t="shared" ref="AO40" si="195">_xlfn.XLOOKUP(AN40,$L$106:$L$110,$M$106:$M$110)</f>
        <v>0</v>
      </c>
      <c r="AP40" s="35" t="s">
        <v>200</v>
      </c>
      <c r="AQ40" s="36">
        <f t="shared" ref="AQ40" si="196">_xlfn.XLOOKUP(AP40,$L$106:$L$110,$M$106:$M$110)</f>
        <v>3</v>
      </c>
      <c r="AR40" s="35" t="s">
        <v>193</v>
      </c>
      <c r="AS40" s="36">
        <f t="shared" ref="AS40" si="197">_xlfn.XLOOKUP(AR40,$L$106:$L$110,$M$106:$M$110)</f>
        <v>0</v>
      </c>
      <c r="AT40" s="35" t="s">
        <v>66</v>
      </c>
      <c r="AU40" s="35" t="s">
        <v>59</v>
      </c>
      <c r="AV40" s="36">
        <v>75.5</v>
      </c>
      <c r="AW40" s="36">
        <v>5.5</v>
      </c>
      <c r="AX40" s="36">
        <f t="shared" si="8"/>
        <v>7.0000000000000007E-2</v>
      </c>
      <c r="AY40" s="35" t="s">
        <v>421</v>
      </c>
      <c r="AZ40" s="35" t="s">
        <v>197</v>
      </c>
      <c r="BA40" s="36">
        <f t="shared" si="9"/>
        <v>3</v>
      </c>
      <c r="BB40" s="35" t="s">
        <v>198</v>
      </c>
      <c r="BC40" s="36">
        <f t="shared" si="10"/>
        <v>4</v>
      </c>
      <c r="BD40" s="35" t="s">
        <v>198</v>
      </c>
      <c r="BE40" s="36">
        <f t="shared" si="11"/>
        <v>4</v>
      </c>
      <c r="BF40" s="35" t="s">
        <v>388</v>
      </c>
      <c r="BG40" s="35" t="s">
        <v>203</v>
      </c>
      <c r="BH40" s="35" t="s">
        <v>407</v>
      </c>
      <c r="BI40" s="35" t="s">
        <v>205</v>
      </c>
      <c r="BJ40" s="35" t="s">
        <v>219</v>
      </c>
      <c r="BK40" s="35" t="s">
        <v>207</v>
      </c>
      <c r="BL40" s="35" t="s">
        <v>220</v>
      </c>
      <c r="BM40" s="35">
        <f t="shared" si="12"/>
        <v>3</v>
      </c>
      <c r="BN40" s="35" t="s">
        <v>222</v>
      </c>
      <c r="BO40" s="35" t="s">
        <v>222</v>
      </c>
    </row>
    <row r="41" spans="1:67" ht="15.5" x14ac:dyDescent="0.35">
      <c r="A41" s="24">
        <v>44972.315300925926</v>
      </c>
      <c r="B41" s="24">
        <v>44972.320763888885</v>
      </c>
      <c r="C41" s="23">
        <v>100</v>
      </c>
      <c r="D41" s="23">
        <v>472</v>
      </c>
      <c r="E41" s="25" t="s">
        <v>179</v>
      </c>
      <c r="F41" s="24">
        <v>44972.3207744213</v>
      </c>
      <c r="G41" s="35">
        <v>29</v>
      </c>
      <c r="H41" s="35" t="s">
        <v>186</v>
      </c>
      <c r="I41" s="35" t="s">
        <v>187</v>
      </c>
      <c r="J41" s="35" t="s">
        <v>425</v>
      </c>
      <c r="K41" s="35" t="s">
        <v>226</v>
      </c>
      <c r="L41" s="35" t="s">
        <v>227</v>
      </c>
      <c r="M41" s="35" t="s">
        <v>59</v>
      </c>
      <c r="N41" s="35">
        <v>0</v>
      </c>
      <c r="O41" s="36">
        <v>5.5</v>
      </c>
      <c r="P41" s="36">
        <v>0</v>
      </c>
      <c r="Q41" s="36">
        <f t="shared" si="0"/>
        <v>0</v>
      </c>
      <c r="R41" s="35" t="s">
        <v>200</v>
      </c>
      <c r="S41" s="36">
        <f t="shared" si="1"/>
        <v>3</v>
      </c>
      <c r="T41" s="35" t="s">
        <v>193</v>
      </c>
      <c r="U41" s="36">
        <f t="shared" si="1"/>
        <v>0</v>
      </c>
      <c r="V41" s="35" t="s">
        <v>251</v>
      </c>
      <c r="W41" s="35" t="s">
        <v>192</v>
      </c>
      <c r="X41" s="36">
        <v>3</v>
      </c>
      <c r="Y41" s="35" t="s">
        <v>193</v>
      </c>
      <c r="Z41" s="36">
        <v>3</v>
      </c>
      <c r="AA41" s="35" t="s">
        <v>192</v>
      </c>
      <c r="AB41" s="36">
        <v>3</v>
      </c>
      <c r="AC41" s="35" t="s">
        <v>193</v>
      </c>
      <c r="AD41" s="36">
        <v>3</v>
      </c>
      <c r="AE41" s="35" t="s">
        <v>237</v>
      </c>
      <c r="AF41" s="35" t="s">
        <v>196</v>
      </c>
      <c r="AG41" s="36">
        <f t="shared" si="2"/>
        <v>2</v>
      </c>
      <c r="AH41" s="35" t="s">
        <v>198</v>
      </c>
      <c r="AI41" s="36">
        <f t="shared" si="2"/>
        <v>4</v>
      </c>
      <c r="AJ41" s="35" t="s">
        <v>197</v>
      </c>
      <c r="AK41" s="36">
        <f t="shared" ref="AK41" si="198">_xlfn.XLOOKUP(AJ41,$K$106:$K$110,$M$106:$M$110)</f>
        <v>3</v>
      </c>
      <c r="AL41" s="35" t="s">
        <v>193</v>
      </c>
      <c r="AM41" s="36">
        <f t="shared" ref="AM41" si="199">_xlfn.XLOOKUP(AL41,$L$106:$L$110,$M$106:$M$110)</f>
        <v>0</v>
      </c>
      <c r="AN41" s="35" t="s">
        <v>193</v>
      </c>
      <c r="AO41" s="36">
        <f t="shared" ref="AO41" si="200">_xlfn.XLOOKUP(AN41,$L$106:$L$110,$M$106:$M$110)</f>
        <v>0</v>
      </c>
      <c r="AP41" s="35" t="s">
        <v>200</v>
      </c>
      <c r="AQ41" s="36">
        <f t="shared" ref="AQ41" si="201">_xlfn.XLOOKUP(AP41,$L$106:$L$110,$M$106:$M$110)</f>
        <v>3</v>
      </c>
      <c r="AR41" s="35" t="s">
        <v>193</v>
      </c>
      <c r="AS41" s="36">
        <f t="shared" ref="AS41" si="202">_xlfn.XLOOKUP(AR41,$L$106:$L$110,$M$106:$M$110)</f>
        <v>0</v>
      </c>
      <c r="AT41" s="35" t="s">
        <v>69</v>
      </c>
      <c r="AU41" s="35" t="s">
        <v>59</v>
      </c>
      <c r="AV41" s="36">
        <v>105.5</v>
      </c>
      <c r="AW41" s="36">
        <v>5.5</v>
      </c>
      <c r="AX41" s="36">
        <f t="shared" si="8"/>
        <v>0.05</v>
      </c>
      <c r="AY41" s="35" t="s">
        <v>421</v>
      </c>
      <c r="AZ41" s="35" t="s">
        <v>198</v>
      </c>
      <c r="BA41" s="36">
        <f t="shared" si="9"/>
        <v>4</v>
      </c>
      <c r="BB41" s="35" t="s">
        <v>198</v>
      </c>
      <c r="BC41" s="36">
        <f t="shared" si="10"/>
        <v>4</v>
      </c>
      <c r="BD41" s="35" t="s">
        <v>198</v>
      </c>
      <c r="BE41" s="36">
        <f t="shared" si="11"/>
        <v>4</v>
      </c>
      <c r="BF41" s="35" t="s">
        <v>203</v>
      </c>
      <c r="BG41" s="35" t="s">
        <v>426</v>
      </c>
      <c r="BH41" s="35" t="s">
        <v>204</v>
      </c>
      <c r="BI41" s="35" t="s">
        <v>219</v>
      </c>
      <c r="BJ41" s="35" t="s">
        <v>205</v>
      </c>
      <c r="BK41" s="35" t="s">
        <v>207</v>
      </c>
      <c r="BL41" s="35" t="s">
        <v>220</v>
      </c>
      <c r="BM41" s="35">
        <f t="shared" si="12"/>
        <v>3</v>
      </c>
      <c r="BN41" s="35" t="s">
        <v>427</v>
      </c>
      <c r="BO41" s="35" t="s">
        <v>222</v>
      </c>
    </row>
    <row r="42" spans="1:67" ht="15.5" x14ac:dyDescent="0.35">
      <c r="A42" s="24">
        <v>44965.323703703703</v>
      </c>
      <c r="B42" s="24">
        <v>44965.32408564815</v>
      </c>
      <c r="C42" s="23">
        <v>100</v>
      </c>
      <c r="D42" s="23">
        <v>643</v>
      </c>
      <c r="E42" s="25" t="s">
        <v>179</v>
      </c>
      <c r="F42" s="24">
        <v>44972.324154722221</v>
      </c>
      <c r="G42" s="35">
        <v>23</v>
      </c>
      <c r="H42" s="35" t="s">
        <v>186</v>
      </c>
      <c r="I42" s="35" t="s">
        <v>187</v>
      </c>
      <c r="J42" s="35" t="s">
        <v>430</v>
      </c>
      <c r="K42" s="35" t="s">
        <v>226</v>
      </c>
      <c r="L42" s="35" t="s">
        <v>227</v>
      </c>
      <c r="M42" s="35" t="s">
        <v>59</v>
      </c>
      <c r="N42" s="35" t="s">
        <v>59</v>
      </c>
      <c r="O42" s="36">
        <v>5.5</v>
      </c>
      <c r="P42" s="36">
        <v>5.5</v>
      </c>
      <c r="Q42" s="36">
        <f t="shared" si="0"/>
        <v>1</v>
      </c>
      <c r="R42" s="35" t="s">
        <v>192</v>
      </c>
      <c r="S42" s="36">
        <f t="shared" si="1"/>
        <v>1</v>
      </c>
      <c r="T42" s="35" t="s">
        <v>192</v>
      </c>
      <c r="U42" s="36">
        <f t="shared" si="1"/>
        <v>1</v>
      </c>
      <c r="V42" s="35" t="s">
        <v>251</v>
      </c>
      <c r="W42" s="35" t="s">
        <v>192</v>
      </c>
      <c r="X42" s="36">
        <v>1</v>
      </c>
      <c r="Y42" s="35" t="s">
        <v>192</v>
      </c>
      <c r="Z42" s="36">
        <v>1</v>
      </c>
      <c r="AA42" s="35" t="s">
        <v>192</v>
      </c>
      <c r="AB42" s="36">
        <v>1</v>
      </c>
      <c r="AC42" s="35" t="s">
        <v>193</v>
      </c>
      <c r="AD42" s="36">
        <v>1</v>
      </c>
      <c r="AE42" s="35" t="s">
        <v>294</v>
      </c>
      <c r="AF42" s="35" t="s">
        <v>216</v>
      </c>
      <c r="AG42" s="36">
        <f t="shared" si="2"/>
        <v>1</v>
      </c>
      <c r="AH42" s="35" t="s">
        <v>197</v>
      </c>
      <c r="AI42" s="36">
        <f t="shared" si="2"/>
        <v>3</v>
      </c>
      <c r="AJ42" s="35" t="s">
        <v>197</v>
      </c>
      <c r="AK42" s="36">
        <f t="shared" ref="AK42" si="203">_xlfn.XLOOKUP(AJ42,$K$106:$K$110,$M$106:$M$110)</f>
        <v>3</v>
      </c>
      <c r="AL42" s="35" t="s">
        <v>192</v>
      </c>
      <c r="AM42" s="36">
        <f t="shared" ref="AM42" si="204">_xlfn.XLOOKUP(AL42,$L$106:$L$110,$M$106:$M$110)</f>
        <v>1</v>
      </c>
      <c r="AN42" s="35" t="s">
        <v>192</v>
      </c>
      <c r="AO42" s="36">
        <f t="shared" ref="AO42" si="205">_xlfn.XLOOKUP(AN42,$L$106:$L$110,$M$106:$M$110)</f>
        <v>1</v>
      </c>
      <c r="AP42" s="35" t="s">
        <v>199</v>
      </c>
      <c r="AQ42" s="36">
        <f t="shared" ref="AQ42" si="206">_xlfn.XLOOKUP(AP42,$L$106:$L$110,$M$106:$M$110)</f>
        <v>4</v>
      </c>
      <c r="AR42" s="35" t="s">
        <v>199</v>
      </c>
      <c r="AS42" s="36">
        <f t="shared" ref="AS42" si="207">_xlfn.XLOOKUP(AR42,$L$106:$L$110,$M$106:$M$110)</f>
        <v>4</v>
      </c>
      <c r="AT42" s="35" t="s">
        <v>61</v>
      </c>
      <c r="AU42" s="35" t="s">
        <v>59</v>
      </c>
      <c r="AV42" s="36">
        <v>25.5</v>
      </c>
      <c r="AW42" s="36">
        <v>5.5</v>
      </c>
      <c r="AX42" s="36">
        <f t="shared" si="8"/>
        <v>0.22</v>
      </c>
      <c r="AY42" s="35" t="s">
        <v>253</v>
      </c>
      <c r="AZ42" s="35" t="s">
        <v>197</v>
      </c>
      <c r="BA42" s="36">
        <f t="shared" si="9"/>
        <v>3</v>
      </c>
      <c r="BB42" s="35" t="s">
        <v>198</v>
      </c>
      <c r="BC42" s="36">
        <f t="shared" si="10"/>
        <v>4</v>
      </c>
      <c r="BD42" s="35" t="s">
        <v>198</v>
      </c>
      <c r="BE42" s="36">
        <f t="shared" si="11"/>
        <v>4</v>
      </c>
      <c r="BF42" s="35" t="s">
        <v>202</v>
      </c>
      <c r="BG42" s="35" t="s">
        <v>203</v>
      </c>
      <c r="BH42" s="35" t="s">
        <v>204</v>
      </c>
      <c r="BI42" s="35" t="s">
        <v>219</v>
      </c>
      <c r="BJ42" s="35" t="s">
        <v>206</v>
      </c>
      <c r="BK42" s="35" t="s">
        <v>205</v>
      </c>
      <c r="BL42" s="35" t="s">
        <v>277</v>
      </c>
      <c r="BM42" s="35">
        <f t="shared" si="12"/>
        <v>2</v>
      </c>
      <c r="BN42" s="35" t="s">
        <v>222</v>
      </c>
      <c r="BO42" s="35" t="s">
        <v>222</v>
      </c>
    </row>
    <row r="43" spans="1:67" ht="15.5" x14ac:dyDescent="0.35">
      <c r="A43" s="24">
        <v>44972.31621527778</v>
      </c>
      <c r="B43" s="24">
        <v>44972.325057870374</v>
      </c>
      <c r="C43" s="23">
        <v>100</v>
      </c>
      <c r="D43" s="23">
        <v>763</v>
      </c>
      <c r="E43" s="25" t="s">
        <v>179</v>
      </c>
      <c r="F43" s="24">
        <v>44972.325087500001</v>
      </c>
      <c r="G43" s="35">
        <v>24</v>
      </c>
      <c r="H43" s="35" t="s">
        <v>186</v>
      </c>
      <c r="I43" s="35" t="s">
        <v>187</v>
      </c>
      <c r="J43" s="35" t="s">
        <v>416</v>
      </c>
      <c r="K43" s="35" t="s">
        <v>226</v>
      </c>
      <c r="L43" s="35" t="s">
        <v>250</v>
      </c>
      <c r="M43" s="35" t="s">
        <v>59</v>
      </c>
      <c r="N43" s="35">
        <v>0</v>
      </c>
      <c r="O43" s="36">
        <v>5.5</v>
      </c>
      <c r="P43" s="36">
        <v>0</v>
      </c>
      <c r="Q43" s="36">
        <f t="shared" si="0"/>
        <v>0</v>
      </c>
      <c r="R43" s="35" t="s">
        <v>236</v>
      </c>
      <c r="S43" s="36">
        <f t="shared" si="1"/>
        <v>2</v>
      </c>
      <c r="T43" s="35" t="s">
        <v>193</v>
      </c>
      <c r="U43" s="36">
        <f t="shared" si="1"/>
        <v>0</v>
      </c>
      <c r="V43" s="35" t="s">
        <v>228</v>
      </c>
      <c r="W43" s="35" t="s">
        <v>236</v>
      </c>
      <c r="X43" s="36">
        <v>2</v>
      </c>
      <c r="Y43" s="35" t="s">
        <v>192</v>
      </c>
      <c r="Z43" s="36">
        <v>2</v>
      </c>
      <c r="AA43" s="35" t="s">
        <v>193</v>
      </c>
      <c r="AB43" s="36">
        <v>2</v>
      </c>
      <c r="AC43" s="35" t="s">
        <v>193</v>
      </c>
      <c r="AD43" s="36">
        <v>2</v>
      </c>
      <c r="AE43" s="35" t="s">
        <v>375</v>
      </c>
      <c r="AF43" s="35" t="s">
        <v>196</v>
      </c>
      <c r="AG43" s="36">
        <f t="shared" si="2"/>
        <v>2</v>
      </c>
      <c r="AH43" s="35" t="s">
        <v>198</v>
      </c>
      <c r="AI43" s="36">
        <f t="shared" si="2"/>
        <v>4</v>
      </c>
      <c r="AJ43" s="35" t="s">
        <v>198</v>
      </c>
      <c r="AK43" s="36">
        <f t="shared" ref="AK43" si="208">_xlfn.XLOOKUP(AJ43,$K$106:$K$110,$M$106:$M$110)</f>
        <v>4</v>
      </c>
      <c r="AL43" s="35" t="s">
        <v>200</v>
      </c>
      <c r="AM43" s="36">
        <f t="shared" ref="AM43" si="209">_xlfn.XLOOKUP(AL43,$L$106:$L$110,$M$106:$M$110)</f>
        <v>3</v>
      </c>
      <c r="AN43" s="35" t="s">
        <v>192</v>
      </c>
      <c r="AO43" s="36">
        <f t="shared" ref="AO43" si="210">_xlfn.XLOOKUP(AN43,$L$106:$L$110,$M$106:$M$110)</f>
        <v>1</v>
      </c>
      <c r="AP43" s="35" t="s">
        <v>200</v>
      </c>
      <c r="AQ43" s="36">
        <f t="shared" ref="AQ43" si="211">_xlfn.XLOOKUP(AP43,$L$106:$L$110,$M$106:$M$110)</f>
        <v>3</v>
      </c>
      <c r="AR43" s="35" t="s">
        <v>192</v>
      </c>
      <c r="AS43" s="36">
        <f t="shared" ref="AS43" si="212">_xlfn.XLOOKUP(AR43,$L$106:$L$110,$M$106:$M$110)</f>
        <v>1</v>
      </c>
      <c r="AT43" s="35" t="s">
        <v>65</v>
      </c>
      <c r="AU43" s="35" t="s">
        <v>59</v>
      </c>
      <c r="AV43" s="36">
        <v>65.5</v>
      </c>
      <c r="AW43" s="36">
        <v>5.5</v>
      </c>
      <c r="AX43" s="36">
        <f t="shared" si="8"/>
        <v>0.08</v>
      </c>
      <c r="AY43" s="35" t="s">
        <v>253</v>
      </c>
      <c r="AZ43" s="35" t="s">
        <v>196</v>
      </c>
      <c r="BA43" s="36">
        <f t="shared" si="9"/>
        <v>2</v>
      </c>
      <c r="BB43" s="35" t="s">
        <v>198</v>
      </c>
      <c r="BC43" s="36">
        <f t="shared" si="10"/>
        <v>4</v>
      </c>
      <c r="BD43" s="35" t="s">
        <v>198</v>
      </c>
      <c r="BE43" s="36">
        <f t="shared" si="11"/>
        <v>4</v>
      </c>
      <c r="BF43" s="35" t="s">
        <v>433</v>
      </c>
      <c r="BG43" s="35" t="s">
        <v>388</v>
      </c>
      <c r="BH43" s="35" t="s">
        <v>389</v>
      </c>
      <c r="BI43" s="35" t="s">
        <v>205</v>
      </c>
      <c r="BJ43" s="35" t="s">
        <v>434</v>
      </c>
      <c r="BK43" s="35" t="s">
        <v>207</v>
      </c>
      <c r="BL43" s="35" t="s">
        <v>220</v>
      </c>
      <c r="BM43" s="35">
        <f t="shared" si="12"/>
        <v>3</v>
      </c>
      <c r="BN43" s="35" t="s">
        <v>435</v>
      </c>
      <c r="BO43" s="35" t="s">
        <v>436</v>
      </c>
    </row>
    <row r="44" spans="1:67" ht="15.5" x14ac:dyDescent="0.35">
      <c r="A44" s="24">
        <v>44972.395960648151</v>
      </c>
      <c r="B44" s="24">
        <v>44972.400509259256</v>
      </c>
      <c r="C44" s="23">
        <v>100</v>
      </c>
      <c r="D44" s="23">
        <v>392</v>
      </c>
      <c r="E44" s="25" t="s">
        <v>179</v>
      </c>
      <c r="F44" s="24">
        <v>44972.400516388887</v>
      </c>
      <c r="G44" s="35">
        <v>22</v>
      </c>
      <c r="H44" s="35" t="s">
        <v>186</v>
      </c>
      <c r="I44" s="35" t="s">
        <v>187</v>
      </c>
      <c r="J44" s="35" t="s">
        <v>281</v>
      </c>
      <c r="K44" s="35" t="s">
        <v>189</v>
      </c>
      <c r="L44" s="35" t="s">
        <v>317</v>
      </c>
      <c r="M44" s="35">
        <v>0</v>
      </c>
      <c r="N44" s="35">
        <v>0</v>
      </c>
      <c r="O44" s="36">
        <v>0</v>
      </c>
      <c r="P44" s="36">
        <v>0</v>
      </c>
      <c r="Q44" s="36" t="str">
        <f t="shared" si="0"/>
        <v/>
      </c>
      <c r="R44" s="35" t="s">
        <v>193</v>
      </c>
      <c r="S44" s="36">
        <f t="shared" si="1"/>
        <v>0</v>
      </c>
      <c r="T44" s="35" t="s">
        <v>193</v>
      </c>
      <c r="U44" s="36">
        <f t="shared" si="1"/>
        <v>0</v>
      </c>
      <c r="V44" s="35" t="s">
        <v>235</v>
      </c>
      <c r="W44" s="35" t="s">
        <v>193</v>
      </c>
      <c r="X44" s="36">
        <v>0</v>
      </c>
      <c r="Y44" s="35" t="s">
        <v>193</v>
      </c>
      <c r="Z44" s="36">
        <v>0</v>
      </c>
      <c r="AA44" s="35" t="s">
        <v>193</v>
      </c>
      <c r="AB44" s="36">
        <v>0</v>
      </c>
      <c r="AC44" s="35" t="s">
        <v>193</v>
      </c>
      <c r="AD44" s="36">
        <v>0</v>
      </c>
      <c r="AE44" s="35" t="s">
        <v>732</v>
      </c>
      <c r="AF44" s="35" t="s">
        <v>196</v>
      </c>
      <c r="AG44" s="36">
        <f t="shared" si="2"/>
        <v>2</v>
      </c>
      <c r="AH44" s="35" t="s">
        <v>196</v>
      </c>
      <c r="AI44" s="36">
        <f t="shared" si="2"/>
        <v>2</v>
      </c>
      <c r="AJ44" s="35" t="s">
        <v>196</v>
      </c>
      <c r="AK44" s="36">
        <f t="shared" ref="AK44" si="213">_xlfn.XLOOKUP(AJ44,$K$106:$K$110,$M$106:$M$110)</f>
        <v>2</v>
      </c>
      <c r="AL44" s="35" t="s">
        <v>199</v>
      </c>
      <c r="AM44" s="36">
        <f t="shared" ref="AM44" si="214">_xlfn.XLOOKUP(AL44,$L$106:$L$110,$M$106:$M$110)</f>
        <v>4</v>
      </c>
      <c r="AN44" s="35" t="s">
        <v>192</v>
      </c>
      <c r="AO44" s="36">
        <f t="shared" ref="AO44" si="215">_xlfn.XLOOKUP(AN44,$L$106:$L$110,$M$106:$M$110)</f>
        <v>1</v>
      </c>
      <c r="AP44" s="35" t="s">
        <v>199</v>
      </c>
      <c r="AQ44" s="36">
        <f t="shared" ref="AQ44" si="216">_xlfn.XLOOKUP(AP44,$L$106:$L$110,$M$106:$M$110)</f>
        <v>4</v>
      </c>
      <c r="AR44" s="35" t="s">
        <v>192</v>
      </c>
      <c r="AS44" s="36">
        <f t="shared" ref="AS44" si="217">_xlfn.XLOOKUP(AR44,$L$106:$L$110,$M$106:$M$110)</f>
        <v>1</v>
      </c>
      <c r="AT44" s="35" t="s">
        <v>64</v>
      </c>
      <c r="AU44" s="35" t="s">
        <v>59</v>
      </c>
      <c r="AV44" s="36">
        <v>55.5</v>
      </c>
      <c r="AW44" s="36">
        <v>5.5</v>
      </c>
      <c r="AX44" s="36">
        <f t="shared" si="8"/>
        <v>0.1</v>
      </c>
      <c r="AY44" s="35" t="s">
        <v>440</v>
      </c>
      <c r="AZ44" s="35" t="s">
        <v>197</v>
      </c>
      <c r="BA44" s="36">
        <f t="shared" si="9"/>
        <v>3</v>
      </c>
      <c r="BB44" s="35" t="s">
        <v>198</v>
      </c>
      <c r="BC44" s="36">
        <f t="shared" si="10"/>
        <v>4</v>
      </c>
      <c r="BD44" s="35" t="s">
        <v>197</v>
      </c>
      <c r="BE44" s="36">
        <f t="shared" si="11"/>
        <v>3</v>
      </c>
      <c r="BF44" s="35" t="s">
        <v>388</v>
      </c>
      <c r="BG44" s="35" t="s">
        <v>203</v>
      </c>
      <c r="BH44" s="35" t="s">
        <v>204</v>
      </c>
      <c r="BI44" s="35" t="s">
        <v>205</v>
      </c>
      <c r="BJ44" s="35" t="s">
        <v>441</v>
      </c>
      <c r="BK44" s="35" t="s">
        <v>207</v>
      </c>
      <c r="BL44" s="35" t="s">
        <v>277</v>
      </c>
      <c r="BM44" s="35">
        <f t="shared" si="12"/>
        <v>2</v>
      </c>
      <c r="BN44" s="35" t="s">
        <v>442</v>
      </c>
      <c r="BO44" s="35" t="s">
        <v>222</v>
      </c>
    </row>
    <row r="45" spans="1:67" ht="15.5" x14ac:dyDescent="0.35">
      <c r="A45" s="24">
        <v>44972.414895833332</v>
      </c>
      <c r="B45" s="24">
        <v>44972.42150462963</v>
      </c>
      <c r="C45" s="23">
        <v>100</v>
      </c>
      <c r="D45" s="23">
        <v>571</v>
      </c>
      <c r="E45" s="25" t="s">
        <v>179</v>
      </c>
      <c r="F45" s="24">
        <v>44972.421535289352</v>
      </c>
      <c r="G45" s="35">
        <v>23</v>
      </c>
      <c r="H45" s="35" t="s">
        <v>186</v>
      </c>
      <c r="I45" s="35" t="s">
        <v>187</v>
      </c>
      <c r="J45" s="35" t="s">
        <v>260</v>
      </c>
      <c r="K45" s="35" t="s">
        <v>226</v>
      </c>
      <c r="L45" s="35" t="s">
        <v>227</v>
      </c>
      <c r="M45" s="35" t="s">
        <v>59</v>
      </c>
      <c r="N45" s="35" t="s">
        <v>59</v>
      </c>
      <c r="O45" s="36">
        <v>5.5</v>
      </c>
      <c r="P45" s="36">
        <v>5.5</v>
      </c>
      <c r="Q45" s="36">
        <f t="shared" si="0"/>
        <v>1</v>
      </c>
      <c r="R45" s="35" t="s">
        <v>192</v>
      </c>
      <c r="S45" s="36">
        <f t="shared" si="1"/>
        <v>1</v>
      </c>
      <c r="T45" s="35" t="s">
        <v>192</v>
      </c>
      <c r="U45" s="36">
        <f t="shared" si="1"/>
        <v>1</v>
      </c>
      <c r="V45" s="35" t="s">
        <v>237</v>
      </c>
      <c r="W45" s="35" t="s">
        <v>192</v>
      </c>
      <c r="X45" s="36">
        <v>1</v>
      </c>
      <c r="Y45" s="35" t="s">
        <v>192</v>
      </c>
      <c r="Z45" s="36">
        <v>1</v>
      </c>
      <c r="AA45" s="35" t="s">
        <v>192</v>
      </c>
      <c r="AB45" s="36">
        <v>1</v>
      </c>
      <c r="AC45" s="35" t="s">
        <v>192</v>
      </c>
      <c r="AD45" s="36">
        <v>1</v>
      </c>
      <c r="AE45" s="35" t="s">
        <v>237</v>
      </c>
      <c r="AF45" s="35" t="s">
        <v>216</v>
      </c>
      <c r="AG45" s="36">
        <f t="shared" si="2"/>
        <v>1</v>
      </c>
      <c r="AH45" s="35" t="s">
        <v>197</v>
      </c>
      <c r="AI45" s="36">
        <f t="shared" si="2"/>
        <v>3</v>
      </c>
      <c r="AJ45" s="35" t="s">
        <v>197</v>
      </c>
      <c r="AK45" s="36">
        <f t="shared" ref="AK45" si="218">_xlfn.XLOOKUP(AJ45,$K$106:$K$110,$M$106:$M$110)</f>
        <v>3</v>
      </c>
      <c r="AL45" s="35" t="s">
        <v>236</v>
      </c>
      <c r="AM45" s="36">
        <f t="shared" ref="AM45" si="219">_xlfn.XLOOKUP(AL45,$L$106:$L$110,$M$106:$M$110)</f>
        <v>2</v>
      </c>
      <c r="AN45" s="35" t="s">
        <v>192</v>
      </c>
      <c r="AO45" s="36">
        <f t="shared" ref="AO45" si="220">_xlfn.XLOOKUP(AN45,$L$106:$L$110,$M$106:$M$110)</f>
        <v>1</v>
      </c>
      <c r="AP45" s="36" t="s">
        <v>236</v>
      </c>
      <c r="AQ45" s="36">
        <f t="shared" ref="AQ45" si="221">_xlfn.XLOOKUP(AP45,$L$106:$L$110,$M$106:$M$110)</f>
        <v>2</v>
      </c>
      <c r="AR45" s="35" t="s">
        <v>192</v>
      </c>
      <c r="AS45" s="36">
        <f t="shared" ref="AS45" si="222">_xlfn.XLOOKUP(AR45,$L$106:$L$110,$M$106:$M$110)</f>
        <v>1</v>
      </c>
      <c r="AT45" s="35" t="s">
        <v>60</v>
      </c>
      <c r="AU45" s="35" t="s">
        <v>59</v>
      </c>
      <c r="AV45" s="36">
        <v>15.5</v>
      </c>
      <c r="AW45" s="36">
        <v>5.5</v>
      </c>
      <c r="AX45" s="36">
        <f t="shared" si="8"/>
        <v>0.35</v>
      </c>
      <c r="AY45" s="35" t="s">
        <v>253</v>
      </c>
      <c r="AZ45" s="35" t="s">
        <v>197</v>
      </c>
      <c r="BA45" s="36">
        <f t="shared" si="9"/>
        <v>3</v>
      </c>
      <c r="BB45" s="35" t="s">
        <v>197</v>
      </c>
      <c r="BC45" s="36">
        <f t="shared" si="10"/>
        <v>3</v>
      </c>
      <c r="BD45" s="35" t="s">
        <v>197</v>
      </c>
      <c r="BE45" s="36">
        <f t="shared" si="11"/>
        <v>3</v>
      </c>
      <c r="BF45" s="35" t="s">
        <v>388</v>
      </c>
      <c r="BG45" s="35" t="s">
        <v>204</v>
      </c>
      <c r="BH45" s="35" t="s">
        <v>203</v>
      </c>
      <c r="BI45" s="35" t="s">
        <v>219</v>
      </c>
      <c r="BJ45" s="35" t="s">
        <v>206</v>
      </c>
      <c r="BK45" s="35" t="s">
        <v>205</v>
      </c>
      <c r="BL45" s="35" t="s">
        <v>220</v>
      </c>
      <c r="BM45" s="35">
        <f t="shared" si="12"/>
        <v>3</v>
      </c>
      <c r="BN45" s="35" t="s">
        <v>445</v>
      </c>
      <c r="BO45" s="35" t="s">
        <v>222</v>
      </c>
    </row>
    <row r="46" spans="1:67" ht="15.5" x14ac:dyDescent="0.35">
      <c r="A46" s="24">
        <v>44966.33184027778</v>
      </c>
      <c r="B46" s="24">
        <v>44966.334120370368</v>
      </c>
      <c r="C46" s="23">
        <v>100</v>
      </c>
      <c r="D46" s="23">
        <v>196</v>
      </c>
      <c r="E46" s="25" t="s">
        <v>179</v>
      </c>
      <c r="F46" s="24">
        <v>44973.334209837965</v>
      </c>
      <c r="G46" s="35">
        <v>21</v>
      </c>
      <c r="H46" s="35" t="s">
        <v>186</v>
      </c>
      <c r="I46" s="35" t="s">
        <v>187</v>
      </c>
      <c r="J46" s="35" t="s">
        <v>249</v>
      </c>
      <c r="K46" s="35" t="s">
        <v>226</v>
      </c>
      <c r="L46" s="35" t="s">
        <v>227</v>
      </c>
      <c r="M46" s="35" t="s">
        <v>59</v>
      </c>
      <c r="N46" s="35">
        <v>0</v>
      </c>
      <c r="O46" s="36">
        <v>5.5</v>
      </c>
      <c r="P46" s="36">
        <v>0</v>
      </c>
      <c r="Q46" s="36">
        <f t="shared" si="0"/>
        <v>0</v>
      </c>
      <c r="R46" s="35" t="s">
        <v>192</v>
      </c>
      <c r="S46" s="36">
        <f t="shared" si="1"/>
        <v>1</v>
      </c>
      <c r="T46" s="35" t="s">
        <v>193</v>
      </c>
      <c r="U46" s="36">
        <f t="shared" si="1"/>
        <v>0</v>
      </c>
      <c r="V46" s="35" t="s">
        <v>269</v>
      </c>
      <c r="W46" s="35" t="s">
        <v>192</v>
      </c>
      <c r="X46" s="36">
        <v>1</v>
      </c>
      <c r="Y46" s="35" t="s">
        <v>192</v>
      </c>
      <c r="Z46" s="36">
        <v>1</v>
      </c>
      <c r="AA46" s="35" t="s">
        <v>192</v>
      </c>
      <c r="AB46" s="36">
        <v>1</v>
      </c>
      <c r="AC46" s="35" t="s">
        <v>192</v>
      </c>
      <c r="AD46" s="36">
        <v>1</v>
      </c>
      <c r="AE46" s="35" t="s">
        <v>448</v>
      </c>
      <c r="AF46" s="35" t="s">
        <v>295</v>
      </c>
      <c r="AG46" s="36">
        <f t="shared" si="2"/>
        <v>0</v>
      </c>
      <c r="AH46" s="35" t="s">
        <v>197</v>
      </c>
      <c r="AI46" s="36">
        <f t="shared" si="2"/>
        <v>3</v>
      </c>
      <c r="AJ46" s="35" t="s">
        <v>197</v>
      </c>
      <c r="AK46" s="36">
        <f t="shared" ref="AK46" si="223">_xlfn.XLOOKUP(AJ46,$K$106:$K$110,$M$106:$M$110)</f>
        <v>3</v>
      </c>
      <c r="AL46" s="35" t="s">
        <v>200</v>
      </c>
      <c r="AM46" s="36">
        <f t="shared" ref="AM46" si="224">_xlfn.XLOOKUP(AL46,$L$106:$L$110,$M$106:$M$110)</f>
        <v>3</v>
      </c>
      <c r="AN46" s="35" t="s">
        <v>192</v>
      </c>
      <c r="AO46" s="36">
        <f t="shared" ref="AO46" si="225">_xlfn.XLOOKUP(AN46,$L$106:$L$110,$M$106:$M$110)</f>
        <v>1</v>
      </c>
      <c r="AP46" s="35" t="s">
        <v>200</v>
      </c>
      <c r="AQ46" s="36">
        <f t="shared" ref="AQ46" si="226">_xlfn.XLOOKUP(AP46,$L$106:$L$110,$M$106:$M$110)</f>
        <v>3</v>
      </c>
      <c r="AR46" s="35" t="s">
        <v>192</v>
      </c>
      <c r="AS46" s="36">
        <f t="shared" ref="AS46" si="227">_xlfn.XLOOKUP(AR46,$L$106:$L$110,$M$106:$M$110)</f>
        <v>1</v>
      </c>
      <c r="AT46" s="35" t="s">
        <v>61</v>
      </c>
      <c r="AU46" s="35" t="s">
        <v>59</v>
      </c>
      <c r="AV46" s="36">
        <v>25.5</v>
      </c>
      <c r="AW46" s="36">
        <v>5.5</v>
      </c>
      <c r="AX46" s="36">
        <f t="shared" si="8"/>
        <v>0.22</v>
      </c>
      <c r="AY46" s="35" t="s">
        <v>253</v>
      </c>
      <c r="AZ46" s="35" t="s">
        <v>198</v>
      </c>
      <c r="BA46" s="36">
        <f t="shared" si="9"/>
        <v>4</v>
      </c>
      <c r="BB46" s="35" t="s">
        <v>197</v>
      </c>
      <c r="BC46" s="36">
        <f t="shared" si="10"/>
        <v>3</v>
      </c>
      <c r="BD46" s="35" t="s">
        <v>197</v>
      </c>
      <c r="BE46" s="36">
        <f t="shared" si="11"/>
        <v>3</v>
      </c>
      <c r="BF46" s="35" t="s">
        <v>202</v>
      </c>
      <c r="BG46" s="35" t="s">
        <v>203</v>
      </c>
      <c r="BH46" s="35" t="s">
        <v>204</v>
      </c>
      <c r="BI46" s="35" t="s">
        <v>219</v>
      </c>
      <c r="BJ46" s="35" t="s">
        <v>206</v>
      </c>
      <c r="BK46" s="35" t="s">
        <v>207</v>
      </c>
      <c r="BL46" s="35" t="s">
        <v>302</v>
      </c>
      <c r="BM46" s="35">
        <f t="shared" si="12"/>
        <v>1</v>
      </c>
      <c r="BN46" s="35" t="s">
        <v>222</v>
      </c>
      <c r="BO46" s="35" t="s">
        <v>222</v>
      </c>
    </row>
    <row r="47" spans="1:67" ht="15.5" x14ac:dyDescent="0.35">
      <c r="A47" s="24">
        <v>44974.050613425927</v>
      </c>
      <c r="B47" s="24">
        <v>44974.054039351853</v>
      </c>
      <c r="C47" s="23">
        <v>100</v>
      </c>
      <c r="D47" s="23">
        <v>295</v>
      </c>
      <c r="E47" s="25" t="s">
        <v>179</v>
      </c>
      <c r="F47" s="24">
        <v>44974.054044537035</v>
      </c>
      <c r="G47" s="35">
        <v>30</v>
      </c>
      <c r="H47" s="35" t="s">
        <v>349</v>
      </c>
      <c r="I47" s="35" t="s">
        <v>187</v>
      </c>
      <c r="J47" s="35" t="s">
        <v>364</v>
      </c>
      <c r="K47" s="35" t="s">
        <v>226</v>
      </c>
      <c r="L47" s="35" t="s">
        <v>250</v>
      </c>
      <c r="M47" s="35" t="s">
        <v>59</v>
      </c>
      <c r="N47" s="35">
        <v>0</v>
      </c>
      <c r="O47" s="36">
        <v>5.5</v>
      </c>
      <c r="P47" s="36">
        <v>0</v>
      </c>
      <c r="Q47" s="36">
        <f t="shared" si="0"/>
        <v>0</v>
      </c>
      <c r="R47" s="35" t="s">
        <v>192</v>
      </c>
      <c r="S47" s="36">
        <f t="shared" si="1"/>
        <v>1</v>
      </c>
      <c r="T47" s="35" t="s">
        <v>193</v>
      </c>
      <c r="U47" s="36">
        <f t="shared" si="1"/>
        <v>0</v>
      </c>
      <c r="V47" s="35" t="s">
        <v>237</v>
      </c>
      <c r="W47" s="35" t="s">
        <v>192</v>
      </c>
      <c r="X47" s="36">
        <v>1</v>
      </c>
      <c r="Y47" s="35" t="s">
        <v>193</v>
      </c>
      <c r="Z47" s="36">
        <v>1</v>
      </c>
      <c r="AA47" s="35" t="s">
        <v>192</v>
      </c>
      <c r="AB47" s="36">
        <v>1</v>
      </c>
      <c r="AC47" s="35" t="s">
        <v>193</v>
      </c>
      <c r="AD47" s="36">
        <v>1</v>
      </c>
      <c r="AE47" s="35" t="s">
        <v>237</v>
      </c>
      <c r="AF47" s="35" t="s">
        <v>196</v>
      </c>
      <c r="AG47" s="36">
        <f t="shared" si="2"/>
        <v>2</v>
      </c>
      <c r="AH47" s="35" t="s">
        <v>197</v>
      </c>
      <c r="AI47" s="36">
        <f t="shared" si="2"/>
        <v>3</v>
      </c>
      <c r="AJ47" s="35" t="s">
        <v>197</v>
      </c>
      <c r="AK47" s="36">
        <f t="shared" ref="AK47" si="228">_xlfn.XLOOKUP(AJ47,$K$106:$K$110,$M$106:$M$110)</f>
        <v>3</v>
      </c>
      <c r="AL47" s="35" t="s">
        <v>199</v>
      </c>
      <c r="AM47" s="36">
        <f t="shared" ref="AM47" si="229">_xlfn.XLOOKUP(AL47,$L$106:$L$110,$M$106:$M$110)</f>
        <v>4</v>
      </c>
      <c r="AN47" s="35" t="s">
        <v>199</v>
      </c>
      <c r="AO47" s="36">
        <f t="shared" ref="AO47" si="230">_xlfn.XLOOKUP(AN47,$L$106:$L$110,$M$106:$M$110)</f>
        <v>4</v>
      </c>
      <c r="AP47" s="35" t="s">
        <v>199</v>
      </c>
      <c r="AQ47" s="36">
        <f t="shared" ref="AQ47" si="231">_xlfn.XLOOKUP(AP47,$L$106:$L$110,$M$106:$M$110)</f>
        <v>4</v>
      </c>
      <c r="AR47" s="35" t="s">
        <v>199</v>
      </c>
      <c r="AS47" s="36">
        <f t="shared" ref="AS47" si="232">_xlfn.XLOOKUP(AR47,$L$106:$L$110,$M$106:$M$110)</f>
        <v>4</v>
      </c>
      <c r="AT47" s="35" t="s">
        <v>61</v>
      </c>
      <c r="AU47" s="35" t="s">
        <v>60</v>
      </c>
      <c r="AV47" s="36">
        <v>25.5</v>
      </c>
      <c r="AW47" s="36">
        <v>15.5</v>
      </c>
      <c r="AX47" s="36">
        <f t="shared" si="8"/>
        <v>0.61</v>
      </c>
      <c r="AY47" s="35" t="s">
        <v>451</v>
      </c>
      <c r="AZ47" s="35" t="s">
        <v>198</v>
      </c>
      <c r="BA47" s="36">
        <f t="shared" si="9"/>
        <v>4</v>
      </c>
      <c r="BB47" s="35" t="s">
        <v>198</v>
      </c>
      <c r="BC47" s="36">
        <f t="shared" si="10"/>
        <v>4</v>
      </c>
      <c r="BD47" s="35" t="s">
        <v>198</v>
      </c>
      <c r="BE47" s="36">
        <f t="shared" si="11"/>
        <v>4</v>
      </c>
      <c r="BF47" s="35" t="s">
        <v>407</v>
      </c>
      <c r="BG47" s="35" t="s">
        <v>203</v>
      </c>
      <c r="BH47" s="35" t="s">
        <v>388</v>
      </c>
      <c r="BI47" s="35" t="s">
        <v>205</v>
      </c>
      <c r="BJ47" s="35" t="s">
        <v>207</v>
      </c>
      <c r="BK47" s="35" t="s">
        <v>206</v>
      </c>
      <c r="BL47" s="35" t="s">
        <v>220</v>
      </c>
      <c r="BM47" s="35">
        <f t="shared" si="12"/>
        <v>3</v>
      </c>
      <c r="BN47" s="35" t="s">
        <v>452</v>
      </c>
      <c r="BO47" s="35" t="s">
        <v>222</v>
      </c>
    </row>
    <row r="48" spans="1:67" ht="15.5" x14ac:dyDescent="0.35">
      <c r="A48" s="24">
        <v>44974.773020833331</v>
      </c>
      <c r="B48" s="24">
        <v>44974.777592592596</v>
      </c>
      <c r="C48" s="23">
        <v>100</v>
      </c>
      <c r="D48" s="23">
        <v>395</v>
      </c>
      <c r="E48" s="25" t="s">
        <v>179</v>
      </c>
      <c r="F48" s="24">
        <v>44974.777623564813</v>
      </c>
      <c r="G48" s="35">
        <v>24</v>
      </c>
      <c r="H48" s="35" t="s">
        <v>186</v>
      </c>
      <c r="I48" s="35" t="s">
        <v>187</v>
      </c>
      <c r="J48" s="35" t="s">
        <v>320</v>
      </c>
      <c r="K48" s="35" t="s">
        <v>189</v>
      </c>
      <c r="L48" s="35" t="s">
        <v>317</v>
      </c>
      <c r="M48" s="35" t="s">
        <v>59</v>
      </c>
      <c r="N48" s="35">
        <v>0</v>
      </c>
      <c r="O48" s="36">
        <v>5.5</v>
      </c>
      <c r="P48" s="36">
        <v>0</v>
      </c>
      <c r="Q48" s="36">
        <f t="shared" si="0"/>
        <v>0</v>
      </c>
      <c r="R48" s="35" t="s">
        <v>192</v>
      </c>
      <c r="S48" s="36">
        <f t="shared" si="1"/>
        <v>1</v>
      </c>
      <c r="T48" s="35" t="s">
        <v>193</v>
      </c>
      <c r="U48" s="36">
        <f t="shared" si="1"/>
        <v>0</v>
      </c>
      <c r="V48" s="35" t="s">
        <v>455</v>
      </c>
      <c r="W48" s="35" t="s">
        <v>193</v>
      </c>
      <c r="X48" s="36">
        <v>1</v>
      </c>
      <c r="Y48" s="35" t="s">
        <v>193</v>
      </c>
      <c r="Z48" s="36">
        <v>1</v>
      </c>
      <c r="AA48" s="35" t="s">
        <v>193</v>
      </c>
      <c r="AB48" s="36">
        <v>1</v>
      </c>
      <c r="AC48" s="35" t="s">
        <v>193</v>
      </c>
      <c r="AD48" s="36">
        <v>1</v>
      </c>
      <c r="AE48" s="35" t="s">
        <v>440</v>
      </c>
      <c r="AF48" s="35" t="s">
        <v>295</v>
      </c>
      <c r="AG48" s="36">
        <f t="shared" si="2"/>
        <v>0</v>
      </c>
      <c r="AH48" s="35" t="s">
        <v>216</v>
      </c>
      <c r="AI48" s="36">
        <f t="shared" si="2"/>
        <v>1</v>
      </c>
      <c r="AJ48" s="35" t="s">
        <v>295</v>
      </c>
      <c r="AK48" s="36">
        <f t="shared" ref="AK48" si="233">_xlfn.XLOOKUP(AJ48,$K$106:$K$110,$M$106:$M$110)</f>
        <v>0</v>
      </c>
      <c r="AL48" s="35" t="s">
        <v>200</v>
      </c>
      <c r="AM48" s="36">
        <f t="shared" ref="AM48" si="234">_xlfn.XLOOKUP(AL48,$L$106:$L$110,$M$106:$M$110)</f>
        <v>3</v>
      </c>
      <c r="AN48" s="35" t="s">
        <v>192</v>
      </c>
      <c r="AO48" s="36">
        <f t="shared" ref="AO48" si="235">_xlfn.XLOOKUP(AN48,$L$106:$L$110,$M$106:$M$110)</f>
        <v>1</v>
      </c>
      <c r="AP48" s="35" t="s">
        <v>200</v>
      </c>
      <c r="AQ48" s="36">
        <f t="shared" ref="AQ48" si="236">_xlfn.XLOOKUP(AP48,$L$106:$L$110,$M$106:$M$110)</f>
        <v>3</v>
      </c>
      <c r="AR48" s="35" t="s">
        <v>192</v>
      </c>
      <c r="AS48" s="36">
        <f t="shared" ref="AS48" si="237">_xlfn.XLOOKUP(AR48,$L$106:$L$110,$M$106:$M$110)</f>
        <v>1</v>
      </c>
      <c r="AT48" s="35" t="s">
        <v>60</v>
      </c>
      <c r="AU48" s="35" t="s">
        <v>59</v>
      </c>
      <c r="AV48" s="36">
        <v>15.5</v>
      </c>
      <c r="AW48" s="36">
        <v>5.5</v>
      </c>
      <c r="AX48" s="36">
        <f t="shared" si="8"/>
        <v>0.35</v>
      </c>
      <c r="AY48" s="35" t="s">
        <v>440</v>
      </c>
      <c r="AZ48" s="35" t="s">
        <v>196</v>
      </c>
      <c r="BA48" s="36">
        <f t="shared" si="9"/>
        <v>2</v>
      </c>
      <c r="BB48" s="35" t="s">
        <v>197</v>
      </c>
      <c r="BC48" s="36">
        <f t="shared" si="10"/>
        <v>3</v>
      </c>
      <c r="BD48" s="35" t="s">
        <v>197</v>
      </c>
      <c r="BE48" s="36">
        <f t="shared" si="11"/>
        <v>3</v>
      </c>
      <c r="BF48" s="35" t="s">
        <v>388</v>
      </c>
      <c r="BG48" s="35" t="s">
        <v>204</v>
      </c>
      <c r="BH48" s="35" t="s">
        <v>456</v>
      </c>
      <c r="BI48" s="35" t="s">
        <v>205</v>
      </c>
      <c r="BJ48" s="35" t="s">
        <v>207</v>
      </c>
      <c r="BK48" s="35" t="s">
        <v>457</v>
      </c>
      <c r="BL48" s="35" t="s">
        <v>302</v>
      </c>
      <c r="BM48" s="35">
        <f t="shared" si="12"/>
        <v>1</v>
      </c>
      <c r="BN48" s="35" t="s">
        <v>458</v>
      </c>
      <c r="BO48" s="35" t="s">
        <v>459</v>
      </c>
    </row>
    <row r="49" spans="1:67" ht="15.5" x14ac:dyDescent="0.35">
      <c r="A49" s="24">
        <v>44968.191655092596</v>
      </c>
      <c r="B49" s="24">
        <v>44968.194687499999</v>
      </c>
      <c r="C49" s="23">
        <v>100</v>
      </c>
      <c r="D49" s="23">
        <v>460</v>
      </c>
      <c r="E49" s="25" t="s">
        <v>179</v>
      </c>
      <c r="F49" s="24">
        <v>44975.194716099541</v>
      </c>
      <c r="G49" s="35">
        <v>24</v>
      </c>
      <c r="H49" s="35" t="s">
        <v>325</v>
      </c>
      <c r="I49" s="35" t="s">
        <v>187</v>
      </c>
      <c r="J49" s="35" t="s">
        <v>462</v>
      </c>
      <c r="K49" s="35" t="s">
        <v>226</v>
      </c>
      <c r="L49" s="35" t="s">
        <v>227</v>
      </c>
      <c r="M49" s="35" t="s">
        <v>59</v>
      </c>
      <c r="N49" s="35" t="s">
        <v>59</v>
      </c>
      <c r="O49" s="36">
        <v>5.5</v>
      </c>
      <c r="P49" s="36">
        <v>5.5</v>
      </c>
      <c r="Q49" s="36">
        <f t="shared" si="0"/>
        <v>1</v>
      </c>
      <c r="R49" s="35" t="s">
        <v>192</v>
      </c>
      <c r="S49" s="36">
        <f t="shared" si="1"/>
        <v>1</v>
      </c>
      <c r="T49" s="35" t="s">
        <v>192</v>
      </c>
      <c r="U49" s="36">
        <f t="shared" si="1"/>
        <v>1</v>
      </c>
      <c r="V49" s="35" t="s">
        <v>386</v>
      </c>
      <c r="W49" s="35" t="s">
        <v>192</v>
      </c>
      <c r="X49" s="36">
        <v>1</v>
      </c>
      <c r="Y49" s="35" t="s">
        <v>192</v>
      </c>
      <c r="Z49" s="36">
        <v>1</v>
      </c>
      <c r="AA49" s="35" t="s">
        <v>192</v>
      </c>
      <c r="AB49" s="36">
        <v>1</v>
      </c>
      <c r="AC49" s="35" t="s">
        <v>192</v>
      </c>
      <c r="AD49" s="36">
        <v>1</v>
      </c>
      <c r="AE49" s="35" t="s">
        <v>359</v>
      </c>
      <c r="AF49" s="35" t="s">
        <v>196</v>
      </c>
      <c r="AG49" s="36">
        <f t="shared" si="2"/>
        <v>2</v>
      </c>
      <c r="AH49" s="35" t="s">
        <v>197</v>
      </c>
      <c r="AI49" s="36">
        <f t="shared" si="2"/>
        <v>3</v>
      </c>
      <c r="AJ49" s="35" t="s">
        <v>197</v>
      </c>
      <c r="AK49" s="36">
        <f t="shared" ref="AK49" si="238">_xlfn.XLOOKUP(AJ49,$K$106:$K$110,$M$106:$M$110)</f>
        <v>3</v>
      </c>
      <c r="AL49" s="35" t="s">
        <v>192</v>
      </c>
      <c r="AM49" s="36">
        <f t="shared" ref="AM49" si="239">_xlfn.XLOOKUP(AL49,$L$106:$L$110,$M$106:$M$110)</f>
        <v>1</v>
      </c>
      <c r="AN49" s="35" t="s">
        <v>192</v>
      </c>
      <c r="AO49" s="36">
        <f t="shared" ref="AO49" si="240">_xlfn.XLOOKUP(AN49,$L$106:$L$110,$M$106:$M$110)</f>
        <v>1</v>
      </c>
      <c r="AP49" s="35" t="s">
        <v>192</v>
      </c>
      <c r="AQ49" s="36">
        <f t="shared" ref="AQ49" si="241">_xlfn.XLOOKUP(AP49,$L$106:$L$110,$M$106:$M$110)</f>
        <v>1</v>
      </c>
      <c r="AR49" s="35" t="s">
        <v>200</v>
      </c>
      <c r="AS49" s="36">
        <f t="shared" ref="AS49" si="242">_xlfn.XLOOKUP(AR49,$L$106:$L$110,$M$106:$M$110)</f>
        <v>3</v>
      </c>
      <c r="AT49" s="35" t="s">
        <v>61</v>
      </c>
      <c r="AU49" s="35" t="s">
        <v>60</v>
      </c>
      <c r="AV49" s="36">
        <v>25.5</v>
      </c>
      <c r="AW49" s="36">
        <v>15.5</v>
      </c>
      <c r="AX49" s="36">
        <f t="shared" si="8"/>
        <v>0.61</v>
      </c>
      <c r="AY49" s="35" t="s">
        <v>463</v>
      </c>
      <c r="AZ49" s="35" t="s">
        <v>197</v>
      </c>
      <c r="BA49" s="36">
        <f t="shared" si="9"/>
        <v>3</v>
      </c>
      <c r="BB49" s="35" t="s">
        <v>198</v>
      </c>
      <c r="BC49" s="36">
        <f t="shared" si="10"/>
        <v>4</v>
      </c>
      <c r="BD49" s="35" t="s">
        <v>198</v>
      </c>
      <c r="BE49" s="36">
        <f t="shared" si="11"/>
        <v>4</v>
      </c>
      <c r="BF49" s="35" t="s">
        <v>204</v>
      </c>
      <c r="BG49" s="35" t="s">
        <v>388</v>
      </c>
      <c r="BH49" s="35" t="s">
        <v>203</v>
      </c>
      <c r="BI49" s="35" t="s">
        <v>219</v>
      </c>
      <c r="BJ49" s="35" t="s">
        <v>206</v>
      </c>
      <c r="BK49" s="35" t="s">
        <v>207</v>
      </c>
      <c r="BL49" s="35" t="s">
        <v>277</v>
      </c>
      <c r="BM49" s="35">
        <f t="shared" si="12"/>
        <v>2</v>
      </c>
      <c r="BN49" s="35" t="s">
        <v>222</v>
      </c>
      <c r="BO49" s="35" t="s">
        <v>222</v>
      </c>
    </row>
    <row r="50" spans="1:67" ht="15.5" x14ac:dyDescent="0.35">
      <c r="A50" s="24">
        <v>44968.46056712963</v>
      </c>
      <c r="B50" s="24">
        <v>44968.463518518518</v>
      </c>
      <c r="C50" s="23">
        <v>100</v>
      </c>
      <c r="D50" s="23">
        <v>655</v>
      </c>
      <c r="E50" s="25" t="s">
        <v>179</v>
      </c>
      <c r="F50" s="24">
        <v>44975.463558425923</v>
      </c>
      <c r="G50" s="35">
        <v>22</v>
      </c>
      <c r="H50" s="35" t="s">
        <v>325</v>
      </c>
      <c r="I50" s="35" t="s">
        <v>325</v>
      </c>
      <c r="J50" s="35" t="s">
        <v>371</v>
      </c>
      <c r="K50" s="35" t="s">
        <v>189</v>
      </c>
      <c r="L50" s="35" t="s">
        <v>317</v>
      </c>
      <c r="M50" s="35" t="s">
        <v>59</v>
      </c>
      <c r="N50" s="35" t="s">
        <v>59</v>
      </c>
      <c r="O50" s="36">
        <v>5.5</v>
      </c>
      <c r="P50" s="36">
        <v>5.5</v>
      </c>
      <c r="Q50" s="36">
        <f t="shared" si="0"/>
        <v>1</v>
      </c>
      <c r="R50" s="35" t="s">
        <v>192</v>
      </c>
      <c r="S50" s="36">
        <f t="shared" si="1"/>
        <v>1</v>
      </c>
      <c r="T50" s="35" t="s">
        <v>192</v>
      </c>
      <c r="U50" s="36">
        <f t="shared" si="1"/>
        <v>1</v>
      </c>
      <c r="V50" s="35" t="s">
        <v>214</v>
      </c>
      <c r="W50" s="35" t="s">
        <v>192</v>
      </c>
      <c r="X50" s="36">
        <v>1</v>
      </c>
      <c r="Y50" s="35" t="s">
        <v>192</v>
      </c>
      <c r="Z50" s="36">
        <v>1</v>
      </c>
      <c r="AA50" s="35" t="s">
        <v>193</v>
      </c>
      <c r="AB50" s="36">
        <v>1</v>
      </c>
      <c r="AC50" s="35" t="s">
        <v>193</v>
      </c>
      <c r="AD50" s="36">
        <v>1</v>
      </c>
      <c r="AE50" s="35" t="s">
        <v>228</v>
      </c>
      <c r="AF50" s="35" t="s">
        <v>197</v>
      </c>
      <c r="AG50" s="36">
        <f t="shared" si="2"/>
        <v>3</v>
      </c>
      <c r="AH50" s="35" t="s">
        <v>196</v>
      </c>
      <c r="AI50" s="36">
        <f t="shared" si="2"/>
        <v>2</v>
      </c>
      <c r="AJ50" s="35" t="s">
        <v>198</v>
      </c>
      <c r="AK50" s="36">
        <f t="shared" ref="AK50" si="243">_xlfn.XLOOKUP(AJ50,$K$106:$K$110,$M$106:$M$110)</f>
        <v>4</v>
      </c>
      <c r="AL50" s="35" t="s">
        <v>199</v>
      </c>
      <c r="AM50" s="36">
        <f t="shared" ref="AM50" si="244">_xlfn.XLOOKUP(AL50,$L$106:$L$110,$M$106:$M$110)</f>
        <v>4</v>
      </c>
      <c r="AN50" s="35" t="s">
        <v>199</v>
      </c>
      <c r="AO50" s="36">
        <f t="shared" ref="AO50" si="245">_xlfn.XLOOKUP(AN50,$L$106:$L$110,$M$106:$M$110)</f>
        <v>4</v>
      </c>
      <c r="AP50" s="35" t="s">
        <v>199</v>
      </c>
      <c r="AQ50" s="36">
        <f t="shared" ref="AQ50" si="246">_xlfn.XLOOKUP(AP50,$L$106:$L$110,$M$106:$M$110)</f>
        <v>4</v>
      </c>
      <c r="AR50" s="35" t="s">
        <v>199</v>
      </c>
      <c r="AS50" s="36">
        <f t="shared" ref="AS50" si="247">_xlfn.XLOOKUP(AR50,$L$106:$L$110,$M$106:$M$110)</f>
        <v>4</v>
      </c>
      <c r="AT50" s="35" t="s">
        <v>69</v>
      </c>
      <c r="AU50" s="35" t="s">
        <v>69</v>
      </c>
      <c r="AV50" s="36">
        <v>105.5</v>
      </c>
      <c r="AW50" s="36">
        <v>105.5</v>
      </c>
      <c r="AX50" s="36">
        <f t="shared" si="8"/>
        <v>1</v>
      </c>
      <c r="AY50" s="35" t="s">
        <v>466</v>
      </c>
      <c r="AZ50" s="35" t="s">
        <v>198</v>
      </c>
      <c r="BA50" s="36">
        <f t="shared" si="9"/>
        <v>4</v>
      </c>
      <c r="BB50" s="35" t="s">
        <v>198</v>
      </c>
      <c r="BC50" s="36">
        <f t="shared" si="10"/>
        <v>4</v>
      </c>
      <c r="BD50" s="35" t="s">
        <v>198</v>
      </c>
      <c r="BE50" s="36">
        <f t="shared" si="11"/>
        <v>4</v>
      </c>
      <c r="BF50" s="35" t="s">
        <v>388</v>
      </c>
      <c r="BG50" s="35" t="s">
        <v>203</v>
      </c>
      <c r="BH50" s="35" t="s">
        <v>204</v>
      </c>
      <c r="BI50" s="35" t="s">
        <v>205</v>
      </c>
      <c r="BJ50" s="35" t="s">
        <v>207</v>
      </c>
      <c r="BK50" s="35" t="s">
        <v>255</v>
      </c>
      <c r="BL50" s="35" t="s">
        <v>277</v>
      </c>
      <c r="BM50" s="35">
        <f t="shared" si="12"/>
        <v>2</v>
      </c>
      <c r="BN50" s="35" t="s">
        <v>222</v>
      </c>
      <c r="BO50" s="35" t="s">
        <v>222</v>
      </c>
    </row>
    <row r="51" spans="1:67" s="28" customFormat="1" ht="15.5" x14ac:dyDescent="0.35">
      <c r="A51" s="24">
        <v>44976.299872685187</v>
      </c>
      <c r="B51" s="24">
        <v>44976.307337962964</v>
      </c>
      <c r="C51" s="23">
        <v>100</v>
      </c>
      <c r="D51" s="23">
        <v>645</v>
      </c>
      <c r="E51" s="25" t="s">
        <v>179</v>
      </c>
      <c r="F51" s="24">
        <v>44976.30733959491</v>
      </c>
      <c r="G51">
        <v>22</v>
      </c>
      <c r="H51" t="s">
        <v>186</v>
      </c>
      <c r="I51" t="s">
        <v>187</v>
      </c>
      <c r="J51" t="s">
        <v>188</v>
      </c>
      <c r="K51" t="s">
        <v>189</v>
      </c>
      <c r="L51" t="s">
        <v>393</v>
      </c>
      <c r="M51" t="s">
        <v>59</v>
      </c>
      <c r="N51" t="s">
        <v>59</v>
      </c>
      <c r="O51" s="40">
        <v>5.5</v>
      </c>
      <c r="P51" s="40">
        <v>5.5</v>
      </c>
      <c r="Q51" s="36">
        <f t="shared" si="0"/>
        <v>1</v>
      </c>
      <c r="R51" t="s">
        <v>192</v>
      </c>
      <c r="S51" s="36">
        <f t="shared" si="1"/>
        <v>1</v>
      </c>
      <c r="T51" t="s">
        <v>193</v>
      </c>
      <c r="U51" s="36">
        <f t="shared" si="1"/>
        <v>0</v>
      </c>
      <c r="V51" t="s">
        <v>194</v>
      </c>
      <c r="W51" t="s">
        <v>192</v>
      </c>
      <c r="X51" s="36">
        <v>1</v>
      </c>
      <c r="Y51" t="s">
        <v>236</v>
      </c>
      <c r="Z51" s="36">
        <v>1</v>
      </c>
      <c r="AA51" t="s">
        <v>192</v>
      </c>
      <c r="AB51" s="36">
        <v>1</v>
      </c>
      <c r="AC51" t="s">
        <v>193</v>
      </c>
      <c r="AD51" s="36">
        <v>1</v>
      </c>
      <c r="AE51" t="s">
        <v>309</v>
      </c>
      <c r="AF51" t="s">
        <v>198</v>
      </c>
      <c r="AG51" s="36">
        <f t="shared" si="2"/>
        <v>4</v>
      </c>
      <c r="AH51" t="s">
        <v>198</v>
      </c>
      <c r="AI51" s="36">
        <f t="shared" si="2"/>
        <v>4</v>
      </c>
      <c r="AJ51" t="s">
        <v>198</v>
      </c>
      <c r="AK51" s="36">
        <f t="shared" ref="AK51" si="248">_xlfn.XLOOKUP(AJ51,$K$106:$K$110,$M$106:$M$110)</f>
        <v>4</v>
      </c>
      <c r="AL51" t="s">
        <v>199</v>
      </c>
      <c r="AM51" s="36">
        <f t="shared" ref="AM51" si="249">_xlfn.XLOOKUP(AL51,$L$106:$L$110,$M$106:$M$110)</f>
        <v>4</v>
      </c>
      <c r="AN51" t="s">
        <v>236</v>
      </c>
      <c r="AO51" s="36">
        <f t="shared" ref="AO51" si="250">_xlfn.XLOOKUP(AN51,$L$106:$L$110,$M$106:$M$110)</f>
        <v>2</v>
      </c>
      <c r="AP51" t="s">
        <v>199</v>
      </c>
      <c r="AQ51" s="36">
        <f t="shared" ref="AQ51" si="251">_xlfn.XLOOKUP(AP51,$L$106:$L$110,$M$106:$M$110)</f>
        <v>4</v>
      </c>
      <c r="AR51" t="s">
        <v>200</v>
      </c>
      <c r="AS51" s="36">
        <f t="shared" ref="AS51" si="252">_xlfn.XLOOKUP(AR51,$L$106:$L$110,$M$106:$M$110)</f>
        <v>3</v>
      </c>
      <c r="AT51" t="s">
        <v>61</v>
      </c>
      <c r="AU51" t="s">
        <v>59</v>
      </c>
      <c r="AV51" s="40">
        <v>25.5</v>
      </c>
      <c r="AW51" s="40">
        <v>5.5</v>
      </c>
      <c r="AX51" s="36">
        <f t="shared" si="8"/>
        <v>0.22</v>
      </c>
      <c r="AY51" t="s">
        <v>296</v>
      </c>
      <c r="AZ51" t="s">
        <v>196</v>
      </c>
      <c r="BA51" s="36">
        <f t="shared" si="9"/>
        <v>2</v>
      </c>
      <c r="BB51" t="s">
        <v>198</v>
      </c>
      <c r="BC51" s="36">
        <f t="shared" si="10"/>
        <v>4</v>
      </c>
      <c r="BD51" t="s">
        <v>198</v>
      </c>
      <c r="BE51" s="36">
        <f t="shared" si="11"/>
        <v>4</v>
      </c>
      <c r="BF51" t="s">
        <v>202</v>
      </c>
      <c r="BG51" t="s">
        <v>203</v>
      </c>
      <c r="BH51" t="s">
        <v>342</v>
      </c>
      <c r="BI51" t="s">
        <v>207</v>
      </c>
      <c r="BJ51" t="s">
        <v>206</v>
      </c>
      <c r="BK51" t="s">
        <v>255</v>
      </c>
      <c r="BL51" t="s">
        <v>220</v>
      </c>
      <c r="BM51" s="35">
        <f t="shared" si="12"/>
        <v>3</v>
      </c>
      <c r="BN51" s="35" t="s">
        <v>222</v>
      </c>
      <c r="BO51" s="35" t="s">
        <v>222</v>
      </c>
    </row>
    <row r="52" spans="1:67" ht="15.5" x14ac:dyDescent="0.35">
      <c r="A52" s="24">
        <v>44970.392754629633</v>
      </c>
      <c r="B52" s="24">
        <v>44970.398217592592</v>
      </c>
      <c r="C52" s="23">
        <v>100</v>
      </c>
      <c r="D52" s="23">
        <v>472</v>
      </c>
      <c r="E52" s="25" t="s">
        <v>179</v>
      </c>
      <c r="F52" s="24">
        <v>44970.398217592592</v>
      </c>
      <c r="G52">
        <v>24</v>
      </c>
      <c r="H52" t="s">
        <v>186</v>
      </c>
      <c r="I52" t="s">
        <v>187</v>
      </c>
      <c r="J52" t="s">
        <v>281</v>
      </c>
      <c r="K52" t="s">
        <v>226</v>
      </c>
      <c r="L52" t="s">
        <v>250</v>
      </c>
      <c r="M52" t="s">
        <v>59</v>
      </c>
      <c r="N52" t="s">
        <v>59</v>
      </c>
      <c r="O52" s="40">
        <v>5.5</v>
      </c>
      <c r="P52" s="40">
        <v>5.5</v>
      </c>
      <c r="Q52" s="36">
        <f t="shared" si="0"/>
        <v>1</v>
      </c>
      <c r="R52" t="s">
        <v>192</v>
      </c>
      <c r="S52" s="36">
        <f t="shared" si="1"/>
        <v>1</v>
      </c>
      <c r="T52" t="s">
        <v>193</v>
      </c>
      <c r="U52" s="36">
        <f t="shared" si="1"/>
        <v>0</v>
      </c>
      <c r="V52" t="s">
        <v>733</v>
      </c>
      <c r="W52" t="s">
        <v>193</v>
      </c>
      <c r="X52" s="36">
        <v>1</v>
      </c>
      <c r="Y52" t="s">
        <v>193</v>
      </c>
      <c r="Z52" s="36">
        <v>1</v>
      </c>
      <c r="AA52" t="s">
        <v>193</v>
      </c>
      <c r="AB52" s="36">
        <v>1</v>
      </c>
      <c r="AC52" t="s">
        <v>193</v>
      </c>
      <c r="AD52" s="36">
        <v>1</v>
      </c>
      <c r="AE52" t="s">
        <v>732</v>
      </c>
      <c r="AF52" t="s">
        <v>196</v>
      </c>
      <c r="AG52" s="36">
        <f t="shared" si="2"/>
        <v>2</v>
      </c>
      <c r="AH52" t="s">
        <v>198</v>
      </c>
      <c r="AI52" s="36">
        <f t="shared" si="2"/>
        <v>4</v>
      </c>
      <c r="AJ52" t="s">
        <v>197</v>
      </c>
      <c r="AK52" s="36">
        <f t="shared" ref="AK52" si="253">_xlfn.XLOOKUP(AJ52,$K$106:$K$110,$M$106:$M$110)</f>
        <v>3</v>
      </c>
      <c r="AL52" t="s">
        <v>236</v>
      </c>
      <c r="AM52" s="36">
        <f t="shared" ref="AM52" si="254">_xlfn.XLOOKUP(AL52,$L$106:$L$110,$M$106:$M$110)</f>
        <v>2</v>
      </c>
      <c r="AN52" t="s">
        <v>192</v>
      </c>
      <c r="AO52" s="36">
        <f t="shared" ref="AO52" si="255">_xlfn.XLOOKUP(AN52,$L$106:$L$110,$M$106:$M$110)</f>
        <v>1</v>
      </c>
      <c r="AP52" t="s">
        <v>200</v>
      </c>
      <c r="AQ52" s="36">
        <f t="shared" ref="AQ52" si="256">_xlfn.XLOOKUP(AP52,$L$106:$L$110,$M$106:$M$110)</f>
        <v>3</v>
      </c>
      <c r="AR52" t="s">
        <v>200</v>
      </c>
      <c r="AS52" s="36">
        <f t="shared" ref="AS52" si="257">_xlfn.XLOOKUP(AR52,$L$106:$L$110,$M$106:$M$110)</f>
        <v>3</v>
      </c>
      <c r="AT52" t="s">
        <v>64</v>
      </c>
      <c r="AU52" t="s">
        <v>59</v>
      </c>
      <c r="AV52" s="40">
        <v>55.5</v>
      </c>
      <c r="AW52" s="40">
        <v>5.5</v>
      </c>
      <c r="AX52" s="36">
        <f t="shared" si="8"/>
        <v>0.1</v>
      </c>
      <c r="AY52" t="s">
        <v>440</v>
      </c>
      <c r="AZ52" t="s">
        <v>198</v>
      </c>
      <c r="BA52" s="36">
        <f t="shared" si="9"/>
        <v>4</v>
      </c>
      <c r="BB52" t="s">
        <v>197</v>
      </c>
      <c r="BC52" s="36">
        <f t="shared" si="10"/>
        <v>3</v>
      </c>
      <c r="BD52" t="s">
        <v>197</v>
      </c>
      <c r="BE52" s="36">
        <f t="shared" si="11"/>
        <v>3</v>
      </c>
      <c r="BF52" t="s">
        <v>203</v>
      </c>
      <c r="BG52" t="s">
        <v>426</v>
      </c>
      <c r="BH52" t="s">
        <v>204</v>
      </c>
      <c r="BI52" t="s">
        <v>205</v>
      </c>
      <c r="BJ52" t="s">
        <v>734</v>
      </c>
      <c r="BK52" t="s">
        <v>207</v>
      </c>
      <c r="BL52" t="s">
        <v>220</v>
      </c>
      <c r="BM52" s="35">
        <f t="shared" si="12"/>
        <v>3</v>
      </c>
      <c r="BN52" s="35" t="s">
        <v>222</v>
      </c>
      <c r="BO52" s="35" t="s">
        <v>222</v>
      </c>
    </row>
    <row r="53" spans="1:67" ht="15.5" x14ac:dyDescent="0.35">
      <c r="A53" s="24">
        <v>44970.629201388889</v>
      </c>
      <c r="B53" s="24">
        <v>44970.636562500003</v>
      </c>
      <c r="C53" s="23">
        <v>100</v>
      </c>
      <c r="D53" s="23">
        <v>636</v>
      </c>
      <c r="E53" s="25" t="s">
        <v>179</v>
      </c>
      <c r="F53" s="24">
        <v>44970.636562500003</v>
      </c>
      <c r="G53">
        <v>20</v>
      </c>
      <c r="H53" t="s">
        <v>186</v>
      </c>
      <c r="I53" t="s">
        <v>187</v>
      </c>
      <c r="J53" t="s">
        <v>320</v>
      </c>
      <c r="K53" t="s">
        <v>189</v>
      </c>
      <c r="L53" t="s">
        <v>305</v>
      </c>
      <c r="M53" t="s">
        <v>59</v>
      </c>
      <c r="N53" t="s">
        <v>59</v>
      </c>
      <c r="O53" s="40">
        <v>5.5</v>
      </c>
      <c r="P53" s="40">
        <v>5.5</v>
      </c>
      <c r="Q53" s="36">
        <f t="shared" si="0"/>
        <v>1</v>
      </c>
      <c r="R53" t="s">
        <v>200</v>
      </c>
      <c r="S53" s="36">
        <f t="shared" si="1"/>
        <v>3</v>
      </c>
      <c r="T53" t="s">
        <v>193</v>
      </c>
      <c r="U53" s="36">
        <f t="shared" si="1"/>
        <v>0</v>
      </c>
      <c r="V53" t="s">
        <v>735</v>
      </c>
      <c r="W53" t="s">
        <v>192</v>
      </c>
      <c r="X53" s="36">
        <v>1</v>
      </c>
      <c r="Y53" t="s">
        <v>193</v>
      </c>
      <c r="Z53" s="36">
        <v>1</v>
      </c>
      <c r="AA53" t="s">
        <v>192</v>
      </c>
      <c r="AB53" s="36">
        <v>1</v>
      </c>
      <c r="AC53" t="s">
        <v>193</v>
      </c>
      <c r="AD53" s="36">
        <v>1</v>
      </c>
      <c r="AE53" t="s">
        <v>294</v>
      </c>
      <c r="AF53" t="s">
        <v>196</v>
      </c>
      <c r="AG53" s="36">
        <f t="shared" si="2"/>
        <v>2</v>
      </c>
      <c r="AH53" t="s">
        <v>197</v>
      </c>
      <c r="AI53" s="36">
        <f t="shared" si="2"/>
        <v>3</v>
      </c>
      <c r="AJ53" t="s">
        <v>197</v>
      </c>
      <c r="AK53" s="36">
        <f t="shared" ref="AK53" si="258">_xlfn.XLOOKUP(AJ53,$K$106:$K$110,$M$106:$M$110)</f>
        <v>3</v>
      </c>
      <c r="AL53" t="s">
        <v>192</v>
      </c>
      <c r="AM53" s="36">
        <f t="shared" ref="AM53" si="259">_xlfn.XLOOKUP(AL53,$L$106:$L$110,$M$106:$M$110)</f>
        <v>1</v>
      </c>
      <c r="AN53" t="s">
        <v>192</v>
      </c>
      <c r="AO53" s="36">
        <f t="shared" ref="AO53" si="260">_xlfn.XLOOKUP(AN53,$L$106:$L$110,$M$106:$M$110)</f>
        <v>1</v>
      </c>
      <c r="AP53" t="s">
        <v>199</v>
      </c>
      <c r="AQ53" s="36">
        <f t="shared" ref="AQ53" si="261">_xlfn.XLOOKUP(AP53,$L$106:$L$110,$M$106:$M$110)</f>
        <v>4</v>
      </c>
      <c r="AR53" t="s">
        <v>200</v>
      </c>
      <c r="AS53" s="36">
        <f t="shared" ref="AS53" si="262">_xlfn.XLOOKUP(AR53,$L$106:$L$110,$M$106:$M$110)</f>
        <v>3</v>
      </c>
      <c r="AT53" t="s">
        <v>66</v>
      </c>
      <c r="AU53" t="s">
        <v>59</v>
      </c>
      <c r="AV53" s="40">
        <v>75.5</v>
      </c>
      <c r="AW53" s="40">
        <v>5.5</v>
      </c>
      <c r="AX53" s="36">
        <f t="shared" si="8"/>
        <v>7.0000000000000007E-2</v>
      </c>
      <c r="AY53" t="s">
        <v>421</v>
      </c>
      <c r="AZ53" t="s">
        <v>198</v>
      </c>
      <c r="BA53" s="36">
        <f t="shared" si="9"/>
        <v>4</v>
      </c>
      <c r="BB53" t="s">
        <v>196</v>
      </c>
      <c r="BC53" s="36">
        <f t="shared" si="10"/>
        <v>2</v>
      </c>
      <c r="BD53" t="s">
        <v>196</v>
      </c>
      <c r="BE53" s="36">
        <f t="shared" si="11"/>
        <v>2</v>
      </c>
      <c r="BF53" t="s">
        <v>203</v>
      </c>
      <c r="BG53" t="s">
        <v>204</v>
      </c>
      <c r="BH53" t="s">
        <v>202</v>
      </c>
      <c r="BI53" t="s">
        <v>207</v>
      </c>
      <c r="BJ53" t="s">
        <v>205</v>
      </c>
      <c r="BK53" t="s">
        <v>206</v>
      </c>
      <c r="BL53" t="s">
        <v>302</v>
      </c>
      <c r="BM53" s="35">
        <f t="shared" si="12"/>
        <v>1</v>
      </c>
      <c r="BN53" s="35" t="s">
        <v>222</v>
      </c>
      <c r="BO53" s="35" t="s">
        <v>222</v>
      </c>
    </row>
    <row r="54" spans="1:67" ht="15.5" x14ac:dyDescent="0.35">
      <c r="A54" s="24">
        <v>44969.45789351852</v>
      </c>
      <c r="B54" s="24">
        <v>44969.465983796297</v>
      </c>
      <c r="C54" s="23">
        <v>100</v>
      </c>
      <c r="D54" s="23">
        <v>699</v>
      </c>
      <c r="E54" s="25" t="s">
        <v>179</v>
      </c>
      <c r="F54" s="24">
        <v>44969.465983796297</v>
      </c>
      <c r="G54">
        <v>39</v>
      </c>
      <c r="H54" t="s">
        <v>186</v>
      </c>
      <c r="I54" t="s">
        <v>187</v>
      </c>
      <c r="J54" t="s">
        <v>281</v>
      </c>
      <c r="K54" t="s">
        <v>226</v>
      </c>
      <c r="L54" t="s">
        <v>227</v>
      </c>
      <c r="M54" t="s">
        <v>60</v>
      </c>
      <c r="N54" t="s">
        <v>59</v>
      </c>
      <c r="O54" s="40">
        <v>15.5</v>
      </c>
      <c r="P54" s="40">
        <v>5.5</v>
      </c>
      <c r="Q54" s="36">
        <f t="shared" si="0"/>
        <v>0.35</v>
      </c>
      <c r="R54" t="s">
        <v>192</v>
      </c>
      <c r="S54" s="36">
        <f t="shared" si="1"/>
        <v>1</v>
      </c>
      <c r="T54" t="s">
        <v>193</v>
      </c>
      <c r="U54" s="36">
        <f t="shared" si="1"/>
        <v>0</v>
      </c>
      <c r="V54" t="s">
        <v>455</v>
      </c>
      <c r="W54" t="s">
        <v>193</v>
      </c>
      <c r="X54" s="36">
        <v>3</v>
      </c>
      <c r="Y54" t="s">
        <v>193</v>
      </c>
      <c r="Z54" s="36">
        <v>3</v>
      </c>
      <c r="AA54" t="s">
        <v>193</v>
      </c>
      <c r="AB54" s="36">
        <v>3</v>
      </c>
      <c r="AC54" t="s">
        <v>193</v>
      </c>
      <c r="AD54" s="36">
        <v>3</v>
      </c>
      <c r="AE54" t="s">
        <v>375</v>
      </c>
      <c r="AF54" t="s">
        <v>196</v>
      </c>
      <c r="AG54" s="36">
        <f t="shared" si="2"/>
        <v>2</v>
      </c>
      <c r="AH54" t="s">
        <v>198</v>
      </c>
      <c r="AI54" s="36">
        <f t="shared" si="2"/>
        <v>4</v>
      </c>
      <c r="AJ54" t="s">
        <v>198</v>
      </c>
      <c r="AK54" s="36">
        <f t="shared" ref="AK54" si="263">_xlfn.XLOOKUP(AJ54,$K$106:$K$110,$M$106:$M$110)</f>
        <v>4</v>
      </c>
      <c r="AL54" t="s">
        <v>193</v>
      </c>
      <c r="AM54" s="36">
        <f t="shared" ref="AM54" si="264">_xlfn.XLOOKUP(AL54,$L$106:$L$110,$M$106:$M$110)</f>
        <v>0</v>
      </c>
      <c r="AN54" t="s">
        <v>193</v>
      </c>
      <c r="AO54" s="36">
        <f t="shared" ref="AO54" si="265">_xlfn.XLOOKUP(AN54,$L$106:$L$110,$M$106:$M$110)</f>
        <v>0</v>
      </c>
      <c r="AP54" t="s">
        <v>236</v>
      </c>
      <c r="AQ54" s="36">
        <f t="shared" ref="AQ54" si="266">_xlfn.XLOOKUP(AP54,$L$106:$L$110,$M$106:$M$110)</f>
        <v>2</v>
      </c>
      <c r="AR54" t="s">
        <v>236</v>
      </c>
      <c r="AS54" s="36">
        <f t="shared" ref="AS54" si="267">_xlfn.XLOOKUP(AR54,$L$106:$L$110,$M$106:$M$110)</f>
        <v>2</v>
      </c>
      <c r="AT54" t="s">
        <v>61</v>
      </c>
      <c r="AU54" t="s">
        <v>59</v>
      </c>
      <c r="AV54" s="40">
        <v>25.5</v>
      </c>
      <c r="AW54" s="40">
        <v>5.5</v>
      </c>
      <c r="AX54" s="36">
        <f t="shared" si="8"/>
        <v>0.22</v>
      </c>
      <c r="AY54" t="s">
        <v>217</v>
      </c>
      <c r="AZ54" t="s">
        <v>197</v>
      </c>
      <c r="BA54" s="36">
        <f t="shared" si="9"/>
        <v>3</v>
      </c>
      <c r="BB54" t="s">
        <v>198</v>
      </c>
      <c r="BC54" s="36">
        <f t="shared" si="10"/>
        <v>4</v>
      </c>
      <c r="BD54" t="s">
        <v>197</v>
      </c>
      <c r="BE54" s="36">
        <f t="shared" si="11"/>
        <v>3</v>
      </c>
      <c r="BF54" t="s">
        <v>202</v>
      </c>
      <c r="BG54" t="s">
        <v>311</v>
      </c>
      <c r="BH54" t="s">
        <v>204</v>
      </c>
      <c r="BI54" t="s">
        <v>207</v>
      </c>
      <c r="BJ54" t="s">
        <v>219</v>
      </c>
      <c r="BK54" t="s">
        <v>206</v>
      </c>
      <c r="BL54" t="s">
        <v>277</v>
      </c>
      <c r="BM54" s="35">
        <f t="shared" si="12"/>
        <v>2</v>
      </c>
      <c r="BN54" s="35" t="s">
        <v>222</v>
      </c>
      <c r="BO54" s="35" t="s">
        <v>222</v>
      </c>
    </row>
    <row r="55" spans="1:67" ht="15.5" x14ac:dyDescent="0.35">
      <c r="A55" s="24">
        <v>44976.505879629629</v>
      </c>
      <c r="B55" s="24">
        <v>44976.511412037034</v>
      </c>
      <c r="C55" s="23">
        <v>100</v>
      </c>
      <c r="D55" s="23">
        <v>478</v>
      </c>
      <c r="E55" s="25" t="s">
        <v>179</v>
      </c>
      <c r="F55" s="24">
        <v>44976.511412037034</v>
      </c>
      <c r="G55">
        <v>25</v>
      </c>
      <c r="H55" t="s">
        <v>186</v>
      </c>
      <c r="I55" t="s">
        <v>187</v>
      </c>
      <c r="J55" t="s">
        <v>234</v>
      </c>
      <c r="K55" t="s">
        <v>226</v>
      </c>
      <c r="L55" t="s">
        <v>227</v>
      </c>
      <c r="M55" t="s">
        <v>59</v>
      </c>
      <c r="N55">
        <v>0</v>
      </c>
      <c r="O55" s="40">
        <v>5.5</v>
      </c>
      <c r="P55" s="40">
        <v>0</v>
      </c>
      <c r="Q55" s="36">
        <f t="shared" si="0"/>
        <v>0</v>
      </c>
      <c r="R55" t="s">
        <v>200</v>
      </c>
      <c r="S55" s="36">
        <f t="shared" si="1"/>
        <v>3</v>
      </c>
      <c r="T55" t="s">
        <v>192</v>
      </c>
      <c r="U55" s="36">
        <f t="shared" si="1"/>
        <v>1</v>
      </c>
      <c r="V55" t="s">
        <v>228</v>
      </c>
      <c r="W55" t="s">
        <v>192</v>
      </c>
      <c r="X55" s="36">
        <v>3</v>
      </c>
      <c r="Y55" t="s">
        <v>192</v>
      </c>
      <c r="Z55" s="36">
        <v>3</v>
      </c>
      <c r="AA55" t="s">
        <v>192</v>
      </c>
      <c r="AB55" s="36">
        <v>3</v>
      </c>
      <c r="AC55" t="s">
        <v>192</v>
      </c>
      <c r="AD55" s="36">
        <v>3</v>
      </c>
      <c r="AE55" t="s">
        <v>294</v>
      </c>
      <c r="AF55" t="s">
        <v>295</v>
      </c>
      <c r="AG55" s="36">
        <f t="shared" si="2"/>
        <v>0</v>
      </c>
      <c r="AH55" t="s">
        <v>216</v>
      </c>
      <c r="AI55" s="36">
        <f t="shared" si="2"/>
        <v>1</v>
      </c>
      <c r="AJ55" t="s">
        <v>295</v>
      </c>
      <c r="AK55" s="36">
        <f t="shared" ref="AK55" si="268">_xlfn.XLOOKUP(AJ55,$K$106:$K$110,$M$106:$M$110)</f>
        <v>0</v>
      </c>
      <c r="AL55" t="s">
        <v>200</v>
      </c>
      <c r="AM55" s="36">
        <f t="shared" ref="AM55" si="269">_xlfn.XLOOKUP(AL55,$L$106:$L$110,$M$106:$M$110)</f>
        <v>3</v>
      </c>
      <c r="AN55" t="s">
        <v>236</v>
      </c>
      <c r="AO55" s="36">
        <f t="shared" ref="AO55" si="270">_xlfn.XLOOKUP(AN55,$L$106:$L$110,$M$106:$M$110)</f>
        <v>2</v>
      </c>
      <c r="AP55" t="s">
        <v>200</v>
      </c>
      <c r="AQ55" s="36">
        <f t="shared" ref="AQ55" si="271">_xlfn.XLOOKUP(AP55,$L$106:$L$110,$M$106:$M$110)</f>
        <v>3</v>
      </c>
      <c r="AR55" t="s">
        <v>236</v>
      </c>
      <c r="AS55" s="36">
        <f t="shared" ref="AS55" si="272">_xlfn.XLOOKUP(AR55,$L$106:$L$110,$M$106:$M$110)</f>
        <v>2</v>
      </c>
      <c r="AT55" t="s">
        <v>62</v>
      </c>
      <c r="AU55" t="s">
        <v>59</v>
      </c>
      <c r="AV55" s="40">
        <v>35.5</v>
      </c>
      <c r="AW55" s="40">
        <v>5.5</v>
      </c>
      <c r="AX55" s="36">
        <f t="shared" si="8"/>
        <v>0.15</v>
      </c>
      <c r="AY55" t="s">
        <v>253</v>
      </c>
      <c r="AZ55" t="s">
        <v>196</v>
      </c>
      <c r="BA55" s="36">
        <f t="shared" si="9"/>
        <v>2</v>
      </c>
      <c r="BB55" t="s">
        <v>196</v>
      </c>
      <c r="BC55" s="36">
        <f t="shared" si="10"/>
        <v>2</v>
      </c>
      <c r="BD55" t="s">
        <v>196</v>
      </c>
      <c r="BE55" s="36">
        <f t="shared" si="11"/>
        <v>2</v>
      </c>
      <c r="BF55" t="s">
        <v>388</v>
      </c>
      <c r="BG55" t="s">
        <v>204</v>
      </c>
      <c r="BH55" t="s">
        <v>456</v>
      </c>
      <c r="BI55" t="s">
        <v>219</v>
      </c>
      <c r="BJ55" t="s">
        <v>206</v>
      </c>
      <c r="BK55" t="s">
        <v>207</v>
      </c>
      <c r="BL55" t="s">
        <v>220</v>
      </c>
      <c r="BM55" s="35">
        <f t="shared" si="12"/>
        <v>3</v>
      </c>
      <c r="BN55" s="35" t="s">
        <v>222</v>
      </c>
      <c r="BO55" s="35" t="s">
        <v>222</v>
      </c>
    </row>
    <row r="56" spans="1:67" ht="15.5" x14ac:dyDescent="0.35">
      <c r="A56" s="24">
        <v>44968.809861111113</v>
      </c>
      <c r="B56" s="24">
        <v>44968.81527777778</v>
      </c>
      <c r="C56" s="23">
        <v>100</v>
      </c>
      <c r="D56" s="23">
        <v>468</v>
      </c>
      <c r="E56" s="25" t="s">
        <v>179</v>
      </c>
      <c r="F56" s="24">
        <v>44968.81527777778</v>
      </c>
      <c r="G56">
        <v>24</v>
      </c>
      <c r="H56" t="s">
        <v>186</v>
      </c>
      <c r="I56" t="s">
        <v>187</v>
      </c>
      <c r="J56" t="s">
        <v>371</v>
      </c>
      <c r="K56" t="s">
        <v>189</v>
      </c>
      <c r="L56" t="s">
        <v>317</v>
      </c>
      <c r="M56" t="s">
        <v>60</v>
      </c>
      <c r="N56" t="s">
        <v>59</v>
      </c>
      <c r="O56" s="40">
        <v>15.5</v>
      </c>
      <c r="P56" s="40">
        <v>5.5</v>
      </c>
      <c r="Q56" s="36">
        <f t="shared" si="0"/>
        <v>0.35</v>
      </c>
      <c r="R56" t="s">
        <v>200</v>
      </c>
      <c r="S56" s="36">
        <f t="shared" si="1"/>
        <v>3</v>
      </c>
      <c r="T56" t="s">
        <v>200</v>
      </c>
      <c r="U56" s="36">
        <f t="shared" si="1"/>
        <v>3</v>
      </c>
      <c r="V56" t="s">
        <v>237</v>
      </c>
      <c r="W56" t="s">
        <v>236</v>
      </c>
      <c r="X56" s="36">
        <v>1</v>
      </c>
      <c r="Y56" t="s">
        <v>236</v>
      </c>
      <c r="Z56" s="36">
        <v>1</v>
      </c>
      <c r="AA56" t="s">
        <v>193</v>
      </c>
      <c r="AB56" s="36">
        <v>1</v>
      </c>
      <c r="AC56" t="s">
        <v>193</v>
      </c>
      <c r="AD56" s="36">
        <v>1</v>
      </c>
      <c r="AE56" t="s">
        <v>237</v>
      </c>
      <c r="AF56" t="s">
        <v>295</v>
      </c>
      <c r="AG56" s="36">
        <f t="shared" si="2"/>
        <v>0</v>
      </c>
      <c r="AH56" t="s">
        <v>197</v>
      </c>
      <c r="AI56" s="36">
        <f t="shared" si="2"/>
        <v>3</v>
      </c>
      <c r="AJ56" t="s">
        <v>198</v>
      </c>
      <c r="AK56" s="36">
        <f t="shared" ref="AK56" si="273">_xlfn.XLOOKUP(AJ56,$K$106:$K$110,$M$106:$M$110)</f>
        <v>4</v>
      </c>
      <c r="AL56" t="s">
        <v>193</v>
      </c>
      <c r="AM56" s="36">
        <f t="shared" ref="AM56" si="274">_xlfn.XLOOKUP(AL56,$L$106:$L$110,$M$106:$M$110)</f>
        <v>0</v>
      </c>
      <c r="AN56" t="s">
        <v>193</v>
      </c>
      <c r="AO56" s="36">
        <f t="shared" ref="AO56" si="275">_xlfn.XLOOKUP(AN56,$L$106:$L$110,$M$106:$M$110)</f>
        <v>0</v>
      </c>
      <c r="AP56" t="s">
        <v>193</v>
      </c>
      <c r="AQ56" s="36">
        <f t="shared" ref="AQ56" si="276">_xlfn.XLOOKUP(AP56,$L$106:$L$110,$M$106:$M$110)</f>
        <v>0</v>
      </c>
      <c r="AR56" t="s">
        <v>192</v>
      </c>
      <c r="AS56" s="36">
        <f t="shared" ref="AS56" si="277">_xlfn.XLOOKUP(AR56,$L$106:$L$110,$M$106:$M$110)</f>
        <v>1</v>
      </c>
      <c r="AT56" t="s">
        <v>59</v>
      </c>
      <c r="AU56">
        <v>0</v>
      </c>
      <c r="AV56" s="40">
        <v>5.5</v>
      </c>
      <c r="AW56" s="40">
        <v>0</v>
      </c>
      <c r="AX56" s="36">
        <f t="shared" si="8"/>
        <v>0</v>
      </c>
      <c r="AY56" t="s">
        <v>244</v>
      </c>
      <c r="AZ56" t="s">
        <v>196</v>
      </c>
      <c r="BA56" s="36">
        <f t="shared" si="9"/>
        <v>2</v>
      </c>
      <c r="BB56" t="s">
        <v>196</v>
      </c>
      <c r="BC56" s="36">
        <f t="shared" si="10"/>
        <v>2</v>
      </c>
      <c r="BD56" t="s">
        <v>196</v>
      </c>
      <c r="BE56" s="36">
        <f t="shared" si="11"/>
        <v>2</v>
      </c>
      <c r="BF56" t="s">
        <v>203</v>
      </c>
      <c r="BG56" t="s">
        <v>388</v>
      </c>
      <c r="BH56" t="s">
        <v>389</v>
      </c>
      <c r="BI56" t="s">
        <v>219</v>
      </c>
      <c r="BJ56" t="s">
        <v>205</v>
      </c>
      <c r="BK56" t="s">
        <v>207</v>
      </c>
      <c r="BL56" t="s">
        <v>208</v>
      </c>
      <c r="BM56" s="35">
        <f t="shared" si="12"/>
        <v>4</v>
      </c>
      <c r="BN56" s="35" t="s">
        <v>222</v>
      </c>
      <c r="BO56" s="35" t="s">
        <v>222</v>
      </c>
    </row>
    <row r="57" spans="1:67" ht="15.5" x14ac:dyDescent="0.35">
      <c r="A57" s="24">
        <v>44969.599039351851</v>
      </c>
      <c r="B57" s="24">
        <v>44969.606006944443</v>
      </c>
      <c r="C57" s="23">
        <v>100</v>
      </c>
      <c r="D57" s="23">
        <v>602</v>
      </c>
      <c r="E57" s="25" t="s">
        <v>179</v>
      </c>
      <c r="F57" s="24">
        <v>44969.606006944443</v>
      </c>
      <c r="G57">
        <v>23</v>
      </c>
      <c r="H57" t="s">
        <v>186</v>
      </c>
      <c r="I57" t="s">
        <v>187</v>
      </c>
      <c r="J57" t="s">
        <v>425</v>
      </c>
      <c r="K57" t="s">
        <v>226</v>
      </c>
      <c r="L57" t="s">
        <v>227</v>
      </c>
      <c r="M57" t="s">
        <v>59</v>
      </c>
      <c r="N57" t="s">
        <v>59</v>
      </c>
      <c r="O57" s="40">
        <v>5.5</v>
      </c>
      <c r="P57" s="40">
        <v>5.5</v>
      </c>
      <c r="Q57" s="36">
        <f t="shared" si="0"/>
        <v>1</v>
      </c>
      <c r="R57" t="s">
        <v>192</v>
      </c>
      <c r="S57" s="36">
        <f t="shared" si="1"/>
        <v>1</v>
      </c>
      <c r="T57" t="s">
        <v>193</v>
      </c>
      <c r="U57" s="36">
        <f t="shared" si="1"/>
        <v>0</v>
      </c>
      <c r="V57" t="s">
        <v>405</v>
      </c>
      <c r="W57" t="s">
        <v>193</v>
      </c>
      <c r="X57" s="36">
        <v>1</v>
      </c>
      <c r="Y57" t="s">
        <v>193</v>
      </c>
      <c r="Z57" s="36">
        <v>1</v>
      </c>
      <c r="AA57" t="s">
        <v>193</v>
      </c>
      <c r="AB57" s="36">
        <v>1</v>
      </c>
      <c r="AC57" t="s">
        <v>193</v>
      </c>
      <c r="AD57" s="36">
        <v>1</v>
      </c>
      <c r="AE57" t="s">
        <v>440</v>
      </c>
      <c r="AF57" t="s">
        <v>196</v>
      </c>
      <c r="AG57" s="36">
        <f t="shared" si="2"/>
        <v>2</v>
      </c>
      <c r="AH57" t="s">
        <v>198</v>
      </c>
      <c r="AI57" s="36">
        <f t="shared" si="2"/>
        <v>4</v>
      </c>
      <c r="AJ57" t="s">
        <v>198</v>
      </c>
      <c r="AK57" s="36">
        <f t="shared" ref="AK57" si="278">_xlfn.XLOOKUP(AJ57,$K$106:$K$110,$M$106:$M$110)</f>
        <v>4</v>
      </c>
      <c r="AL57" t="s">
        <v>199</v>
      </c>
      <c r="AM57" s="36">
        <f t="shared" ref="AM57" si="279">_xlfn.XLOOKUP(AL57,$L$106:$L$110,$M$106:$M$110)</f>
        <v>4</v>
      </c>
      <c r="AN57" t="s">
        <v>200</v>
      </c>
      <c r="AO57" s="36">
        <f t="shared" ref="AO57" si="280">_xlfn.XLOOKUP(AN57,$L$106:$L$110,$M$106:$M$110)</f>
        <v>3</v>
      </c>
      <c r="AP57" t="s">
        <v>199</v>
      </c>
      <c r="AQ57" s="36">
        <f t="shared" ref="AQ57" si="281">_xlfn.XLOOKUP(AP57,$L$106:$L$110,$M$106:$M$110)</f>
        <v>4</v>
      </c>
      <c r="AR57" t="s">
        <v>199</v>
      </c>
      <c r="AS57" s="36">
        <f t="shared" ref="AS57" si="282">_xlfn.XLOOKUP(AR57,$L$106:$L$110,$M$106:$M$110)</f>
        <v>4</v>
      </c>
      <c r="AT57" t="s">
        <v>62</v>
      </c>
      <c r="AU57" t="s">
        <v>59</v>
      </c>
      <c r="AV57" s="40">
        <v>35.5</v>
      </c>
      <c r="AW57" s="40">
        <v>5.5</v>
      </c>
      <c r="AX57" s="36">
        <f t="shared" si="8"/>
        <v>0.15</v>
      </c>
      <c r="AY57" t="s">
        <v>253</v>
      </c>
      <c r="AZ57" t="s">
        <v>196</v>
      </c>
      <c r="BA57" s="36">
        <f t="shared" si="9"/>
        <v>2</v>
      </c>
      <c r="BB57" t="s">
        <v>197</v>
      </c>
      <c r="BC57" s="36">
        <f t="shared" si="10"/>
        <v>3</v>
      </c>
      <c r="BD57" t="s">
        <v>197</v>
      </c>
      <c r="BE57" s="36">
        <f t="shared" si="11"/>
        <v>3</v>
      </c>
      <c r="BF57" t="s">
        <v>202</v>
      </c>
      <c r="BG57" t="s">
        <v>204</v>
      </c>
      <c r="BH57" t="s">
        <v>289</v>
      </c>
      <c r="BI57" t="s">
        <v>207</v>
      </c>
      <c r="BJ57" t="s">
        <v>205</v>
      </c>
      <c r="BK57" t="s">
        <v>255</v>
      </c>
      <c r="BL57" t="s">
        <v>220</v>
      </c>
      <c r="BM57" s="35">
        <f t="shared" si="12"/>
        <v>3</v>
      </c>
      <c r="BN57" s="35" t="s">
        <v>222</v>
      </c>
      <c r="BO57" s="35" t="s">
        <v>222</v>
      </c>
    </row>
    <row r="58" spans="1:67" ht="15.5" x14ac:dyDescent="0.35">
      <c r="A58" s="24">
        <v>44971.69158564815</v>
      </c>
      <c r="B58" s="24">
        <v>44971.69703703704</v>
      </c>
      <c r="C58" s="23">
        <v>100</v>
      </c>
      <c r="D58" s="23">
        <v>471</v>
      </c>
      <c r="E58" s="25" t="s">
        <v>179</v>
      </c>
      <c r="F58" s="24">
        <v>44971.69703703704</v>
      </c>
      <c r="G58">
        <v>24</v>
      </c>
      <c r="H58" t="s">
        <v>186</v>
      </c>
      <c r="I58" t="s">
        <v>187</v>
      </c>
      <c r="J58" t="s">
        <v>260</v>
      </c>
      <c r="K58" t="s">
        <v>226</v>
      </c>
      <c r="L58" t="s">
        <v>227</v>
      </c>
      <c r="M58" t="s">
        <v>60</v>
      </c>
      <c r="N58" t="s">
        <v>59</v>
      </c>
      <c r="O58" s="40">
        <v>15.5</v>
      </c>
      <c r="P58" s="40">
        <v>5.5</v>
      </c>
      <c r="Q58" s="36">
        <f t="shared" si="0"/>
        <v>0.35</v>
      </c>
      <c r="R58" t="s">
        <v>192</v>
      </c>
      <c r="S58" s="36">
        <f t="shared" si="1"/>
        <v>1</v>
      </c>
      <c r="T58" t="s">
        <v>192</v>
      </c>
      <c r="U58" s="36">
        <f t="shared" si="1"/>
        <v>1</v>
      </c>
      <c r="V58" t="s">
        <v>228</v>
      </c>
      <c r="W58" t="s">
        <v>192</v>
      </c>
      <c r="X58" s="36">
        <v>1</v>
      </c>
      <c r="Y58" t="s">
        <v>192</v>
      </c>
      <c r="Z58" s="36">
        <v>1</v>
      </c>
      <c r="AA58" t="s">
        <v>192</v>
      </c>
      <c r="AB58" s="36">
        <v>1</v>
      </c>
      <c r="AC58" t="s">
        <v>192</v>
      </c>
      <c r="AD58" s="36">
        <v>1</v>
      </c>
      <c r="AE58" t="s">
        <v>275</v>
      </c>
      <c r="AF58" t="s">
        <v>295</v>
      </c>
      <c r="AG58" s="36">
        <f t="shared" si="2"/>
        <v>0</v>
      </c>
      <c r="AH58" t="s">
        <v>197</v>
      </c>
      <c r="AI58" s="36">
        <f t="shared" si="2"/>
        <v>3</v>
      </c>
      <c r="AJ58" t="s">
        <v>197</v>
      </c>
      <c r="AK58" s="36">
        <f t="shared" ref="AK58" si="283">_xlfn.XLOOKUP(AJ58,$K$106:$K$110,$M$106:$M$110)</f>
        <v>3</v>
      </c>
      <c r="AL58" t="s">
        <v>192</v>
      </c>
      <c r="AM58" s="36">
        <f t="shared" ref="AM58" si="284">_xlfn.XLOOKUP(AL58,$L$106:$L$110,$M$106:$M$110)</f>
        <v>1</v>
      </c>
      <c r="AN58" t="s">
        <v>236</v>
      </c>
      <c r="AO58" s="36">
        <f t="shared" ref="AO58" si="285">_xlfn.XLOOKUP(AN58,$L$106:$L$110,$M$106:$M$110)</f>
        <v>2</v>
      </c>
      <c r="AP58" t="s">
        <v>200</v>
      </c>
      <c r="AQ58" s="36">
        <f t="shared" ref="AQ58" si="286">_xlfn.XLOOKUP(AP58,$L$106:$L$110,$M$106:$M$110)</f>
        <v>3</v>
      </c>
      <c r="AR58" t="s">
        <v>236</v>
      </c>
      <c r="AS58" s="36">
        <f t="shared" ref="AS58" si="287">_xlfn.XLOOKUP(AR58,$L$106:$L$110,$M$106:$M$110)</f>
        <v>2</v>
      </c>
      <c r="AT58" t="s">
        <v>61</v>
      </c>
      <c r="AU58" t="s">
        <v>59</v>
      </c>
      <c r="AV58" s="40">
        <v>25.5</v>
      </c>
      <c r="AW58" s="40">
        <v>5.5</v>
      </c>
      <c r="AX58" s="36">
        <f t="shared" si="8"/>
        <v>0.22</v>
      </c>
      <c r="AY58" t="s">
        <v>253</v>
      </c>
      <c r="AZ58" t="s">
        <v>197</v>
      </c>
      <c r="BA58" s="36">
        <f t="shared" si="9"/>
        <v>3</v>
      </c>
      <c r="BB58" t="s">
        <v>197</v>
      </c>
      <c r="BC58" s="36">
        <f t="shared" si="10"/>
        <v>3</v>
      </c>
      <c r="BD58" t="s">
        <v>198</v>
      </c>
      <c r="BE58" s="36">
        <f t="shared" si="11"/>
        <v>4</v>
      </c>
      <c r="BF58" t="s">
        <v>388</v>
      </c>
      <c r="BG58" t="s">
        <v>203</v>
      </c>
      <c r="BH58" t="s">
        <v>204</v>
      </c>
      <c r="BI58" t="s">
        <v>207</v>
      </c>
      <c r="BJ58" t="s">
        <v>205</v>
      </c>
      <c r="BK58" t="s">
        <v>219</v>
      </c>
      <c r="BL58" t="s">
        <v>220</v>
      </c>
      <c r="BM58" s="35">
        <f t="shared" si="12"/>
        <v>3</v>
      </c>
      <c r="BN58" s="35" t="s">
        <v>222</v>
      </c>
      <c r="BO58" s="35" t="s">
        <v>222</v>
      </c>
    </row>
    <row r="59" spans="1:67" ht="15.5" x14ac:dyDescent="0.35">
      <c r="A59" s="24">
        <v>44969.44672453704</v>
      </c>
      <c r="B59" s="24">
        <v>44969.451643518521</v>
      </c>
      <c r="C59" s="23">
        <v>100</v>
      </c>
      <c r="D59" s="23">
        <v>425</v>
      </c>
      <c r="E59" s="25" t="s">
        <v>179</v>
      </c>
      <c r="F59" s="24">
        <v>44969.451643518521</v>
      </c>
      <c r="G59">
        <v>25</v>
      </c>
      <c r="H59" t="s">
        <v>186</v>
      </c>
      <c r="I59" t="s">
        <v>187</v>
      </c>
      <c r="J59" t="s">
        <v>320</v>
      </c>
      <c r="K59" t="s">
        <v>226</v>
      </c>
      <c r="L59" t="s">
        <v>227</v>
      </c>
      <c r="M59" t="s">
        <v>59</v>
      </c>
      <c r="N59" t="s">
        <v>59</v>
      </c>
      <c r="O59" s="40">
        <v>5.5</v>
      </c>
      <c r="P59" s="40">
        <v>5.5</v>
      </c>
      <c r="Q59" s="36">
        <f t="shared" si="0"/>
        <v>1</v>
      </c>
      <c r="R59" t="s">
        <v>193</v>
      </c>
      <c r="S59" s="36">
        <f t="shared" si="1"/>
        <v>0</v>
      </c>
      <c r="T59" t="s">
        <v>193</v>
      </c>
      <c r="U59" s="36">
        <f t="shared" si="1"/>
        <v>0</v>
      </c>
      <c r="V59" t="s">
        <v>235</v>
      </c>
      <c r="W59" t="s">
        <v>193</v>
      </c>
      <c r="X59" s="36">
        <v>2</v>
      </c>
      <c r="Y59" t="s">
        <v>193</v>
      </c>
      <c r="Z59" s="36">
        <v>2</v>
      </c>
      <c r="AA59" t="s">
        <v>193</v>
      </c>
      <c r="AB59" s="36">
        <v>2</v>
      </c>
      <c r="AC59" t="s">
        <v>193</v>
      </c>
      <c r="AD59" s="36">
        <v>2</v>
      </c>
      <c r="AE59" t="s">
        <v>294</v>
      </c>
      <c r="AF59" t="s">
        <v>216</v>
      </c>
      <c r="AG59" s="36">
        <f t="shared" si="2"/>
        <v>1</v>
      </c>
      <c r="AH59" t="s">
        <v>197</v>
      </c>
      <c r="AI59" s="36">
        <f t="shared" si="2"/>
        <v>3</v>
      </c>
      <c r="AJ59" t="s">
        <v>197</v>
      </c>
      <c r="AK59" s="36">
        <f t="shared" ref="AK59" si="288">_xlfn.XLOOKUP(AJ59,$K$106:$K$110,$M$106:$M$110)</f>
        <v>3</v>
      </c>
      <c r="AL59" t="s">
        <v>192</v>
      </c>
      <c r="AM59" s="36">
        <f t="shared" ref="AM59" si="289">_xlfn.XLOOKUP(AL59,$L$106:$L$110,$M$106:$M$110)</f>
        <v>1</v>
      </c>
      <c r="AN59" t="s">
        <v>192</v>
      </c>
      <c r="AO59" s="36">
        <f t="shared" ref="AO59" si="290">_xlfn.XLOOKUP(AN59,$L$106:$L$110,$M$106:$M$110)</f>
        <v>1</v>
      </c>
      <c r="AP59" t="s">
        <v>200</v>
      </c>
      <c r="AQ59" s="36">
        <f t="shared" ref="AQ59" si="291">_xlfn.XLOOKUP(AP59,$L$106:$L$110,$M$106:$M$110)</f>
        <v>3</v>
      </c>
      <c r="AR59" t="s">
        <v>200</v>
      </c>
      <c r="AS59" s="36">
        <f t="shared" ref="AS59" si="292">_xlfn.XLOOKUP(AR59,$L$106:$L$110,$M$106:$M$110)</f>
        <v>3</v>
      </c>
      <c r="AT59" t="s">
        <v>69</v>
      </c>
      <c r="AU59" t="s">
        <v>64</v>
      </c>
      <c r="AV59" s="40">
        <v>105.5</v>
      </c>
      <c r="AW59" s="40">
        <v>55.5</v>
      </c>
      <c r="AX59" s="36">
        <f t="shared" si="8"/>
        <v>0.53</v>
      </c>
      <c r="AY59" t="s">
        <v>417</v>
      </c>
      <c r="AZ59" t="s">
        <v>197</v>
      </c>
      <c r="BA59" s="36">
        <f t="shared" si="9"/>
        <v>3</v>
      </c>
      <c r="BB59" t="s">
        <v>197</v>
      </c>
      <c r="BC59" s="36">
        <f t="shared" si="10"/>
        <v>3</v>
      </c>
      <c r="BD59" t="s">
        <v>197</v>
      </c>
      <c r="BE59" s="36">
        <f t="shared" si="11"/>
        <v>3</v>
      </c>
      <c r="BF59" t="s">
        <v>202</v>
      </c>
      <c r="BG59" t="s">
        <v>203</v>
      </c>
      <c r="BH59" t="s">
        <v>204</v>
      </c>
      <c r="BI59" t="s">
        <v>207</v>
      </c>
      <c r="BJ59" t="s">
        <v>206</v>
      </c>
      <c r="BK59" t="s">
        <v>205</v>
      </c>
      <c r="BL59" t="s">
        <v>302</v>
      </c>
      <c r="BM59" s="35">
        <f t="shared" si="12"/>
        <v>1</v>
      </c>
      <c r="BN59" s="35" t="s">
        <v>222</v>
      </c>
      <c r="BO59" s="35" t="s">
        <v>222</v>
      </c>
    </row>
    <row r="60" spans="1:67" ht="15.5" x14ac:dyDescent="0.35">
      <c r="A60" s="24">
        <v>44973.465173611112</v>
      </c>
      <c r="B60" s="24">
        <v>44973.472858796296</v>
      </c>
      <c r="C60" s="23">
        <v>100</v>
      </c>
      <c r="D60" s="23">
        <v>664</v>
      </c>
      <c r="E60" s="25" t="s">
        <v>179</v>
      </c>
      <c r="F60" s="24">
        <v>44973.472858796296</v>
      </c>
      <c r="G60">
        <v>21</v>
      </c>
      <c r="H60" t="s">
        <v>186</v>
      </c>
      <c r="I60" t="s">
        <v>187</v>
      </c>
      <c r="J60" t="s">
        <v>242</v>
      </c>
      <c r="K60" t="s">
        <v>189</v>
      </c>
      <c r="L60" t="s">
        <v>301</v>
      </c>
      <c r="M60" t="s">
        <v>59</v>
      </c>
      <c r="N60" t="s">
        <v>59</v>
      </c>
      <c r="O60" s="40">
        <v>5.5</v>
      </c>
      <c r="P60" s="40">
        <v>5.5</v>
      </c>
      <c r="Q60" s="36">
        <f t="shared" si="0"/>
        <v>1</v>
      </c>
      <c r="R60" t="s">
        <v>236</v>
      </c>
      <c r="S60" s="36">
        <f t="shared" si="1"/>
        <v>2</v>
      </c>
      <c r="T60" t="s">
        <v>192</v>
      </c>
      <c r="U60" s="36">
        <f t="shared" si="1"/>
        <v>1</v>
      </c>
      <c r="V60" t="s">
        <v>282</v>
      </c>
      <c r="W60" t="s">
        <v>192</v>
      </c>
      <c r="X60" s="36">
        <v>3</v>
      </c>
      <c r="Y60" t="s">
        <v>192</v>
      </c>
      <c r="Z60" s="36">
        <v>3</v>
      </c>
      <c r="AA60" t="s">
        <v>192</v>
      </c>
      <c r="AB60" s="36">
        <v>3</v>
      </c>
      <c r="AC60" t="s">
        <v>192</v>
      </c>
      <c r="AD60" s="36">
        <v>3</v>
      </c>
      <c r="AE60" t="s">
        <v>448</v>
      </c>
      <c r="AF60" t="s">
        <v>216</v>
      </c>
      <c r="AG60" s="36">
        <f t="shared" si="2"/>
        <v>1</v>
      </c>
      <c r="AH60" t="s">
        <v>216</v>
      </c>
      <c r="AI60" s="36">
        <f t="shared" si="2"/>
        <v>1</v>
      </c>
      <c r="AJ60" t="s">
        <v>196</v>
      </c>
      <c r="AK60" s="36">
        <f t="shared" ref="AK60" si="293">_xlfn.XLOOKUP(AJ60,$K$106:$K$110,$M$106:$M$110)</f>
        <v>2</v>
      </c>
      <c r="AL60" t="s">
        <v>200</v>
      </c>
      <c r="AM60" s="36">
        <f t="shared" ref="AM60" si="294">_xlfn.XLOOKUP(AL60,$L$106:$L$110,$M$106:$M$110)</f>
        <v>3</v>
      </c>
      <c r="AN60" t="s">
        <v>192</v>
      </c>
      <c r="AO60" s="36">
        <f t="shared" ref="AO60" si="295">_xlfn.XLOOKUP(AN60,$L$106:$L$110,$M$106:$M$110)</f>
        <v>1</v>
      </c>
      <c r="AP60" t="s">
        <v>199</v>
      </c>
      <c r="AQ60" s="36">
        <f t="shared" ref="AQ60" si="296">_xlfn.XLOOKUP(AP60,$L$106:$L$110,$M$106:$M$110)</f>
        <v>4</v>
      </c>
      <c r="AR60" t="s">
        <v>192</v>
      </c>
      <c r="AS60" s="36">
        <f t="shared" ref="AS60" si="297">_xlfn.XLOOKUP(AR60,$L$106:$L$110,$M$106:$M$110)</f>
        <v>1</v>
      </c>
      <c r="AT60" t="s">
        <v>61</v>
      </c>
      <c r="AU60" t="s">
        <v>59</v>
      </c>
      <c r="AV60" s="40">
        <v>25.5</v>
      </c>
      <c r="AW60" s="40">
        <v>5.5</v>
      </c>
      <c r="AX60" s="36">
        <f t="shared" si="8"/>
        <v>0.22</v>
      </c>
      <c r="AY60" t="s">
        <v>376</v>
      </c>
      <c r="AZ60" t="s">
        <v>197</v>
      </c>
      <c r="BA60" s="36">
        <f t="shared" si="9"/>
        <v>3</v>
      </c>
      <c r="BB60" t="s">
        <v>198</v>
      </c>
      <c r="BC60" s="36">
        <f t="shared" si="10"/>
        <v>4</v>
      </c>
      <c r="BD60" t="s">
        <v>198</v>
      </c>
      <c r="BE60" s="36">
        <f t="shared" si="11"/>
        <v>4</v>
      </c>
      <c r="BF60" t="s">
        <v>204</v>
      </c>
      <c r="BG60" t="s">
        <v>202</v>
      </c>
      <c r="BH60" t="s">
        <v>336</v>
      </c>
      <c r="BI60" t="s">
        <v>205</v>
      </c>
      <c r="BJ60" t="s">
        <v>207</v>
      </c>
      <c r="BK60" t="s">
        <v>219</v>
      </c>
      <c r="BL60" t="s">
        <v>220</v>
      </c>
      <c r="BM60" s="35">
        <f t="shared" si="12"/>
        <v>3</v>
      </c>
      <c r="BN60" s="35" t="s">
        <v>222</v>
      </c>
      <c r="BO60" s="35" t="s">
        <v>222</v>
      </c>
    </row>
    <row r="61" spans="1:67" ht="15.5" x14ac:dyDescent="0.35">
      <c r="A61" s="24">
        <v>44968.874814814815</v>
      </c>
      <c r="B61" s="24">
        <v>44968.881689814814</v>
      </c>
      <c r="C61" s="23">
        <v>100</v>
      </c>
      <c r="D61" s="23">
        <v>594</v>
      </c>
      <c r="E61" s="25" t="s">
        <v>179</v>
      </c>
      <c r="F61" s="24">
        <v>44968.881689814814</v>
      </c>
      <c r="G61">
        <v>25</v>
      </c>
      <c r="H61" t="s">
        <v>186</v>
      </c>
      <c r="I61" t="s">
        <v>187</v>
      </c>
      <c r="J61" t="s">
        <v>225</v>
      </c>
      <c r="K61" t="s">
        <v>226</v>
      </c>
      <c r="L61" t="s">
        <v>227</v>
      </c>
      <c r="M61">
        <v>0</v>
      </c>
      <c r="N61">
        <v>0</v>
      </c>
      <c r="O61" s="40">
        <v>0</v>
      </c>
      <c r="P61" s="40">
        <v>0</v>
      </c>
      <c r="Q61" s="36" t="str">
        <f t="shared" si="0"/>
        <v/>
      </c>
      <c r="R61" t="s">
        <v>193</v>
      </c>
      <c r="S61" s="36">
        <f t="shared" si="1"/>
        <v>0</v>
      </c>
      <c r="T61" t="s">
        <v>193</v>
      </c>
      <c r="U61" s="36">
        <f t="shared" si="1"/>
        <v>0</v>
      </c>
      <c r="V61" t="s">
        <v>235</v>
      </c>
      <c r="W61" t="s">
        <v>192</v>
      </c>
      <c r="X61" s="36">
        <v>1</v>
      </c>
      <c r="Y61" t="s">
        <v>193</v>
      </c>
      <c r="Z61" s="36">
        <v>1</v>
      </c>
      <c r="AA61" t="s">
        <v>193</v>
      </c>
      <c r="AB61" s="36">
        <v>1</v>
      </c>
      <c r="AC61" t="s">
        <v>193</v>
      </c>
      <c r="AD61" s="36">
        <v>1</v>
      </c>
      <c r="AE61" t="s">
        <v>294</v>
      </c>
      <c r="AF61" t="s">
        <v>196</v>
      </c>
      <c r="AG61" s="36">
        <f t="shared" si="2"/>
        <v>2</v>
      </c>
      <c r="AH61" t="s">
        <v>198</v>
      </c>
      <c r="AI61" s="36">
        <f t="shared" si="2"/>
        <v>4</v>
      </c>
      <c r="AJ61" t="s">
        <v>198</v>
      </c>
      <c r="AK61" s="36">
        <f t="shared" ref="AK61" si="298">_xlfn.XLOOKUP(AJ61,$K$106:$K$110,$M$106:$M$110)</f>
        <v>4</v>
      </c>
      <c r="AL61" t="s">
        <v>200</v>
      </c>
      <c r="AM61" s="36">
        <f t="shared" ref="AM61" si="299">_xlfn.XLOOKUP(AL61,$L$106:$L$110,$M$106:$M$110)</f>
        <v>3</v>
      </c>
      <c r="AN61" t="s">
        <v>236</v>
      </c>
      <c r="AO61" s="36">
        <f t="shared" ref="AO61" si="300">_xlfn.XLOOKUP(AN61,$L$106:$L$110,$M$106:$M$110)</f>
        <v>2</v>
      </c>
      <c r="AP61" t="s">
        <v>200</v>
      </c>
      <c r="AQ61" s="36">
        <f t="shared" ref="AQ61" si="301">_xlfn.XLOOKUP(AP61,$L$106:$L$110,$M$106:$M$110)</f>
        <v>3</v>
      </c>
      <c r="AR61" t="s">
        <v>200</v>
      </c>
      <c r="AS61" s="36">
        <f t="shared" ref="AS61" si="302">_xlfn.XLOOKUP(AR61,$L$106:$L$110,$M$106:$M$110)</f>
        <v>3</v>
      </c>
      <c r="AT61" t="s">
        <v>61</v>
      </c>
      <c r="AU61" t="s">
        <v>60</v>
      </c>
      <c r="AV61" s="40">
        <v>25.5</v>
      </c>
      <c r="AW61" s="40">
        <v>15.5</v>
      </c>
      <c r="AX61" s="36">
        <f t="shared" si="8"/>
        <v>0.61</v>
      </c>
      <c r="AY61" t="s">
        <v>253</v>
      </c>
      <c r="AZ61" t="s">
        <v>196</v>
      </c>
      <c r="BA61" s="36">
        <f t="shared" si="9"/>
        <v>2</v>
      </c>
      <c r="BB61" t="s">
        <v>198</v>
      </c>
      <c r="BC61" s="36">
        <f t="shared" si="10"/>
        <v>4</v>
      </c>
      <c r="BD61" t="s">
        <v>198</v>
      </c>
      <c r="BE61" s="36">
        <f t="shared" si="11"/>
        <v>4</v>
      </c>
      <c r="BF61" t="s">
        <v>202</v>
      </c>
      <c r="BG61" t="s">
        <v>204</v>
      </c>
      <c r="BH61" t="s">
        <v>203</v>
      </c>
      <c r="BI61" t="s">
        <v>207</v>
      </c>
      <c r="BJ61" t="s">
        <v>219</v>
      </c>
      <c r="BK61" t="s">
        <v>206</v>
      </c>
      <c r="BL61" t="s">
        <v>302</v>
      </c>
      <c r="BM61" s="35">
        <f t="shared" si="12"/>
        <v>1</v>
      </c>
      <c r="BN61" s="35" t="s">
        <v>222</v>
      </c>
      <c r="BO61" s="35" t="s">
        <v>222</v>
      </c>
    </row>
    <row r="62" spans="1:67" ht="15.5" x14ac:dyDescent="0.35">
      <c r="A62" s="24">
        <v>44970.454212962963</v>
      </c>
      <c r="B62" s="24">
        <v>44970.460428240738</v>
      </c>
      <c r="C62" s="23">
        <v>100</v>
      </c>
      <c r="D62" s="23">
        <v>537</v>
      </c>
      <c r="E62" s="25" t="s">
        <v>179</v>
      </c>
      <c r="F62" s="24">
        <v>44970.460428240738</v>
      </c>
      <c r="G62">
        <v>29</v>
      </c>
      <c r="H62" t="s">
        <v>186</v>
      </c>
      <c r="I62" t="s">
        <v>187</v>
      </c>
      <c r="J62" t="s">
        <v>225</v>
      </c>
      <c r="K62" t="s">
        <v>226</v>
      </c>
      <c r="L62" t="s">
        <v>227</v>
      </c>
      <c r="M62" t="s">
        <v>59</v>
      </c>
      <c r="N62">
        <v>0</v>
      </c>
      <c r="O62" s="40">
        <v>5.5</v>
      </c>
      <c r="P62" s="40">
        <v>0</v>
      </c>
      <c r="Q62" s="36">
        <f t="shared" si="0"/>
        <v>0</v>
      </c>
      <c r="R62" t="s">
        <v>192</v>
      </c>
      <c r="S62" s="36">
        <f t="shared" si="1"/>
        <v>1</v>
      </c>
      <c r="T62" t="s">
        <v>193</v>
      </c>
      <c r="U62" s="36">
        <f t="shared" si="1"/>
        <v>0</v>
      </c>
      <c r="V62" t="s">
        <v>235</v>
      </c>
      <c r="W62" t="s">
        <v>192</v>
      </c>
      <c r="X62" s="36">
        <v>0</v>
      </c>
      <c r="Y62" t="s">
        <v>192</v>
      </c>
      <c r="Z62" s="36">
        <v>0</v>
      </c>
      <c r="AA62" t="s">
        <v>192</v>
      </c>
      <c r="AB62" s="36">
        <v>0</v>
      </c>
      <c r="AC62" t="s">
        <v>192</v>
      </c>
      <c r="AD62" s="36">
        <v>0</v>
      </c>
      <c r="AE62" t="s">
        <v>228</v>
      </c>
      <c r="AF62" t="s">
        <v>196</v>
      </c>
      <c r="AG62" s="36">
        <f t="shared" si="2"/>
        <v>2</v>
      </c>
      <c r="AH62" t="s">
        <v>216</v>
      </c>
      <c r="AI62" s="36">
        <f t="shared" si="2"/>
        <v>1</v>
      </c>
      <c r="AJ62" t="s">
        <v>196</v>
      </c>
      <c r="AK62" s="36">
        <f t="shared" ref="AK62" si="303">_xlfn.XLOOKUP(AJ62,$K$106:$K$110,$M$106:$M$110)</f>
        <v>2</v>
      </c>
      <c r="AL62" t="s">
        <v>193</v>
      </c>
      <c r="AM62" s="36">
        <f t="shared" ref="AM62" si="304">_xlfn.XLOOKUP(AL62,$L$106:$L$110,$M$106:$M$110)</f>
        <v>0</v>
      </c>
      <c r="AN62" t="s">
        <v>193</v>
      </c>
      <c r="AO62" s="36">
        <f t="shared" ref="AO62" si="305">_xlfn.XLOOKUP(AN62,$L$106:$L$110,$M$106:$M$110)</f>
        <v>0</v>
      </c>
      <c r="AP62" t="s">
        <v>200</v>
      </c>
      <c r="AQ62" s="36">
        <f t="shared" ref="AQ62" si="306">_xlfn.XLOOKUP(AP62,$L$106:$L$110,$M$106:$M$110)</f>
        <v>3</v>
      </c>
      <c r="AR62" t="s">
        <v>193</v>
      </c>
      <c r="AS62" s="36">
        <f t="shared" ref="AS62" si="307">_xlfn.XLOOKUP(AR62,$L$106:$L$110,$M$106:$M$110)</f>
        <v>0</v>
      </c>
      <c r="AT62" t="s">
        <v>60</v>
      </c>
      <c r="AU62" t="s">
        <v>59</v>
      </c>
      <c r="AV62" s="40">
        <v>15.5</v>
      </c>
      <c r="AW62" s="40">
        <v>5.5</v>
      </c>
      <c r="AX62" s="36">
        <f t="shared" si="8"/>
        <v>0.35</v>
      </c>
      <c r="AY62" t="s">
        <v>397</v>
      </c>
      <c r="AZ62" t="s">
        <v>198</v>
      </c>
      <c r="BA62" s="36">
        <f t="shared" si="9"/>
        <v>4</v>
      </c>
      <c r="BB62" t="s">
        <v>198</v>
      </c>
      <c r="BC62" s="36">
        <f t="shared" si="10"/>
        <v>4</v>
      </c>
      <c r="BD62" t="s">
        <v>198</v>
      </c>
      <c r="BE62" s="36">
        <f t="shared" si="11"/>
        <v>4</v>
      </c>
      <c r="BF62" t="s">
        <v>388</v>
      </c>
      <c r="BG62" t="s">
        <v>204</v>
      </c>
      <c r="BH62" t="s">
        <v>203</v>
      </c>
      <c r="BI62" t="s">
        <v>205</v>
      </c>
      <c r="BJ62" t="s">
        <v>207</v>
      </c>
      <c r="BK62" t="s">
        <v>736</v>
      </c>
      <c r="BL62" t="s">
        <v>220</v>
      </c>
      <c r="BM62" s="35">
        <f t="shared" si="12"/>
        <v>3</v>
      </c>
      <c r="BN62" s="35" t="s">
        <v>222</v>
      </c>
      <c r="BO62" s="35" t="s">
        <v>222</v>
      </c>
    </row>
    <row r="63" spans="1:67" ht="15.5" x14ac:dyDescent="0.35">
      <c r="A63" s="24">
        <v>44976.452615740738</v>
      </c>
      <c r="B63" s="24">
        <v>44976.460300925923</v>
      </c>
      <c r="C63" s="23">
        <v>100</v>
      </c>
      <c r="D63" s="23">
        <v>664</v>
      </c>
      <c r="E63" s="25" t="s">
        <v>179</v>
      </c>
      <c r="F63" s="24">
        <v>44976.460300925923</v>
      </c>
      <c r="G63">
        <v>23</v>
      </c>
      <c r="H63" t="s">
        <v>186</v>
      </c>
      <c r="I63" t="s">
        <v>187</v>
      </c>
      <c r="J63" t="s">
        <v>260</v>
      </c>
      <c r="K63" t="s">
        <v>226</v>
      </c>
      <c r="L63" t="s">
        <v>261</v>
      </c>
      <c r="M63">
        <v>0</v>
      </c>
      <c r="N63">
        <v>0</v>
      </c>
      <c r="O63" s="40">
        <v>0</v>
      </c>
      <c r="P63" s="40">
        <v>0</v>
      </c>
      <c r="Q63" s="36" t="str">
        <f t="shared" si="0"/>
        <v/>
      </c>
      <c r="R63" t="s">
        <v>236</v>
      </c>
      <c r="S63" s="36">
        <f t="shared" si="1"/>
        <v>2</v>
      </c>
      <c r="T63" t="s">
        <v>236</v>
      </c>
      <c r="U63" s="36">
        <f t="shared" si="1"/>
        <v>2</v>
      </c>
      <c r="V63" s="35" t="s">
        <v>274</v>
      </c>
      <c r="W63" t="s">
        <v>192</v>
      </c>
      <c r="X63" s="36">
        <v>1</v>
      </c>
      <c r="Y63" t="s">
        <v>192</v>
      </c>
      <c r="Z63" s="36">
        <v>1</v>
      </c>
      <c r="AA63" t="s">
        <v>192</v>
      </c>
      <c r="AB63" s="36">
        <v>1</v>
      </c>
      <c r="AC63" t="s">
        <v>192</v>
      </c>
      <c r="AD63" s="36">
        <v>1</v>
      </c>
      <c r="AE63" t="s">
        <v>237</v>
      </c>
      <c r="AF63" t="s">
        <v>196</v>
      </c>
      <c r="AG63" s="36">
        <f t="shared" si="2"/>
        <v>2</v>
      </c>
      <c r="AH63" t="s">
        <v>197</v>
      </c>
      <c r="AI63" s="36">
        <f t="shared" si="2"/>
        <v>3</v>
      </c>
      <c r="AJ63" t="s">
        <v>197</v>
      </c>
      <c r="AK63" s="36">
        <f t="shared" ref="AK63" si="308">_xlfn.XLOOKUP(AJ63,$K$106:$K$110,$M$106:$M$110)</f>
        <v>3</v>
      </c>
      <c r="AL63" t="s">
        <v>199</v>
      </c>
      <c r="AM63" s="36">
        <f t="shared" ref="AM63" si="309">_xlfn.XLOOKUP(AL63,$L$106:$L$110,$M$106:$M$110)</f>
        <v>4</v>
      </c>
      <c r="AN63" t="s">
        <v>199</v>
      </c>
      <c r="AO63" s="36">
        <f t="shared" ref="AO63" si="310">_xlfn.XLOOKUP(AN63,$L$106:$L$110,$M$106:$M$110)</f>
        <v>4</v>
      </c>
      <c r="AP63" t="s">
        <v>199</v>
      </c>
      <c r="AQ63" s="36">
        <f t="shared" ref="AQ63" si="311">_xlfn.XLOOKUP(AP63,$L$106:$L$110,$M$106:$M$110)</f>
        <v>4</v>
      </c>
      <c r="AR63" t="s">
        <v>199</v>
      </c>
      <c r="AS63" s="36">
        <f t="shared" ref="AS63" si="312">_xlfn.XLOOKUP(AR63,$L$106:$L$110,$M$106:$M$110)</f>
        <v>4</v>
      </c>
      <c r="AT63" t="s">
        <v>63</v>
      </c>
      <c r="AU63" t="s">
        <v>60</v>
      </c>
      <c r="AV63" s="40">
        <v>45.5</v>
      </c>
      <c r="AW63" s="40">
        <v>15.5</v>
      </c>
      <c r="AX63" s="36">
        <f t="shared" si="8"/>
        <v>0.34</v>
      </c>
      <c r="AY63" t="s">
        <v>253</v>
      </c>
      <c r="AZ63" t="s">
        <v>198</v>
      </c>
      <c r="BA63" s="36">
        <f t="shared" si="9"/>
        <v>4</v>
      </c>
      <c r="BB63" t="s">
        <v>198</v>
      </c>
      <c r="BC63" s="36">
        <f t="shared" si="10"/>
        <v>4</v>
      </c>
      <c r="BD63" t="s">
        <v>198</v>
      </c>
      <c r="BE63" s="36">
        <f t="shared" si="11"/>
        <v>4</v>
      </c>
      <c r="BF63" t="s">
        <v>202</v>
      </c>
      <c r="BG63" t="s">
        <v>204</v>
      </c>
      <c r="BH63" t="s">
        <v>737</v>
      </c>
      <c r="BI63" t="s">
        <v>219</v>
      </c>
      <c r="BJ63" t="s">
        <v>205</v>
      </c>
      <c r="BK63" t="s">
        <v>207</v>
      </c>
      <c r="BL63" t="s">
        <v>220</v>
      </c>
      <c r="BM63" s="35">
        <f t="shared" si="12"/>
        <v>3</v>
      </c>
      <c r="BN63" s="35" t="s">
        <v>222</v>
      </c>
      <c r="BO63" s="35" t="s">
        <v>222</v>
      </c>
    </row>
    <row r="64" spans="1:67" ht="15.5" x14ac:dyDescent="0.35">
      <c r="A64" s="24">
        <v>44971.435289351852</v>
      </c>
      <c r="B64" s="24">
        <v>44971.442013888889</v>
      </c>
      <c r="C64" s="23">
        <v>100</v>
      </c>
      <c r="D64" s="23">
        <v>581</v>
      </c>
      <c r="E64" s="25" t="s">
        <v>179</v>
      </c>
      <c r="F64" s="24">
        <v>44971.442013888889</v>
      </c>
      <c r="G64">
        <v>24</v>
      </c>
      <c r="H64" t="s">
        <v>186</v>
      </c>
      <c r="I64" t="s">
        <v>187</v>
      </c>
      <c r="J64" t="s">
        <v>242</v>
      </c>
      <c r="K64" t="s">
        <v>226</v>
      </c>
      <c r="L64" t="s">
        <v>261</v>
      </c>
      <c r="M64" t="s">
        <v>59</v>
      </c>
      <c r="N64">
        <v>0</v>
      </c>
      <c r="O64" s="40">
        <v>5.5</v>
      </c>
      <c r="P64" s="40">
        <v>0</v>
      </c>
      <c r="Q64" s="36">
        <f t="shared" si="0"/>
        <v>0</v>
      </c>
      <c r="R64" t="s">
        <v>192</v>
      </c>
      <c r="S64" s="36">
        <f t="shared" si="1"/>
        <v>1</v>
      </c>
      <c r="T64" t="s">
        <v>193</v>
      </c>
      <c r="U64" s="36">
        <f t="shared" si="1"/>
        <v>0</v>
      </c>
      <c r="V64" t="s">
        <v>735</v>
      </c>
      <c r="W64" t="s">
        <v>193</v>
      </c>
      <c r="X64" s="36">
        <v>0</v>
      </c>
      <c r="Y64" t="s">
        <v>193</v>
      </c>
      <c r="Z64" s="36">
        <v>0</v>
      </c>
      <c r="AA64" t="s">
        <v>192</v>
      </c>
      <c r="AB64" s="36">
        <v>0</v>
      </c>
      <c r="AC64" t="s">
        <v>192</v>
      </c>
      <c r="AD64" s="36">
        <v>0</v>
      </c>
      <c r="AE64" t="s">
        <v>214</v>
      </c>
      <c r="AF64" t="s">
        <v>196</v>
      </c>
      <c r="AG64" s="36">
        <f t="shared" si="2"/>
        <v>2</v>
      </c>
      <c r="AH64" t="s">
        <v>216</v>
      </c>
      <c r="AI64" s="36">
        <f t="shared" si="2"/>
        <v>1</v>
      </c>
      <c r="AJ64" t="s">
        <v>196</v>
      </c>
      <c r="AK64" s="36">
        <f t="shared" ref="AK64" si="313">_xlfn.XLOOKUP(AJ64,$K$106:$K$110,$M$106:$M$110)</f>
        <v>2</v>
      </c>
      <c r="AL64" t="s">
        <v>199</v>
      </c>
      <c r="AM64" s="36">
        <f t="shared" ref="AM64" si="314">_xlfn.XLOOKUP(AL64,$L$106:$L$110,$M$106:$M$110)</f>
        <v>4</v>
      </c>
      <c r="AN64" t="s">
        <v>200</v>
      </c>
      <c r="AO64" s="36">
        <f t="shared" ref="AO64" si="315">_xlfn.XLOOKUP(AN64,$L$106:$L$110,$M$106:$M$110)</f>
        <v>3</v>
      </c>
      <c r="AP64" t="s">
        <v>199</v>
      </c>
      <c r="AQ64" s="36">
        <f t="shared" ref="AQ64" si="316">_xlfn.XLOOKUP(AP64,$L$106:$L$110,$M$106:$M$110)</f>
        <v>4</v>
      </c>
      <c r="AR64" t="s">
        <v>199</v>
      </c>
      <c r="AS64" s="36">
        <f t="shared" ref="AS64" si="317">_xlfn.XLOOKUP(AR64,$L$106:$L$110,$M$106:$M$110)</f>
        <v>4</v>
      </c>
      <c r="AT64" t="s">
        <v>69</v>
      </c>
      <c r="AU64" t="s">
        <v>61</v>
      </c>
      <c r="AV64" s="40">
        <v>105.5</v>
      </c>
      <c r="AW64" s="40">
        <v>25.5</v>
      </c>
      <c r="AX64" s="36">
        <f t="shared" si="8"/>
        <v>0.24</v>
      </c>
      <c r="AY64" t="s">
        <v>263</v>
      </c>
      <c r="AZ64" t="s">
        <v>198</v>
      </c>
      <c r="BA64" s="36">
        <f t="shared" si="9"/>
        <v>4</v>
      </c>
      <c r="BB64" t="s">
        <v>197</v>
      </c>
      <c r="BC64" s="36">
        <f t="shared" si="10"/>
        <v>3</v>
      </c>
      <c r="BD64" t="s">
        <v>197</v>
      </c>
      <c r="BE64" s="36">
        <f t="shared" si="11"/>
        <v>3</v>
      </c>
      <c r="BF64" t="s">
        <v>388</v>
      </c>
      <c r="BG64" t="s">
        <v>203</v>
      </c>
      <c r="BH64" t="s">
        <v>407</v>
      </c>
      <c r="BI64" t="s">
        <v>207</v>
      </c>
      <c r="BJ64" t="s">
        <v>205</v>
      </c>
      <c r="BK64" t="s">
        <v>219</v>
      </c>
      <c r="BL64" t="s">
        <v>277</v>
      </c>
      <c r="BM64" s="35">
        <f t="shared" si="12"/>
        <v>2</v>
      </c>
      <c r="BN64" s="35" t="s">
        <v>222</v>
      </c>
      <c r="BO64" s="35" t="s">
        <v>222</v>
      </c>
    </row>
    <row r="65" spans="1:67" ht="15.5" x14ac:dyDescent="0.35">
      <c r="A65" s="24">
        <v>44966.761631944442</v>
      </c>
      <c r="B65" s="24">
        <v>44966.768263888887</v>
      </c>
      <c r="C65" s="23">
        <v>100</v>
      </c>
      <c r="D65" s="23">
        <v>573</v>
      </c>
      <c r="E65" s="25" t="s">
        <v>179</v>
      </c>
      <c r="F65" s="24">
        <v>44966.768263888887</v>
      </c>
      <c r="G65">
        <v>23</v>
      </c>
      <c r="H65" t="s">
        <v>186</v>
      </c>
      <c r="I65" t="s">
        <v>187</v>
      </c>
      <c r="J65" t="s">
        <v>242</v>
      </c>
      <c r="K65" t="s">
        <v>226</v>
      </c>
      <c r="L65" t="s">
        <v>227</v>
      </c>
      <c r="M65" t="s">
        <v>59</v>
      </c>
      <c r="N65">
        <v>0</v>
      </c>
      <c r="O65" s="40">
        <v>5.5</v>
      </c>
      <c r="P65" s="40">
        <v>0</v>
      </c>
      <c r="Q65" s="36">
        <f t="shared" si="0"/>
        <v>0</v>
      </c>
      <c r="R65" t="s">
        <v>192</v>
      </c>
      <c r="S65" s="36">
        <f t="shared" si="1"/>
        <v>1</v>
      </c>
      <c r="T65" t="s">
        <v>192</v>
      </c>
      <c r="U65" s="36">
        <f t="shared" si="1"/>
        <v>1</v>
      </c>
      <c r="V65" t="s">
        <v>214</v>
      </c>
      <c r="W65" t="s">
        <v>200</v>
      </c>
      <c r="X65" s="36">
        <v>2</v>
      </c>
      <c r="Y65" t="s">
        <v>200</v>
      </c>
      <c r="Z65" s="36">
        <v>2</v>
      </c>
      <c r="AA65" t="s">
        <v>200</v>
      </c>
      <c r="AB65" s="36">
        <v>2</v>
      </c>
      <c r="AC65" t="s">
        <v>200</v>
      </c>
      <c r="AD65" s="36">
        <v>2</v>
      </c>
      <c r="AE65" t="s">
        <v>237</v>
      </c>
      <c r="AF65" t="s">
        <v>295</v>
      </c>
      <c r="AG65" s="36">
        <f t="shared" si="2"/>
        <v>0</v>
      </c>
      <c r="AH65" t="s">
        <v>198</v>
      </c>
      <c r="AI65" s="36">
        <f t="shared" si="2"/>
        <v>4</v>
      </c>
      <c r="AJ65" t="s">
        <v>198</v>
      </c>
      <c r="AK65" s="36">
        <f t="shared" ref="AK65" si="318">_xlfn.XLOOKUP(AJ65,$K$106:$K$110,$M$106:$M$110)</f>
        <v>4</v>
      </c>
      <c r="AL65" t="s">
        <v>192</v>
      </c>
      <c r="AM65" s="36">
        <f t="shared" ref="AM65" si="319">_xlfn.XLOOKUP(AL65,$L$106:$L$110,$M$106:$M$110)</f>
        <v>1</v>
      </c>
      <c r="AN65" t="s">
        <v>192</v>
      </c>
      <c r="AO65" s="36">
        <f t="shared" ref="AO65" si="320">_xlfn.XLOOKUP(AN65,$L$106:$L$110,$M$106:$M$110)</f>
        <v>1</v>
      </c>
      <c r="AP65" t="s">
        <v>192</v>
      </c>
      <c r="AQ65" s="36">
        <f t="shared" ref="AQ65" si="321">_xlfn.XLOOKUP(AP65,$L$106:$L$110,$M$106:$M$110)</f>
        <v>1</v>
      </c>
      <c r="AR65" t="s">
        <v>192</v>
      </c>
      <c r="AS65" s="36">
        <f t="shared" ref="AS65" si="322">_xlfn.XLOOKUP(AR65,$L$106:$L$110,$M$106:$M$110)</f>
        <v>1</v>
      </c>
      <c r="AT65" t="s">
        <v>60</v>
      </c>
      <c r="AU65" t="s">
        <v>59</v>
      </c>
      <c r="AV65" s="40">
        <v>15.5</v>
      </c>
      <c r="AW65" s="40">
        <v>5.5</v>
      </c>
      <c r="AX65" s="36">
        <f t="shared" si="8"/>
        <v>0.35</v>
      </c>
      <c r="AY65" t="s">
        <v>440</v>
      </c>
      <c r="AZ65" t="s">
        <v>197</v>
      </c>
      <c r="BA65" s="36">
        <f t="shared" si="9"/>
        <v>3</v>
      </c>
      <c r="BB65" t="s">
        <v>198</v>
      </c>
      <c r="BC65" s="36">
        <f t="shared" si="10"/>
        <v>4</v>
      </c>
      <c r="BD65" t="s">
        <v>198</v>
      </c>
      <c r="BE65" s="36">
        <f t="shared" si="11"/>
        <v>4</v>
      </c>
      <c r="BF65" t="s">
        <v>202</v>
      </c>
      <c r="BG65" t="s">
        <v>204</v>
      </c>
      <c r="BH65" t="s">
        <v>203</v>
      </c>
      <c r="BI65" t="s">
        <v>207</v>
      </c>
      <c r="BJ65" t="s">
        <v>219</v>
      </c>
      <c r="BK65" t="s">
        <v>205</v>
      </c>
      <c r="BL65" t="s">
        <v>277</v>
      </c>
      <c r="BM65" s="35">
        <f t="shared" si="12"/>
        <v>2</v>
      </c>
      <c r="BN65" s="35" t="s">
        <v>222</v>
      </c>
      <c r="BO65" s="35" t="s">
        <v>222</v>
      </c>
    </row>
    <row r="66" spans="1:67" ht="15.5" x14ac:dyDescent="0.35">
      <c r="A66" s="24">
        <v>44976.941516203704</v>
      </c>
      <c r="B66" s="24">
        <v>44976.946539351855</v>
      </c>
      <c r="C66" s="23">
        <v>100</v>
      </c>
      <c r="D66" s="23">
        <v>434</v>
      </c>
      <c r="E66" s="25" t="s">
        <v>179</v>
      </c>
      <c r="F66" s="24">
        <v>44976.946539351855</v>
      </c>
      <c r="G66">
        <v>23</v>
      </c>
      <c r="H66" t="s">
        <v>186</v>
      </c>
      <c r="I66" t="s">
        <v>187</v>
      </c>
      <c r="J66" t="s">
        <v>382</v>
      </c>
      <c r="K66" t="s">
        <v>226</v>
      </c>
      <c r="L66" t="s">
        <v>227</v>
      </c>
      <c r="M66">
        <v>0</v>
      </c>
      <c r="N66">
        <v>0</v>
      </c>
      <c r="O66" s="40">
        <v>0</v>
      </c>
      <c r="P66" s="40">
        <v>0</v>
      </c>
      <c r="Q66" s="36" t="str">
        <f t="shared" si="0"/>
        <v/>
      </c>
      <c r="R66" t="s">
        <v>236</v>
      </c>
      <c r="S66" s="36">
        <f t="shared" si="1"/>
        <v>2</v>
      </c>
      <c r="T66" t="s">
        <v>193</v>
      </c>
      <c r="U66" s="36">
        <f t="shared" si="1"/>
        <v>0</v>
      </c>
      <c r="V66" t="s">
        <v>228</v>
      </c>
      <c r="W66" t="s">
        <v>193</v>
      </c>
      <c r="X66" s="36">
        <v>1</v>
      </c>
      <c r="Y66" t="s">
        <v>193</v>
      </c>
      <c r="Z66" s="36">
        <v>1</v>
      </c>
      <c r="AA66" t="s">
        <v>193</v>
      </c>
      <c r="AB66" s="36">
        <v>1</v>
      </c>
      <c r="AC66" t="s">
        <v>193</v>
      </c>
      <c r="AD66" s="36">
        <v>1</v>
      </c>
      <c r="AE66" t="s">
        <v>243</v>
      </c>
      <c r="AF66" t="s">
        <v>197</v>
      </c>
      <c r="AG66" s="36">
        <f t="shared" si="2"/>
        <v>3</v>
      </c>
      <c r="AH66" t="s">
        <v>197</v>
      </c>
      <c r="AI66" s="36">
        <f t="shared" si="2"/>
        <v>3</v>
      </c>
      <c r="AJ66" t="s">
        <v>197</v>
      </c>
      <c r="AK66" s="36">
        <f t="shared" ref="AK66" si="323">_xlfn.XLOOKUP(AJ66,$K$106:$K$110,$M$106:$M$110)</f>
        <v>3</v>
      </c>
      <c r="AL66" t="s">
        <v>193</v>
      </c>
      <c r="AM66" s="36">
        <f t="shared" ref="AM66" si="324">_xlfn.XLOOKUP(AL66,$L$106:$L$110,$M$106:$M$110)</f>
        <v>0</v>
      </c>
      <c r="AN66" t="s">
        <v>193</v>
      </c>
      <c r="AO66" s="36">
        <f t="shared" ref="AO66" si="325">_xlfn.XLOOKUP(AN66,$L$106:$L$110,$M$106:$M$110)</f>
        <v>0</v>
      </c>
      <c r="AP66" t="s">
        <v>193</v>
      </c>
      <c r="AQ66" s="36">
        <f t="shared" ref="AQ66" si="326">_xlfn.XLOOKUP(AP66,$L$106:$L$110,$M$106:$M$110)</f>
        <v>0</v>
      </c>
      <c r="AR66" t="s">
        <v>193</v>
      </c>
      <c r="AS66" s="36">
        <f t="shared" ref="AS66" si="327">_xlfn.XLOOKUP(AR66,$L$106:$L$110,$M$106:$M$110)</f>
        <v>0</v>
      </c>
      <c r="AT66" t="s">
        <v>60</v>
      </c>
      <c r="AU66" t="s">
        <v>59</v>
      </c>
      <c r="AV66" s="40">
        <v>15.5</v>
      </c>
      <c r="AW66" s="40">
        <v>5.5</v>
      </c>
      <c r="AX66" s="36">
        <f t="shared" si="8"/>
        <v>0.35</v>
      </c>
      <c r="AY66" t="s">
        <v>253</v>
      </c>
      <c r="AZ66" t="s">
        <v>197</v>
      </c>
      <c r="BA66" s="36">
        <f t="shared" si="9"/>
        <v>3</v>
      </c>
      <c r="BB66" t="s">
        <v>197</v>
      </c>
      <c r="BC66" s="36">
        <f t="shared" si="10"/>
        <v>3</v>
      </c>
      <c r="BD66" t="s">
        <v>197</v>
      </c>
      <c r="BE66" s="36">
        <f t="shared" si="11"/>
        <v>3</v>
      </c>
      <c r="BF66" t="s">
        <v>202</v>
      </c>
      <c r="BG66" t="s">
        <v>203</v>
      </c>
      <c r="BH66" t="s">
        <v>204</v>
      </c>
      <c r="BI66" t="s">
        <v>207</v>
      </c>
      <c r="BJ66" t="s">
        <v>205</v>
      </c>
      <c r="BK66" t="s">
        <v>206</v>
      </c>
      <c r="BL66" t="s">
        <v>220</v>
      </c>
      <c r="BM66" s="35">
        <f t="shared" si="12"/>
        <v>3</v>
      </c>
      <c r="BN66" s="35" t="s">
        <v>222</v>
      </c>
      <c r="BO66" s="35" t="s">
        <v>222</v>
      </c>
    </row>
    <row r="67" spans="1:67" ht="15.5" x14ac:dyDescent="0.35">
      <c r="A67" s="24">
        <v>44974.907199074078</v>
      </c>
      <c r="B67" s="24">
        <v>44974.912604166668</v>
      </c>
      <c r="C67" s="23">
        <v>100</v>
      </c>
      <c r="D67" s="23">
        <v>467</v>
      </c>
      <c r="E67" s="25" t="s">
        <v>179</v>
      </c>
      <c r="F67" s="24">
        <v>44974.912604166668</v>
      </c>
      <c r="G67">
        <v>19</v>
      </c>
      <c r="H67" t="s">
        <v>186</v>
      </c>
      <c r="I67" t="s">
        <v>187</v>
      </c>
      <c r="J67" t="s">
        <v>260</v>
      </c>
      <c r="K67" t="s">
        <v>226</v>
      </c>
      <c r="L67" t="s">
        <v>261</v>
      </c>
      <c r="M67">
        <v>0</v>
      </c>
      <c r="N67">
        <v>0</v>
      </c>
      <c r="O67" s="40">
        <v>0</v>
      </c>
      <c r="P67" s="40">
        <v>0</v>
      </c>
      <c r="Q67" s="36" t="str">
        <f t="shared" ref="Q67:Q99" si="328">IF(O67=0,"", ROUND(P67/O67,2))</f>
        <v/>
      </c>
      <c r="R67" t="s">
        <v>193</v>
      </c>
      <c r="S67" s="36">
        <f t="shared" ref="S67:U99" si="329">_xlfn.XLOOKUP(R67,$L$106:$L$110,$M$106:$M$110)</f>
        <v>0</v>
      </c>
      <c r="T67" t="s">
        <v>193</v>
      </c>
      <c r="U67" s="36">
        <f t="shared" si="329"/>
        <v>0</v>
      </c>
      <c r="V67" t="s">
        <v>235</v>
      </c>
      <c r="W67" t="s">
        <v>236</v>
      </c>
      <c r="X67" s="36">
        <v>1</v>
      </c>
      <c r="Y67" t="s">
        <v>236</v>
      </c>
      <c r="Z67" s="36">
        <v>1</v>
      </c>
      <c r="AA67" t="s">
        <v>236</v>
      </c>
      <c r="AB67" s="36">
        <v>1</v>
      </c>
      <c r="AC67" t="s">
        <v>236</v>
      </c>
      <c r="AD67" s="36">
        <v>1</v>
      </c>
      <c r="AE67" t="s">
        <v>262</v>
      </c>
      <c r="AF67" t="s">
        <v>295</v>
      </c>
      <c r="AG67" s="36">
        <f t="shared" ref="AG67:AI99" si="330">_xlfn.XLOOKUP(AF67,$K$106:$K$110,$M$106:$M$110)</f>
        <v>0</v>
      </c>
      <c r="AH67" t="s">
        <v>198</v>
      </c>
      <c r="AI67" s="36">
        <f t="shared" si="330"/>
        <v>4</v>
      </c>
      <c r="AJ67" t="s">
        <v>197</v>
      </c>
      <c r="AK67" s="36">
        <f t="shared" ref="AK67" si="331">_xlfn.XLOOKUP(AJ67,$K$106:$K$110,$M$106:$M$110)</f>
        <v>3</v>
      </c>
      <c r="AL67" t="s">
        <v>236</v>
      </c>
      <c r="AM67" s="36">
        <f t="shared" ref="AM67" si="332">_xlfn.XLOOKUP(AL67,$L$106:$L$110,$M$106:$M$110)</f>
        <v>2</v>
      </c>
      <c r="AN67" t="s">
        <v>192</v>
      </c>
      <c r="AO67" s="36">
        <f t="shared" ref="AO67" si="333">_xlfn.XLOOKUP(AN67,$L$106:$L$110,$M$106:$M$110)</f>
        <v>1</v>
      </c>
      <c r="AP67" t="s">
        <v>199</v>
      </c>
      <c r="AQ67" s="36">
        <f t="shared" ref="AQ67" si="334">_xlfn.XLOOKUP(AP67,$L$106:$L$110,$M$106:$M$110)</f>
        <v>4</v>
      </c>
      <c r="AR67" t="s">
        <v>199</v>
      </c>
      <c r="AS67" s="36">
        <f t="shared" ref="AS67" si="335">_xlfn.XLOOKUP(AR67,$L$106:$L$110,$M$106:$M$110)</f>
        <v>4</v>
      </c>
      <c r="AT67" t="s">
        <v>61</v>
      </c>
      <c r="AU67" t="s">
        <v>59</v>
      </c>
      <c r="AV67" s="40">
        <v>25.5</v>
      </c>
      <c r="AW67" s="40">
        <v>5.5</v>
      </c>
      <c r="AX67" s="36">
        <f t="shared" ref="AX67:AX99" si="336">IF(AV67=0,"",ROUND(AW67/AV67,2))</f>
        <v>0.22</v>
      </c>
      <c r="AY67" t="s">
        <v>253</v>
      </c>
      <c r="AZ67" t="s">
        <v>197</v>
      </c>
      <c r="BA67" s="36">
        <f t="shared" ref="BA67:BA99" si="337">_xlfn.XLOOKUP(AZ67,$K$106:$K$110,$M$106:$M$110)</f>
        <v>3</v>
      </c>
      <c r="BB67" t="s">
        <v>197</v>
      </c>
      <c r="BC67" s="36">
        <f t="shared" ref="BC67:BC99" si="338">_xlfn.XLOOKUP(BB67,$K$106:$K$110,$M$106:$M$110)</f>
        <v>3</v>
      </c>
      <c r="BD67" t="s">
        <v>197</v>
      </c>
      <c r="BE67" s="36">
        <f t="shared" ref="BE67:BE99" si="339">_xlfn.XLOOKUP(BD67,$K$106:$K$110,$M$106:$M$110)</f>
        <v>3</v>
      </c>
      <c r="BF67" t="s">
        <v>289</v>
      </c>
      <c r="BG67" t="s">
        <v>388</v>
      </c>
      <c r="BH67" t="s">
        <v>389</v>
      </c>
      <c r="BI67" t="s">
        <v>205</v>
      </c>
      <c r="BJ67" t="s">
        <v>207</v>
      </c>
      <c r="BK67" t="s">
        <v>219</v>
      </c>
      <c r="BL67" t="s">
        <v>220</v>
      </c>
      <c r="BM67" s="35">
        <f t="shared" ref="BM67:BM99" si="340">_xlfn.XLOOKUP(BL67,$BL$103:$BL$107,$BM$103:$BM$107)</f>
        <v>3</v>
      </c>
      <c r="BN67" s="35" t="s">
        <v>222</v>
      </c>
      <c r="BO67" s="35" t="s">
        <v>222</v>
      </c>
    </row>
    <row r="68" spans="1:67" ht="15.5" x14ac:dyDescent="0.35">
      <c r="A68" s="24">
        <v>44972.476030092592</v>
      </c>
      <c r="B68" s="24">
        <v>44972.483067129629</v>
      </c>
      <c r="C68" s="23">
        <v>100</v>
      </c>
      <c r="D68" s="23">
        <v>608</v>
      </c>
      <c r="E68" s="25" t="s">
        <v>179</v>
      </c>
      <c r="F68" s="24">
        <v>44972.483067129629</v>
      </c>
      <c r="G68">
        <v>24</v>
      </c>
      <c r="H68" t="s">
        <v>325</v>
      </c>
      <c r="I68" t="s">
        <v>325</v>
      </c>
      <c r="J68" t="s">
        <v>462</v>
      </c>
      <c r="K68" t="s">
        <v>226</v>
      </c>
      <c r="L68" t="s">
        <v>227</v>
      </c>
      <c r="M68">
        <v>0</v>
      </c>
      <c r="N68">
        <v>0</v>
      </c>
      <c r="O68" s="40">
        <v>0</v>
      </c>
      <c r="P68" s="40">
        <v>0</v>
      </c>
      <c r="Q68" s="36" t="str">
        <f t="shared" si="328"/>
        <v/>
      </c>
      <c r="R68" t="s">
        <v>192</v>
      </c>
      <c r="S68" s="36">
        <f t="shared" si="329"/>
        <v>1</v>
      </c>
      <c r="T68" t="s">
        <v>192</v>
      </c>
      <c r="U68" s="36">
        <f t="shared" si="329"/>
        <v>1</v>
      </c>
      <c r="V68" t="s">
        <v>251</v>
      </c>
      <c r="W68" t="s">
        <v>367</v>
      </c>
      <c r="X68" s="36">
        <v>1</v>
      </c>
      <c r="Y68" t="s">
        <v>367</v>
      </c>
      <c r="Z68" s="36">
        <v>1</v>
      </c>
      <c r="AA68" t="s">
        <v>193</v>
      </c>
      <c r="AB68" s="36">
        <v>1</v>
      </c>
      <c r="AC68" t="s">
        <v>193</v>
      </c>
      <c r="AD68" s="36">
        <v>1</v>
      </c>
      <c r="AE68" t="s">
        <v>368</v>
      </c>
      <c r="AF68" t="s">
        <v>295</v>
      </c>
      <c r="AG68" s="36">
        <f t="shared" si="330"/>
        <v>0</v>
      </c>
      <c r="AH68" t="s">
        <v>196</v>
      </c>
      <c r="AI68" s="36">
        <f t="shared" si="330"/>
        <v>2</v>
      </c>
      <c r="AJ68" t="s">
        <v>196</v>
      </c>
      <c r="AK68" s="36">
        <f t="shared" ref="AK68" si="341">_xlfn.XLOOKUP(AJ68,$K$106:$K$110,$M$106:$M$110)</f>
        <v>2</v>
      </c>
      <c r="AL68" t="s">
        <v>192</v>
      </c>
      <c r="AM68" s="36">
        <f t="shared" ref="AM68" si="342">_xlfn.XLOOKUP(AL68,$L$106:$L$110,$M$106:$M$110)</f>
        <v>1</v>
      </c>
      <c r="AN68" t="s">
        <v>236</v>
      </c>
      <c r="AO68" s="36">
        <f t="shared" ref="AO68" si="343">_xlfn.XLOOKUP(AN68,$L$106:$L$110,$M$106:$M$110)</f>
        <v>2</v>
      </c>
      <c r="AP68" t="s">
        <v>199</v>
      </c>
      <c r="AQ68" s="36">
        <f t="shared" ref="AQ68" si="344">_xlfn.XLOOKUP(AP68,$L$106:$L$110,$M$106:$M$110)</f>
        <v>4</v>
      </c>
      <c r="AR68" t="s">
        <v>236</v>
      </c>
      <c r="AS68" s="36">
        <f t="shared" ref="AS68" si="345">_xlfn.XLOOKUP(AR68,$L$106:$L$110,$M$106:$M$110)</f>
        <v>2</v>
      </c>
      <c r="AT68" t="s">
        <v>61</v>
      </c>
      <c r="AU68" t="s">
        <v>59</v>
      </c>
      <c r="AV68" s="40">
        <v>25.5</v>
      </c>
      <c r="AW68" s="40">
        <v>5.5</v>
      </c>
      <c r="AX68" s="36">
        <f t="shared" si="336"/>
        <v>0.22</v>
      </c>
      <c r="AY68" t="s">
        <v>376</v>
      </c>
      <c r="AZ68" t="s">
        <v>197</v>
      </c>
      <c r="BA68" s="36">
        <f t="shared" si="337"/>
        <v>3</v>
      </c>
      <c r="BB68" t="s">
        <v>197</v>
      </c>
      <c r="BC68" s="36">
        <f t="shared" si="338"/>
        <v>3</v>
      </c>
      <c r="BD68" t="s">
        <v>197</v>
      </c>
      <c r="BE68" s="36">
        <f t="shared" si="339"/>
        <v>3</v>
      </c>
      <c r="BF68" t="s">
        <v>204</v>
      </c>
      <c r="BG68" t="s">
        <v>202</v>
      </c>
      <c r="BH68" t="s">
        <v>203</v>
      </c>
      <c r="BI68" t="s">
        <v>205</v>
      </c>
      <c r="BJ68" t="s">
        <v>207</v>
      </c>
      <c r="BK68" t="s">
        <v>255</v>
      </c>
      <c r="BL68" t="s">
        <v>302</v>
      </c>
      <c r="BM68" s="35">
        <f t="shared" si="340"/>
        <v>1</v>
      </c>
      <c r="BN68" s="35" t="s">
        <v>222</v>
      </c>
      <c r="BO68" s="35" t="s">
        <v>222</v>
      </c>
    </row>
    <row r="69" spans="1:67" ht="15.5" x14ac:dyDescent="0.35">
      <c r="A69" s="24">
        <v>44972.367650462962</v>
      </c>
      <c r="B69" s="24">
        <v>44972.374039351853</v>
      </c>
      <c r="C69" s="23">
        <v>100</v>
      </c>
      <c r="D69" s="23">
        <v>552</v>
      </c>
      <c r="E69" s="25" t="s">
        <v>179</v>
      </c>
      <c r="F69" s="24">
        <v>44972.374039351853</v>
      </c>
      <c r="G69">
        <v>23</v>
      </c>
      <c r="H69" t="s">
        <v>186</v>
      </c>
      <c r="I69" t="s">
        <v>187</v>
      </c>
      <c r="J69" t="s">
        <v>364</v>
      </c>
      <c r="K69" t="s">
        <v>226</v>
      </c>
      <c r="L69" t="s">
        <v>250</v>
      </c>
      <c r="M69">
        <v>0</v>
      </c>
      <c r="N69">
        <v>0</v>
      </c>
      <c r="O69" s="40">
        <v>0</v>
      </c>
      <c r="P69" s="40">
        <v>0</v>
      </c>
      <c r="Q69" s="36" t="str">
        <f t="shared" si="328"/>
        <v/>
      </c>
      <c r="R69" t="s">
        <v>193</v>
      </c>
      <c r="S69" s="36">
        <f t="shared" si="329"/>
        <v>0</v>
      </c>
      <c r="T69" t="s">
        <v>193</v>
      </c>
      <c r="U69" s="36">
        <f t="shared" si="329"/>
        <v>0</v>
      </c>
      <c r="V69" t="s">
        <v>235</v>
      </c>
      <c r="W69" t="s">
        <v>193</v>
      </c>
      <c r="X69" s="36">
        <v>3</v>
      </c>
      <c r="Y69" t="s">
        <v>193</v>
      </c>
      <c r="Z69" s="36">
        <v>3</v>
      </c>
      <c r="AA69" t="s">
        <v>192</v>
      </c>
      <c r="AB69" s="36">
        <v>3</v>
      </c>
      <c r="AC69" t="s">
        <v>193</v>
      </c>
      <c r="AD69" s="36">
        <v>3</v>
      </c>
      <c r="AE69" t="s">
        <v>195</v>
      </c>
      <c r="AF69" t="s">
        <v>216</v>
      </c>
      <c r="AG69" s="36">
        <f t="shared" si="330"/>
        <v>1</v>
      </c>
      <c r="AH69" t="s">
        <v>197</v>
      </c>
      <c r="AI69" s="36">
        <f t="shared" si="330"/>
        <v>3</v>
      </c>
      <c r="AJ69" t="s">
        <v>197</v>
      </c>
      <c r="AK69" s="36">
        <f t="shared" ref="AK69" si="346">_xlfn.XLOOKUP(AJ69,$K$106:$K$110,$M$106:$M$110)</f>
        <v>3</v>
      </c>
      <c r="AL69" t="s">
        <v>192</v>
      </c>
      <c r="AM69" s="36">
        <f t="shared" ref="AM69" si="347">_xlfn.XLOOKUP(AL69,$L$106:$L$110,$M$106:$M$110)</f>
        <v>1</v>
      </c>
      <c r="AN69" t="s">
        <v>192</v>
      </c>
      <c r="AO69" s="36">
        <f t="shared" ref="AO69" si="348">_xlfn.XLOOKUP(AN69,$L$106:$L$110,$M$106:$M$110)</f>
        <v>1</v>
      </c>
      <c r="AP69" t="s">
        <v>200</v>
      </c>
      <c r="AQ69" s="36">
        <f t="shared" ref="AQ69" si="349">_xlfn.XLOOKUP(AP69,$L$106:$L$110,$M$106:$M$110)</f>
        <v>3</v>
      </c>
      <c r="AR69" t="s">
        <v>200</v>
      </c>
      <c r="AS69" s="36">
        <f t="shared" ref="AS69" si="350">_xlfn.XLOOKUP(AR69,$L$106:$L$110,$M$106:$M$110)</f>
        <v>3</v>
      </c>
      <c r="AT69" t="s">
        <v>61</v>
      </c>
      <c r="AU69" t="s">
        <v>59</v>
      </c>
      <c r="AV69" s="40">
        <v>25.5</v>
      </c>
      <c r="AW69" s="40">
        <v>5.5</v>
      </c>
      <c r="AX69" s="36">
        <f t="shared" si="336"/>
        <v>0.22</v>
      </c>
      <c r="AY69" t="s">
        <v>738</v>
      </c>
      <c r="AZ69" t="s">
        <v>197</v>
      </c>
      <c r="BA69" s="36">
        <f t="shared" si="337"/>
        <v>3</v>
      </c>
      <c r="BB69" t="s">
        <v>198</v>
      </c>
      <c r="BC69" s="36">
        <f t="shared" si="338"/>
        <v>4</v>
      </c>
      <c r="BD69" t="s">
        <v>198</v>
      </c>
      <c r="BE69" s="36">
        <f t="shared" si="339"/>
        <v>4</v>
      </c>
      <c r="BF69" t="s">
        <v>388</v>
      </c>
      <c r="BG69" t="s">
        <v>203</v>
      </c>
      <c r="BH69" t="s">
        <v>407</v>
      </c>
      <c r="BI69" t="s">
        <v>206</v>
      </c>
      <c r="BJ69" t="s">
        <v>219</v>
      </c>
      <c r="BK69" t="s">
        <v>205</v>
      </c>
      <c r="BL69" t="s">
        <v>302</v>
      </c>
      <c r="BM69" s="35">
        <f t="shared" si="340"/>
        <v>1</v>
      </c>
      <c r="BN69" s="35" t="s">
        <v>222</v>
      </c>
      <c r="BO69" s="35" t="s">
        <v>222</v>
      </c>
    </row>
    <row r="70" spans="1:67" ht="15.5" x14ac:dyDescent="0.35">
      <c r="A70" s="24">
        <v>44971.681898148148</v>
      </c>
      <c r="B70" s="24">
        <v>44971.686979166669</v>
      </c>
      <c r="C70" s="23">
        <v>100</v>
      </c>
      <c r="D70" s="23">
        <v>439</v>
      </c>
      <c r="E70" s="25" t="s">
        <v>179</v>
      </c>
      <c r="F70" s="24">
        <v>44971.686979166669</v>
      </c>
      <c r="G70">
        <v>21</v>
      </c>
      <c r="H70" t="s">
        <v>186</v>
      </c>
      <c r="I70" t="s">
        <v>187</v>
      </c>
      <c r="J70" t="s">
        <v>320</v>
      </c>
      <c r="K70" t="s">
        <v>189</v>
      </c>
      <c r="L70" t="s">
        <v>317</v>
      </c>
      <c r="M70">
        <v>0</v>
      </c>
      <c r="N70">
        <v>0</v>
      </c>
      <c r="O70" s="40">
        <v>0</v>
      </c>
      <c r="P70" s="40">
        <v>0</v>
      </c>
      <c r="Q70" s="36" t="str">
        <f t="shared" si="328"/>
        <v/>
      </c>
      <c r="R70" t="s">
        <v>192</v>
      </c>
      <c r="S70" s="36">
        <f t="shared" si="329"/>
        <v>1</v>
      </c>
      <c r="T70" t="s">
        <v>192</v>
      </c>
      <c r="U70" s="36">
        <f t="shared" si="329"/>
        <v>1</v>
      </c>
      <c r="V70" t="s">
        <v>251</v>
      </c>
      <c r="W70" t="s">
        <v>192</v>
      </c>
      <c r="X70" s="36">
        <v>2</v>
      </c>
      <c r="Y70" t="s">
        <v>192</v>
      </c>
      <c r="Z70" s="36">
        <v>2</v>
      </c>
      <c r="AA70" t="s">
        <v>192</v>
      </c>
      <c r="AB70" s="36">
        <v>2</v>
      </c>
      <c r="AC70" t="s">
        <v>192</v>
      </c>
      <c r="AD70" s="36">
        <v>2</v>
      </c>
      <c r="AE70" t="s">
        <v>405</v>
      </c>
      <c r="AF70" t="s">
        <v>197</v>
      </c>
      <c r="AG70" s="36">
        <f t="shared" si="330"/>
        <v>3</v>
      </c>
      <c r="AH70" t="s">
        <v>196</v>
      </c>
      <c r="AI70" s="36">
        <f t="shared" si="330"/>
        <v>2</v>
      </c>
      <c r="AJ70" t="s">
        <v>196</v>
      </c>
      <c r="AK70" s="36">
        <f t="shared" ref="AK70" si="351">_xlfn.XLOOKUP(AJ70,$K$106:$K$110,$M$106:$M$110)</f>
        <v>2</v>
      </c>
      <c r="AL70" t="s">
        <v>236</v>
      </c>
      <c r="AM70" s="36">
        <f t="shared" ref="AM70" si="352">_xlfn.XLOOKUP(AL70,$L$106:$L$110,$M$106:$M$110)</f>
        <v>2</v>
      </c>
      <c r="AN70" t="s">
        <v>236</v>
      </c>
      <c r="AO70" s="36">
        <f t="shared" ref="AO70" si="353">_xlfn.XLOOKUP(AN70,$L$106:$L$110,$M$106:$M$110)</f>
        <v>2</v>
      </c>
      <c r="AP70" t="s">
        <v>236</v>
      </c>
      <c r="AQ70" s="36">
        <f t="shared" ref="AQ70" si="354">_xlfn.XLOOKUP(AP70,$L$106:$L$110,$M$106:$M$110)</f>
        <v>2</v>
      </c>
      <c r="AR70" t="s">
        <v>236</v>
      </c>
      <c r="AS70" s="36">
        <f t="shared" ref="AS70" si="355">_xlfn.XLOOKUP(AR70,$L$106:$L$110,$M$106:$M$110)</f>
        <v>2</v>
      </c>
      <c r="AT70" t="s">
        <v>63</v>
      </c>
      <c r="AU70" t="s">
        <v>62</v>
      </c>
      <c r="AV70" s="40">
        <v>45.5</v>
      </c>
      <c r="AW70" s="40">
        <v>35.5</v>
      </c>
      <c r="AX70" s="36">
        <f t="shared" si="336"/>
        <v>0.78</v>
      </c>
      <c r="AY70" t="s">
        <v>229</v>
      </c>
      <c r="AZ70" t="s">
        <v>198</v>
      </c>
      <c r="BA70" s="36">
        <f t="shared" si="337"/>
        <v>4</v>
      </c>
      <c r="BB70" t="s">
        <v>198</v>
      </c>
      <c r="BC70" s="36">
        <f t="shared" si="338"/>
        <v>4</v>
      </c>
      <c r="BD70" t="s">
        <v>198</v>
      </c>
      <c r="BE70" s="36">
        <f t="shared" si="339"/>
        <v>4</v>
      </c>
      <c r="BF70" t="s">
        <v>264</v>
      </c>
      <c r="BG70" t="s">
        <v>202</v>
      </c>
      <c r="BH70" t="s">
        <v>204</v>
      </c>
      <c r="BI70" t="s">
        <v>205</v>
      </c>
      <c r="BJ70" t="s">
        <v>206</v>
      </c>
      <c r="BK70" t="s">
        <v>207</v>
      </c>
      <c r="BL70" t="s">
        <v>220</v>
      </c>
      <c r="BM70" s="35">
        <f t="shared" si="340"/>
        <v>3</v>
      </c>
      <c r="BN70" s="35" t="s">
        <v>222</v>
      </c>
      <c r="BO70" s="35" t="s">
        <v>222</v>
      </c>
    </row>
    <row r="71" spans="1:67" ht="15.5" x14ac:dyDescent="0.35">
      <c r="A71" s="24">
        <v>44975.891550925924</v>
      </c>
      <c r="B71" s="24">
        <v>44975.896608796298</v>
      </c>
      <c r="C71" s="23">
        <v>100</v>
      </c>
      <c r="D71" s="23">
        <v>437</v>
      </c>
      <c r="E71" s="25" t="s">
        <v>179</v>
      </c>
      <c r="F71" s="24">
        <v>44975.896608796298</v>
      </c>
      <c r="G71">
        <v>27</v>
      </c>
      <c r="H71" t="s">
        <v>349</v>
      </c>
      <c r="I71" t="s">
        <v>187</v>
      </c>
      <c r="J71" t="s">
        <v>364</v>
      </c>
      <c r="K71" t="s">
        <v>226</v>
      </c>
      <c r="L71" t="s">
        <v>250</v>
      </c>
      <c r="M71">
        <v>0</v>
      </c>
      <c r="N71">
        <v>0</v>
      </c>
      <c r="O71" s="40">
        <v>0</v>
      </c>
      <c r="P71" s="40">
        <v>0</v>
      </c>
      <c r="Q71" s="36" t="str">
        <f t="shared" si="328"/>
        <v/>
      </c>
      <c r="R71" t="s">
        <v>192</v>
      </c>
      <c r="S71" s="36">
        <f t="shared" si="329"/>
        <v>1</v>
      </c>
      <c r="T71" t="s">
        <v>193</v>
      </c>
      <c r="U71" s="36">
        <f t="shared" si="329"/>
        <v>0</v>
      </c>
      <c r="V71" t="s">
        <v>237</v>
      </c>
      <c r="W71" t="s">
        <v>192</v>
      </c>
      <c r="X71" s="36">
        <v>0</v>
      </c>
      <c r="Y71" t="s">
        <v>193</v>
      </c>
      <c r="Z71" s="36">
        <v>0</v>
      </c>
      <c r="AA71" t="s">
        <v>192</v>
      </c>
      <c r="AB71" s="36">
        <v>0</v>
      </c>
      <c r="AC71" t="s">
        <v>193</v>
      </c>
      <c r="AD71" s="36">
        <v>0</v>
      </c>
      <c r="AE71" t="s">
        <v>237</v>
      </c>
      <c r="AF71" t="s">
        <v>196</v>
      </c>
      <c r="AG71" s="36">
        <f t="shared" si="330"/>
        <v>2</v>
      </c>
      <c r="AH71" t="s">
        <v>197</v>
      </c>
      <c r="AI71" s="36">
        <f t="shared" si="330"/>
        <v>3</v>
      </c>
      <c r="AJ71" t="s">
        <v>197</v>
      </c>
      <c r="AK71" s="36">
        <f t="shared" ref="AK71" si="356">_xlfn.XLOOKUP(AJ71,$K$106:$K$110,$M$106:$M$110)</f>
        <v>3</v>
      </c>
      <c r="AL71" t="s">
        <v>192</v>
      </c>
      <c r="AM71" s="36">
        <f t="shared" ref="AM71" si="357">_xlfn.XLOOKUP(AL71,$L$106:$L$110,$M$106:$M$110)</f>
        <v>1</v>
      </c>
      <c r="AN71" t="s">
        <v>236</v>
      </c>
      <c r="AO71" s="36">
        <f t="shared" ref="AO71" si="358">_xlfn.XLOOKUP(AN71,$L$106:$L$110,$M$106:$M$110)</f>
        <v>2</v>
      </c>
      <c r="AP71" t="s">
        <v>199</v>
      </c>
      <c r="AQ71" s="36">
        <f t="shared" ref="AQ71" si="359">_xlfn.XLOOKUP(AP71,$L$106:$L$110,$M$106:$M$110)</f>
        <v>4</v>
      </c>
      <c r="AR71" t="s">
        <v>236</v>
      </c>
      <c r="AS71" s="36">
        <f t="shared" ref="AS71" si="360">_xlfn.XLOOKUP(AR71,$L$106:$L$110,$M$106:$M$110)</f>
        <v>2</v>
      </c>
      <c r="AT71" t="s">
        <v>61</v>
      </c>
      <c r="AU71" t="s">
        <v>60</v>
      </c>
      <c r="AV71" s="40">
        <v>25.5</v>
      </c>
      <c r="AW71" s="40">
        <v>15.5</v>
      </c>
      <c r="AX71" s="36">
        <f t="shared" si="336"/>
        <v>0.61</v>
      </c>
      <c r="AY71" t="s">
        <v>451</v>
      </c>
      <c r="AZ71" t="s">
        <v>198</v>
      </c>
      <c r="BA71" s="36">
        <f t="shared" si="337"/>
        <v>4</v>
      </c>
      <c r="BB71" t="s">
        <v>198</v>
      </c>
      <c r="BC71" s="36">
        <f t="shared" si="338"/>
        <v>4</v>
      </c>
      <c r="BD71" t="s">
        <v>198</v>
      </c>
      <c r="BE71" s="36">
        <f t="shared" si="339"/>
        <v>4</v>
      </c>
      <c r="BF71" t="s">
        <v>202</v>
      </c>
      <c r="BG71" t="s">
        <v>203</v>
      </c>
      <c r="BH71" t="s">
        <v>204</v>
      </c>
      <c r="BI71" t="s">
        <v>207</v>
      </c>
      <c r="BJ71" t="s">
        <v>205</v>
      </c>
      <c r="BK71" t="s">
        <v>206</v>
      </c>
      <c r="BL71" t="s">
        <v>220</v>
      </c>
      <c r="BM71" s="35">
        <f t="shared" si="340"/>
        <v>3</v>
      </c>
      <c r="BN71" s="35" t="s">
        <v>222</v>
      </c>
      <c r="BO71" s="35" t="s">
        <v>222</v>
      </c>
    </row>
    <row r="72" spans="1:67" ht="15.5" x14ac:dyDescent="0.35">
      <c r="A72" s="24">
        <v>44966.487546296295</v>
      </c>
      <c r="B72" s="24">
        <v>44966.494803240741</v>
      </c>
      <c r="C72" s="23">
        <v>100</v>
      </c>
      <c r="D72" s="23">
        <v>627</v>
      </c>
      <c r="E72" s="25" t="s">
        <v>179</v>
      </c>
      <c r="F72" s="24">
        <v>44966.494803240741</v>
      </c>
      <c r="G72">
        <v>22</v>
      </c>
      <c r="H72" t="s">
        <v>325</v>
      </c>
      <c r="I72" t="s">
        <v>325</v>
      </c>
      <c r="J72" t="s">
        <v>242</v>
      </c>
      <c r="K72" t="s">
        <v>226</v>
      </c>
      <c r="L72" t="s">
        <v>353</v>
      </c>
      <c r="M72" t="s">
        <v>59</v>
      </c>
      <c r="N72" t="s">
        <v>59</v>
      </c>
      <c r="O72" s="40">
        <v>5.5</v>
      </c>
      <c r="P72" s="40">
        <v>5.5</v>
      </c>
      <c r="Q72" s="36">
        <f t="shared" si="328"/>
        <v>1</v>
      </c>
      <c r="R72" t="s">
        <v>192</v>
      </c>
      <c r="S72" s="36">
        <f t="shared" si="329"/>
        <v>1</v>
      </c>
      <c r="T72" t="s">
        <v>192</v>
      </c>
      <c r="U72" s="36">
        <f t="shared" si="329"/>
        <v>1</v>
      </c>
      <c r="V72" t="s">
        <v>386</v>
      </c>
      <c r="W72" t="s">
        <v>193</v>
      </c>
      <c r="X72" s="36">
        <v>1</v>
      </c>
      <c r="Y72" t="s">
        <v>193</v>
      </c>
      <c r="Z72" s="36">
        <v>1</v>
      </c>
      <c r="AA72" t="s">
        <v>192</v>
      </c>
      <c r="AB72" s="36">
        <v>1</v>
      </c>
      <c r="AC72" t="s">
        <v>193</v>
      </c>
      <c r="AD72" s="36">
        <v>1</v>
      </c>
      <c r="AE72" t="s">
        <v>237</v>
      </c>
      <c r="AF72" t="s">
        <v>196</v>
      </c>
      <c r="AG72" s="36">
        <f t="shared" si="330"/>
        <v>2</v>
      </c>
      <c r="AH72" t="s">
        <v>197</v>
      </c>
      <c r="AI72" s="36">
        <f t="shared" si="330"/>
        <v>3</v>
      </c>
      <c r="AJ72" t="s">
        <v>197</v>
      </c>
      <c r="AK72" s="36">
        <f t="shared" ref="AK72" si="361">_xlfn.XLOOKUP(AJ72,$K$106:$K$110,$M$106:$M$110)</f>
        <v>3</v>
      </c>
      <c r="AL72" t="s">
        <v>200</v>
      </c>
      <c r="AM72" s="36">
        <f t="shared" ref="AM72" si="362">_xlfn.XLOOKUP(AL72,$L$106:$L$110,$M$106:$M$110)</f>
        <v>3</v>
      </c>
      <c r="AN72" t="s">
        <v>236</v>
      </c>
      <c r="AO72" s="36">
        <f t="shared" ref="AO72" si="363">_xlfn.XLOOKUP(AN72,$L$106:$L$110,$M$106:$M$110)</f>
        <v>2</v>
      </c>
      <c r="AP72" t="s">
        <v>200</v>
      </c>
      <c r="AQ72" s="36">
        <f t="shared" ref="AQ72" si="364">_xlfn.XLOOKUP(AP72,$L$106:$L$110,$M$106:$M$110)</f>
        <v>3</v>
      </c>
      <c r="AR72" t="s">
        <v>236</v>
      </c>
      <c r="AS72" s="36">
        <f t="shared" ref="AS72" si="365">_xlfn.XLOOKUP(AR72,$L$106:$L$110,$M$106:$M$110)</f>
        <v>2</v>
      </c>
      <c r="AT72" t="s">
        <v>60</v>
      </c>
      <c r="AU72" t="s">
        <v>59</v>
      </c>
      <c r="AV72" s="40">
        <v>15.5</v>
      </c>
      <c r="AW72" s="40">
        <v>5.5</v>
      </c>
      <c r="AX72" s="36">
        <f t="shared" si="336"/>
        <v>0.35</v>
      </c>
      <c r="AY72" t="s">
        <v>253</v>
      </c>
      <c r="AZ72" t="s">
        <v>198</v>
      </c>
      <c r="BA72" s="36">
        <f t="shared" si="337"/>
        <v>4</v>
      </c>
      <c r="BB72" t="s">
        <v>198</v>
      </c>
      <c r="BC72" s="36">
        <f t="shared" si="338"/>
        <v>4</v>
      </c>
      <c r="BD72" t="s">
        <v>198</v>
      </c>
      <c r="BE72" s="36">
        <f t="shared" si="339"/>
        <v>4</v>
      </c>
      <c r="BF72" t="s">
        <v>203</v>
      </c>
      <c r="BG72" t="s">
        <v>202</v>
      </c>
      <c r="BH72" t="s">
        <v>204</v>
      </c>
      <c r="BI72" t="s">
        <v>205</v>
      </c>
      <c r="BJ72" t="s">
        <v>207</v>
      </c>
      <c r="BK72" t="s">
        <v>255</v>
      </c>
      <c r="BL72" t="s">
        <v>220</v>
      </c>
      <c r="BM72" s="35">
        <f t="shared" si="340"/>
        <v>3</v>
      </c>
      <c r="BN72" s="35" t="s">
        <v>222</v>
      </c>
      <c r="BO72" s="35" t="s">
        <v>222</v>
      </c>
    </row>
    <row r="73" spans="1:67" ht="15.5" x14ac:dyDescent="0.35">
      <c r="A73" s="24">
        <v>44973.514560185191</v>
      </c>
      <c r="B73" s="24">
        <v>44973.520370370374</v>
      </c>
      <c r="C73" s="23">
        <v>100</v>
      </c>
      <c r="D73" s="23">
        <v>502</v>
      </c>
      <c r="E73" s="25" t="s">
        <v>179</v>
      </c>
      <c r="F73" s="24">
        <v>44973.520370370374</v>
      </c>
      <c r="G73">
        <v>21</v>
      </c>
      <c r="H73" t="s">
        <v>186</v>
      </c>
      <c r="I73" t="s">
        <v>187</v>
      </c>
      <c r="J73" t="s">
        <v>260</v>
      </c>
      <c r="K73" t="s">
        <v>189</v>
      </c>
      <c r="L73" t="s">
        <v>305</v>
      </c>
      <c r="M73">
        <v>0</v>
      </c>
      <c r="N73">
        <v>0</v>
      </c>
      <c r="O73" s="40">
        <v>0</v>
      </c>
      <c r="P73" s="40">
        <v>0</v>
      </c>
      <c r="Q73" s="36" t="str">
        <f t="shared" si="328"/>
        <v/>
      </c>
      <c r="R73" t="s">
        <v>200</v>
      </c>
      <c r="S73" s="36">
        <f t="shared" si="329"/>
        <v>3</v>
      </c>
      <c r="T73" t="s">
        <v>192</v>
      </c>
      <c r="U73" s="36">
        <f t="shared" si="329"/>
        <v>1</v>
      </c>
      <c r="V73" t="s">
        <v>253</v>
      </c>
      <c r="W73" t="s">
        <v>192</v>
      </c>
      <c r="X73" s="36">
        <v>1</v>
      </c>
      <c r="Y73" t="s">
        <v>192</v>
      </c>
      <c r="Z73" s="36">
        <v>1</v>
      </c>
      <c r="AA73" t="s">
        <v>192</v>
      </c>
      <c r="AB73" s="36">
        <v>1</v>
      </c>
      <c r="AC73" t="s">
        <v>192</v>
      </c>
      <c r="AD73" s="36">
        <v>1</v>
      </c>
      <c r="AE73" t="s">
        <v>396</v>
      </c>
      <c r="AF73" t="s">
        <v>196</v>
      </c>
      <c r="AG73" s="36">
        <f t="shared" si="330"/>
        <v>2</v>
      </c>
      <c r="AH73" t="s">
        <v>196</v>
      </c>
      <c r="AI73" s="36">
        <f t="shared" si="330"/>
        <v>2</v>
      </c>
      <c r="AJ73" t="s">
        <v>196</v>
      </c>
      <c r="AK73" s="36">
        <f t="shared" ref="AK73" si="366">_xlfn.XLOOKUP(AJ73,$K$106:$K$110,$M$106:$M$110)</f>
        <v>2</v>
      </c>
      <c r="AL73" t="s">
        <v>199</v>
      </c>
      <c r="AM73" s="36">
        <f t="shared" ref="AM73" si="367">_xlfn.XLOOKUP(AL73,$L$106:$L$110,$M$106:$M$110)</f>
        <v>4</v>
      </c>
      <c r="AN73" t="s">
        <v>192</v>
      </c>
      <c r="AO73" s="36">
        <f t="shared" ref="AO73" si="368">_xlfn.XLOOKUP(AN73,$L$106:$L$110,$M$106:$M$110)</f>
        <v>1</v>
      </c>
      <c r="AP73" t="s">
        <v>199</v>
      </c>
      <c r="AQ73" s="36">
        <f t="shared" ref="AQ73" si="369">_xlfn.XLOOKUP(AP73,$L$106:$L$110,$M$106:$M$110)</f>
        <v>4</v>
      </c>
      <c r="AR73" t="s">
        <v>192</v>
      </c>
      <c r="AS73" s="36">
        <f t="shared" ref="AS73" si="370">_xlfn.XLOOKUP(AR73,$L$106:$L$110,$M$106:$M$110)</f>
        <v>1</v>
      </c>
      <c r="AT73" t="s">
        <v>69</v>
      </c>
      <c r="AU73" t="s">
        <v>59</v>
      </c>
      <c r="AV73" s="40">
        <v>105.5</v>
      </c>
      <c r="AW73" s="40">
        <v>5.5</v>
      </c>
      <c r="AX73" s="36">
        <f t="shared" si="336"/>
        <v>0.05</v>
      </c>
      <c r="AY73" t="s">
        <v>421</v>
      </c>
      <c r="AZ73" t="s">
        <v>198</v>
      </c>
      <c r="BA73" s="36">
        <f t="shared" si="337"/>
        <v>4</v>
      </c>
      <c r="BB73" t="s">
        <v>198</v>
      </c>
      <c r="BC73" s="36">
        <f t="shared" si="338"/>
        <v>4</v>
      </c>
      <c r="BD73" t="s">
        <v>198</v>
      </c>
      <c r="BE73" s="36">
        <f t="shared" si="339"/>
        <v>4</v>
      </c>
      <c r="BF73" t="s">
        <v>202</v>
      </c>
      <c r="BG73" t="s">
        <v>204</v>
      </c>
      <c r="BH73" t="s">
        <v>254</v>
      </c>
      <c r="BI73" t="s">
        <v>205</v>
      </c>
      <c r="BJ73" t="s">
        <v>441</v>
      </c>
      <c r="BK73" t="s">
        <v>207</v>
      </c>
      <c r="BL73" t="s">
        <v>220</v>
      </c>
      <c r="BM73" s="35">
        <f t="shared" si="340"/>
        <v>3</v>
      </c>
      <c r="BN73" s="35" t="s">
        <v>222</v>
      </c>
      <c r="BO73" s="35" t="s">
        <v>222</v>
      </c>
    </row>
    <row r="74" spans="1:67" ht="15.5" x14ac:dyDescent="0.35">
      <c r="A74" s="24">
        <v>44971.771053240744</v>
      </c>
      <c r="B74" s="24">
        <v>44971.777592592596</v>
      </c>
      <c r="C74" s="23">
        <v>100</v>
      </c>
      <c r="D74" s="23">
        <v>565</v>
      </c>
      <c r="E74" s="25" t="s">
        <v>179</v>
      </c>
      <c r="F74" s="24">
        <v>44971.777592592596</v>
      </c>
      <c r="G74">
        <v>25</v>
      </c>
      <c r="H74" t="s">
        <v>186</v>
      </c>
      <c r="I74" t="s">
        <v>187</v>
      </c>
      <c r="J74" t="s">
        <v>281</v>
      </c>
      <c r="K74" t="s">
        <v>189</v>
      </c>
      <c r="L74" t="s">
        <v>317</v>
      </c>
      <c r="M74">
        <v>0</v>
      </c>
      <c r="N74">
        <v>0</v>
      </c>
      <c r="O74" s="40">
        <v>0</v>
      </c>
      <c r="P74" s="40">
        <v>0</v>
      </c>
      <c r="Q74" s="36" t="str">
        <f t="shared" si="328"/>
        <v/>
      </c>
      <c r="R74" t="s">
        <v>192</v>
      </c>
      <c r="S74" s="36">
        <f t="shared" si="329"/>
        <v>1</v>
      </c>
      <c r="T74" t="s">
        <v>193</v>
      </c>
      <c r="U74" s="36">
        <f t="shared" si="329"/>
        <v>0</v>
      </c>
      <c r="V74" t="s">
        <v>228</v>
      </c>
      <c r="W74" t="s">
        <v>192</v>
      </c>
      <c r="X74" s="36">
        <v>1</v>
      </c>
      <c r="Y74" t="s">
        <v>192</v>
      </c>
      <c r="Z74" s="36">
        <v>1</v>
      </c>
      <c r="AA74" t="s">
        <v>192</v>
      </c>
      <c r="AB74" s="36">
        <v>1</v>
      </c>
      <c r="AC74" t="s">
        <v>192</v>
      </c>
      <c r="AD74" s="36">
        <v>1</v>
      </c>
      <c r="AE74" t="s">
        <v>237</v>
      </c>
      <c r="AF74" t="s">
        <v>196</v>
      </c>
      <c r="AG74" s="36">
        <f t="shared" si="330"/>
        <v>2</v>
      </c>
      <c r="AH74" t="s">
        <v>196</v>
      </c>
      <c r="AI74" s="36">
        <f t="shared" si="330"/>
        <v>2</v>
      </c>
      <c r="AJ74" t="s">
        <v>196</v>
      </c>
      <c r="AK74" s="36">
        <f t="shared" ref="AK74" si="371">_xlfn.XLOOKUP(AJ74,$K$106:$K$110,$M$106:$M$110)</f>
        <v>2</v>
      </c>
      <c r="AL74" t="s">
        <v>236</v>
      </c>
      <c r="AM74" s="36">
        <f t="shared" ref="AM74" si="372">_xlfn.XLOOKUP(AL74,$L$106:$L$110,$M$106:$M$110)</f>
        <v>2</v>
      </c>
      <c r="AN74" t="s">
        <v>236</v>
      </c>
      <c r="AO74" s="36">
        <f t="shared" ref="AO74" si="373">_xlfn.XLOOKUP(AN74,$L$106:$L$110,$M$106:$M$110)</f>
        <v>2</v>
      </c>
      <c r="AP74" t="s">
        <v>199</v>
      </c>
      <c r="AQ74" s="36">
        <f t="shared" ref="AQ74" si="374">_xlfn.XLOOKUP(AP74,$L$106:$L$110,$M$106:$M$110)</f>
        <v>4</v>
      </c>
      <c r="AR74" t="s">
        <v>199</v>
      </c>
      <c r="AS74" s="36">
        <f t="shared" ref="AS74" si="375">_xlfn.XLOOKUP(AR74,$L$106:$L$110,$M$106:$M$110)</f>
        <v>4</v>
      </c>
      <c r="AT74" t="s">
        <v>61</v>
      </c>
      <c r="AU74" t="s">
        <v>59</v>
      </c>
      <c r="AV74" s="40">
        <v>25.5</v>
      </c>
      <c r="AW74" s="40">
        <v>5.5</v>
      </c>
      <c r="AX74" s="36">
        <f t="shared" si="336"/>
        <v>0.22</v>
      </c>
      <c r="AY74" t="s">
        <v>269</v>
      </c>
      <c r="AZ74" t="s">
        <v>198</v>
      </c>
      <c r="BA74" s="36">
        <f t="shared" si="337"/>
        <v>4</v>
      </c>
      <c r="BB74" t="s">
        <v>198</v>
      </c>
      <c r="BC74" s="36">
        <f t="shared" si="338"/>
        <v>4</v>
      </c>
      <c r="BD74" t="s">
        <v>198</v>
      </c>
      <c r="BE74" s="36">
        <f t="shared" si="339"/>
        <v>4</v>
      </c>
      <c r="BF74" t="s">
        <v>204</v>
      </c>
      <c r="BG74" t="s">
        <v>388</v>
      </c>
      <c r="BH74" t="s">
        <v>203</v>
      </c>
      <c r="BI74" t="s">
        <v>205</v>
      </c>
      <c r="BJ74" t="s">
        <v>207</v>
      </c>
      <c r="BK74" t="s">
        <v>255</v>
      </c>
      <c r="BL74" t="s">
        <v>208</v>
      </c>
      <c r="BM74" s="35">
        <f t="shared" si="340"/>
        <v>4</v>
      </c>
      <c r="BN74" s="35" t="s">
        <v>222</v>
      </c>
      <c r="BO74" s="35" t="s">
        <v>222</v>
      </c>
    </row>
    <row r="75" spans="1:67" ht="15.5" x14ac:dyDescent="0.35">
      <c r="A75" s="24">
        <v>44966.916099537033</v>
      </c>
      <c r="B75" s="24">
        <v>44966.920937499999</v>
      </c>
      <c r="C75" s="23">
        <v>100</v>
      </c>
      <c r="D75" s="23">
        <v>418</v>
      </c>
      <c r="E75" s="25" t="s">
        <v>179</v>
      </c>
      <c r="F75" s="24">
        <v>44966.920937499999</v>
      </c>
      <c r="G75">
        <v>22</v>
      </c>
      <c r="H75" t="s">
        <v>186</v>
      </c>
      <c r="I75" t="s">
        <v>187</v>
      </c>
      <c r="J75" t="s">
        <v>416</v>
      </c>
      <c r="K75" t="s">
        <v>226</v>
      </c>
      <c r="L75" t="s">
        <v>261</v>
      </c>
      <c r="M75">
        <v>0</v>
      </c>
      <c r="N75">
        <v>0</v>
      </c>
      <c r="O75" s="40">
        <v>0</v>
      </c>
      <c r="P75" s="40">
        <v>0</v>
      </c>
      <c r="Q75" s="36" t="str">
        <f t="shared" si="328"/>
        <v/>
      </c>
      <c r="R75" t="s">
        <v>192</v>
      </c>
      <c r="S75" s="36">
        <f t="shared" si="329"/>
        <v>1</v>
      </c>
      <c r="T75" t="s">
        <v>193</v>
      </c>
      <c r="U75" s="36">
        <f t="shared" si="329"/>
        <v>0</v>
      </c>
      <c r="V75" t="s">
        <v>214</v>
      </c>
      <c r="W75" t="s">
        <v>192</v>
      </c>
      <c r="X75" s="36">
        <v>1</v>
      </c>
      <c r="Y75" t="s">
        <v>193</v>
      </c>
      <c r="Z75" s="36">
        <v>1</v>
      </c>
      <c r="AA75" t="s">
        <v>192</v>
      </c>
      <c r="AB75" s="36">
        <v>1</v>
      </c>
      <c r="AC75" t="s">
        <v>193</v>
      </c>
      <c r="AD75" s="36">
        <v>1</v>
      </c>
      <c r="AE75" t="s">
        <v>237</v>
      </c>
      <c r="AF75" t="s">
        <v>216</v>
      </c>
      <c r="AG75" s="36">
        <f t="shared" si="330"/>
        <v>1</v>
      </c>
      <c r="AH75" t="s">
        <v>197</v>
      </c>
      <c r="AI75" s="36">
        <f t="shared" si="330"/>
        <v>3</v>
      </c>
      <c r="AJ75" t="s">
        <v>197</v>
      </c>
      <c r="AK75" s="36">
        <f t="shared" ref="AK75" si="376">_xlfn.XLOOKUP(AJ75,$K$106:$K$110,$M$106:$M$110)</f>
        <v>3</v>
      </c>
      <c r="AL75" t="s">
        <v>192</v>
      </c>
      <c r="AM75" s="36">
        <f t="shared" ref="AM75" si="377">_xlfn.XLOOKUP(AL75,$L$106:$L$110,$M$106:$M$110)</f>
        <v>1</v>
      </c>
      <c r="AN75" t="s">
        <v>236</v>
      </c>
      <c r="AO75" s="36">
        <f t="shared" ref="AO75" si="378">_xlfn.XLOOKUP(AN75,$L$106:$L$110,$M$106:$M$110)</f>
        <v>2</v>
      </c>
      <c r="AP75" t="s">
        <v>200</v>
      </c>
      <c r="AQ75" s="36">
        <f t="shared" ref="AQ75" si="379">_xlfn.XLOOKUP(AP75,$L$106:$L$110,$M$106:$M$110)</f>
        <v>3</v>
      </c>
      <c r="AR75" t="s">
        <v>236</v>
      </c>
      <c r="AS75" s="36">
        <f t="shared" ref="AS75" si="380">_xlfn.XLOOKUP(AR75,$L$106:$L$110,$M$106:$M$110)</f>
        <v>2</v>
      </c>
      <c r="AT75">
        <v>0</v>
      </c>
      <c r="AU75">
        <v>0</v>
      </c>
      <c r="AV75" s="40">
        <v>0</v>
      </c>
      <c r="AW75" s="40">
        <v>0</v>
      </c>
      <c r="AX75" s="36" t="str">
        <f t="shared" si="336"/>
        <v/>
      </c>
      <c r="AY75" t="s">
        <v>238</v>
      </c>
      <c r="AZ75" t="s">
        <v>197</v>
      </c>
      <c r="BA75" s="36">
        <f t="shared" si="337"/>
        <v>3</v>
      </c>
      <c r="BB75" t="s">
        <v>198</v>
      </c>
      <c r="BC75" s="36">
        <f t="shared" si="338"/>
        <v>4</v>
      </c>
      <c r="BD75" t="s">
        <v>198</v>
      </c>
      <c r="BE75" s="36">
        <f t="shared" si="339"/>
        <v>4</v>
      </c>
      <c r="BF75" t="s">
        <v>388</v>
      </c>
      <c r="BG75" t="s">
        <v>203</v>
      </c>
      <c r="BH75" t="s">
        <v>204</v>
      </c>
      <c r="BI75" t="s">
        <v>207</v>
      </c>
      <c r="BJ75" t="s">
        <v>255</v>
      </c>
      <c r="BK75" t="s">
        <v>219</v>
      </c>
      <c r="BL75" t="s">
        <v>208</v>
      </c>
      <c r="BM75" s="35">
        <f t="shared" si="340"/>
        <v>4</v>
      </c>
      <c r="BN75" s="35" t="s">
        <v>222</v>
      </c>
      <c r="BO75" s="35" t="s">
        <v>222</v>
      </c>
    </row>
    <row r="76" spans="1:67" ht="15.5" x14ac:dyDescent="0.35">
      <c r="A76" s="24">
        <v>44974.542951388888</v>
      </c>
      <c r="B76" s="24">
        <v>44974.550208333334</v>
      </c>
      <c r="C76" s="23">
        <v>100</v>
      </c>
      <c r="D76" s="23">
        <v>627</v>
      </c>
      <c r="E76" s="25" t="s">
        <v>179</v>
      </c>
      <c r="F76" s="24">
        <v>44974.550208333334</v>
      </c>
      <c r="G76">
        <v>23</v>
      </c>
      <c r="H76" t="s">
        <v>186</v>
      </c>
      <c r="I76" t="s">
        <v>187</v>
      </c>
      <c r="J76" t="s">
        <v>382</v>
      </c>
      <c r="K76" t="s">
        <v>189</v>
      </c>
      <c r="L76" t="s">
        <v>317</v>
      </c>
      <c r="M76">
        <v>0</v>
      </c>
      <c r="N76">
        <v>0</v>
      </c>
      <c r="O76" s="40">
        <v>0</v>
      </c>
      <c r="P76" s="40">
        <v>0</v>
      </c>
      <c r="Q76" s="36" t="str">
        <f t="shared" si="328"/>
        <v/>
      </c>
      <c r="R76" t="s">
        <v>192</v>
      </c>
      <c r="S76" s="36">
        <f t="shared" si="329"/>
        <v>1</v>
      </c>
      <c r="T76" t="s">
        <v>193</v>
      </c>
      <c r="U76" s="36">
        <f t="shared" si="329"/>
        <v>0</v>
      </c>
      <c r="V76" t="s">
        <v>214</v>
      </c>
      <c r="W76" t="s">
        <v>192</v>
      </c>
      <c r="X76" s="36">
        <v>1</v>
      </c>
      <c r="Y76" t="s">
        <v>192</v>
      </c>
      <c r="Z76" s="36">
        <v>1</v>
      </c>
      <c r="AA76" t="s">
        <v>193</v>
      </c>
      <c r="AB76" s="36">
        <v>1</v>
      </c>
      <c r="AC76" t="s">
        <v>193</v>
      </c>
      <c r="AD76" s="36">
        <v>1</v>
      </c>
      <c r="AE76" t="s">
        <v>243</v>
      </c>
      <c r="AF76" t="s">
        <v>196</v>
      </c>
      <c r="AG76" s="36">
        <f t="shared" si="330"/>
        <v>2</v>
      </c>
      <c r="AH76" t="s">
        <v>197</v>
      </c>
      <c r="AI76" s="36">
        <f t="shared" si="330"/>
        <v>3</v>
      </c>
      <c r="AJ76" t="s">
        <v>197</v>
      </c>
      <c r="AK76" s="36">
        <f t="shared" ref="AK76" si="381">_xlfn.XLOOKUP(AJ76,$K$106:$K$110,$M$106:$M$110)</f>
        <v>3</v>
      </c>
      <c r="AL76" t="s">
        <v>192</v>
      </c>
      <c r="AM76" s="36">
        <f t="shared" ref="AM76" si="382">_xlfn.XLOOKUP(AL76,$L$106:$L$110,$M$106:$M$110)</f>
        <v>1</v>
      </c>
      <c r="AN76" t="s">
        <v>236</v>
      </c>
      <c r="AO76" s="36">
        <f t="shared" ref="AO76" si="383">_xlfn.XLOOKUP(AN76,$L$106:$L$110,$M$106:$M$110)</f>
        <v>2</v>
      </c>
      <c r="AP76" t="s">
        <v>199</v>
      </c>
      <c r="AQ76" s="36">
        <f t="shared" ref="AQ76" si="384">_xlfn.XLOOKUP(AP76,$L$106:$L$110,$M$106:$M$110)</f>
        <v>4</v>
      </c>
      <c r="AR76" t="s">
        <v>236</v>
      </c>
      <c r="AS76" s="36">
        <f t="shared" ref="AS76" si="385">_xlfn.XLOOKUP(AR76,$L$106:$L$110,$M$106:$M$110)</f>
        <v>2</v>
      </c>
      <c r="AT76" t="s">
        <v>62</v>
      </c>
      <c r="AU76" t="s">
        <v>60</v>
      </c>
      <c r="AV76" s="40">
        <v>35.5</v>
      </c>
      <c r="AW76" s="40">
        <v>15.5</v>
      </c>
      <c r="AX76" s="36">
        <f t="shared" si="336"/>
        <v>0.44</v>
      </c>
      <c r="AY76" t="s">
        <v>360</v>
      </c>
      <c r="AZ76" t="s">
        <v>198</v>
      </c>
      <c r="BA76" s="36">
        <f t="shared" si="337"/>
        <v>4</v>
      </c>
      <c r="BB76" t="s">
        <v>198</v>
      </c>
      <c r="BC76" s="36">
        <f t="shared" si="338"/>
        <v>4</v>
      </c>
      <c r="BD76" t="s">
        <v>198</v>
      </c>
      <c r="BE76" s="36">
        <f t="shared" si="339"/>
        <v>4</v>
      </c>
      <c r="BF76" t="s">
        <v>388</v>
      </c>
      <c r="BG76" t="s">
        <v>204</v>
      </c>
      <c r="BH76" t="s">
        <v>203</v>
      </c>
      <c r="BI76" t="s">
        <v>206</v>
      </c>
      <c r="BJ76" t="s">
        <v>205</v>
      </c>
      <c r="BK76" t="s">
        <v>219</v>
      </c>
      <c r="BL76" t="s">
        <v>302</v>
      </c>
      <c r="BM76" s="35">
        <f t="shared" si="340"/>
        <v>1</v>
      </c>
      <c r="BN76" s="35" t="s">
        <v>222</v>
      </c>
      <c r="BO76" s="35" t="s">
        <v>222</v>
      </c>
    </row>
    <row r="77" spans="1:67" ht="15.5" x14ac:dyDescent="0.35">
      <c r="A77" s="24">
        <v>44975.938425925924</v>
      </c>
      <c r="B77" s="24">
        <v>44975.944814814815</v>
      </c>
      <c r="C77" s="23">
        <v>100</v>
      </c>
      <c r="D77" s="23">
        <v>552</v>
      </c>
      <c r="E77" s="25" t="s">
        <v>179</v>
      </c>
      <c r="F77" s="24">
        <v>44975.944814814815</v>
      </c>
      <c r="G77">
        <v>18</v>
      </c>
      <c r="H77" t="s">
        <v>325</v>
      </c>
      <c r="I77" t="s">
        <v>187</v>
      </c>
      <c r="J77" t="s">
        <v>326</v>
      </c>
      <c r="K77" t="s">
        <v>226</v>
      </c>
      <c r="L77" t="s">
        <v>261</v>
      </c>
      <c r="M77" t="s">
        <v>59</v>
      </c>
      <c r="N77">
        <v>0</v>
      </c>
      <c r="O77" s="40">
        <v>5.5</v>
      </c>
      <c r="P77" s="40">
        <v>0</v>
      </c>
      <c r="Q77" s="36">
        <f t="shared" si="328"/>
        <v>0</v>
      </c>
      <c r="R77" t="s">
        <v>192</v>
      </c>
      <c r="S77" s="36">
        <f t="shared" si="329"/>
        <v>1</v>
      </c>
      <c r="T77" t="s">
        <v>193</v>
      </c>
      <c r="U77" s="36">
        <f t="shared" si="329"/>
        <v>0</v>
      </c>
      <c r="V77" t="s">
        <v>386</v>
      </c>
      <c r="W77" t="s">
        <v>236</v>
      </c>
      <c r="X77" s="36">
        <v>1</v>
      </c>
      <c r="Y77" t="s">
        <v>192</v>
      </c>
      <c r="Z77" s="36">
        <v>1</v>
      </c>
      <c r="AA77" t="s">
        <v>192</v>
      </c>
      <c r="AB77" s="36">
        <v>1</v>
      </c>
      <c r="AC77" t="s">
        <v>192</v>
      </c>
      <c r="AD77" s="36">
        <v>1</v>
      </c>
      <c r="AE77" t="s">
        <v>327</v>
      </c>
      <c r="AF77" t="s">
        <v>196</v>
      </c>
      <c r="AG77" s="36">
        <f t="shared" si="330"/>
        <v>2</v>
      </c>
      <c r="AH77" t="s">
        <v>198</v>
      </c>
      <c r="AI77" s="36">
        <f t="shared" si="330"/>
        <v>4</v>
      </c>
      <c r="AJ77" t="s">
        <v>198</v>
      </c>
      <c r="AK77" s="36">
        <f t="shared" ref="AK77" si="386">_xlfn.XLOOKUP(AJ77,$K$106:$K$110,$M$106:$M$110)</f>
        <v>4</v>
      </c>
      <c r="AL77" t="s">
        <v>193</v>
      </c>
      <c r="AM77" s="36">
        <f t="shared" ref="AM77" si="387">_xlfn.XLOOKUP(AL77,$L$106:$L$110,$M$106:$M$110)</f>
        <v>0</v>
      </c>
      <c r="AN77" t="s">
        <v>193</v>
      </c>
      <c r="AO77" s="36">
        <f t="shared" ref="AO77" si="388">_xlfn.XLOOKUP(AN77,$L$106:$L$110,$M$106:$M$110)</f>
        <v>0</v>
      </c>
      <c r="AP77" t="s">
        <v>200</v>
      </c>
      <c r="AQ77" s="36">
        <f t="shared" ref="AQ77" si="389">_xlfn.XLOOKUP(AP77,$L$106:$L$110,$M$106:$M$110)</f>
        <v>3</v>
      </c>
      <c r="AR77" t="s">
        <v>236</v>
      </c>
      <c r="AS77" s="36">
        <f t="shared" ref="AS77" si="390">_xlfn.XLOOKUP(AR77,$L$106:$L$110,$M$106:$M$110)</f>
        <v>2</v>
      </c>
      <c r="AT77" t="s">
        <v>60</v>
      </c>
      <c r="AU77" t="s">
        <v>59</v>
      </c>
      <c r="AV77" s="40">
        <v>15.5</v>
      </c>
      <c r="AW77" s="40">
        <v>5.5</v>
      </c>
      <c r="AX77" s="36">
        <f t="shared" si="336"/>
        <v>0.35</v>
      </c>
      <c r="AY77" t="s">
        <v>253</v>
      </c>
      <c r="AZ77" t="s">
        <v>197</v>
      </c>
      <c r="BA77" s="36">
        <f t="shared" si="337"/>
        <v>3</v>
      </c>
      <c r="BB77" t="s">
        <v>197</v>
      </c>
      <c r="BC77" s="36">
        <f t="shared" si="338"/>
        <v>3</v>
      </c>
      <c r="BD77" t="s">
        <v>197</v>
      </c>
      <c r="BE77" s="36">
        <f t="shared" si="339"/>
        <v>3</v>
      </c>
      <c r="BF77" t="s">
        <v>202</v>
      </c>
      <c r="BG77" t="s">
        <v>203</v>
      </c>
      <c r="BH77" t="s">
        <v>204</v>
      </c>
      <c r="BI77" t="s">
        <v>207</v>
      </c>
      <c r="BJ77" t="s">
        <v>205</v>
      </c>
      <c r="BK77" t="s">
        <v>206</v>
      </c>
      <c r="BL77" t="s">
        <v>277</v>
      </c>
      <c r="BM77" s="35">
        <f t="shared" si="340"/>
        <v>2</v>
      </c>
      <c r="BN77" s="35" t="s">
        <v>222</v>
      </c>
      <c r="BO77" s="35" t="s">
        <v>222</v>
      </c>
    </row>
    <row r="78" spans="1:67" ht="15.5" x14ac:dyDescent="0.35">
      <c r="A78" s="24">
        <v>44967.790810185186</v>
      </c>
      <c r="B78" s="24">
        <v>44967.797534722224</v>
      </c>
      <c r="C78" s="23">
        <v>100</v>
      </c>
      <c r="D78" s="23">
        <v>581</v>
      </c>
      <c r="E78" s="25" t="s">
        <v>179</v>
      </c>
      <c r="F78" s="24">
        <v>44967.797534722224</v>
      </c>
      <c r="G78">
        <v>22</v>
      </c>
      <c r="H78" t="s">
        <v>186</v>
      </c>
      <c r="I78" t="s">
        <v>187</v>
      </c>
      <c r="J78" t="s">
        <v>249</v>
      </c>
      <c r="K78" t="s">
        <v>226</v>
      </c>
      <c r="L78" t="s">
        <v>227</v>
      </c>
      <c r="M78" t="s">
        <v>59</v>
      </c>
      <c r="N78">
        <v>0</v>
      </c>
      <c r="O78" s="40">
        <v>5.5</v>
      </c>
      <c r="P78" s="40">
        <v>0</v>
      </c>
      <c r="Q78" s="36">
        <f t="shared" si="328"/>
        <v>0</v>
      </c>
      <c r="R78" t="s">
        <v>192</v>
      </c>
      <c r="S78" s="36">
        <f t="shared" si="329"/>
        <v>1</v>
      </c>
      <c r="T78" t="s">
        <v>192</v>
      </c>
      <c r="U78" s="36">
        <f t="shared" si="329"/>
        <v>1</v>
      </c>
      <c r="V78" t="s">
        <v>237</v>
      </c>
      <c r="W78" t="s">
        <v>192</v>
      </c>
      <c r="X78" s="36">
        <v>0</v>
      </c>
      <c r="Y78" t="s">
        <v>192</v>
      </c>
      <c r="Z78" s="36">
        <v>0</v>
      </c>
      <c r="AA78" t="s">
        <v>192</v>
      </c>
      <c r="AB78" s="36">
        <v>0</v>
      </c>
      <c r="AC78" t="s">
        <v>192</v>
      </c>
      <c r="AD78" s="36">
        <v>0</v>
      </c>
      <c r="AE78" t="s">
        <v>237</v>
      </c>
      <c r="AF78" t="s">
        <v>216</v>
      </c>
      <c r="AG78" s="36">
        <f t="shared" si="330"/>
        <v>1</v>
      </c>
      <c r="AH78" t="s">
        <v>197</v>
      </c>
      <c r="AI78" s="36">
        <f t="shared" si="330"/>
        <v>3</v>
      </c>
      <c r="AJ78" t="s">
        <v>197</v>
      </c>
      <c r="AK78" s="36">
        <f t="shared" ref="AK78" si="391">_xlfn.XLOOKUP(AJ78,$K$106:$K$110,$M$106:$M$110)</f>
        <v>3</v>
      </c>
      <c r="AL78" t="s">
        <v>199</v>
      </c>
      <c r="AM78" s="36">
        <f t="shared" ref="AM78" si="392">_xlfn.XLOOKUP(AL78,$L$106:$L$110,$M$106:$M$110)</f>
        <v>4</v>
      </c>
      <c r="AN78" t="s">
        <v>192</v>
      </c>
      <c r="AO78" s="36">
        <f t="shared" ref="AO78" si="393">_xlfn.XLOOKUP(AN78,$L$106:$L$110,$M$106:$M$110)</f>
        <v>1</v>
      </c>
      <c r="AP78" t="s">
        <v>199</v>
      </c>
      <c r="AQ78" s="36">
        <f t="shared" ref="AQ78" si="394">_xlfn.XLOOKUP(AP78,$L$106:$L$110,$M$106:$M$110)</f>
        <v>4</v>
      </c>
      <c r="AR78" t="s">
        <v>192</v>
      </c>
      <c r="AS78" s="36">
        <f t="shared" ref="AS78" si="395">_xlfn.XLOOKUP(AR78,$L$106:$L$110,$M$106:$M$110)</f>
        <v>1</v>
      </c>
      <c r="AT78" t="s">
        <v>65</v>
      </c>
      <c r="AU78" t="s">
        <v>59</v>
      </c>
      <c r="AV78" s="40">
        <v>65.5</v>
      </c>
      <c r="AW78" s="40">
        <v>5.5</v>
      </c>
      <c r="AX78" s="36">
        <f t="shared" si="336"/>
        <v>0.08</v>
      </c>
      <c r="AY78" t="s">
        <v>739</v>
      </c>
      <c r="AZ78" t="s">
        <v>197</v>
      </c>
      <c r="BA78" s="36">
        <f t="shared" si="337"/>
        <v>3</v>
      </c>
      <c r="BB78" t="s">
        <v>198</v>
      </c>
      <c r="BC78" s="36">
        <f t="shared" si="338"/>
        <v>4</v>
      </c>
      <c r="BD78" t="s">
        <v>198</v>
      </c>
      <c r="BE78" s="36">
        <f t="shared" si="339"/>
        <v>4</v>
      </c>
      <c r="BF78" t="s">
        <v>203</v>
      </c>
      <c r="BG78" t="s">
        <v>202</v>
      </c>
      <c r="BH78" t="s">
        <v>204</v>
      </c>
      <c r="BI78" t="s">
        <v>207</v>
      </c>
      <c r="BJ78" t="s">
        <v>205</v>
      </c>
      <c r="BK78" t="s">
        <v>206</v>
      </c>
      <c r="BL78" t="s">
        <v>220</v>
      </c>
      <c r="BM78" s="35">
        <f t="shared" si="340"/>
        <v>3</v>
      </c>
      <c r="BN78" s="35" t="s">
        <v>222</v>
      </c>
      <c r="BO78" s="35" t="s">
        <v>222</v>
      </c>
    </row>
    <row r="79" spans="1:67" ht="15.5" x14ac:dyDescent="0.35">
      <c r="A79" s="24">
        <v>44976.365844907406</v>
      </c>
      <c r="B79" s="24">
        <v>44976.373530092591</v>
      </c>
      <c r="C79" s="23">
        <v>100</v>
      </c>
      <c r="D79" s="23">
        <v>664</v>
      </c>
      <c r="E79" s="25" t="s">
        <v>179</v>
      </c>
      <c r="F79" s="24">
        <v>44976.373530092591</v>
      </c>
      <c r="G79">
        <v>30</v>
      </c>
      <c r="H79" t="s">
        <v>325</v>
      </c>
      <c r="I79" t="s">
        <v>187</v>
      </c>
      <c r="J79" t="s">
        <v>371</v>
      </c>
      <c r="K79" t="s">
        <v>189</v>
      </c>
      <c r="L79" t="s">
        <v>317</v>
      </c>
      <c r="M79" t="s">
        <v>59</v>
      </c>
      <c r="N79">
        <v>0</v>
      </c>
      <c r="O79" s="40">
        <v>5.5</v>
      </c>
      <c r="P79" s="40">
        <v>0</v>
      </c>
      <c r="Q79" s="36">
        <f t="shared" si="328"/>
        <v>0</v>
      </c>
      <c r="R79" t="s">
        <v>193</v>
      </c>
      <c r="S79" s="36">
        <f t="shared" si="329"/>
        <v>0</v>
      </c>
      <c r="T79" t="s">
        <v>193</v>
      </c>
      <c r="U79" s="36">
        <f t="shared" si="329"/>
        <v>0</v>
      </c>
      <c r="V79" t="s">
        <v>235</v>
      </c>
      <c r="W79" t="s">
        <v>192</v>
      </c>
      <c r="X79" s="36">
        <v>0</v>
      </c>
      <c r="Y79" t="s">
        <v>192</v>
      </c>
      <c r="Z79" s="36">
        <v>0</v>
      </c>
      <c r="AA79" t="s">
        <v>192</v>
      </c>
      <c r="AB79" s="36">
        <v>0</v>
      </c>
      <c r="AC79" t="s">
        <v>192</v>
      </c>
      <c r="AD79" s="36">
        <v>0</v>
      </c>
      <c r="AE79" t="s">
        <v>359</v>
      </c>
      <c r="AF79" t="s">
        <v>197</v>
      </c>
      <c r="AG79" s="36">
        <f t="shared" si="330"/>
        <v>3</v>
      </c>
      <c r="AH79" t="s">
        <v>216</v>
      </c>
      <c r="AI79" s="36">
        <f t="shared" si="330"/>
        <v>1</v>
      </c>
      <c r="AJ79" t="s">
        <v>196</v>
      </c>
      <c r="AK79" s="36">
        <f t="shared" ref="AK79" si="396">_xlfn.XLOOKUP(AJ79,$K$106:$K$110,$M$106:$M$110)</f>
        <v>2</v>
      </c>
      <c r="AL79" t="s">
        <v>199</v>
      </c>
      <c r="AM79" s="36">
        <f t="shared" ref="AM79" si="397">_xlfn.XLOOKUP(AL79,$L$106:$L$110,$M$106:$M$110)</f>
        <v>4</v>
      </c>
      <c r="AN79" t="s">
        <v>199</v>
      </c>
      <c r="AO79" s="36">
        <f t="shared" ref="AO79" si="398">_xlfn.XLOOKUP(AN79,$L$106:$L$110,$M$106:$M$110)</f>
        <v>4</v>
      </c>
      <c r="AP79" t="s">
        <v>199</v>
      </c>
      <c r="AQ79" s="36">
        <f t="shared" ref="AQ79" si="399">_xlfn.XLOOKUP(AP79,$L$106:$L$110,$M$106:$M$110)</f>
        <v>4</v>
      </c>
      <c r="AR79" t="s">
        <v>199</v>
      </c>
      <c r="AS79" s="36">
        <f t="shared" ref="AS79" si="400">_xlfn.XLOOKUP(AR79,$L$106:$L$110,$M$106:$M$110)</f>
        <v>4</v>
      </c>
      <c r="AT79" t="s">
        <v>69</v>
      </c>
      <c r="AU79" t="s">
        <v>69</v>
      </c>
      <c r="AV79" s="40">
        <v>105.5</v>
      </c>
      <c r="AW79" s="40">
        <v>105.5</v>
      </c>
      <c r="AX79" s="36">
        <f t="shared" si="336"/>
        <v>1</v>
      </c>
      <c r="AY79" t="s">
        <v>466</v>
      </c>
      <c r="AZ79" t="s">
        <v>198</v>
      </c>
      <c r="BA79" s="36">
        <f t="shared" si="337"/>
        <v>4</v>
      </c>
      <c r="BB79" t="s">
        <v>198</v>
      </c>
      <c r="BC79" s="36">
        <f t="shared" si="338"/>
        <v>4</v>
      </c>
      <c r="BD79" t="s">
        <v>198</v>
      </c>
      <c r="BE79" s="36">
        <f t="shared" si="339"/>
        <v>4</v>
      </c>
      <c r="BF79" t="s">
        <v>203</v>
      </c>
      <c r="BG79" t="s">
        <v>202</v>
      </c>
      <c r="BH79" t="s">
        <v>204</v>
      </c>
      <c r="BI79" t="s">
        <v>207</v>
      </c>
      <c r="BJ79" t="s">
        <v>205</v>
      </c>
      <c r="BK79" t="s">
        <v>206</v>
      </c>
      <c r="BL79" t="s">
        <v>277</v>
      </c>
      <c r="BM79" s="35">
        <f t="shared" si="340"/>
        <v>2</v>
      </c>
      <c r="BN79" s="35" t="s">
        <v>222</v>
      </c>
      <c r="BO79" s="35" t="s">
        <v>222</v>
      </c>
    </row>
    <row r="80" spans="1:67" ht="15.5" x14ac:dyDescent="0.35">
      <c r="A80" s="24">
        <v>44975.641192129631</v>
      </c>
      <c r="B80" s="24">
        <v>44975.648194444446</v>
      </c>
      <c r="C80" s="23">
        <v>100</v>
      </c>
      <c r="D80" s="23">
        <v>605</v>
      </c>
      <c r="E80" s="25" t="s">
        <v>179</v>
      </c>
      <c r="F80" s="24">
        <v>44975.648194444446</v>
      </c>
      <c r="G80">
        <v>22</v>
      </c>
      <c r="H80" t="s">
        <v>186</v>
      </c>
      <c r="I80" t="s">
        <v>187</v>
      </c>
      <c r="J80" t="s">
        <v>234</v>
      </c>
      <c r="K80" t="s">
        <v>226</v>
      </c>
      <c r="L80" t="s">
        <v>250</v>
      </c>
      <c r="M80" t="s">
        <v>59</v>
      </c>
      <c r="N80">
        <v>0</v>
      </c>
      <c r="O80" s="40">
        <v>5.5</v>
      </c>
      <c r="P80" s="40">
        <v>0</v>
      </c>
      <c r="Q80" s="36">
        <f t="shared" si="328"/>
        <v>0</v>
      </c>
      <c r="R80" t="s">
        <v>193</v>
      </c>
      <c r="S80" s="36">
        <f t="shared" si="329"/>
        <v>0</v>
      </c>
      <c r="T80" t="s">
        <v>193</v>
      </c>
      <c r="U80" s="36">
        <f t="shared" si="329"/>
        <v>0</v>
      </c>
      <c r="V80" t="s">
        <v>235</v>
      </c>
      <c r="W80" t="s">
        <v>193</v>
      </c>
      <c r="X80" s="36">
        <v>0</v>
      </c>
      <c r="Y80" t="s">
        <v>193</v>
      </c>
      <c r="Z80" s="36">
        <v>0</v>
      </c>
      <c r="AA80" t="s">
        <v>192</v>
      </c>
      <c r="AB80" s="36">
        <v>0</v>
      </c>
      <c r="AC80" t="s">
        <v>193</v>
      </c>
      <c r="AD80" s="36">
        <v>0</v>
      </c>
      <c r="AE80" t="s">
        <v>243</v>
      </c>
      <c r="AF80" t="s">
        <v>216</v>
      </c>
      <c r="AG80" s="36">
        <f t="shared" si="330"/>
        <v>1</v>
      </c>
      <c r="AH80" t="s">
        <v>196</v>
      </c>
      <c r="AI80" s="36">
        <f t="shared" si="330"/>
        <v>2</v>
      </c>
      <c r="AJ80" t="s">
        <v>196</v>
      </c>
      <c r="AK80" s="36">
        <f t="shared" ref="AK80" si="401">_xlfn.XLOOKUP(AJ80,$K$106:$K$110,$M$106:$M$110)</f>
        <v>2</v>
      </c>
      <c r="AL80" t="s">
        <v>199</v>
      </c>
      <c r="AM80" s="36">
        <f t="shared" ref="AM80" si="402">_xlfn.XLOOKUP(AL80,$L$106:$L$110,$M$106:$M$110)</f>
        <v>4</v>
      </c>
      <c r="AN80" t="s">
        <v>236</v>
      </c>
      <c r="AO80" s="36">
        <f t="shared" ref="AO80" si="403">_xlfn.XLOOKUP(AN80,$L$106:$L$110,$M$106:$M$110)</f>
        <v>2</v>
      </c>
      <c r="AP80" t="s">
        <v>199</v>
      </c>
      <c r="AQ80" s="36">
        <f t="shared" ref="AQ80" si="404">_xlfn.XLOOKUP(AP80,$L$106:$L$110,$M$106:$M$110)</f>
        <v>4</v>
      </c>
      <c r="AR80" t="s">
        <v>200</v>
      </c>
      <c r="AS80" s="36">
        <f t="shared" ref="AS80" si="405">_xlfn.XLOOKUP(AR80,$L$106:$L$110,$M$106:$M$110)</f>
        <v>3</v>
      </c>
      <c r="AT80" t="s">
        <v>60</v>
      </c>
      <c r="AU80" t="s">
        <v>59</v>
      </c>
      <c r="AV80" s="40">
        <v>15.5</v>
      </c>
      <c r="AW80" s="40">
        <v>5.5</v>
      </c>
      <c r="AX80" s="36">
        <f t="shared" si="336"/>
        <v>0.35</v>
      </c>
      <c r="AY80" t="s">
        <v>253</v>
      </c>
      <c r="AZ80" t="s">
        <v>197</v>
      </c>
      <c r="BA80" s="36">
        <f t="shared" si="337"/>
        <v>3</v>
      </c>
      <c r="BB80" t="s">
        <v>198</v>
      </c>
      <c r="BC80" s="36">
        <f t="shared" si="338"/>
        <v>4</v>
      </c>
      <c r="BD80" t="s">
        <v>198</v>
      </c>
      <c r="BE80" s="36">
        <f t="shared" si="339"/>
        <v>4</v>
      </c>
      <c r="BF80" t="s">
        <v>202</v>
      </c>
      <c r="BG80" t="s">
        <v>203</v>
      </c>
      <c r="BH80" t="s">
        <v>204</v>
      </c>
      <c r="BI80" t="s">
        <v>219</v>
      </c>
      <c r="BJ80" t="s">
        <v>206</v>
      </c>
      <c r="BK80" t="s">
        <v>205</v>
      </c>
      <c r="BL80" t="s">
        <v>277</v>
      </c>
      <c r="BM80" s="35">
        <f t="shared" si="340"/>
        <v>2</v>
      </c>
      <c r="BN80" s="35" t="s">
        <v>222</v>
      </c>
      <c r="BO80" s="35" t="s">
        <v>222</v>
      </c>
    </row>
    <row r="81" spans="1:67" ht="15.5" x14ac:dyDescent="0.35">
      <c r="A81" s="24">
        <v>44971.899502314816</v>
      </c>
      <c r="B81" s="24">
        <v>44971.905972222223</v>
      </c>
      <c r="C81" s="23">
        <v>100</v>
      </c>
      <c r="D81" s="23">
        <v>559</v>
      </c>
      <c r="E81" s="25" t="s">
        <v>179</v>
      </c>
      <c r="F81" s="24">
        <v>44971.905972222223</v>
      </c>
      <c r="G81">
        <v>21</v>
      </c>
      <c r="H81" t="s">
        <v>186</v>
      </c>
      <c r="I81" t="s">
        <v>187</v>
      </c>
      <c r="J81" t="s">
        <v>416</v>
      </c>
      <c r="K81" t="s">
        <v>226</v>
      </c>
      <c r="L81" t="s">
        <v>250</v>
      </c>
      <c r="M81">
        <v>0</v>
      </c>
      <c r="N81">
        <v>0</v>
      </c>
      <c r="O81" s="40">
        <v>0</v>
      </c>
      <c r="P81" s="40">
        <v>0</v>
      </c>
      <c r="Q81" s="36" t="str">
        <f t="shared" si="328"/>
        <v/>
      </c>
      <c r="R81" t="s">
        <v>192</v>
      </c>
      <c r="S81" s="36">
        <f t="shared" si="329"/>
        <v>1</v>
      </c>
      <c r="T81" t="s">
        <v>193</v>
      </c>
      <c r="U81" s="36">
        <f t="shared" si="329"/>
        <v>0</v>
      </c>
      <c r="V81" t="s">
        <v>214</v>
      </c>
      <c r="W81" t="s">
        <v>236</v>
      </c>
      <c r="X81" s="36">
        <v>1</v>
      </c>
      <c r="Y81" t="s">
        <v>192</v>
      </c>
      <c r="Z81" s="36">
        <v>1</v>
      </c>
      <c r="AA81" t="s">
        <v>192</v>
      </c>
      <c r="AB81" s="36">
        <v>1</v>
      </c>
      <c r="AC81" t="s">
        <v>192</v>
      </c>
      <c r="AD81" s="36">
        <v>1</v>
      </c>
      <c r="AE81" t="s">
        <v>283</v>
      </c>
      <c r="AF81" t="s">
        <v>216</v>
      </c>
      <c r="AG81" s="36">
        <f t="shared" si="330"/>
        <v>1</v>
      </c>
      <c r="AH81" t="s">
        <v>198</v>
      </c>
      <c r="AI81" s="36">
        <f t="shared" si="330"/>
        <v>4</v>
      </c>
      <c r="AJ81" t="s">
        <v>197</v>
      </c>
      <c r="AK81" s="36">
        <f t="shared" ref="AK81" si="406">_xlfn.XLOOKUP(AJ81,$K$106:$K$110,$M$106:$M$110)</f>
        <v>3</v>
      </c>
      <c r="AL81" t="s">
        <v>200</v>
      </c>
      <c r="AM81" s="36">
        <f t="shared" ref="AM81" si="407">_xlfn.XLOOKUP(AL81,$L$106:$L$110,$M$106:$M$110)</f>
        <v>3</v>
      </c>
      <c r="AN81" t="s">
        <v>199</v>
      </c>
      <c r="AO81" s="36">
        <f t="shared" ref="AO81" si="408">_xlfn.XLOOKUP(AN81,$L$106:$L$110,$M$106:$M$110)</f>
        <v>4</v>
      </c>
      <c r="AP81" t="s">
        <v>199</v>
      </c>
      <c r="AQ81" s="36">
        <f t="shared" ref="AQ81" si="409">_xlfn.XLOOKUP(AP81,$L$106:$L$110,$M$106:$M$110)</f>
        <v>4</v>
      </c>
      <c r="AR81" t="s">
        <v>199</v>
      </c>
      <c r="AS81" s="36">
        <f t="shared" ref="AS81" si="410">_xlfn.XLOOKUP(AR81,$L$106:$L$110,$M$106:$M$110)</f>
        <v>4</v>
      </c>
      <c r="AT81" t="s">
        <v>63</v>
      </c>
      <c r="AU81" t="s">
        <v>60</v>
      </c>
      <c r="AV81" s="40">
        <v>45.5</v>
      </c>
      <c r="AW81" s="40">
        <v>15.5</v>
      </c>
      <c r="AX81" s="36">
        <f t="shared" si="336"/>
        <v>0.34</v>
      </c>
      <c r="AY81" t="s">
        <v>276</v>
      </c>
      <c r="AZ81" t="s">
        <v>197</v>
      </c>
      <c r="BA81" s="36">
        <f t="shared" si="337"/>
        <v>3</v>
      </c>
      <c r="BB81" t="s">
        <v>198</v>
      </c>
      <c r="BC81" s="36">
        <f t="shared" si="338"/>
        <v>4</v>
      </c>
      <c r="BD81" t="s">
        <v>198</v>
      </c>
      <c r="BE81" s="36">
        <f t="shared" si="339"/>
        <v>4</v>
      </c>
      <c r="BF81" t="s">
        <v>202</v>
      </c>
      <c r="BG81" t="s">
        <v>203</v>
      </c>
      <c r="BH81" t="s">
        <v>204</v>
      </c>
      <c r="BI81" t="s">
        <v>207</v>
      </c>
      <c r="BJ81" t="s">
        <v>205</v>
      </c>
      <c r="BK81" t="s">
        <v>219</v>
      </c>
      <c r="BL81" t="s">
        <v>220</v>
      </c>
      <c r="BM81" s="35">
        <f t="shared" si="340"/>
        <v>3</v>
      </c>
      <c r="BN81" s="35" t="s">
        <v>222</v>
      </c>
      <c r="BO81" s="35" t="s">
        <v>222</v>
      </c>
    </row>
    <row r="82" spans="1:67" ht="15.5" x14ac:dyDescent="0.35">
      <c r="A82" s="24">
        <v>44966.690520833334</v>
      </c>
      <c r="B82" s="24">
        <v>44966.696562500001</v>
      </c>
      <c r="C82" s="23">
        <v>100</v>
      </c>
      <c r="D82" s="23">
        <v>522</v>
      </c>
      <c r="E82" s="25" t="s">
        <v>179</v>
      </c>
      <c r="F82" s="24">
        <v>44966.696562500001</v>
      </c>
      <c r="G82">
        <v>22</v>
      </c>
      <c r="H82" t="s">
        <v>186</v>
      </c>
      <c r="I82" t="s">
        <v>187</v>
      </c>
      <c r="J82" t="s">
        <v>260</v>
      </c>
      <c r="K82" t="s">
        <v>189</v>
      </c>
      <c r="L82" t="s">
        <v>317</v>
      </c>
      <c r="M82" t="s">
        <v>59</v>
      </c>
      <c r="N82" t="s">
        <v>59</v>
      </c>
      <c r="O82" s="40">
        <v>5.5</v>
      </c>
      <c r="P82" s="40">
        <v>5.5</v>
      </c>
      <c r="Q82" s="36">
        <f t="shared" si="328"/>
        <v>1</v>
      </c>
      <c r="R82" t="s">
        <v>192</v>
      </c>
      <c r="S82" s="36">
        <f t="shared" si="329"/>
        <v>1</v>
      </c>
      <c r="T82" t="s">
        <v>192</v>
      </c>
      <c r="U82" s="36">
        <f t="shared" si="329"/>
        <v>1</v>
      </c>
      <c r="V82" t="s">
        <v>386</v>
      </c>
      <c r="W82" t="s">
        <v>192</v>
      </c>
      <c r="X82" s="36">
        <v>1</v>
      </c>
      <c r="Y82" t="s">
        <v>192</v>
      </c>
      <c r="Z82" s="36">
        <v>1</v>
      </c>
      <c r="AA82" t="s">
        <v>192</v>
      </c>
      <c r="AB82" s="36">
        <v>1</v>
      </c>
      <c r="AC82" t="s">
        <v>192</v>
      </c>
      <c r="AD82" s="36">
        <v>1</v>
      </c>
      <c r="AE82" t="s">
        <v>387</v>
      </c>
      <c r="AF82" t="s">
        <v>197</v>
      </c>
      <c r="AG82" s="36">
        <f t="shared" si="330"/>
        <v>3</v>
      </c>
      <c r="AH82" t="s">
        <v>197</v>
      </c>
      <c r="AI82" s="36">
        <f t="shared" si="330"/>
        <v>3</v>
      </c>
      <c r="AJ82" t="s">
        <v>198</v>
      </c>
      <c r="AK82" s="36">
        <f t="shared" ref="AK82" si="411">_xlfn.XLOOKUP(AJ82,$K$106:$K$110,$M$106:$M$110)</f>
        <v>4</v>
      </c>
      <c r="AL82" t="s">
        <v>199</v>
      </c>
      <c r="AM82" s="36">
        <f t="shared" ref="AM82" si="412">_xlfn.XLOOKUP(AL82,$L$106:$L$110,$M$106:$M$110)</f>
        <v>4</v>
      </c>
      <c r="AN82" t="s">
        <v>199</v>
      </c>
      <c r="AO82" s="36">
        <f t="shared" ref="AO82" si="413">_xlfn.XLOOKUP(AN82,$L$106:$L$110,$M$106:$M$110)</f>
        <v>4</v>
      </c>
      <c r="AP82" t="s">
        <v>199</v>
      </c>
      <c r="AQ82" s="36">
        <f t="shared" ref="AQ82" si="414">_xlfn.XLOOKUP(AP82,$L$106:$L$110,$M$106:$M$110)</f>
        <v>4</v>
      </c>
      <c r="AR82" t="s">
        <v>199</v>
      </c>
      <c r="AS82" s="36">
        <f t="shared" ref="AS82" si="415">_xlfn.XLOOKUP(AR82,$L$106:$L$110,$M$106:$M$110)</f>
        <v>4</v>
      </c>
      <c r="AT82" t="s">
        <v>64</v>
      </c>
      <c r="AU82" t="s">
        <v>64</v>
      </c>
      <c r="AV82" s="40">
        <v>55.5</v>
      </c>
      <c r="AW82" s="40">
        <v>55.5</v>
      </c>
      <c r="AX82" s="36">
        <f t="shared" si="336"/>
        <v>1</v>
      </c>
      <c r="AY82" t="s">
        <v>253</v>
      </c>
      <c r="AZ82" t="s">
        <v>197</v>
      </c>
      <c r="BA82" s="36">
        <f t="shared" si="337"/>
        <v>3</v>
      </c>
      <c r="BB82" t="s">
        <v>198</v>
      </c>
      <c r="BC82" s="36">
        <f t="shared" si="338"/>
        <v>4</v>
      </c>
      <c r="BD82" t="s">
        <v>198</v>
      </c>
      <c r="BE82" s="36">
        <f t="shared" si="339"/>
        <v>4</v>
      </c>
      <c r="BF82" t="s">
        <v>740</v>
      </c>
      <c r="BG82" t="s">
        <v>203</v>
      </c>
      <c r="BH82" t="s">
        <v>389</v>
      </c>
      <c r="BI82" t="s">
        <v>205</v>
      </c>
      <c r="BJ82" t="s">
        <v>207</v>
      </c>
      <c r="BK82" t="s">
        <v>206</v>
      </c>
      <c r="BL82" t="s">
        <v>277</v>
      </c>
      <c r="BM82" s="35">
        <f t="shared" si="340"/>
        <v>2</v>
      </c>
      <c r="BN82" s="35" t="s">
        <v>222</v>
      </c>
      <c r="BO82" s="35" t="s">
        <v>222</v>
      </c>
    </row>
    <row r="83" spans="1:67" ht="15.5" x14ac:dyDescent="0.35">
      <c r="A83" s="24">
        <v>44972.594270833331</v>
      </c>
      <c r="B83" s="24">
        <v>44972.600821759261</v>
      </c>
      <c r="C83" s="23">
        <v>100</v>
      </c>
      <c r="D83" s="23">
        <v>566</v>
      </c>
      <c r="E83" s="25" t="s">
        <v>179</v>
      </c>
      <c r="F83" s="24">
        <v>44972.600821759261</v>
      </c>
      <c r="G83">
        <v>23</v>
      </c>
      <c r="H83" t="s">
        <v>186</v>
      </c>
      <c r="I83" t="s">
        <v>187</v>
      </c>
      <c r="J83" t="s">
        <v>249</v>
      </c>
      <c r="K83" t="s">
        <v>226</v>
      </c>
      <c r="L83" t="s">
        <v>250</v>
      </c>
      <c r="M83" t="s">
        <v>59</v>
      </c>
      <c r="N83">
        <v>0</v>
      </c>
      <c r="O83" s="40">
        <v>5.5</v>
      </c>
      <c r="P83" s="40">
        <v>0</v>
      </c>
      <c r="Q83" s="36">
        <f t="shared" si="328"/>
        <v>0</v>
      </c>
      <c r="R83" t="s">
        <v>193</v>
      </c>
      <c r="S83" s="36">
        <f t="shared" si="329"/>
        <v>0</v>
      </c>
      <c r="T83" t="s">
        <v>193</v>
      </c>
      <c r="U83" s="36">
        <f t="shared" si="329"/>
        <v>0</v>
      </c>
      <c r="V83" t="s">
        <v>235</v>
      </c>
      <c r="W83" t="s">
        <v>192</v>
      </c>
      <c r="X83" s="36">
        <v>1</v>
      </c>
      <c r="Y83" t="s">
        <v>192</v>
      </c>
      <c r="Z83" s="36">
        <v>1</v>
      </c>
      <c r="AA83" t="s">
        <v>192</v>
      </c>
      <c r="AB83" s="36">
        <v>1</v>
      </c>
      <c r="AC83" t="s">
        <v>193</v>
      </c>
      <c r="AD83" s="36">
        <v>1</v>
      </c>
      <c r="AE83" t="s">
        <v>294</v>
      </c>
      <c r="AF83" t="s">
        <v>197</v>
      </c>
      <c r="AG83" s="36">
        <f t="shared" si="330"/>
        <v>3</v>
      </c>
      <c r="AH83" t="s">
        <v>197</v>
      </c>
      <c r="AI83" s="36">
        <f t="shared" si="330"/>
        <v>3</v>
      </c>
      <c r="AJ83" t="s">
        <v>197</v>
      </c>
      <c r="AK83" s="36">
        <f t="shared" ref="AK83" si="416">_xlfn.XLOOKUP(AJ83,$K$106:$K$110,$M$106:$M$110)</f>
        <v>3</v>
      </c>
      <c r="AL83" t="s">
        <v>200</v>
      </c>
      <c r="AM83" s="36">
        <f t="shared" ref="AM83" si="417">_xlfn.XLOOKUP(AL83,$L$106:$L$110,$M$106:$M$110)</f>
        <v>3</v>
      </c>
      <c r="AN83" t="s">
        <v>192</v>
      </c>
      <c r="AO83" s="36">
        <f t="shared" ref="AO83" si="418">_xlfn.XLOOKUP(AN83,$L$106:$L$110,$M$106:$M$110)</f>
        <v>1</v>
      </c>
      <c r="AP83" t="s">
        <v>200</v>
      </c>
      <c r="AQ83" s="36">
        <f t="shared" ref="AQ83" si="419">_xlfn.XLOOKUP(AP83,$L$106:$L$110,$M$106:$M$110)</f>
        <v>3</v>
      </c>
      <c r="AR83" t="s">
        <v>192</v>
      </c>
      <c r="AS83" s="36">
        <f t="shared" ref="AS83" si="420">_xlfn.XLOOKUP(AR83,$L$106:$L$110,$M$106:$M$110)</f>
        <v>1</v>
      </c>
      <c r="AT83" t="s">
        <v>60</v>
      </c>
      <c r="AU83" t="s">
        <v>60</v>
      </c>
      <c r="AV83" s="40">
        <v>15.5</v>
      </c>
      <c r="AW83" s="40">
        <v>15.5</v>
      </c>
      <c r="AX83" s="36">
        <f t="shared" si="336"/>
        <v>1</v>
      </c>
      <c r="AY83" t="s">
        <v>253</v>
      </c>
      <c r="AZ83" t="s">
        <v>197</v>
      </c>
      <c r="BA83" s="36">
        <f t="shared" si="337"/>
        <v>3</v>
      </c>
      <c r="BB83" t="s">
        <v>197</v>
      </c>
      <c r="BC83" s="36">
        <f t="shared" si="338"/>
        <v>3</v>
      </c>
      <c r="BD83" t="s">
        <v>197</v>
      </c>
      <c r="BE83" s="36">
        <f t="shared" si="339"/>
        <v>3</v>
      </c>
      <c r="BF83" t="s">
        <v>202</v>
      </c>
      <c r="BG83" t="s">
        <v>203</v>
      </c>
      <c r="BH83" t="s">
        <v>204</v>
      </c>
      <c r="BI83" t="s">
        <v>219</v>
      </c>
      <c r="BJ83" t="s">
        <v>206</v>
      </c>
      <c r="BK83" t="s">
        <v>205</v>
      </c>
      <c r="BL83" t="s">
        <v>302</v>
      </c>
      <c r="BM83" s="35">
        <f t="shared" si="340"/>
        <v>1</v>
      </c>
      <c r="BN83" s="35" t="s">
        <v>222</v>
      </c>
      <c r="BO83" s="35" t="s">
        <v>222</v>
      </c>
    </row>
    <row r="84" spans="1:67" ht="15.5" x14ac:dyDescent="0.35">
      <c r="A84" s="24">
        <v>44975.970682870371</v>
      </c>
      <c r="B84" s="24">
        <v>44975.976203703707</v>
      </c>
      <c r="C84" s="23">
        <v>100</v>
      </c>
      <c r="D84" s="23">
        <v>477</v>
      </c>
      <c r="E84" s="25" t="s">
        <v>179</v>
      </c>
      <c r="F84" s="24">
        <v>44975.976203703707</v>
      </c>
      <c r="G84">
        <v>24</v>
      </c>
      <c r="H84" t="s">
        <v>186</v>
      </c>
      <c r="I84" t="s">
        <v>187</v>
      </c>
      <c r="J84" t="s">
        <v>188</v>
      </c>
      <c r="K84" t="s">
        <v>189</v>
      </c>
      <c r="L84" t="s">
        <v>190</v>
      </c>
      <c r="M84" t="s">
        <v>59</v>
      </c>
      <c r="N84">
        <v>0</v>
      </c>
      <c r="O84" s="40">
        <v>5.5</v>
      </c>
      <c r="P84" s="40">
        <v>0</v>
      </c>
      <c r="Q84" s="36">
        <f t="shared" si="328"/>
        <v>0</v>
      </c>
      <c r="R84" t="s">
        <v>192</v>
      </c>
      <c r="S84" s="36">
        <f t="shared" si="329"/>
        <v>1</v>
      </c>
      <c r="T84" t="s">
        <v>193</v>
      </c>
      <c r="U84" s="36">
        <f t="shared" si="329"/>
        <v>0</v>
      </c>
      <c r="V84" t="s">
        <v>214</v>
      </c>
      <c r="W84" t="s">
        <v>192</v>
      </c>
      <c r="X84" s="36">
        <v>0</v>
      </c>
      <c r="Y84" t="s">
        <v>192</v>
      </c>
      <c r="Z84" s="36">
        <v>0</v>
      </c>
      <c r="AA84" t="s">
        <v>193</v>
      </c>
      <c r="AB84" s="36">
        <v>0</v>
      </c>
      <c r="AC84" t="s">
        <v>193</v>
      </c>
      <c r="AD84" s="36">
        <v>0</v>
      </c>
      <c r="AE84" t="s">
        <v>243</v>
      </c>
      <c r="AF84" t="s">
        <v>197</v>
      </c>
      <c r="AG84" s="36">
        <f t="shared" si="330"/>
        <v>3</v>
      </c>
      <c r="AH84" t="s">
        <v>197</v>
      </c>
      <c r="AI84" s="36">
        <f t="shared" si="330"/>
        <v>3</v>
      </c>
      <c r="AJ84" t="s">
        <v>197</v>
      </c>
      <c r="AK84" s="36">
        <f t="shared" ref="AK84" si="421">_xlfn.XLOOKUP(AJ84,$K$106:$K$110,$M$106:$M$110)</f>
        <v>3</v>
      </c>
      <c r="AL84" t="s">
        <v>192</v>
      </c>
      <c r="AM84" s="36">
        <f t="shared" ref="AM84" si="422">_xlfn.XLOOKUP(AL84,$L$106:$L$110,$M$106:$M$110)</f>
        <v>1</v>
      </c>
      <c r="AN84" t="s">
        <v>192</v>
      </c>
      <c r="AO84" s="36">
        <f t="shared" ref="AO84" si="423">_xlfn.XLOOKUP(AN84,$L$106:$L$110,$M$106:$M$110)</f>
        <v>1</v>
      </c>
      <c r="AP84" t="s">
        <v>199</v>
      </c>
      <c r="AQ84" s="36">
        <f t="shared" ref="AQ84" si="424">_xlfn.XLOOKUP(AP84,$L$106:$L$110,$M$106:$M$110)</f>
        <v>4</v>
      </c>
      <c r="AR84" t="s">
        <v>199</v>
      </c>
      <c r="AS84" s="36">
        <f t="shared" ref="AS84" si="425">_xlfn.XLOOKUP(AR84,$L$106:$L$110,$M$106:$M$110)</f>
        <v>4</v>
      </c>
      <c r="AT84" t="s">
        <v>69</v>
      </c>
      <c r="AU84" t="s">
        <v>69</v>
      </c>
      <c r="AV84" s="40">
        <v>105.5</v>
      </c>
      <c r="AW84" s="40">
        <v>105.5</v>
      </c>
      <c r="AX84" s="36">
        <f t="shared" si="336"/>
        <v>1</v>
      </c>
      <c r="AY84" t="s">
        <v>310</v>
      </c>
      <c r="AZ84" t="s">
        <v>197</v>
      </c>
      <c r="BA84" s="36">
        <f t="shared" si="337"/>
        <v>3</v>
      </c>
      <c r="BB84" t="s">
        <v>197</v>
      </c>
      <c r="BC84" s="36">
        <f t="shared" si="338"/>
        <v>3</v>
      </c>
      <c r="BD84" t="s">
        <v>197</v>
      </c>
      <c r="BE84" s="36">
        <f t="shared" si="339"/>
        <v>3</v>
      </c>
      <c r="BF84" t="s">
        <v>202</v>
      </c>
      <c r="BG84" t="s">
        <v>204</v>
      </c>
      <c r="BH84" t="s">
        <v>203</v>
      </c>
      <c r="BI84" t="s">
        <v>205</v>
      </c>
      <c r="BJ84" t="s">
        <v>219</v>
      </c>
      <c r="BK84" t="s">
        <v>207</v>
      </c>
      <c r="BL84" t="s">
        <v>220</v>
      </c>
      <c r="BM84" s="35">
        <f t="shared" si="340"/>
        <v>3</v>
      </c>
      <c r="BN84" s="35" t="s">
        <v>222</v>
      </c>
      <c r="BO84" s="35" t="s">
        <v>222</v>
      </c>
    </row>
    <row r="85" spans="1:67" ht="15.5" x14ac:dyDescent="0.35">
      <c r="A85" s="24">
        <v>44968.739317129628</v>
      </c>
      <c r="B85" s="24">
        <v>44968.745648148149</v>
      </c>
      <c r="C85" s="23">
        <v>100</v>
      </c>
      <c r="D85" s="23">
        <v>547</v>
      </c>
      <c r="E85" s="25" t="s">
        <v>179</v>
      </c>
      <c r="F85" s="24">
        <v>44968.745648148149</v>
      </c>
      <c r="G85">
        <v>22</v>
      </c>
      <c r="H85" t="s">
        <v>186</v>
      </c>
      <c r="I85" t="s">
        <v>187</v>
      </c>
      <c r="J85" t="s">
        <v>188</v>
      </c>
      <c r="K85" t="s">
        <v>189</v>
      </c>
      <c r="L85" t="s">
        <v>190</v>
      </c>
      <c r="M85" t="s">
        <v>59</v>
      </c>
      <c r="N85">
        <v>0</v>
      </c>
      <c r="O85" s="40">
        <v>5.5</v>
      </c>
      <c r="P85" s="40">
        <v>0</v>
      </c>
      <c r="Q85" s="36">
        <f t="shared" si="328"/>
        <v>0</v>
      </c>
      <c r="R85" t="s">
        <v>193</v>
      </c>
      <c r="S85" s="36">
        <f t="shared" si="329"/>
        <v>0</v>
      </c>
      <c r="T85" t="s">
        <v>193</v>
      </c>
      <c r="U85" s="36">
        <f t="shared" si="329"/>
        <v>0</v>
      </c>
      <c r="V85" t="s">
        <v>235</v>
      </c>
      <c r="W85" t="s">
        <v>192</v>
      </c>
      <c r="X85" s="36">
        <v>1</v>
      </c>
      <c r="Y85" t="s">
        <v>193</v>
      </c>
      <c r="Z85" s="36">
        <v>1</v>
      </c>
      <c r="AA85" t="s">
        <v>192</v>
      </c>
      <c r="AB85" s="36">
        <v>1</v>
      </c>
      <c r="AC85" t="s">
        <v>193</v>
      </c>
      <c r="AD85" s="36">
        <v>1</v>
      </c>
      <c r="AE85" t="s">
        <v>243</v>
      </c>
      <c r="AF85" t="s">
        <v>216</v>
      </c>
      <c r="AG85" s="36">
        <f t="shared" si="330"/>
        <v>1</v>
      </c>
      <c r="AH85" t="s">
        <v>197</v>
      </c>
      <c r="AI85" s="36">
        <f t="shared" si="330"/>
        <v>3</v>
      </c>
      <c r="AJ85" t="s">
        <v>197</v>
      </c>
      <c r="AK85" s="36">
        <f t="shared" ref="AK85" si="426">_xlfn.XLOOKUP(AJ85,$K$106:$K$110,$M$106:$M$110)</f>
        <v>3</v>
      </c>
      <c r="AL85" t="s">
        <v>236</v>
      </c>
      <c r="AM85" s="36">
        <f t="shared" ref="AM85" si="427">_xlfn.XLOOKUP(AL85,$L$106:$L$110,$M$106:$M$110)</f>
        <v>2</v>
      </c>
      <c r="AN85" t="s">
        <v>192</v>
      </c>
      <c r="AO85" s="36">
        <f t="shared" ref="AO85" si="428">_xlfn.XLOOKUP(AN85,$L$106:$L$110,$M$106:$M$110)</f>
        <v>1</v>
      </c>
      <c r="AP85" t="s">
        <v>199</v>
      </c>
      <c r="AQ85" s="36">
        <f t="shared" ref="AQ85" si="429">_xlfn.XLOOKUP(AP85,$L$106:$L$110,$M$106:$M$110)</f>
        <v>4</v>
      </c>
      <c r="AR85" t="s">
        <v>199</v>
      </c>
      <c r="AS85" s="36">
        <f t="shared" ref="AS85" si="430">_xlfn.XLOOKUP(AR85,$L$106:$L$110,$M$106:$M$110)</f>
        <v>4</v>
      </c>
      <c r="AT85" t="s">
        <v>64</v>
      </c>
      <c r="AU85" t="s">
        <v>64</v>
      </c>
      <c r="AV85" s="40">
        <v>55.5</v>
      </c>
      <c r="AW85" s="40">
        <v>55.5</v>
      </c>
      <c r="AX85" s="36">
        <f t="shared" si="336"/>
        <v>1</v>
      </c>
      <c r="AY85" t="s">
        <v>253</v>
      </c>
      <c r="AZ85" t="s">
        <v>197</v>
      </c>
      <c r="BA85" s="36">
        <f t="shared" si="337"/>
        <v>3</v>
      </c>
      <c r="BB85" t="s">
        <v>197</v>
      </c>
      <c r="BC85" s="36">
        <f t="shared" si="338"/>
        <v>3</v>
      </c>
      <c r="BD85" t="s">
        <v>197</v>
      </c>
      <c r="BE85" s="36">
        <f t="shared" si="339"/>
        <v>3</v>
      </c>
      <c r="BF85" t="s">
        <v>202</v>
      </c>
      <c r="BG85" t="s">
        <v>204</v>
      </c>
      <c r="BH85" t="s">
        <v>203</v>
      </c>
      <c r="BI85" t="s">
        <v>205</v>
      </c>
      <c r="BJ85" t="s">
        <v>207</v>
      </c>
      <c r="BK85" t="s">
        <v>219</v>
      </c>
      <c r="BL85" t="s">
        <v>208</v>
      </c>
      <c r="BM85" s="35">
        <f t="shared" si="340"/>
        <v>4</v>
      </c>
      <c r="BN85" s="35" t="s">
        <v>222</v>
      </c>
      <c r="BO85" s="35" t="s">
        <v>222</v>
      </c>
    </row>
    <row r="86" spans="1:67" ht="15.5" x14ac:dyDescent="0.35">
      <c r="A86" s="24">
        <v>44968.549351851856</v>
      </c>
      <c r="B86" s="24">
        <v>44968.556250000001</v>
      </c>
      <c r="C86" s="23">
        <v>100</v>
      </c>
      <c r="D86" s="23">
        <v>596</v>
      </c>
      <c r="E86" s="25" t="s">
        <v>179</v>
      </c>
      <c r="F86" s="24">
        <v>44968.556250000001</v>
      </c>
      <c r="G86">
        <v>23</v>
      </c>
      <c r="H86" t="s">
        <v>186</v>
      </c>
      <c r="I86" t="s">
        <v>187</v>
      </c>
      <c r="J86" t="s">
        <v>430</v>
      </c>
      <c r="K86" t="s">
        <v>226</v>
      </c>
      <c r="L86" t="s">
        <v>227</v>
      </c>
      <c r="M86">
        <v>0</v>
      </c>
      <c r="N86">
        <v>0</v>
      </c>
      <c r="O86" s="40">
        <v>0</v>
      </c>
      <c r="P86" s="40">
        <v>0</v>
      </c>
      <c r="Q86" s="36" t="str">
        <f t="shared" si="328"/>
        <v/>
      </c>
      <c r="R86" t="s">
        <v>193</v>
      </c>
      <c r="S86" s="36">
        <f t="shared" si="329"/>
        <v>0</v>
      </c>
      <c r="T86" t="s">
        <v>193</v>
      </c>
      <c r="U86" s="36">
        <f t="shared" si="329"/>
        <v>0</v>
      </c>
      <c r="V86" t="s">
        <v>214</v>
      </c>
      <c r="W86" t="s">
        <v>193</v>
      </c>
      <c r="X86" s="36">
        <v>0</v>
      </c>
      <c r="Y86" t="s">
        <v>193</v>
      </c>
      <c r="Z86" s="36">
        <v>0</v>
      </c>
      <c r="AA86" t="s">
        <v>192</v>
      </c>
      <c r="AB86" s="36">
        <v>0</v>
      </c>
      <c r="AC86" t="s">
        <v>193</v>
      </c>
      <c r="AD86" s="36">
        <v>0</v>
      </c>
      <c r="AE86" t="s">
        <v>237</v>
      </c>
      <c r="AF86" t="s">
        <v>216</v>
      </c>
      <c r="AG86" s="36">
        <f t="shared" si="330"/>
        <v>1</v>
      </c>
      <c r="AH86" t="s">
        <v>196</v>
      </c>
      <c r="AI86" s="36">
        <f t="shared" si="330"/>
        <v>2</v>
      </c>
      <c r="AJ86" t="s">
        <v>196</v>
      </c>
      <c r="AK86" s="36">
        <f t="shared" ref="AK86" si="431">_xlfn.XLOOKUP(AJ86,$K$106:$K$110,$M$106:$M$110)</f>
        <v>2</v>
      </c>
      <c r="AL86" t="s">
        <v>193</v>
      </c>
      <c r="AM86" s="36">
        <f t="shared" ref="AM86" si="432">_xlfn.XLOOKUP(AL86,$L$106:$L$110,$M$106:$M$110)</f>
        <v>0</v>
      </c>
      <c r="AN86" t="s">
        <v>193</v>
      </c>
      <c r="AO86" s="36">
        <f t="shared" ref="AO86" si="433">_xlfn.XLOOKUP(AN86,$L$106:$L$110,$M$106:$M$110)</f>
        <v>0</v>
      </c>
      <c r="AP86" t="s">
        <v>200</v>
      </c>
      <c r="AQ86" s="36">
        <f t="shared" ref="AQ86" si="434">_xlfn.XLOOKUP(AP86,$L$106:$L$110,$M$106:$M$110)</f>
        <v>3</v>
      </c>
      <c r="AR86" t="s">
        <v>236</v>
      </c>
      <c r="AS86" s="36">
        <f t="shared" ref="AS86" si="435">_xlfn.XLOOKUP(AR86,$L$106:$L$110,$M$106:$M$110)</f>
        <v>2</v>
      </c>
      <c r="AT86" t="s">
        <v>68</v>
      </c>
      <c r="AU86" t="s">
        <v>61</v>
      </c>
      <c r="AV86" s="40">
        <v>95.5</v>
      </c>
      <c r="AW86" s="40">
        <v>25.5</v>
      </c>
      <c r="AX86" s="36">
        <f t="shared" si="336"/>
        <v>0.27</v>
      </c>
      <c r="AY86" t="s">
        <v>406</v>
      </c>
      <c r="AZ86" t="s">
        <v>197</v>
      </c>
      <c r="BA86" s="36">
        <f t="shared" si="337"/>
        <v>3</v>
      </c>
      <c r="BB86" t="s">
        <v>197</v>
      </c>
      <c r="BC86" s="36">
        <f t="shared" si="338"/>
        <v>3</v>
      </c>
      <c r="BD86" t="s">
        <v>197</v>
      </c>
      <c r="BE86" s="36">
        <f t="shared" si="339"/>
        <v>3</v>
      </c>
      <c r="BF86" t="s">
        <v>203</v>
      </c>
      <c r="BG86" t="s">
        <v>202</v>
      </c>
      <c r="BH86" t="s">
        <v>204</v>
      </c>
      <c r="BI86" t="s">
        <v>205</v>
      </c>
      <c r="BJ86" t="s">
        <v>207</v>
      </c>
      <c r="BK86" t="s">
        <v>219</v>
      </c>
      <c r="BL86" t="s">
        <v>302</v>
      </c>
      <c r="BM86" s="35">
        <f t="shared" si="340"/>
        <v>1</v>
      </c>
      <c r="BN86" s="35" t="s">
        <v>222</v>
      </c>
      <c r="BO86" s="35" t="s">
        <v>222</v>
      </c>
    </row>
    <row r="87" spans="1:67" ht="15.5" x14ac:dyDescent="0.35">
      <c r="A87" s="24">
        <v>44970.666956018518</v>
      </c>
      <c r="B87" s="24">
        <v>44970.672361111108</v>
      </c>
      <c r="C87" s="23">
        <v>100</v>
      </c>
      <c r="D87" s="23">
        <v>467</v>
      </c>
      <c r="E87" s="25" t="s">
        <v>179</v>
      </c>
      <c r="F87" s="24">
        <v>44970.672361111108</v>
      </c>
      <c r="G87">
        <v>22</v>
      </c>
      <c r="H87" t="s">
        <v>325</v>
      </c>
      <c r="I87" t="s">
        <v>187</v>
      </c>
      <c r="J87" t="s">
        <v>188</v>
      </c>
      <c r="K87" t="s">
        <v>189</v>
      </c>
      <c r="L87" t="s">
        <v>301</v>
      </c>
      <c r="M87" t="s">
        <v>59</v>
      </c>
      <c r="N87" t="s">
        <v>59</v>
      </c>
      <c r="O87" s="40">
        <v>5.5</v>
      </c>
      <c r="P87" s="40">
        <v>5.5</v>
      </c>
      <c r="Q87" s="36">
        <f t="shared" si="328"/>
        <v>1</v>
      </c>
      <c r="R87" t="s">
        <v>193</v>
      </c>
      <c r="S87" s="36">
        <f t="shared" si="329"/>
        <v>0</v>
      </c>
      <c r="T87" t="s">
        <v>193</v>
      </c>
      <c r="U87" s="36">
        <f t="shared" si="329"/>
        <v>0</v>
      </c>
      <c r="V87" t="s">
        <v>251</v>
      </c>
      <c r="W87" t="s">
        <v>192</v>
      </c>
      <c r="X87" s="36">
        <v>1</v>
      </c>
      <c r="Y87" t="s">
        <v>193</v>
      </c>
      <c r="Z87" s="36">
        <v>1</v>
      </c>
      <c r="AA87" t="s">
        <v>192</v>
      </c>
      <c r="AB87" s="36">
        <v>1</v>
      </c>
      <c r="AC87" t="s">
        <v>193</v>
      </c>
      <c r="AD87" s="36">
        <v>1</v>
      </c>
      <c r="AE87" t="s">
        <v>243</v>
      </c>
      <c r="AF87" t="s">
        <v>216</v>
      </c>
      <c r="AG87" s="36">
        <f t="shared" si="330"/>
        <v>1</v>
      </c>
      <c r="AH87" t="s">
        <v>197</v>
      </c>
      <c r="AI87" s="36">
        <f t="shared" si="330"/>
        <v>3</v>
      </c>
      <c r="AJ87" t="s">
        <v>197</v>
      </c>
      <c r="AK87" s="36">
        <f t="shared" ref="AK87" si="436">_xlfn.XLOOKUP(AJ87,$K$106:$K$110,$M$106:$M$110)</f>
        <v>3</v>
      </c>
      <c r="AL87" t="s">
        <v>192</v>
      </c>
      <c r="AM87" s="36">
        <f t="shared" ref="AM87" si="437">_xlfn.XLOOKUP(AL87,$L$106:$L$110,$M$106:$M$110)</f>
        <v>1</v>
      </c>
      <c r="AN87" t="s">
        <v>192</v>
      </c>
      <c r="AO87" s="36">
        <f t="shared" ref="AO87" si="438">_xlfn.XLOOKUP(AN87,$L$106:$L$110,$M$106:$M$110)</f>
        <v>1</v>
      </c>
      <c r="AP87" t="s">
        <v>192</v>
      </c>
      <c r="AQ87" s="36">
        <f t="shared" ref="AQ87" si="439">_xlfn.XLOOKUP(AP87,$L$106:$L$110,$M$106:$M$110)</f>
        <v>1</v>
      </c>
      <c r="AR87" t="s">
        <v>200</v>
      </c>
      <c r="AS87" s="36">
        <f t="shared" ref="AS87" si="440">_xlfn.XLOOKUP(AR87,$L$106:$L$110,$M$106:$M$110)</f>
        <v>3</v>
      </c>
      <c r="AT87" t="s">
        <v>61</v>
      </c>
      <c r="AU87" t="s">
        <v>60</v>
      </c>
      <c r="AV87" s="40">
        <v>25.5</v>
      </c>
      <c r="AW87" s="40">
        <v>15.5</v>
      </c>
      <c r="AX87" s="36">
        <f t="shared" si="336"/>
        <v>0.61</v>
      </c>
      <c r="AY87" t="s">
        <v>463</v>
      </c>
      <c r="AZ87" t="s">
        <v>197</v>
      </c>
      <c r="BA87" s="36">
        <f t="shared" si="337"/>
        <v>3</v>
      </c>
      <c r="BB87" t="s">
        <v>198</v>
      </c>
      <c r="BC87" s="36">
        <f t="shared" si="338"/>
        <v>4</v>
      </c>
      <c r="BD87" t="s">
        <v>198</v>
      </c>
      <c r="BE87" s="36">
        <f t="shared" si="339"/>
        <v>4</v>
      </c>
      <c r="BF87" t="s">
        <v>204</v>
      </c>
      <c r="BG87" t="s">
        <v>388</v>
      </c>
      <c r="BH87" t="s">
        <v>203</v>
      </c>
      <c r="BI87" t="s">
        <v>207</v>
      </c>
      <c r="BJ87" t="s">
        <v>205</v>
      </c>
      <c r="BK87" t="s">
        <v>206</v>
      </c>
      <c r="BL87" t="s">
        <v>220</v>
      </c>
      <c r="BM87" s="35">
        <f t="shared" si="340"/>
        <v>3</v>
      </c>
      <c r="BN87" s="35" t="s">
        <v>222</v>
      </c>
      <c r="BO87" s="35" t="s">
        <v>222</v>
      </c>
    </row>
    <row r="88" spans="1:67" ht="15.5" x14ac:dyDescent="0.35">
      <c r="A88" s="24">
        <v>44968.791944444449</v>
      </c>
      <c r="B88" s="24">
        <v>44968.796701388892</v>
      </c>
      <c r="C88" s="23">
        <v>100</v>
      </c>
      <c r="D88" s="23">
        <v>411</v>
      </c>
      <c r="E88" s="25" t="s">
        <v>179</v>
      </c>
      <c r="F88" s="24">
        <v>44968.796701388892</v>
      </c>
      <c r="G88">
        <v>24</v>
      </c>
      <c r="H88" t="s">
        <v>186</v>
      </c>
      <c r="I88" t="s">
        <v>187</v>
      </c>
      <c r="J88" t="s">
        <v>333</v>
      </c>
      <c r="K88" t="s">
        <v>226</v>
      </c>
      <c r="L88" t="s">
        <v>334</v>
      </c>
      <c r="M88" t="s">
        <v>59</v>
      </c>
      <c r="N88">
        <v>0</v>
      </c>
      <c r="O88" s="40">
        <v>5.5</v>
      </c>
      <c r="P88" s="40">
        <v>0</v>
      </c>
      <c r="Q88" s="36">
        <f t="shared" si="328"/>
        <v>0</v>
      </c>
      <c r="R88" t="s">
        <v>193</v>
      </c>
      <c r="S88" s="36">
        <f t="shared" si="329"/>
        <v>0</v>
      </c>
      <c r="T88" t="s">
        <v>193</v>
      </c>
      <c r="U88" s="36">
        <f t="shared" si="329"/>
        <v>0</v>
      </c>
      <c r="V88" t="s">
        <v>235</v>
      </c>
      <c r="W88" t="s">
        <v>192</v>
      </c>
      <c r="X88" s="36">
        <v>0</v>
      </c>
      <c r="Y88" t="s">
        <v>192</v>
      </c>
      <c r="Z88" s="36">
        <v>0</v>
      </c>
      <c r="AA88" t="s">
        <v>192</v>
      </c>
      <c r="AB88" s="36">
        <v>0</v>
      </c>
      <c r="AC88" t="s">
        <v>192</v>
      </c>
      <c r="AD88" s="36">
        <v>0</v>
      </c>
      <c r="AE88" t="s">
        <v>228</v>
      </c>
      <c r="AF88" t="s">
        <v>196</v>
      </c>
      <c r="AG88" s="36">
        <f t="shared" si="330"/>
        <v>2</v>
      </c>
      <c r="AH88" t="s">
        <v>197</v>
      </c>
      <c r="AI88" s="36">
        <f t="shared" si="330"/>
        <v>3</v>
      </c>
      <c r="AJ88" t="s">
        <v>197</v>
      </c>
      <c r="AK88" s="36">
        <f t="shared" ref="AK88" si="441">_xlfn.XLOOKUP(AJ88,$K$106:$K$110,$M$106:$M$110)</f>
        <v>3</v>
      </c>
      <c r="AL88" t="s">
        <v>200</v>
      </c>
      <c r="AM88" s="36">
        <f t="shared" ref="AM88" si="442">_xlfn.XLOOKUP(AL88,$L$106:$L$110,$M$106:$M$110)</f>
        <v>3</v>
      </c>
      <c r="AN88" t="s">
        <v>192</v>
      </c>
      <c r="AO88" s="36">
        <f t="shared" ref="AO88" si="443">_xlfn.XLOOKUP(AN88,$L$106:$L$110,$M$106:$M$110)</f>
        <v>1</v>
      </c>
      <c r="AP88" t="s">
        <v>200</v>
      </c>
      <c r="AQ88" s="36">
        <f t="shared" ref="AQ88" si="444">_xlfn.XLOOKUP(AP88,$L$106:$L$110,$M$106:$M$110)</f>
        <v>3</v>
      </c>
      <c r="AR88" t="s">
        <v>192</v>
      </c>
      <c r="AS88" s="36">
        <f t="shared" ref="AS88" si="445">_xlfn.XLOOKUP(AR88,$L$106:$L$110,$M$106:$M$110)</f>
        <v>1</v>
      </c>
      <c r="AT88" t="s">
        <v>60</v>
      </c>
      <c r="AU88" t="s">
        <v>59</v>
      </c>
      <c r="AV88" s="40">
        <v>15.5</v>
      </c>
      <c r="AW88" s="40">
        <v>5.5</v>
      </c>
      <c r="AX88" s="36">
        <f t="shared" si="336"/>
        <v>0.35</v>
      </c>
      <c r="AY88" t="s">
        <v>253</v>
      </c>
      <c r="AZ88" t="s">
        <v>197</v>
      </c>
      <c r="BA88" s="36">
        <f t="shared" si="337"/>
        <v>3</v>
      </c>
      <c r="BB88" t="s">
        <v>197</v>
      </c>
      <c r="BC88" s="36">
        <f t="shared" si="338"/>
        <v>3</v>
      </c>
      <c r="BD88" t="s">
        <v>197</v>
      </c>
      <c r="BE88" s="36">
        <f t="shared" si="339"/>
        <v>3</v>
      </c>
      <c r="BF88" t="s">
        <v>202</v>
      </c>
      <c r="BG88" t="s">
        <v>204</v>
      </c>
      <c r="BH88" t="s">
        <v>203</v>
      </c>
      <c r="BI88" t="s">
        <v>207</v>
      </c>
      <c r="BJ88" t="s">
        <v>205</v>
      </c>
      <c r="BK88" t="s">
        <v>219</v>
      </c>
      <c r="BL88" t="s">
        <v>220</v>
      </c>
      <c r="BM88" s="35">
        <f t="shared" si="340"/>
        <v>3</v>
      </c>
      <c r="BN88" s="35" t="s">
        <v>222</v>
      </c>
      <c r="BO88" s="35" t="s">
        <v>222</v>
      </c>
    </row>
    <row r="89" spans="1:67" ht="15.5" x14ac:dyDescent="0.35">
      <c r="A89" s="24">
        <v>44967.979849537034</v>
      </c>
      <c r="B89" s="24">
        <v>44967.985925925925</v>
      </c>
      <c r="C89" s="23">
        <v>100</v>
      </c>
      <c r="D89" s="23">
        <v>525</v>
      </c>
      <c r="E89" s="25" t="s">
        <v>179</v>
      </c>
      <c r="F89" s="24">
        <v>44967.985925925925</v>
      </c>
      <c r="G89">
        <v>22</v>
      </c>
      <c r="H89" t="s">
        <v>186</v>
      </c>
      <c r="I89" t="s">
        <v>187</v>
      </c>
      <c r="J89" t="s">
        <v>260</v>
      </c>
      <c r="K89" t="s">
        <v>226</v>
      </c>
      <c r="L89" t="s">
        <v>250</v>
      </c>
      <c r="M89" t="s">
        <v>59</v>
      </c>
      <c r="N89">
        <v>0</v>
      </c>
      <c r="O89" s="40">
        <v>5.5</v>
      </c>
      <c r="P89" s="40">
        <v>0</v>
      </c>
      <c r="Q89" s="36">
        <f t="shared" si="328"/>
        <v>0</v>
      </c>
      <c r="R89" t="s">
        <v>193</v>
      </c>
      <c r="S89" s="36">
        <f t="shared" si="329"/>
        <v>0</v>
      </c>
      <c r="T89" t="s">
        <v>193</v>
      </c>
      <c r="U89" s="36">
        <f t="shared" si="329"/>
        <v>0</v>
      </c>
      <c r="V89" t="s">
        <v>235</v>
      </c>
      <c r="W89" t="s">
        <v>236</v>
      </c>
      <c r="X89" s="36">
        <v>0</v>
      </c>
      <c r="Y89" t="s">
        <v>192</v>
      </c>
      <c r="Z89" s="36">
        <v>0</v>
      </c>
      <c r="AA89" t="s">
        <v>192</v>
      </c>
      <c r="AB89" s="36">
        <v>0</v>
      </c>
      <c r="AC89" t="s">
        <v>193</v>
      </c>
      <c r="AD89" s="36">
        <v>0</v>
      </c>
      <c r="AE89" t="s">
        <v>214</v>
      </c>
      <c r="AF89" t="s">
        <v>216</v>
      </c>
      <c r="AG89" s="36">
        <f t="shared" si="330"/>
        <v>1</v>
      </c>
      <c r="AH89" t="s">
        <v>196</v>
      </c>
      <c r="AI89" s="36">
        <f t="shared" si="330"/>
        <v>2</v>
      </c>
      <c r="AJ89" t="s">
        <v>196</v>
      </c>
      <c r="AK89" s="36">
        <f t="shared" ref="AK89" si="446">_xlfn.XLOOKUP(AJ89,$K$106:$K$110,$M$106:$M$110)</f>
        <v>2</v>
      </c>
      <c r="AL89" t="s">
        <v>199</v>
      </c>
      <c r="AM89" s="36">
        <f t="shared" ref="AM89" si="447">_xlfn.XLOOKUP(AL89,$L$106:$L$110,$M$106:$M$110)</f>
        <v>4</v>
      </c>
      <c r="AN89" t="s">
        <v>200</v>
      </c>
      <c r="AO89" s="36">
        <f t="shared" ref="AO89" si="448">_xlfn.XLOOKUP(AN89,$L$106:$L$110,$M$106:$M$110)</f>
        <v>3</v>
      </c>
      <c r="AP89" t="s">
        <v>199</v>
      </c>
      <c r="AQ89" s="36">
        <f t="shared" ref="AQ89" si="449">_xlfn.XLOOKUP(AP89,$L$106:$L$110,$M$106:$M$110)</f>
        <v>4</v>
      </c>
      <c r="AR89" t="s">
        <v>200</v>
      </c>
      <c r="AS89" s="36">
        <f t="shared" ref="AS89" si="450">_xlfn.XLOOKUP(AR89,$L$106:$L$110,$M$106:$M$110)</f>
        <v>3</v>
      </c>
      <c r="AT89" t="s">
        <v>60</v>
      </c>
      <c r="AU89" t="s">
        <v>59</v>
      </c>
      <c r="AV89" s="40">
        <v>15.5</v>
      </c>
      <c r="AW89" s="40">
        <v>5.5</v>
      </c>
      <c r="AX89" s="36">
        <f t="shared" si="336"/>
        <v>0.35</v>
      </c>
      <c r="AY89" t="s">
        <v>741</v>
      </c>
      <c r="AZ89" t="s">
        <v>197</v>
      </c>
      <c r="BA89" s="36">
        <f t="shared" si="337"/>
        <v>3</v>
      </c>
      <c r="BB89" t="s">
        <v>197</v>
      </c>
      <c r="BC89" s="36">
        <f t="shared" si="338"/>
        <v>3</v>
      </c>
      <c r="BD89" t="s">
        <v>197</v>
      </c>
      <c r="BE89" s="36">
        <f t="shared" si="339"/>
        <v>3</v>
      </c>
      <c r="BF89" t="s">
        <v>203</v>
      </c>
      <c r="BG89" t="s">
        <v>202</v>
      </c>
      <c r="BH89" t="s">
        <v>204</v>
      </c>
      <c r="BI89" t="s">
        <v>205</v>
      </c>
      <c r="BJ89" t="s">
        <v>219</v>
      </c>
      <c r="BK89" t="s">
        <v>207</v>
      </c>
      <c r="BL89" t="s">
        <v>302</v>
      </c>
      <c r="BM89" s="35">
        <f t="shared" si="340"/>
        <v>1</v>
      </c>
      <c r="BN89" s="35" t="s">
        <v>222</v>
      </c>
      <c r="BO89" s="35" t="s">
        <v>222</v>
      </c>
    </row>
    <row r="90" spans="1:67" ht="15.5" x14ac:dyDescent="0.35">
      <c r="A90" s="24">
        <v>44971.934618055559</v>
      </c>
      <c r="B90" s="24">
        <v>44971.942199074074</v>
      </c>
      <c r="C90" s="23">
        <v>100</v>
      </c>
      <c r="D90" s="23">
        <v>655</v>
      </c>
      <c r="E90" s="25" t="s">
        <v>179</v>
      </c>
      <c r="F90" s="24">
        <v>44971.942199074074</v>
      </c>
      <c r="G90">
        <v>21</v>
      </c>
      <c r="H90" t="s">
        <v>186</v>
      </c>
      <c r="I90" t="s">
        <v>187</v>
      </c>
      <c r="J90" t="s">
        <v>188</v>
      </c>
      <c r="K90" t="s">
        <v>189</v>
      </c>
      <c r="L90" t="s">
        <v>190</v>
      </c>
      <c r="M90">
        <v>0</v>
      </c>
      <c r="N90">
        <v>0</v>
      </c>
      <c r="O90" s="40">
        <v>0</v>
      </c>
      <c r="P90" s="40">
        <v>0</v>
      </c>
      <c r="Q90" s="36" t="str">
        <f t="shared" si="328"/>
        <v/>
      </c>
      <c r="R90" t="s">
        <v>193</v>
      </c>
      <c r="S90" s="36">
        <f t="shared" si="329"/>
        <v>0</v>
      </c>
      <c r="T90" t="s">
        <v>193</v>
      </c>
      <c r="U90" s="36">
        <f t="shared" si="329"/>
        <v>0</v>
      </c>
      <c r="V90" t="s">
        <v>235</v>
      </c>
      <c r="W90" t="s">
        <v>236</v>
      </c>
      <c r="X90" s="36">
        <v>0</v>
      </c>
      <c r="Y90" t="s">
        <v>192</v>
      </c>
      <c r="Z90" s="36">
        <v>0</v>
      </c>
      <c r="AA90" t="s">
        <v>193</v>
      </c>
      <c r="AB90" s="36">
        <v>0</v>
      </c>
      <c r="AC90" t="s">
        <v>193</v>
      </c>
      <c r="AD90" s="36">
        <v>0</v>
      </c>
      <c r="AE90" t="s">
        <v>375</v>
      </c>
      <c r="AF90" t="s">
        <v>216</v>
      </c>
      <c r="AG90" s="36">
        <f t="shared" si="330"/>
        <v>1</v>
      </c>
      <c r="AH90" t="s">
        <v>197</v>
      </c>
      <c r="AI90" s="36">
        <f t="shared" si="330"/>
        <v>3</v>
      </c>
      <c r="AJ90" t="s">
        <v>197</v>
      </c>
      <c r="AK90" s="36">
        <f t="shared" ref="AK90" si="451">_xlfn.XLOOKUP(AJ90,$K$106:$K$110,$M$106:$M$110)</f>
        <v>3</v>
      </c>
      <c r="AL90" t="s">
        <v>200</v>
      </c>
      <c r="AM90" s="36">
        <f t="shared" ref="AM90" si="452">_xlfn.XLOOKUP(AL90,$L$106:$L$110,$M$106:$M$110)</f>
        <v>3</v>
      </c>
      <c r="AN90" t="s">
        <v>192</v>
      </c>
      <c r="AO90" s="36">
        <f t="shared" ref="AO90" si="453">_xlfn.XLOOKUP(AN90,$L$106:$L$110,$M$106:$M$110)</f>
        <v>1</v>
      </c>
      <c r="AP90" t="s">
        <v>200</v>
      </c>
      <c r="AQ90" s="36">
        <f t="shared" ref="AQ90" si="454">_xlfn.XLOOKUP(AP90,$L$106:$L$110,$M$106:$M$110)</f>
        <v>3</v>
      </c>
      <c r="AR90" t="s">
        <v>192</v>
      </c>
      <c r="AS90" s="36">
        <f t="shared" ref="AS90" si="455">_xlfn.XLOOKUP(AR90,$L$106:$L$110,$M$106:$M$110)</f>
        <v>1</v>
      </c>
      <c r="AT90" t="s">
        <v>61</v>
      </c>
      <c r="AU90" t="s">
        <v>59</v>
      </c>
      <c r="AV90" s="40">
        <v>25.5</v>
      </c>
      <c r="AW90" s="40">
        <v>5.5</v>
      </c>
      <c r="AX90" s="36">
        <f t="shared" si="336"/>
        <v>0.22</v>
      </c>
      <c r="AY90" t="s">
        <v>253</v>
      </c>
      <c r="AZ90" t="s">
        <v>197</v>
      </c>
      <c r="BA90" s="36">
        <f t="shared" si="337"/>
        <v>3</v>
      </c>
      <c r="BB90" t="s">
        <v>197</v>
      </c>
      <c r="BC90" s="36">
        <f t="shared" si="338"/>
        <v>3</v>
      </c>
      <c r="BD90" t="s">
        <v>197</v>
      </c>
      <c r="BE90" s="36">
        <f t="shared" si="339"/>
        <v>3</v>
      </c>
      <c r="BF90" t="s">
        <v>202</v>
      </c>
      <c r="BG90" t="s">
        <v>203</v>
      </c>
      <c r="BH90" t="s">
        <v>204</v>
      </c>
      <c r="BI90" t="s">
        <v>205</v>
      </c>
      <c r="BJ90" t="s">
        <v>207</v>
      </c>
      <c r="BK90" t="s">
        <v>206</v>
      </c>
      <c r="BL90" t="s">
        <v>220</v>
      </c>
      <c r="BM90" s="35">
        <f t="shared" si="340"/>
        <v>3</v>
      </c>
      <c r="BN90" s="35" t="s">
        <v>222</v>
      </c>
      <c r="BO90" s="35" t="s">
        <v>222</v>
      </c>
    </row>
    <row r="91" spans="1:67" ht="15.5" x14ac:dyDescent="0.35">
      <c r="A91" s="24">
        <v>44972.406956018523</v>
      </c>
      <c r="B91" s="24">
        <v>44972.412303240744</v>
      </c>
      <c r="C91" s="23">
        <v>100</v>
      </c>
      <c r="D91" s="23">
        <v>462</v>
      </c>
      <c r="E91" s="25" t="s">
        <v>179</v>
      </c>
      <c r="F91" s="24">
        <v>44972.412303240744</v>
      </c>
      <c r="G91">
        <v>24</v>
      </c>
      <c r="H91" t="s">
        <v>186</v>
      </c>
      <c r="I91" t="s">
        <v>187</v>
      </c>
      <c r="J91" t="s">
        <v>249</v>
      </c>
      <c r="K91" t="s">
        <v>226</v>
      </c>
      <c r="L91" t="s">
        <v>250</v>
      </c>
      <c r="M91" t="s">
        <v>59</v>
      </c>
      <c r="N91">
        <v>0</v>
      </c>
      <c r="O91" s="40">
        <v>5.5</v>
      </c>
      <c r="P91" s="40">
        <v>0</v>
      </c>
      <c r="Q91" s="36">
        <f t="shared" si="328"/>
        <v>0</v>
      </c>
      <c r="R91" t="s">
        <v>193</v>
      </c>
      <c r="S91" s="36">
        <f t="shared" si="329"/>
        <v>0</v>
      </c>
      <c r="T91" t="s">
        <v>193</v>
      </c>
      <c r="U91" s="36">
        <f t="shared" si="329"/>
        <v>0</v>
      </c>
      <c r="V91" t="s">
        <v>235</v>
      </c>
      <c r="W91" t="s">
        <v>192</v>
      </c>
      <c r="X91" s="36">
        <v>0</v>
      </c>
      <c r="Y91" t="s">
        <v>193</v>
      </c>
      <c r="Z91" s="36">
        <v>0</v>
      </c>
      <c r="AA91" t="s">
        <v>193</v>
      </c>
      <c r="AB91" s="36">
        <v>0</v>
      </c>
      <c r="AC91" t="s">
        <v>193</v>
      </c>
      <c r="AD91" s="36">
        <v>0</v>
      </c>
      <c r="AE91" t="s">
        <v>243</v>
      </c>
      <c r="AF91" t="s">
        <v>196</v>
      </c>
      <c r="AG91" s="36">
        <f t="shared" si="330"/>
        <v>2</v>
      </c>
      <c r="AH91" t="s">
        <v>197</v>
      </c>
      <c r="AI91" s="36">
        <f t="shared" si="330"/>
        <v>3</v>
      </c>
      <c r="AJ91" t="s">
        <v>198</v>
      </c>
      <c r="AK91" s="36">
        <f t="shared" ref="AK91" si="456">_xlfn.XLOOKUP(AJ91,$K$106:$K$110,$M$106:$M$110)</f>
        <v>4</v>
      </c>
      <c r="AL91" t="s">
        <v>236</v>
      </c>
      <c r="AM91" s="36">
        <f t="shared" ref="AM91" si="457">_xlfn.XLOOKUP(AL91,$L$106:$L$110,$M$106:$M$110)</f>
        <v>2</v>
      </c>
      <c r="AN91" t="s">
        <v>192</v>
      </c>
      <c r="AO91" s="36">
        <f t="shared" ref="AO91" si="458">_xlfn.XLOOKUP(AN91,$L$106:$L$110,$M$106:$M$110)</f>
        <v>1</v>
      </c>
      <c r="AP91" t="s">
        <v>236</v>
      </c>
      <c r="AQ91" s="36">
        <f t="shared" ref="AQ91" si="459">_xlfn.XLOOKUP(AP91,$L$106:$L$110,$M$106:$M$110)</f>
        <v>2</v>
      </c>
      <c r="AR91" t="s">
        <v>192</v>
      </c>
      <c r="AS91" s="36">
        <f t="shared" ref="AS91" si="460">_xlfn.XLOOKUP(AR91,$L$106:$L$110,$M$106:$M$110)</f>
        <v>1</v>
      </c>
      <c r="AT91" t="s">
        <v>61</v>
      </c>
      <c r="AU91" t="s">
        <v>59</v>
      </c>
      <c r="AV91" s="40">
        <v>25.5</v>
      </c>
      <c r="AW91" s="40">
        <v>5.5</v>
      </c>
      <c r="AX91" s="36">
        <f t="shared" si="336"/>
        <v>0.22</v>
      </c>
      <c r="AY91" t="s">
        <v>269</v>
      </c>
      <c r="AZ91" t="s">
        <v>197</v>
      </c>
      <c r="BA91" s="36">
        <f t="shared" si="337"/>
        <v>3</v>
      </c>
      <c r="BB91" t="s">
        <v>197</v>
      </c>
      <c r="BC91" s="36">
        <f t="shared" si="338"/>
        <v>3</v>
      </c>
      <c r="BD91" t="s">
        <v>197</v>
      </c>
      <c r="BE91" s="36">
        <f t="shared" si="339"/>
        <v>3</v>
      </c>
      <c r="BF91" t="s">
        <v>202</v>
      </c>
      <c r="BG91" t="s">
        <v>203</v>
      </c>
      <c r="BH91" t="s">
        <v>204</v>
      </c>
      <c r="BI91" t="s">
        <v>207</v>
      </c>
      <c r="BJ91" t="s">
        <v>205</v>
      </c>
      <c r="BK91" t="s">
        <v>219</v>
      </c>
      <c r="BL91" t="s">
        <v>220</v>
      </c>
      <c r="BM91" s="35">
        <f t="shared" si="340"/>
        <v>3</v>
      </c>
      <c r="BN91" s="35" t="s">
        <v>222</v>
      </c>
      <c r="BO91" s="35" t="s">
        <v>222</v>
      </c>
    </row>
    <row r="92" spans="1:67" ht="15.5" x14ac:dyDescent="0.35">
      <c r="A92" s="24">
        <v>44971.757210648146</v>
      </c>
      <c r="B92" s="24">
        <v>44971.765219907407</v>
      </c>
      <c r="C92" s="23">
        <v>100</v>
      </c>
      <c r="D92" s="23">
        <v>692</v>
      </c>
      <c r="E92" s="25" t="s">
        <v>179</v>
      </c>
      <c r="F92" s="24">
        <v>44971.765219907407</v>
      </c>
      <c r="G92">
        <v>24</v>
      </c>
      <c r="H92" t="s">
        <v>186</v>
      </c>
      <c r="I92" t="s">
        <v>187</v>
      </c>
      <c r="J92" t="s">
        <v>341</v>
      </c>
      <c r="K92" t="s">
        <v>189</v>
      </c>
      <c r="L92" t="s">
        <v>317</v>
      </c>
      <c r="M92">
        <v>0</v>
      </c>
      <c r="N92">
        <v>0</v>
      </c>
      <c r="O92" s="40">
        <v>0</v>
      </c>
      <c r="P92" s="40">
        <v>0</v>
      </c>
      <c r="Q92" s="36" t="str">
        <f t="shared" si="328"/>
        <v/>
      </c>
      <c r="R92" t="s">
        <v>193</v>
      </c>
      <c r="S92" s="36">
        <f t="shared" si="329"/>
        <v>0</v>
      </c>
      <c r="T92" t="s">
        <v>193</v>
      </c>
      <c r="U92" s="36">
        <f t="shared" si="329"/>
        <v>0</v>
      </c>
      <c r="V92" t="s">
        <v>235</v>
      </c>
      <c r="W92" t="s">
        <v>193</v>
      </c>
      <c r="X92" s="36">
        <v>0</v>
      </c>
      <c r="Y92" t="s">
        <v>193</v>
      </c>
      <c r="Z92" s="36">
        <v>0</v>
      </c>
      <c r="AA92" t="s">
        <v>192</v>
      </c>
      <c r="AB92" s="36">
        <v>0</v>
      </c>
      <c r="AC92" t="s">
        <v>193</v>
      </c>
      <c r="AD92" s="36">
        <v>0</v>
      </c>
      <c r="AE92" t="s">
        <v>243</v>
      </c>
      <c r="AF92" t="s">
        <v>216</v>
      </c>
      <c r="AG92" s="36">
        <f t="shared" si="330"/>
        <v>1</v>
      </c>
      <c r="AH92" t="s">
        <v>197</v>
      </c>
      <c r="AI92" s="36">
        <f t="shared" si="330"/>
        <v>3</v>
      </c>
      <c r="AJ92" t="s">
        <v>197</v>
      </c>
      <c r="AK92" s="36">
        <f t="shared" ref="AK92" si="461">_xlfn.XLOOKUP(AJ92,$K$106:$K$110,$M$106:$M$110)</f>
        <v>3</v>
      </c>
      <c r="AL92" t="s">
        <v>193</v>
      </c>
      <c r="AM92" s="36">
        <f t="shared" ref="AM92" si="462">_xlfn.XLOOKUP(AL92,$L$106:$L$110,$M$106:$M$110)</f>
        <v>0</v>
      </c>
      <c r="AN92" t="s">
        <v>193</v>
      </c>
      <c r="AO92" s="36">
        <f t="shared" ref="AO92" si="463">_xlfn.XLOOKUP(AN92,$L$106:$L$110,$M$106:$M$110)</f>
        <v>0</v>
      </c>
      <c r="AP92" t="s">
        <v>200</v>
      </c>
      <c r="AQ92" s="36">
        <f t="shared" ref="AQ92" si="464">_xlfn.XLOOKUP(AP92,$L$106:$L$110,$M$106:$M$110)</f>
        <v>3</v>
      </c>
      <c r="AR92" t="s">
        <v>236</v>
      </c>
      <c r="AS92" s="36">
        <f t="shared" ref="AS92" si="465">_xlfn.XLOOKUP(AR92,$L$106:$L$110,$M$106:$M$110)</f>
        <v>2</v>
      </c>
      <c r="AT92" t="s">
        <v>60</v>
      </c>
      <c r="AU92" t="s">
        <v>59</v>
      </c>
      <c r="AV92" s="40">
        <v>15.5</v>
      </c>
      <c r="AW92" s="40">
        <v>5.5</v>
      </c>
      <c r="AX92" s="36">
        <f t="shared" si="336"/>
        <v>0.35</v>
      </c>
      <c r="AY92" t="s">
        <v>253</v>
      </c>
      <c r="AZ92" t="s">
        <v>197</v>
      </c>
      <c r="BA92" s="36">
        <f t="shared" si="337"/>
        <v>3</v>
      </c>
      <c r="BB92" t="s">
        <v>197</v>
      </c>
      <c r="BC92" s="36">
        <f t="shared" si="338"/>
        <v>3</v>
      </c>
      <c r="BD92" t="s">
        <v>197</v>
      </c>
      <c r="BE92" s="36">
        <f t="shared" si="339"/>
        <v>3</v>
      </c>
      <c r="BF92" t="s">
        <v>202</v>
      </c>
      <c r="BG92" t="s">
        <v>203</v>
      </c>
      <c r="BH92" t="s">
        <v>204</v>
      </c>
      <c r="BI92" t="s">
        <v>205</v>
      </c>
      <c r="BJ92" t="s">
        <v>219</v>
      </c>
      <c r="BK92" t="s">
        <v>207</v>
      </c>
      <c r="BL92" t="s">
        <v>277</v>
      </c>
      <c r="BM92" s="35">
        <f t="shared" si="340"/>
        <v>2</v>
      </c>
      <c r="BN92" s="35" t="s">
        <v>222</v>
      </c>
      <c r="BO92" s="35" t="s">
        <v>222</v>
      </c>
    </row>
    <row r="93" spans="1:67" ht="15.5" x14ac:dyDescent="0.35">
      <c r="A93" s="24">
        <v>44974.392638888887</v>
      </c>
      <c r="B93" s="24">
        <v>44974.397372685184</v>
      </c>
      <c r="C93" s="23">
        <v>100</v>
      </c>
      <c r="D93" s="23">
        <v>409</v>
      </c>
      <c r="E93" s="25" t="s">
        <v>179</v>
      </c>
      <c r="F93" s="24">
        <v>44974.397372685184</v>
      </c>
      <c r="G93">
        <v>21</v>
      </c>
      <c r="H93" t="s">
        <v>186</v>
      </c>
      <c r="I93" t="s">
        <v>187</v>
      </c>
      <c r="J93" t="s">
        <v>260</v>
      </c>
      <c r="K93" t="s">
        <v>226</v>
      </c>
      <c r="L93" t="s">
        <v>250</v>
      </c>
      <c r="M93" t="s">
        <v>59</v>
      </c>
      <c r="N93">
        <v>0</v>
      </c>
      <c r="O93" s="40">
        <v>5.5</v>
      </c>
      <c r="P93" s="40">
        <v>0</v>
      </c>
      <c r="Q93" s="36">
        <f t="shared" si="328"/>
        <v>0</v>
      </c>
      <c r="R93" t="s">
        <v>193</v>
      </c>
      <c r="S93" s="36">
        <f t="shared" si="329"/>
        <v>0</v>
      </c>
      <c r="T93" t="s">
        <v>193</v>
      </c>
      <c r="U93" s="36">
        <f t="shared" si="329"/>
        <v>0</v>
      </c>
      <c r="V93" t="s">
        <v>235</v>
      </c>
      <c r="W93" t="s">
        <v>192</v>
      </c>
      <c r="X93" s="36">
        <v>0</v>
      </c>
      <c r="Y93" t="s">
        <v>193</v>
      </c>
      <c r="Z93" s="36">
        <v>0</v>
      </c>
      <c r="AA93" t="s">
        <v>193</v>
      </c>
      <c r="AB93" s="36">
        <v>0</v>
      </c>
      <c r="AC93" t="s">
        <v>193</v>
      </c>
      <c r="AD93" s="36">
        <v>0</v>
      </c>
      <c r="AE93" t="s">
        <v>243</v>
      </c>
      <c r="AF93" t="s">
        <v>196</v>
      </c>
      <c r="AG93" s="36">
        <f t="shared" si="330"/>
        <v>2</v>
      </c>
      <c r="AH93" t="s">
        <v>197</v>
      </c>
      <c r="AI93" s="36">
        <f t="shared" si="330"/>
        <v>3</v>
      </c>
      <c r="AJ93" t="s">
        <v>198</v>
      </c>
      <c r="AK93" s="36">
        <f t="shared" ref="AK93" si="466">_xlfn.XLOOKUP(AJ93,$K$106:$K$110,$M$106:$M$110)</f>
        <v>4</v>
      </c>
      <c r="AL93" t="s">
        <v>236</v>
      </c>
      <c r="AM93" s="36">
        <f t="shared" ref="AM93" si="467">_xlfn.XLOOKUP(AL93,$L$106:$L$110,$M$106:$M$110)</f>
        <v>2</v>
      </c>
      <c r="AN93" t="s">
        <v>236</v>
      </c>
      <c r="AO93" s="36">
        <f t="shared" ref="AO93" si="468">_xlfn.XLOOKUP(AN93,$L$106:$L$110,$M$106:$M$110)</f>
        <v>2</v>
      </c>
      <c r="AP93" t="s">
        <v>200</v>
      </c>
      <c r="AQ93" s="36">
        <f t="shared" ref="AQ93" si="469">_xlfn.XLOOKUP(AP93,$L$106:$L$110,$M$106:$M$110)</f>
        <v>3</v>
      </c>
      <c r="AR93" t="s">
        <v>236</v>
      </c>
      <c r="AS93" s="36">
        <f t="shared" ref="AS93" si="470">_xlfn.XLOOKUP(AR93,$L$106:$L$110,$M$106:$M$110)</f>
        <v>2</v>
      </c>
      <c r="AT93" t="s">
        <v>60</v>
      </c>
      <c r="AU93" t="s">
        <v>59</v>
      </c>
      <c r="AV93" s="40">
        <v>15.5</v>
      </c>
      <c r="AW93" s="40">
        <v>5.5</v>
      </c>
      <c r="AX93" s="36">
        <f t="shared" si="336"/>
        <v>0.35</v>
      </c>
      <c r="AY93" t="s">
        <v>742</v>
      </c>
      <c r="AZ93" t="s">
        <v>197</v>
      </c>
      <c r="BA93" s="36">
        <f t="shared" si="337"/>
        <v>3</v>
      </c>
      <c r="BB93" t="s">
        <v>197</v>
      </c>
      <c r="BC93" s="36">
        <f t="shared" si="338"/>
        <v>3</v>
      </c>
      <c r="BD93" t="s">
        <v>197</v>
      </c>
      <c r="BE93" s="36">
        <f t="shared" si="339"/>
        <v>3</v>
      </c>
      <c r="BF93" t="s">
        <v>740</v>
      </c>
      <c r="BG93" t="s">
        <v>203</v>
      </c>
      <c r="BH93" t="s">
        <v>204</v>
      </c>
      <c r="BI93" t="s">
        <v>205</v>
      </c>
      <c r="BJ93" t="s">
        <v>219</v>
      </c>
      <c r="BK93" t="s">
        <v>207</v>
      </c>
      <c r="BL93" t="s">
        <v>220</v>
      </c>
      <c r="BM93" s="35">
        <f t="shared" si="340"/>
        <v>3</v>
      </c>
      <c r="BN93" s="35" t="s">
        <v>222</v>
      </c>
      <c r="BO93" s="35" t="s">
        <v>222</v>
      </c>
    </row>
    <row r="94" spans="1:67" ht="15.5" x14ac:dyDescent="0.35">
      <c r="A94" s="24">
        <v>44970.908460648148</v>
      </c>
      <c r="B94" s="24">
        <v>44970.913472222222</v>
      </c>
      <c r="C94" s="23">
        <v>100</v>
      </c>
      <c r="D94" s="23">
        <v>433</v>
      </c>
      <c r="E94" s="25" t="s">
        <v>179</v>
      </c>
      <c r="F94" s="24">
        <v>44970.913472222222</v>
      </c>
      <c r="G94">
        <v>23</v>
      </c>
      <c r="H94" t="s">
        <v>186</v>
      </c>
      <c r="I94" t="s">
        <v>187</v>
      </c>
      <c r="J94" t="s">
        <v>416</v>
      </c>
      <c r="K94" t="s">
        <v>226</v>
      </c>
      <c r="L94" t="s">
        <v>250</v>
      </c>
      <c r="M94">
        <v>0</v>
      </c>
      <c r="N94">
        <v>0</v>
      </c>
      <c r="O94" s="40">
        <v>0</v>
      </c>
      <c r="P94" s="40">
        <v>0</v>
      </c>
      <c r="Q94" s="36" t="str">
        <f t="shared" si="328"/>
        <v/>
      </c>
      <c r="R94" t="s">
        <v>193</v>
      </c>
      <c r="S94" s="36">
        <f t="shared" si="329"/>
        <v>0</v>
      </c>
      <c r="T94" t="s">
        <v>193</v>
      </c>
      <c r="U94" s="36">
        <f t="shared" si="329"/>
        <v>0</v>
      </c>
      <c r="V94" t="s">
        <v>235</v>
      </c>
      <c r="W94" t="s">
        <v>192</v>
      </c>
      <c r="X94" s="36">
        <v>0</v>
      </c>
      <c r="Y94" t="s">
        <v>193</v>
      </c>
      <c r="Z94" s="36">
        <v>0</v>
      </c>
      <c r="AA94" t="s">
        <v>192</v>
      </c>
      <c r="AB94" s="36">
        <v>0</v>
      </c>
      <c r="AC94" t="s">
        <v>193</v>
      </c>
      <c r="AD94" s="36">
        <v>0</v>
      </c>
      <c r="AE94" t="s">
        <v>228</v>
      </c>
      <c r="AF94" t="s">
        <v>216</v>
      </c>
      <c r="AG94" s="36">
        <f t="shared" si="330"/>
        <v>1</v>
      </c>
      <c r="AH94" t="s">
        <v>197</v>
      </c>
      <c r="AI94" s="36">
        <f t="shared" si="330"/>
        <v>3</v>
      </c>
      <c r="AJ94" t="s">
        <v>197</v>
      </c>
      <c r="AK94" s="36">
        <f t="shared" ref="AK94" si="471">_xlfn.XLOOKUP(AJ94,$K$106:$K$110,$M$106:$M$110)</f>
        <v>3</v>
      </c>
      <c r="AL94" t="s">
        <v>193</v>
      </c>
      <c r="AM94" s="36">
        <f t="shared" ref="AM94" si="472">_xlfn.XLOOKUP(AL94,$L$106:$L$110,$M$106:$M$110)</f>
        <v>0</v>
      </c>
      <c r="AN94" t="s">
        <v>193</v>
      </c>
      <c r="AO94" s="36">
        <f t="shared" ref="AO94" si="473">_xlfn.XLOOKUP(AN94,$L$106:$L$110,$M$106:$M$110)</f>
        <v>0</v>
      </c>
      <c r="AP94" t="s">
        <v>200</v>
      </c>
      <c r="AQ94" s="36">
        <f t="shared" ref="AQ94" si="474">_xlfn.XLOOKUP(AP94,$L$106:$L$110,$M$106:$M$110)</f>
        <v>3</v>
      </c>
      <c r="AR94" t="s">
        <v>193</v>
      </c>
      <c r="AS94" s="36">
        <f t="shared" ref="AS94" si="475">_xlfn.XLOOKUP(AR94,$L$106:$L$110,$M$106:$M$110)</f>
        <v>0</v>
      </c>
      <c r="AT94" t="s">
        <v>60</v>
      </c>
      <c r="AU94" t="s">
        <v>59</v>
      </c>
      <c r="AV94" s="40">
        <v>15.5</v>
      </c>
      <c r="AW94" s="40">
        <v>5.5</v>
      </c>
      <c r="AX94" s="36">
        <f t="shared" si="336"/>
        <v>0.35</v>
      </c>
      <c r="AY94" t="s">
        <v>253</v>
      </c>
      <c r="AZ94" t="s">
        <v>197</v>
      </c>
      <c r="BA94" s="36">
        <f t="shared" si="337"/>
        <v>3</v>
      </c>
      <c r="BB94" t="s">
        <v>197</v>
      </c>
      <c r="BC94" s="36">
        <f t="shared" si="338"/>
        <v>3</v>
      </c>
      <c r="BD94" t="s">
        <v>197</v>
      </c>
      <c r="BE94" s="36">
        <f t="shared" si="339"/>
        <v>3</v>
      </c>
      <c r="BF94" t="s">
        <v>202</v>
      </c>
      <c r="BG94" t="s">
        <v>203</v>
      </c>
      <c r="BH94" t="s">
        <v>204</v>
      </c>
      <c r="BI94" t="s">
        <v>205</v>
      </c>
      <c r="BJ94" t="s">
        <v>219</v>
      </c>
      <c r="BK94" t="s">
        <v>207</v>
      </c>
      <c r="BL94" t="s">
        <v>277</v>
      </c>
      <c r="BM94" s="35">
        <f t="shared" si="340"/>
        <v>2</v>
      </c>
      <c r="BN94" s="35" t="s">
        <v>222</v>
      </c>
      <c r="BO94" s="35" t="s">
        <v>222</v>
      </c>
    </row>
    <row r="95" spans="1:67" ht="15.5" x14ac:dyDescent="0.35">
      <c r="A95" s="24">
        <v>44968.665046296293</v>
      </c>
      <c r="B95" s="24">
        <v>44968.669756944444</v>
      </c>
      <c r="C95" s="23">
        <v>100</v>
      </c>
      <c r="D95" s="23">
        <v>407</v>
      </c>
      <c r="E95" s="25" t="s">
        <v>179</v>
      </c>
      <c r="F95" s="24">
        <v>44968.669756944444</v>
      </c>
      <c r="G95">
        <v>22</v>
      </c>
      <c r="H95" t="s">
        <v>186</v>
      </c>
      <c r="I95" t="s">
        <v>187</v>
      </c>
      <c r="J95" t="s">
        <v>404</v>
      </c>
      <c r="K95" t="s">
        <v>189</v>
      </c>
      <c r="L95" t="s">
        <v>317</v>
      </c>
      <c r="M95">
        <v>0</v>
      </c>
      <c r="N95">
        <v>0</v>
      </c>
      <c r="O95" s="40">
        <v>0</v>
      </c>
      <c r="P95" s="40">
        <v>0</v>
      </c>
      <c r="Q95" s="36" t="str">
        <f t="shared" si="328"/>
        <v/>
      </c>
      <c r="R95" t="s">
        <v>193</v>
      </c>
      <c r="S95" s="36">
        <f t="shared" si="329"/>
        <v>0</v>
      </c>
      <c r="T95" t="s">
        <v>193</v>
      </c>
      <c r="U95" s="36">
        <f t="shared" si="329"/>
        <v>0</v>
      </c>
      <c r="V95" t="s">
        <v>235</v>
      </c>
      <c r="W95" t="s">
        <v>192</v>
      </c>
      <c r="X95" s="36">
        <v>0</v>
      </c>
      <c r="Y95" t="s">
        <v>192</v>
      </c>
      <c r="Z95" s="36">
        <v>0</v>
      </c>
      <c r="AA95" t="s">
        <v>192</v>
      </c>
      <c r="AB95" s="36">
        <v>0</v>
      </c>
      <c r="AC95" t="s">
        <v>193</v>
      </c>
      <c r="AD95" s="36">
        <v>0</v>
      </c>
      <c r="AE95" t="s">
        <v>359</v>
      </c>
      <c r="AF95" t="s">
        <v>196</v>
      </c>
      <c r="AG95" s="36">
        <f t="shared" si="330"/>
        <v>2</v>
      </c>
      <c r="AH95" t="s">
        <v>197</v>
      </c>
      <c r="AI95" s="36">
        <f t="shared" si="330"/>
        <v>3</v>
      </c>
      <c r="AJ95" t="s">
        <v>198</v>
      </c>
      <c r="AK95" s="36">
        <f t="shared" ref="AK95" si="476">_xlfn.XLOOKUP(AJ95,$K$106:$K$110,$M$106:$M$110)</f>
        <v>4</v>
      </c>
      <c r="AL95" t="s">
        <v>192</v>
      </c>
      <c r="AM95" s="36">
        <f t="shared" ref="AM95" si="477">_xlfn.XLOOKUP(AL95,$L$106:$L$110,$M$106:$M$110)</f>
        <v>1</v>
      </c>
      <c r="AN95" t="s">
        <v>192</v>
      </c>
      <c r="AO95" s="36">
        <f t="shared" ref="AO95" si="478">_xlfn.XLOOKUP(AN95,$L$106:$L$110,$M$106:$M$110)</f>
        <v>1</v>
      </c>
      <c r="AP95" t="s">
        <v>199</v>
      </c>
      <c r="AQ95" s="36">
        <f t="shared" ref="AQ95" si="479">_xlfn.XLOOKUP(AP95,$L$106:$L$110,$M$106:$M$110)</f>
        <v>4</v>
      </c>
      <c r="AR95" t="s">
        <v>199</v>
      </c>
      <c r="AS95" s="36">
        <f t="shared" ref="AS95" si="480">_xlfn.XLOOKUP(AR95,$L$106:$L$110,$M$106:$M$110)</f>
        <v>4</v>
      </c>
      <c r="AT95" t="s">
        <v>60</v>
      </c>
      <c r="AU95" t="s">
        <v>59</v>
      </c>
      <c r="AV95" s="40">
        <v>15.5</v>
      </c>
      <c r="AW95" s="40">
        <v>5.5</v>
      </c>
      <c r="AX95" s="36">
        <f t="shared" si="336"/>
        <v>0.35</v>
      </c>
      <c r="AY95" t="s">
        <v>253</v>
      </c>
      <c r="AZ95" t="s">
        <v>197</v>
      </c>
      <c r="BA95" s="36">
        <f t="shared" si="337"/>
        <v>3</v>
      </c>
      <c r="BB95" t="s">
        <v>197</v>
      </c>
      <c r="BC95" s="36">
        <f t="shared" si="338"/>
        <v>3</v>
      </c>
      <c r="BD95" t="s">
        <v>197</v>
      </c>
      <c r="BE95" s="36">
        <f t="shared" si="339"/>
        <v>3</v>
      </c>
      <c r="BF95" t="s">
        <v>202</v>
      </c>
      <c r="BG95" t="s">
        <v>203</v>
      </c>
      <c r="BH95" t="s">
        <v>204</v>
      </c>
      <c r="BI95" t="s">
        <v>205</v>
      </c>
      <c r="BJ95" t="s">
        <v>219</v>
      </c>
      <c r="BK95" t="s">
        <v>207</v>
      </c>
      <c r="BL95" t="s">
        <v>277</v>
      </c>
      <c r="BM95" s="35">
        <f t="shared" si="340"/>
        <v>2</v>
      </c>
      <c r="BN95" s="35" t="s">
        <v>222</v>
      </c>
      <c r="BO95" s="35" t="s">
        <v>222</v>
      </c>
    </row>
    <row r="96" spans="1:67" ht="15.5" x14ac:dyDescent="0.35">
      <c r="A96" s="24">
        <v>44976.733888888892</v>
      </c>
      <c r="B96" s="24">
        <v>44976.740879629629</v>
      </c>
      <c r="C96" s="23">
        <v>100</v>
      </c>
      <c r="D96" s="23">
        <v>604</v>
      </c>
      <c r="E96" s="25" t="s">
        <v>179</v>
      </c>
      <c r="F96" s="24">
        <v>44976.740879629629</v>
      </c>
      <c r="G96">
        <v>30</v>
      </c>
      <c r="H96" t="s">
        <v>349</v>
      </c>
      <c r="I96" t="s">
        <v>187</v>
      </c>
      <c r="J96" t="s">
        <v>234</v>
      </c>
      <c r="K96" t="s">
        <v>226</v>
      </c>
      <c r="L96" t="s">
        <v>227</v>
      </c>
      <c r="M96" t="s">
        <v>59</v>
      </c>
      <c r="N96">
        <v>0</v>
      </c>
      <c r="O96" s="40">
        <v>5.5</v>
      </c>
      <c r="P96" s="40">
        <v>0</v>
      </c>
      <c r="Q96" s="36">
        <f t="shared" si="328"/>
        <v>0</v>
      </c>
      <c r="R96" t="s">
        <v>193</v>
      </c>
      <c r="S96" s="36">
        <f t="shared" si="329"/>
        <v>0</v>
      </c>
      <c r="T96" t="s">
        <v>193</v>
      </c>
      <c r="U96" s="36">
        <f t="shared" si="329"/>
        <v>0</v>
      </c>
      <c r="V96" t="s">
        <v>235</v>
      </c>
      <c r="W96" t="s">
        <v>192</v>
      </c>
      <c r="X96" s="36">
        <v>0</v>
      </c>
      <c r="Y96" t="s">
        <v>192</v>
      </c>
      <c r="Z96" s="36">
        <v>0</v>
      </c>
      <c r="AA96" t="s">
        <v>192</v>
      </c>
      <c r="AB96" s="36">
        <v>0</v>
      </c>
      <c r="AC96" t="s">
        <v>193</v>
      </c>
      <c r="AD96" s="36">
        <v>0</v>
      </c>
      <c r="AE96" t="s">
        <v>243</v>
      </c>
      <c r="AF96" t="s">
        <v>216</v>
      </c>
      <c r="AG96" s="36">
        <f t="shared" si="330"/>
        <v>1</v>
      </c>
      <c r="AH96" t="s">
        <v>197</v>
      </c>
      <c r="AI96" s="36">
        <f t="shared" si="330"/>
        <v>3</v>
      </c>
      <c r="AJ96" t="s">
        <v>197</v>
      </c>
      <c r="AK96" s="36">
        <f t="shared" ref="AK96" si="481">_xlfn.XLOOKUP(AJ96,$K$106:$K$110,$M$106:$M$110)</f>
        <v>3</v>
      </c>
      <c r="AL96" t="s">
        <v>199</v>
      </c>
      <c r="AM96" s="36">
        <f t="shared" ref="AM96" si="482">_xlfn.XLOOKUP(AL96,$L$106:$L$110,$M$106:$M$110)</f>
        <v>4</v>
      </c>
      <c r="AN96" t="s">
        <v>199</v>
      </c>
      <c r="AO96" s="36">
        <f t="shared" ref="AO96" si="483">_xlfn.XLOOKUP(AN96,$L$106:$L$110,$M$106:$M$110)</f>
        <v>4</v>
      </c>
      <c r="AP96" t="s">
        <v>199</v>
      </c>
      <c r="AQ96" s="36">
        <f t="shared" ref="AQ96" si="484">_xlfn.XLOOKUP(AP96,$L$106:$L$110,$M$106:$M$110)</f>
        <v>4</v>
      </c>
      <c r="AR96" t="s">
        <v>199</v>
      </c>
      <c r="AS96" s="36">
        <f t="shared" ref="AS96" si="485">_xlfn.XLOOKUP(AR96,$L$106:$L$110,$M$106:$M$110)</f>
        <v>4</v>
      </c>
      <c r="AT96" t="s">
        <v>60</v>
      </c>
      <c r="AU96" t="s">
        <v>59</v>
      </c>
      <c r="AV96" s="40">
        <v>15.5</v>
      </c>
      <c r="AW96" s="40">
        <v>5.5</v>
      </c>
      <c r="AX96" s="36">
        <f t="shared" si="336"/>
        <v>0.35</v>
      </c>
      <c r="AY96" t="s">
        <v>253</v>
      </c>
      <c r="AZ96" t="s">
        <v>197</v>
      </c>
      <c r="BA96" s="36">
        <f t="shared" si="337"/>
        <v>3</v>
      </c>
      <c r="BB96" t="s">
        <v>197</v>
      </c>
      <c r="BC96" s="36">
        <f t="shared" si="338"/>
        <v>3</v>
      </c>
      <c r="BD96" t="s">
        <v>197</v>
      </c>
      <c r="BE96" s="36">
        <f t="shared" si="339"/>
        <v>3</v>
      </c>
      <c r="BF96" t="s">
        <v>743</v>
      </c>
      <c r="BG96" t="s">
        <v>203</v>
      </c>
      <c r="BH96" t="s">
        <v>388</v>
      </c>
      <c r="BI96" t="s">
        <v>205</v>
      </c>
      <c r="BJ96" t="s">
        <v>207</v>
      </c>
      <c r="BK96" t="s">
        <v>206</v>
      </c>
      <c r="BL96" t="s">
        <v>277</v>
      </c>
      <c r="BM96" s="35">
        <f t="shared" si="340"/>
        <v>2</v>
      </c>
      <c r="BN96" s="35" t="s">
        <v>222</v>
      </c>
      <c r="BO96" s="35" t="s">
        <v>222</v>
      </c>
    </row>
    <row r="97" spans="1:67" ht="15.5" x14ac:dyDescent="0.35">
      <c r="A97" s="24">
        <v>44974.385925925926</v>
      </c>
      <c r="B97" s="24">
        <v>44974.39340277778</v>
      </c>
      <c r="C97" s="23">
        <v>100</v>
      </c>
      <c r="D97" s="23">
        <v>646</v>
      </c>
      <c r="E97" s="25" t="s">
        <v>179</v>
      </c>
      <c r="F97" s="24">
        <v>44974.39340277778</v>
      </c>
      <c r="G97">
        <v>22</v>
      </c>
      <c r="H97" t="s">
        <v>186</v>
      </c>
      <c r="I97" t="s">
        <v>187</v>
      </c>
      <c r="J97" t="s">
        <v>316</v>
      </c>
      <c r="K97" t="s">
        <v>189</v>
      </c>
      <c r="L97" t="s">
        <v>317</v>
      </c>
      <c r="M97">
        <v>0</v>
      </c>
      <c r="N97">
        <v>0</v>
      </c>
      <c r="O97" s="40">
        <v>0</v>
      </c>
      <c r="P97" s="40">
        <v>0</v>
      </c>
      <c r="Q97" s="36" t="str">
        <f t="shared" si="328"/>
        <v/>
      </c>
      <c r="R97" t="s">
        <v>193</v>
      </c>
      <c r="S97" s="36">
        <f t="shared" si="329"/>
        <v>0</v>
      </c>
      <c r="T97" t="s">
        <v>193</v>
      </c>
      <c r="U97" s="36">
        <f t="shared" si="329"/>
        <v>0</v>
      </c>
      <c r="V97" t="s">
        <v>235</v>
      </c>
      <c r="W97" t="s">
        <v>192</v>
      </c>
      <c r="X97" s="36">
        <v>0</v>
      </c>
      <c r="Y97" t="s">
        <v>192</v>
      </c>
      <c r="Z97" s="36">
        <v>0</v>
      </c>
      <c r="AA97" t="s">
        <v>192</v>
      </c>
      <c r="AB97" s="36">
        <v>0</v>
      </c>
      <c r="AC97" t="s">
        <v>192</v>
      </c>
      <c r="AD97" s="36">
        <v>0</v>
      </c>
      <c r="AE97" t="s">
        <v>237</v>
      </c>
      <c r="AF97" t="s">
        <v>216</v>
      </c>
      <c r="AG97" s="36">
        <f t="shared" si="330"/>
        <v>1</v>
      </c>
      <c r="AH97" t="s">
        <v>197</v>
      </c>
      <c r="AI97" s="36">
        <f t="shared" si="330"/>
        <v>3</v>
      </c>
      <c r="AJ97" t="s">
        <v>197</v>
      </c>
      <c r="AK97" s="36">
        <f t="shared" ref="AK97" si="486">_xlfn.XLOOKUP(AJ97,$K$106:$K$110,$M$106:$M$110)</f>
        <v>3</v>
      </c>
      <c r="AL97" t="s">
        <v>192</v>
      </c>
      <c r="AM97" s="36">
        <f t="shared" ref="AM97" si="487">_xlfn.XLOOKUP(AL97,$L$106:$L$110,$M$106:$M$110)</f>
        <v>1</v>
      </c>
      <c r="AN97" t="s">
        <v>192</v>
      </c>
      <c r="AO97" s="36">
        <f t="shared" ref="AO97" si="488">_xlfn.XLOOKUP(AN97,$L$106:$L$110,$M$106:$M$110)</f>
        <v>1</v>
      </c>
      <c r="AP97" t="s">
        <v>199</v>
      </c>
      <c r="AQ97" s="36">
        <f t="shared" ref="AQ97" si="489">_xlfn.XLOOKUP(AP97,$L$106:$L$110,$M$106:$M$110)</f>
        <v>4</v>
      </c>
      <c r="AR97" t="s">
        <v>199</v>
      </c>
      <c r="AS97" s="36">
        <f t="shared" ref="AS97" si="490">_xlfn.XLOOKUP(AR97,$L$106:$L$110,$M$106:$M$110)</f>
        <v>4</v>
      </c>
      <c r="AT97" t="s">
        <v>60</v>
      </c>
      <c r="AU97" t="s">
        <v>59</v>
      </c>
      <c r="AV97" s="40">
        <v>15.5</v>
      </c>
      <c r="AW97" s="40">
        <v>5.5</v>
      </c>
      <c r="AX97" s="36">
        <f t="shared" si="336"/>
        <v>0.35</v>
      </c>
      <c r="AY97" t="s">
        <v>253</v>
      </c>
      <c r="AZ97" t="s">
        <v>197</v>
      </c>
      <c r="BA97" s="36">
        <f t="shared" si="337"/>
        <v>3</v>
      </c>
      <c r="BB97" t="s">
        <v>197</v>
      </c>
      <c r="BC97" s="36">
        <f t="shared" si="338"/>
        <v>3</v>
      </c>
      <c r="BD97" t="s">
        <v>197</v>
      </c>
      <c r="BE97" s="36">
        <f t="shared" si="339"/>
        <v>3</v>
      </c>
      <c r="BF97" t="s">
        <v>202</v>
      </c>
      <c r="BG97" t="s">
        <v>203</v>
      </c>
      <c r="BH97" t="s">
        <v>204</v>
      </c>
      <c r="BI97" t="s">
        <v>205</v>
      </c>
      <c r="BJ97" t="s">
        <v>219</v>
      </c>
      <c r="BK97" t="s">
        <v>207</v>
      </c>
      <c r="BL97" t="s">
        <v>277</v>
      </c>
      <c r="BM97" s="35">
        <f t="shared" si="340"/>
        <v>2</v>
      </c>
      <c r="BN97" s="35" t="s">
        <v>222</v>
      </c>
      <c r="BO97" s="35" t="s">
        <v>222</v>
      </c>
    </row>
    <row r="98" spans="1:67" ht="15.5" x14ac:dyDescent="0.35">
      <c r="A98" s="24">
        <v>44969.343321759261</v>
      </c>
      <c r="B98" s="24">
        <v>44969.350439814814</v>
      </c>
      <c r="C98" s="23">
        <v>100</v>
      </c>
      <c r="D98" s="23">
        <v>615</v>
      </c>
      <c r="E98" s="25" t="s">
        <v>179</v>
      </c>
      <c r="F98" s="24">
        <v>44969.350439814814</v>
      </c>
      <c r="G98">
        <v>21</v>
      </c>
      <c r="H98" t="s">
        <v>325</v>
      </c>
      <c r="I98" t="s">
        <v>187</v>
      </c>
      <c r="J98" t="s">
        <v>382</v>
      </c>
      <c r="K98" t="s">
        <v>189</v>
      </c>
      <c r="L98" t="s">
        <v>317</v>
      </c>
      <c r="M98" t="s">
        <v>59</v>
      </c>
      <c r="N98" t="s">
        <v>59</v>
      </c>
      <c r="O98" s="40">
        <v>5.5</v>
      </c>
      <c r="P98" s="40">
        <v>5.5</v>
      </c>
      <c r="Q98" s="36">
        <f t="shared" si="328"/>
        <v>1</v>
      </c>
      <c r="R98" t="s">
        <v>192</v>
      </c>
      <c r="S98" s="36">
        <f t="shared" si="329"/>
        <v>1</v>
      </c>
      <c r="T98" t="s">
        <v>192</v>
      </c>
      <c r="U98" s="36">
        <f t="shared" si="329"/>
        <v>1</v>
      </c>
      <c r="V98" t="s">
        <v>214</v>
      </c>
      <c r="W98" t="s">
        <v>192</v>
      </c>
      <c r="X98" s="36">
        <v>0</v>
      </c>
      <c r="Y98" t="s">
        <v>192</v>
      </c>
      <c r="Z98" s="36">
        <v>0</v>
      </c>
      <c r="AA98" t="s">
        <v>193</v>
      </c>
      <c r="AB98" s="36">
        <v>0</v>
      </c>
      <c r="AC98" t="s">
        <v>193</v>
      </c>
      <c r="AD98" s="36">
        <v>0</v>
      </c>
      <c r="AE98" t="s">
        <v>228</v>
      </c>
      <c r="AF98" t="s">
        <v>197</v>
      </c>
      <c r="AG98" s="36">
        <f t="shared" si="330"/>
        <v>3</v>
      </c>
      <c r="AH98" t="s">
        <v>196</v>
      </c>
      <c r="AI98" s="36">
        <f t="shared" si="330"/>
        <v>2</v>
      </c>
      <c r="AJ98" t="s">
        <v>198</v>
      </c>
      <c r="AK98" s="36">
        <f t="shared" ref="AK98" si="491">_xlfn.XLOOKUP(AJ98,$K$106:$K$110,$M$106:$M$110)</f>
        <v>4</v>
      </c>
      <c r="AL98" t="s">
        <v>199</v>
      </c>
      <c r="AM98" s="36">
        <f t="shared" ref="AM98" si="492">_xlfn.XLOOKUP(AL98,$L$106:$L$110,$M$106:$M$110)</f>
        <v>4</v>
      </c>
      <c r="AN98" t="s">
        <v>199</v>
      </c>
      <c r="AO98" s="36">
        <f t="shared" ref="AO98" si="493">_xlfn.XLOOKUP(AN98,$L$106:$L$110,$M$106:$M$110)</f>
        <v>4</v>
      </c>
      <c r="AP98" t="s">
        <v>199</v>
      </c>
      <c r="AQ98" s="36">
        <f t="shared" ref="AQ98" si="494">_xlfn.XLOOKUP(AP98,$L$106:$L$110,$M$106:$M$110)</f>
        <v>4</v>
      </c>
      <c r="AR98" t="s">
        <v>199</v>
      </c>
      <c r="AS98" s="36">
        <f t="shared" ref="AS98" si="495">_xlfn.XLOOKUP(AR98,$L$106:$L$110,$M$106:$M$110)</f>
        <v>4</v>
      </c>
      <c r="AT98" t="s">
        <v>69</v>
      </c>
      <c r="AU98" t="s">
        <v>69</v>
      </c>
      <c r="AV98" s="40">
        <v>105.5</v>
      </c>
      <c r="AW98" s="40">
        <v>105.5</v>
      </c>
      <c r="AX98" s="36">
        <f t="shared" si="336"/>
        <v>1</v>
      </c>
      <c r="AY98" t="s">
        <v>328</v>
      </c>
      <c r="AZ98" t="s">
        <v>197</v>
      </c>
      <c r="BA98" s="36">
        <f t="shared" si="337"/>
        <v>3</v>
      </c>
      <c r="BB98" t="s">
        <v>198</v>
      </c>
      <c r="BC98" s="36">
        <f t="shared" si="338"/>
        <v>4</v>
      </c>
      <c r="BD98" t="s">
        <v>198</v>
      </c>
      <c r="BE98" s="36">
        <f t="shared" si="339"/>
        <v>4</v>
      </c>
      <c r="BF98" t="s">
        <v>388</v>
      </c>
      <c r="BG98" t="s">
        <v>203</v>
      </c>
      <c r="BH98" t="s">
        <v>204</v>
      </c>
      <c r="BI98" t="s">
        <v>207</v>
      </c>
      <c r="BJ98" t="s">
        <v>205</v>
      </c>
      <c r="BK98" t="s">
        <v>206</v>
      </c>
      <c r="BL98" t="s">
        <v>220</v>
      </c>
      <c r="BM98" s="35">
        <f t="shared" si="340"/>
        <v>3</v>
      </c>
      <c r="BN98" s="35" t="s">
        <v>222</v>
      </c>
      <c r="BO98" s="35" t="s">
        <v>222</v>
      </c>
    </row>
    <row r="99" spans="1:67" ht="15.5" x14ac:dyDescent="0.35">
      <c r="A99" s="24">
        <v>44967.92328703704</v>
      </c>
      <c r="B99" s="24">
        <v>44967.928287037037</v>
      </c>
      <c r="C99" s="23">
        <v>100</v>
      </c>
      <c r="D99" s="23">
        <v>432</v>
      </c>
      <c r="E99" s="25" t="s">
        <v>179</v>
      </c>
      <c r="F99" s="24">
        <v>44967.928287037037</v>
      </c>
      <c r="G99">
        <v>21</v>
      </c>
      <c r="H99" t="s">
        <v>325</v>
      </c>
      <c r="I99" t="s">
        <v>187</v>
      </c>
      <c r="J99" t="s">
        <v>188</v>
      </c>
      <c r="K99" t="s">
        <v>189</v>
      </c>
      <c r="L99" t="s">
        <v>317</v>
      </c>
      <c r="M99" t="s">
        <v>59</v>
      </c>
      <c r="N99" t="s">
        <v>59</v>
      </c>
      <c r="O99" s="40">
        <v>5.5</v>
      </c>
      <c r="P99" s="40">
        <v>5.5</v>
      </c>
      <c r="Q99" s="36">
        <f t="shared" si="328"/>
        <v>1</v>
      </c>
      <c r="R99" t="s">
        <v>192</v>
      </c>
      <c r="S99" s="36">
        <f t="shared" si="329"/>
        <v>1</v>
      </c>
      <c r="T99" t="s">
        <v>192</v>
      </c>
      <c r="U99" s="36">
        <f t="shared" si="329"/>
        <v>1</v>
      </c>
      <c r="V99" t="s">
        <v>214</v>
      </c>
      <c r="W99" t="s">
        <v>192</v>
      </c>
      <c r="X99" s="36">
        <v>0</v>
      </c>
      <c r="Y99" t="s">
        <v>193</v>
      </c>
      <c r="Z99" s="36">
        <v>0</v>
      </c>
      <c r="AA99" t="s">
        <v>192</v>
      </c>
      <c r="AB99" s="36">
        <v>0</v>
      </c>
      <c r="AC99" t="s">
        <v>193</v>
      </c>
      <c r="AD99" s="36">
        <v>0</v>
      </c>
      <c r="AE99" t="s">
        <v>375</v>
      </c>
      <c r="AF99" t="s">
        <v>216</v>
      </c>
      <c r="AG99" s="36">
        <f t="shared" si="330"/>
        <v>1</v>
      </c>
      <c r="AH99" t="s">
        <v>197</v>
      </c>
      <c r="AI99" s="36">
        <f t="shared" si="330"/>
        <v>3</v>
      </c>
      <c r="AJ99" t="s">
        <v>197</v>
      </c>
      <c r="AK99" s="36">
        <f t="shared" ref="AK99" si="496">_xlfn.XLOOKUP(AJ99,$K$106:$K$110,$M$106:$M$110)</f>
        <v>3</v>
      </c>
      <c r="AL99" t="s">
        <v>199</v>
      </c>
      <c r="AM99" s="36">
        <f t="shared" ref="AM99" si="497">_xlfn.XLOOKUP(AL99,$L$106:$L$110,$M$106:$M$110)</f>
        <v>4</v>
      </c>
      <c r="AN99" t="s">
        <v>199</v>
      </c>
      <c r="AO99" s="36">
        <f t="shared" ref="AO99" si="498">_xlfn.XLOOKUP(AN99,$L$106:$L$110,$M$106:$M$110)</f>
        <v>4</v>
      </c>
      <c r="AP99" t="s">
        <v>199</v>
      </c>
      <c r="AQ99" s="36">
        <f t="shared" ref="AQ99" si="499">_xlfn.XLOOKUP(AP99,$L$106:$L$110,$M$106:$M$110)</f>
        <v>4</v>
      </c>
      <c r="AR99" t="s">
        <v>199</v>
      </c>
      <c r="AS99" s="36">
        <f t="shared" ref="AS99" si="500">_xlfn.XLOOKUP(AR99,$L$106:$L$110,$M$106:$M$110)</f>
        <v>4</v>
      </c>
      <c r="AT99" t="s">
        <v>66</v>
      </c>
      <c r="AU99" t="s">
        <v>64</v>
      </c>
      <c r="AV99" s="40">
        <v>75.5</v>
      </c>
      <c r="AW99" s="40">
        <v>55.5</v>
      </c>
      <c r="AX99" s="36">
        <f t="shared" si="336"/>
        <v>0.74</v>
      </c>
      <c r="AY99" t="s">
        <v>411</v>
      </c>
      <c r="AZ99" t="s">
        <v>198</v>
      </c>
      <c r="BA99" s="36">
        <f t="shared" si="337"/>
        <v>4</v>
      </c>
      <c r="BB99" t="s">
        <v>198</v>
      </c>
      <c r="BC99" s="36">
        <f t="shared" si="338"/>
        <v>4</v>
      </c>
      <c r="BD99" t="s">
        <v>198</v>
      </c>
      <c r="BE99" s="36">
        <f t="shared" si="339"/>
        <v>4</v>
      </c>
      <c r="BF99" t="s">
        <v>204</v>
      </c>
      <c r="BG99" t="s">
        <v>388</v>
      </c>
      <c r="BH99" t="s">
        <v>203</v>
      </c>
      <c r="BI99" t="s">
        <v>219</v>
      </c>
      <c r="BJ99" t="s">
        <v>206</v>
      </c>
      <c r="BK99" t="s">
        <v>207</v>
      </c>
      <c r="BL99" t="s">
        <v>277</v>
      </c>
      <c r="BM99" s="35">
        <f t="shared" si="340"/>
        <v>2</v>
      </c>
      <c r="BN99" s="35" t="s">
        <v>222</v>
      </c>
      <c r="BO99" s="35" t="s">
        <v>222</v>
      </c>
    </row>
    <row r="103" spans="1:67" ht="15.5" x14ac:dyDescent="0.35">
      <c r="BL103" s="35" t="s">
        <v>208</v>
      </c>
      <c r="BM103" s="23">
        <v>4</v>
      </c>
    </row>
    <row r="104" spans="1:67" ht="15.5" x14ac:dyDescent="0.35">
      <c r="BL104" s="35" t="s">
        <v>220</v>
      </c>
      <c r="BM104" s="23">
        <v>3</v>
      </c>
    </row>
    <row r="105" spans="1:67" ht="15.5" x14ac:dyDescent="0.35">
      <c r="BL105" s="35" t="s">
        <v>277</v>
      </c>
      <c r="BM105" s="23">
        <v>2</v>
      </c>
    </row>
    <row r="106" spans="1:67" ht="15.5" x14ac:dyDescent="0.35">
      <c r="K106" s="35" t="s">
        <v>295</v>
      </c>
      <c r="L106" s="35" t="s">
        <v>193</v>
      </c>
      <c r="M106" s="23">
        <v>0</v>
      </c>
      <c r="BL106" s="35" t="s">
        <v>302</v>
      </c>
      <c r="BM106" s="23">
        <v>1</v>
      </c>
    </row>
    <row r="107" spans="1:67" ht="15.5" x14ac:dyDescent="0.35">
      <c r="K107" s="35" t="s">
        <v>216</v>
      </c>
      <c r="L107" s="35" t="s">
        <v>192</v>
      </c>
      <c r="M107" s="23">
        <v>1</v>
      </c>
      <c r="BL107" s="23" t="s">
        <v>744</v>
      </c>
      <c r="BM107" s="23">
        <v>0</v>
      </c>
    </row>
    <row r="108" spans="1:67" ht="15.5" x14ac:dyDescent="0.35">
      <c r="K108" s="35" t="s">
        <v>196</v>
      </c>
      <c r="L108" s="35" t="s">
        <v>236</v>
      </c>
      <c r="M108" s="23">
        <v>2</v>
      </c>
    </row>
    <row r="109" spans="1:67" ht="15.5" x14ac:dyDescent="0.35">
      <c r="K109" s="35" t="s">
        <v>197</v>
      </c>
      <c r="L109" s="35" t="s">
        <v>200</v>
      </c>
      <c r="M109" s="23">
        <v>3</v>
      </c>
    </row>
    <row r="110" spans="1:67" ht="15.5" x14ac:dyDescent="0.35">
      <c r="K110" s="35" t="s">
        <v>198</v>
      </c>
      <c r="L110" s="35" t="s">
        <v>199</v>
      </c>
      <c r="M110" s="23">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98D0-F683-430C-895D-F9E7343DDAC5}">
  <dimension ref="A1:AS99"/>
  <sheetViews>
    <sheetView topLeftCell="A33" workbookViewId="0">
      <selection activeCell="F51" sqref="F51"/>
    </sheetView>
  </sheetViews>
  <sheetFormatPr defaultColWidth="8.81640625" defaultRowHeight="12.5" x14ac:dyDescent="0.25"/>
  <cols>
    <col min="20" max="20" width="58.36328125" customWidth="1"/>
    <col min="33" max="33" width="52.1796875" customWidth="1"/>
    <col min="37" max="37" width="21.1796875" customWidth="1"/>
    <col min="38" max="38" width="25.81640625" customWidth="1"/>
    <col min="39" max="39" width="33" customWidth="1"/>
    <col min="40" max="40" width="20.453125" bestFit="1" customWidth="1"/>
    <col min="41" max="41" width="57.6328125" bestFit="1" customWidth="1"/>
    <col min="42" max="42" width="27.453125" bestFit="1" customWidth="1"/>
  </cols>
  <sheetData>
    <row r="1" spans="1:45" ht="15.5" x14ac:dyDescent="0.35">
      <c r="A1" s="35"/>
      <c r="B1" s="35" t="s">
        <v>745</v>
      </c>
      <c r="C1" s="35" t="s">
        <v>746</v>
      </c>
      <c r="D1" s="35" t="s">
        <v>747</v>
      </c>
      <c r="E1" s="35" t="s">
        <v>748</v>
      </c>
      <c r="F1" s="35" t="s">
        <v>749</v>
      </c>
      <c r="G1" s="35" t="s">
        <v>750</v>
      </c>
      <c r="H1" s="35" t="s">
        <v>751</v>
      </c>
      <c r="I1" s="35" t="s">
        <v>752</v>
      </c>
      <c r="J1" s="35" t="s">
        <v>753</v>
      </c>
      <c r="K1" s="35" t="s">
        <v>754</v>
      </c>
      <c r="L1" s="35" t="s">
        <v>755</v>
      </c>
      <c r="M1" s="35" t="s">
        <v>756</v>
      </c>
      <c r="N1" s="35" t="s">
        <v>757</v>
      </c>
      <c r="O1" s="35" t="s">
        <v>758</v>
      </c>
      <c r="P1" s="35" t="s">
        <v>759</v>
      </c>
      <c r="Q1" s="35" t="s">
        <v>760</v>
      </c>
      <c r="R1" s="35" t="s">
        <v>761</v>
      </c>
      <c r="S1" s="35" t="s">
        <v>762</v>
      </c>
      <c r="T1" s="35" t="s">
        <v>763</v>
      </c>
      <c r="U1" s="35" t="s">
        <v>764</v>
      </c>
      <c r="V1" s="35" t="s">
        <v>765</v>
      </c>
      <c r="W1" s="35" t="s">
        <v>766</v>
      </c>
      <c r="X1" s="35" t="s">
        <v>767</v>
      </c>
      <c r="Y1" s="35" t="s">
        <v>768</v>
      </c>
      <c r="Z1" s="35" t="s">
        <v>769</v>
      </c>
      <c r="AA1" s="35" t="s">
        <v>770</v>
      </c>
      <c r="AB1" s="35" t="s">
        <v>771</v>
      </c>
      <c r="AC1" s="35" t="s">
        <v>772</v>
      </c>
      <c r="AD1" s="35" t="s">
        <v>773</v>
      </c>
      <c r="AE1" s="35" t="s">
        <v>774</v>
      </c>
      <c r="AF1" s="35" t="s">
        <v>775</v>
      </c>
      <c r="AG1" s="35" t="s">
        <v>776</v>
      </c>
      <c r="AH1" s="35" t="s">
        <v>777</v>
      </c>
      <c r="AI1" s="35" t="s">
        <v>778</v>
      </c>
      <c r="AJ1" s="35" t="s">
        <v>779</v>
      </c>
      <c r="AK1" s="35" t="s">
        <v>780</v>
      </c>
      <c r="AL1" s="35" t="s">
        <v>781</v>
      </c>
      <c r="AM1" s="35" t="s">
        <v>782</v>
      </c>
      <c r="AN1" s="35" t="s">
        <v>783</v>
      </c>
      <c r="AO1" s="35" t="s">
        <v>784</v>
      </c>
      <c r="AP1" s="35" t="s">
        <v>785</v>
      </c>
      <c r="AQ1" s="35" t="s">
        <v>786</v>
      </c>
      <c r="AR1" s="35" t="s">
        <v>787</v>
      </c>
      <c r="AS1" s="35" t="s">
        <v>788</v>
      </c>
    </row>
    <row r="2" spans="1:45" ht="15.5" x14ac:dyDescent="0.35">
      <c r="A2" s="35">
        <v>0</v>
      </c>
      <c r="B2" s="35">
        <v>22</v>
      </c>
      <c r="C2" s="35" t="s">
        <v>186</v>
      </c>
      <c r="D2" s="35" t="s">
        <v>187</v>
      </c>
      <c r="E2" s="35" t="s">
        <v>188</v>
      </c>
      <c r="F2" s="35" t="s">
        <v>189</v>
      </c>
      <c r="G2" s="35" t="s">
        <v>190</v>
      </c>
      <c r="H2" s="35" t="s">
        <v>59</v>
      </c>
      <c r="I2" s="35">
        <v>0</v>
      </c>
      <c r="J2" s="35">
        <v>5.5</v>
      </c>
      <c r="K2" s="35">
        <v>0</v>
      </c>
      <c r="L2" s="35">
        <v>0</v>
      </c>
      <c r="M2" s="35" t="s">
        <v>192</v>
      </c>
      <c r="N2" s="35" t="s">
        <v>193</v>
      </c>
      <c r="O2" s="35" t="s">
        <v>194</v>
      </c>
      <c r="P2" s="35" t="s">
        <v>193</v>
      </c>
      <c r="Q2" s="35" t="s">
        <v>193</v>
      </c>
      <c r="R2" s="35" t="s">
        <v>192</v>
      </c>
      <c r="S2" s="35" t="s">
        <v>193</v>
      </c>
      <c r="T2" s="35" t="s">
        <v>195</v>
      </c>
      <c r="U2" s="35" t="s">
        <v>196</v>
      </c>
      <c r="V2" s="35" t="s">
        <v>197</v>
      </c>
      <c r="W2" s="35" t="s">
        <v>198</v>
      </c>
      <c r="X2" s="35" t="s">
        <v>199</v>
      </c>
      <c r="Y2" s="35" t="s">
        <v>200</v>
      </c>
      <c r="Z2" s="35" t="s">
        <v>199</v>
      </c>
      <c r="AA2" s="35" t="s">
        <v>199</v>
      </c>
      <c r="AB2" s="35" t="s">
        <v>61</v>
      </c>
      <c r="AC2" s="35" t="s">
        <v>59</v>
      </c>
      <c r="AD2" s="35">
        <v>25.5</v>
      </c>
      <c r="AE2" s="35">
        <v>5.5</v>
      </c>
      <c r="AF2" s="35">
        <v>0.22</v>
      </c>
      <c r="AG2" s="35" t="s">
        <v>201</v>
      </c>
      <c r="AH2" s="35" t="s">
        <v>198</v>
      </c>
      <c r="AI2" s="35" t="s">
        <v>198</v>
      </c>
      <c r="AJ2" s="35" t="s">
        <v>198</v>
      </c>
      <c r="AK2" s="35" t="s">
        <v>202</v>
      </c>
      <c r="AL2" s="35" t="s">
        <v>203</v>
      </c>
      <c r="AM2" s="35" t="s">
        <v>204</v>
      </c>
      <c r="AN2" s="35" t="s">
        <v>205</v>
      </c>
      <c r="AO2" s="35" t="s">
        <v>206</v>
      </c>
      <c r="AP2" s="35" t="s">
        <v>207</v>
      </c>
      <c r="AQ2" s="35" t="s">
        <v>208</v>
      </c>
      <c r="AR2" s="35" t="s">
        <v>209</v>
      </c>
      <c r="AS2" s="35" t="s">
        <v>210</v>
      </c>
    </row>
    <row r="3" spans="1:45" ht="15.5" x14ac:dyDescent="0.35">
      <c r="A3" s="35">
        <v>1</v>
      </c>
      <c r="B3" s="35">
        <v>23</v>
      </c>
      <c r="C3" s="35" t="s">
        <v>186</v>
      </c>
      <c r="D3" s="35" t="s">
        <v>187</v>
      </c>
      <c r="E3" s="35" t="s">
        <v>188</v>
      </c>
      <c r="F3" s="35" t="s">
        <v>189</v>
      </c>
      <c r="G3" s="35" t="s">
        <v>190</v>
      </c>
      <c r="H3" s="35" t="s">
        <v>59</v>
      </c>
      <c r="I3" s="35">
        <v>0</v>
      </c>
      <c r="J3" s="35">
        <v>5.5</v>
      </c>
      <c r="K3" s="35">
        <v>0</v>
      </c>
      <c r="L3" s="35">
        <v>0</v>
      </c>
      <c r="M3" s="35" t="s">
        <v>192</v>
      </c>
      <c r="N3" s="35" t="s">
        <v>193</v>
      </c>
      <c r="O3" s="35" t="s">
        <v>214</v>
      </c>
      <c r="P3" s="35" t="s">
        <v>192</v>
      </c>
      <c r="Q3" s="35" t="s">
        <v>192</v>
      </c>
      <c r="R3" s="35" t="s">
        <v>192</v>
      </c>
      <c r="S3" s="35" t="s">
        <v>192</v>
      </c>
      <c r="T3" s="35" t="s">
        <v>215</v>
      </c>
      <c r="U3" s="35" t="s">
        <v>216</v>
      </c>
      <c r="V3" s="35" t="s">
        <v>197</v>
      </c>
      <c r="W3" s="35" t="s">
        <v>197</v>
      </c>
      <c r="X3" s="35" t="s">
        <v>199</v>
      </c>
      <c r="Y3" s="35" t="s">
        <v>192</v>
      </c>
      <c r="Z3" s="35" t="s">
        <v>199</v>
      </c>
      <c r="AA3" s="35" t="s">
        <v>192</v>
      </c>
      <c r="AB3" s="35" t="s">
        <v>61</v>
      </c>
      <c r="AC3" s="35" t="s">
        <v>59</v>
      </c>
      <c r="AD3" s="35">
        <v>25.5</v>
      </c>
      <c r="AE3" s="35">
        <v>5.5</v>
      </c>
      <c r="AF3" s="35">
        <v>0.22</v>
      </c>
      <c r="AG3" s="35" t="s">
        <v>217</v>
      </c>
      <c r="AH3" s="35" t="s">
        <v>197</v>
      </c>
      <c r="AI3" s="35" t="s">
        <v>198</v>
      </c>
      <c r="AJ3" s="35" t="s">
        <v>198</v>
      </c>
      <c r="AK3" s="35" t="s">
        <v>202</v>
      </c>
      <c r="AL3" s="35" t="s">
        <v>204</v>
      </c>
      <c r="AM3" s="35" t="s">
        <v>218</v>
      </c>
      <c r="AN3" s="35" t="s">
        <v>207</v>
      </c>
      <c r="AO3" s="35" t="s">
        <v>205</v>
      </c>
      <c r="AP3" s="35" t="s">
        <v>219</v>
      </c>
      <c r="AQ3" s="35" t="s">
        <v>220</v>
      </c>
      <c r="AR3" s="35" t="s">
        <v>221</v>
      </c>
      <c r="AS3" s="35" t="s">
        <v>222</v>
      </c>
    </row>
    <row r="4" spans="1:45" ht="15.5" x14ac:dyDescent="0.35">
      <c r="A4" s="35">
        <v>2</v>
      </c>
      <c r="B4" s="35">
        <v>22</v>
      </c>
      <c r="C4" s="35" t="s">
        <v>186</v>
      </c>
      <c r="D4" s="35" t="s">
        <v>187</v>
      </c>
      <c r="E4" s="35" t="s">
        <v>225</v>
      </c>
      <c r="F4" s="35" t="s">
        <v>226</v>
      </c>
      <c r="G4" s="35" t="s">
        <v>227</v>
      </c>
      <c r="H4" s="35">
        <v>0</v>
      </c>
      <c r="I4" s="35">
        <v>0</v>
      </c>
      <c r="J4" s="35">
        <v>0</v>
      </c>
      <c r="K4" s="35">
        <v>0</v>
      </c>
      <c r="L4" s="35">
        <v>0</v>
      </c>
      <c r="M4" s="35" t="s">
        <v>193</v>
      </c>
      <c r="N4" s="35" t="s">
        <v>193</v>
      </c>
      <c r="O4" s="35" t="s">
        <v>214</v>
      </c>
      <c r="P4" s="35" t="s">
        <v>192</v>
      </c>
      <c r="Q4" s="35" t="s">
        <v>192</v>
      </c>
      <c r="R4" s="35" t="s">
        <v>192</v>
      </c>
      <c r="S4" s="35" t="s">
        <v>192</v>
      </c>
      <c r="T4" s="35" t="s">
        <v>228</v>
      </c>
      <c r="U4" s="35" t="s">
        <v>196</v>
      </c>
      <c r="V4" s="35" t="s">
        <v>197</v>
      </c>
      <c r="W4" s="35" t="s">
        <v>198</v>
      </c>
      <c r="X4" s="35" t="s">
        <v>192</v>
      </c>
      <c r="Y4" s="35" t="s">
        <v>192</v>
      </c>
      <c r="Z4" s="35" t="s">
        <v>200</v>
      </c>
      <c r="AA4" s="35" t="s">
        <v>200</v>
      </c>
      <c r="AB4" s="35" t="s">
        <v>63</v>
      </c>
      <c r="AC4" s="35" t="s">
        <v>62</v>
      </c>
      <c r="AD4" s="35">
        <v>45.5</v>
      </c>
      <c r="AE4" s="35">
        <v>35.5</v>
      </c>
      <c r="AF4" s="35">
        <v>0.78</v>
      </c>
      <c r="AG4" s="35" t="s">
        <v>229</v>
      </c>
      <c r="AH4" s="35" t="s">
        <v>197</v>
      </c>
      <c r="AI4" s="35" t="s">
        <v>197</v>
      </c>
      <c r="AJ4" s="35" t="s">
        <v>197</v>
      </c>
      <c r="AK4" s="35" t="s">
        <v>203</v>
      </c>
      <c r="AL4" s="35" t="s">
        <v>204</v>
      </c>
      <c r="AM4" s="35" t="s">
        <v>202</v>
      </c>
      <c r="AN4" s="35" t="s">
        <v>205</v>
      </c>
      <c r="AO4" s="35" t="s">
        <v>207</v>
      </c>
      <c r="AP4" s="35" t="s">
        <v>219</v>
      </c>
      <c r="AQ4" s="35" t="s">
        <v>220</v>
      </c>
      <c r="AR4" s="35" t="s">
        <v>230</v>
      </c>
      <c r="AS4" s="35" t="s">
        <v>222</v>
      </c>
    </row>
    <row r="5" spans="1:45" ht="15.5" x14ac:dyDescent="0.35">
      <c r="A5" s="35">
        <v>3</v>
      </c>
      <c r="B5" s="35">
        <v>24</v>
      </c>
      <c r="C5" s="35" t="s">
        <v>186</v>
      </c>
      <c r="D5" s="35" t="s">
        <v>187</v>
      </c>
      <c r="E5" s="35" t="s">
        <v>234</v>
      </c>
      <c r="F5" s="35" t="s">
        <v>226</v>
      </c>
      <c r="G5" s="35" t="s">
        <v>227</v>
      </c>
      <c r="H5" s="35">
        <v>0</v>
      </c>
      <c r="I5" s="35">
        <v>0</v>
      </c>
      <c r="J5" s="35">
        <v>0</v>
      </c>
      <c r="K5" s="35">
        <v>0</v>
      </c>
      <c r="L5" s="35">
        <v>0</v>
      </c>
      <c r="M5" s="35" t="s">
        <v>193</v>
      </c>
      <c r="N5" s="35" t="s">
        <v>193</v>
      </c>
      <c r="O5" s="35" t="s">
        <v>235</v>
      </c>
      <c r="P5" s="35" t="s">
        <v>236</v>
      </c>
      <c r="Q5" s="35" t="s">
        <v>236</v>
      </c>
      <c r="R5" s="35" t="s">
        <v>193</v>
      </c>
      <c r="S5" s="35" t="s">
        <v>193</v>
      </c>
      <c r="T5" s="35" t="s">
        <v>237</v>
      </c>
      <c r="U5" s="35" t="s">
        <v>216</v>
      </c>
      <c r="V5" s="35" t="s">
        <v>196</v>
      </c>
      <c r="W5" s="35" t="s">
        <v>196</v>
      </c>
      <c r="X5" s="35" t="s">
        <v>193</v>
      </c>
      <c r="Y5" s="35" t="s">
        <v>193</v>
      </c>
      <c r="Z5" s="35" t="s">
        <v>193</v>
      </c>
      <c r="AA5" s="35" t="s">
        <v>193</v>
      </c>
      <c r="AB5" s="35">
        <v>0</v>
      </c>
      <c r="AC5" s="35">
        <v>0</v>
      </c>
      <c r="AD5" s="35">
        <v>0</v>
      </c>
      <c r="AE5" s="35">
        <v>0</v>
      </c>
      <c r="AF5" s="35">
        <v>0</v>
      </c>
      <c r="AG5" s="35" t="s">
        <v>238</v>
      </c>
      <c r="AH5" s="35" t="s">
        <v>196</v>
      </c>
      <c r="AI5" s="35" t="s">
        <v>196</v>
      </c>
      <c r="AJ5" s="35" t="s">
        <v>196</v>
      </c>
      <c r="AK5" s="35" t="s">
        <v>202</v>
      </c>
      <c r="AL5" s="35" t="s">
        <v>203</v>
      </c>
      <c r="AM5" s="35" t="s">
        <v>204</v>
      </c>
      <c r="AN5" s="35" t="s">
        <v>205</v>
      </c>
      <c r="AO5" s="35" t="s">
        <v>219</v>
      </c>
      <c r="AP5" s="35" t="s">
        <v>207</v>
      </c>
      <c r="AQ5" s="35" t="s">
        <v>220</v>
      </c>
      <c r="AR5" s="35" t="s">
        <v>239</v>
      </c>
      <c r="AS5" s="35" t="s">
        <v>222</v>
      </c>
    </row>
    <row r="6" spans="1:45" ht="15.5" x14ac:dyDescent="0.35">
      <c r="A6" s="35">
        <v>4</v>
      </c>
      <c r="B6" s="35">
        <v>22</v>
      </c>
      <c r="C6" s="35" t="s">
        <v>186</v>
      </c>
      <c r="D6" s="35" t="s">
        <v>187</v>
      </c>
      <c r="E6" s="35" t="s">
        <v>242</v>
      </c>
      <c r="F6" s="35" t="s">
        <v>226</v>
      </c>
      <c r="G6" s="35" t="s">
        <v>227</v>
      </c>
      <c r="H6" s="35">
        <v>0</v>
      </c>
      <c r="I6" s="35">
        <v>0</v>
      </c>
      <c r="J6" s="35">
        <v>0</v>
      </c>
      <c r="K6" s="35">
        <v>0</v>
      </c>
      <c r="L6" s="35">
        <v>0</v>
      </c>
      <c r="M6" s="35" t="s">
        <v>193</v>
      </c>
      <c r="N6" s="35" t="s">
        <v>193</v>
      </c>
      <c r="O6" s="35" t="s">
        <v>235</v>
      </c>
      <c r="P6" s="35" t="s">
        <v>192</v>
      </c>
      <c r="Q6" s="35" t="s">
        <v>192</v>
      </c>
      <c r="R6" s="35" t="s">
        <v>193</v>
      </c>
      <c r="S6" s="35" t="s">
        <v>193</v>
      </c>
      <c r="T6" s="35" t="s">
        <v>243</v>
      </c>
      <c r="U6" s="35" t="s">
        <v>197</v>
      </c>
      <c r="V6" s="35" t="s">
        <v>197</v>
      </c>
      <c r="W6" s="35" t="s">
        <v>197</v>
      </c>
      <c r="X6" s="35" t="s">
        <v>192</v>
      </c>
      <c r="Y6" s="35" t="s">
        <v>192</v>
      </c>
      <c r="Z6" s="35" t="s">
        <v>192</v>
      </c>
      <c r="AA6" s="35" t="s">
        <v>192</v>
      </c>
      <c r="AB6" s="35" t="s">
        <v>59</v>
      </c>
      <c r="AC6" s="35">
        <v>0</v>
      </c>
      <c r="AD6" s="35">
        <v>5.5</v>
      </c>
      <c r="AE6" s="35">
        <v>0</v>
      </c>
      <c r="AF6" s="35">
        <v>0</v>
      </c>
      <c r="AG6" s="35" t="s">
        <v>244</v>
      </c>
      <c r="AH6" s="35" t="s">
        <v>197</v>
      </c>
      <c r="AI6" s="35" t="s">
        <v>197</v>
      </c>
      <c r="AJ6" s="35" t="s">
        <v>197</v>
      </c>
      <c r="AK6" s="35" t="s">
        <v>203</v>
      </c>
      <c r="AL6" s="35" t="s">
        <v>202</v>
      </c>
      <c r="AM6" s="35" t="s">
        <v>204</v>
      </c>
      <c r="AN6" s="35" t="s">
        <v>207</v>
      </c>
      <c r="AO6" s="35" t="s">
        <v>205</v>
      </c>
      <c r="AP6" s="35" t="s">
        <v>219</v>
      </c>
      <c r="AQ6" s="35" t="s">
        <v>220</v>
      </c>
      <c r="AR6" s="35" t="s">
        <v>245</v>
      </c>
      <c r="AS6" s="35" t="s">
        <v>222</v>
      </c>
    </row>
    <row r="7" spans="1:45" ht="15.5" x14ac:dyDescent="0.35">
      <c r="A7" s="35">
        <v>5</v>
      </c>
      <c r="B7" s="35">
        <v>21</v>
      </c>
      <c r="C7" s="35" t="s">
        <v>186</v>
      </c>
      <c r="D7" s="35" t="s">
        <v>187</v>
      </c>
      <c r="E7" s="35" t="s">
        <v>249</v>
      </c>
      <c r="F7" s="35" t="s">
        <v>226</v>
      </c>
      <c r="G7" s="35" t="s">
        <v>250</v>
      </c>
      <c r="H7" s="35" t="s">
        <v>59</v>
      </c>
      <c r="I7" s="35" t="s">
        <v>59</v>
      </c>
      <c r="J7" s="35">
        <v>5.5</v>
      </c>
      <c r="K7" s="35">
        <v>5.5</v>
      </c>
      <c r="L7" s="35">
        <v>1</v>
      </c>
      <c r="M7" s="35" t="s">
        <v>192</v>
      </c>
      <c r="N7" s="35" t="s">
        <v>193</v>
      </c>
      <c r="O7" s="35" t="s">
        <v>251</v>
      </c>
      <c r="P7" s="35" t="s">
        <v>193</v>
      </c>
      <c r="Q7" s="35" t="s">
        <v>193</v>
      </c>
      <c r="R7" s="35" t="s">
        <v>193</v>
      </c>
      <c r="S7" s="35" t="s">
        <v>193</v>
      </c>
      <c r="T7" s="35"/>
      <c r="U7" s="35" t="s">
        <v>196</v>
      </c>
      <c r="V7" s="35" t="s">
        <v>198</v>
      </c>
      <c r="W7" s="35" t="s">
        <v>198</v>
      </c>
      <c r="X7" s="35" t="s">
        <v>236</v>
      </c>
      <c r="Y7" s="35" t="s">
        <v>236</v>
      </c>
      <c r="Z7" s="35" t="s">
        <v>236</v>
      </c>
      <c r="AA7" s="35" t="s">
        <v>236</v>
      </c>
      <c r="AB7" s="35" t="s">
        <v>60</v>
      </c>
      <c r="AC7" s="35" t="s">
        <v>59</v>
      </c>
      <c r="AD7" s="35">
        <v>15.5</v>
      </c>
      <c r="AE7" s="35">
        <v>5.5</v>
      </c>
      <c r="AF7" s="35">
        <v>0.35</v>
      </c>
      <c r="AG7" s="35" t="s">
        <v>253</v>
      </c>
      <c r="AH7" s="35" t="s">
        <v>197</v>
      </c>
      <c r="AI7" s="35" t="s">
        <v>197</v>
      </c>
      <c r="AJ7" s="35" t="s">
        <v>198</v>
      </c>
      <c r="AK7" s="35" t="s">
        <v>202</v>
      </c>
      <c r="AL7" s="35" t="s">
        <v>204</v>
      </c>
      <c r="AM7" s="35" t="s">
        <v>254</v>
      </c>
      <c r="AN7" s="35" t="s">
        <v>207</v>
      </c>
      <c r="AO7" s="35" t="s">
        <v>205</v>
      </c>
      <c r="AP7" s="35" t="s">
        <v>255</v>
      </c>
      <c r="AQ7" s="35" t="s">
        <v>220</v>
      </c>
      <c r="AR7" s="35" t="s">
        <v>256</v>
      </c>
      <c r="AS7" s="35" t="s">
        <v>222</v>
      </c>
    </row>
    <row r="8" spans="1:45" ht="15.5" x14ac:dyDescent="0.35">
      <c r="A8" s="35">
        <v>6</v>
      </c>
      <c r="B8" s="35">
        <v>25</v>
      </c>
      <c r="C8" s="35" t="s">
        <v>186</v>
      </c>
      <c r="D8" s="35" t="s">
        <v>187</v>
      </c>
      <c r="E8" s="35" t="s">
        <v>260</v>
      </c>
      <c r="F8" s="35" t="s">
        <v>226</v>
      </c>
      <c r="G8" s="35" t="s">
        <v>261</v>
      </c>
      <c r="H8" s="35" t="s">
        <v>59</v>
      </c>
      <c r="I8" s="35" t="s">
        <v>59</v>
      </c>
      <c r="J8" s="35">
        <v>5.5</v>
      </c>
      <c r="K8" s="35">
        <v>5.5</v>
      </c>
      <c r="L8" s="35">
        <v>1</v>
      </c>
      <c r="M8" s="35" t="s">
        <v>200</v>
      </c>
      <c r="N8" s="35" t="s">
        <v>192</v>
      </c>
      <c r="O8" s="35" t="s">
        <v>228</v>
      </c>
      <c r="P8" s="35" t="s">
        <v>236</v>
      </c>
      <c r="Q8" s="35" t="s">
        <v>236</v>
      </c>
      <c r="R8" s="35" t="s">
        <v>236</v>
      </c>
      <c r="S8" s="35" t="s">
        <v>236</v>
      </c>
      <c r="T8" s="35" t="s">
        <v>262</v>
      </c>
      <c r="U8" s="35" t="s">
        <v>216</v>
      </c>
      <c r="V8" s="35" t="s">
        <v>197</v>
      </c>
      <c r="W8" s="35" t="s">
        <v>197</v>
      </c>
      <c r="X8" s="35" t="s">
        <v>199</v>
      </c>
      <c r="Y8" s="35" t="s">
        <v>200</v>
      </c>
      <c r="Z8" s="35" t="s">
        <v>199</v>
      </c>
      <c r="AA8" s="35" t="s">
        <v>199</v>
      </c>
      <c r="AB8" s="35" t="s">
        <v>69</v>
      </c>
      <c r="AC8" s="35" t="s">
        <v>61</v>
      </c>
      <c r="AD8" s="35">
        <v>105.5</v>
      </c>
      <c r="AE8" s="35">
        <v>25.5</v>
      </c>
      <c r="AF8" s="35">
        <v>0.24</v>
      </c>
      <c r="AG8" s="35" t="s">
        <v>263</v>
      </c>
      <c r="AH8" s="35" t="s">
        <v>198</v>
      </c>
      <c r="AI8" s="35" t="s">
        <v>198</v>
      </c>
      <c r="AJ8" s="35" t="s">
        <v>198</v>
      </c>
      <c r="AK8" s="35" t="s">
        <v>264</v>
      </c>
      <c r="AL8" s="35" t="s">
        <v>202</v>
      </c>
      <c r="AM8" s="35" t="s">
        <v>204</v>
      </c>
      <c r="AN8" s="35" t="s">
        <v>205</v>
      </c>
      <c r="AO8" s="35" t="s">
        <v>219</v>
      </c>
      <c r="AP8" s="35" t="s">
        <v>207</v>
      </c>
      <c r="AQ8" s="35" t="s">
        <v>220</v>
      </c>
      <c r="AR8" s="35" t="s">
        <v>265</v>
      </c>
      <c r="AS8" s="35" t="s">
        <v>222</v>
      </c>
    </row>
    <row r="9" spans="1:45" ht="15.5" x14ac:dyDescent="0.35">
      <c r="A9" s="35">
        <v>7</v>
      </c>
      <c r="B9" s="35">
        <v>20</v>
      </c>
      <c r="C9" s="35" t="s">
        <v>186</v>
      </c>
      <c r="D9" s="35" t="s">
        <v>187</v>
      </c>
      <c r="E9" s="35" t="s">
        <v>260</v>
      </c>
      <c r="F9" s="35" t="s">
        <v>226</v>
      </c>
      <c r="G9" s="35" t="s">
        <v>261</v>
      </c>
      <c r="H9" s="35">
        <v>0</v>
      </c>
      <c r="I9" s="35">
        <v>0</v>
      </c>
      <c r="J9" s="35">
        <v>0</v>
      </c>
      <c r="K9" s="35">
        <v>0</v>
      </c>
      <c r="L9" s="35">
        <v>0</v>
      </c>
      <c r="M9" s="35" t="s">
        <v>193</v>
      </c>
      <c r="N9" s="35" t="s">
        <v>193</v>
      </c>
      <c r="O9" s="35" t="s">
        <v>235</v>
      </c>
      <c r="P9" s="35" t="s">
        <v>192</v>
      </c>
      <c r="Q9" s="35" t="s">
        <v>192</v>
      </c>
      <c r="R9" s="35" t="s">
        <v>193</v>
      </c>
      <c r="S9" s="35" t="s">
        <v>193</v>
      </c>
      <c r="T9" s="35" t="s">
        <v>243</v>
      </c>
      <c r="U9" s="35" t="s">
        <v>196</v>
      </c>
      <c r="V9" s="35" t="s">
        <v>196</v>
      </c>
      <c r="W9" s="35" t="s">
        <v>196</v>
      </c>
      <c r="X9" s="35" t="s">
        <v>236</v>
      </c>
      <c r="Y9" s="35" t="s">
        <v>192</v>
      </c>
      <c r="Z9" s="35" t="s">
        <v>199</v>
      </c>
      <c r="AA9" s="35" t="s">
        <v>199</v>
      </c>
      <c r="AB9" s="35" t="s">
        <v>61</v>
      </c>
      <c r="AC9" s="35" t="s">
        <v>59</v>
      </c>
      <c r="AD9" s="35">
        <v>25.5</v>
      </c>
      <c r="AE9" s="35">
        <v>5.5</v>
      </c>
      <c r="AF9" s="35">
        <v>0.22</v>
      </c>
      <c r="AG9" s="35" t="s">
        <v>269</v>
      </c>
      <c r="AH9" s="35" t="s">
        <v>197</v>
      </c>
      <c r="AI9" s="35" t="s">
        <v>197</v>
      </c>
      <c r="AJ9" s="35" t="s">
        <v>197</v>
      </c>
      <c r="AK9" s="35" t="s">
        <v>202</v>
      </c>
      <c r="AL9" s="35" t="s">
        <v>204</v>
      </c>
      <c r="AM9" s="35" t="s">
        <v>203</v>
      </c>
      <c r="AN9" s="35" t="s">
        <v>206</v>
      </c>
      <c r="AO9" s="35" t="s">
        <v>219</v>
      </c>
      <c r="AP9" s="35" t="s">
        <v>205</v>
      </c>
      <c r="AQ9" s="35" t="s">
        <v>220</v>
      </c>
      <c r="AR9" s="35" t="s">
        <v>270</v>
      </c>
      <c r="AS9" s="35" t="s">
        <v>271</v>
      </c>
    </row>
    <row r="10" spans="1:45" ht="15.5" x14ac:dyDescent="0.35">
      <c r="A10" s="35">
        <v>8</v>
      </c>
      <c r="B10" s="35">
        <v>24</v>
      </c>
      <c r="C10" s="35" t="s">
        <v>186</v>
      </c>
      <c r="D10" s="35" t="s">
        <v>187</v>
      </c>
      <c r="E10" s="35" t="s">
        <v>249</v>
      </c>
      <c r="F10" s="35" t="s">
        <v>226</v>
      </c>
      <c r="G10" s="35" t="s">
        <v>250</v>
      </c>
      <c r="H10" s="35" t="s">
        <v>59</v>
      </c>
      <c r="I10" s="35" t="s">
        <v>59</v>
      </c>
      <c r="J10" s="35">
        <v>5.5</v>
      </c>
      <c r="K10" s="35">
        <v>5.5</v>
      </c>
      <c r="L10" s="35">
        <v>1</v>
      </c>
      <c r="M10" s="35" t="s">
        <v>236</v>
      </c>
      <c r="N10" s="35" t="s">
        <v>236</v>
      </c>
      <c r="O10" s="35" t="s">
        <v>274</v>
      </c>
      <c r="P10" s="35" t="s">
        <v>192</v>
      </c>
      <c r="Q10" s="35" t="s">
        <v>192</v>
      </c>
      <c r="R10" s="35" t="s">
        <v>192</v>
      </c>
      <c r="S10" s="35" t="s">
        <v>192</v>
      </c>
      <c r="T10" s="35" t="s">
        <v>275</v>
      </c>
      <c r="U10" s="35" t="s">
        <v>216</v>
      </c>
      <c r="V10" s="35" t="s">
        <v>216</v>
      </c>
      <c r="W10" s="35" t="s">
        <v>196</v>
      </c>
      <c r="X10" s="35" t="s">
        <v>199</v>
      </c>
      <c r="Y10" s="35" t="s">
        <v>236</v>
      </c>
      <c r="Z10" s="35" t="s">
        <v>199</v>
      </c>
      <c r="AA10" s="35" t="s">
        <v>200</v>
      </c>
      <c r="AB10" s="35" t="s">
        <v>63</v>
      </c>
      <c r="AC10" s="35" t="s">
        <v>60</v>
      </c>
      <c r="AD10" s="35">
        <v>45.5</v>
      </c>
      <c r="AE10" s="35">
        <v>15.5</v>
      </c>
      <c r="AF10" s="35">
        <v>0.34</v>
      </c>
      <c r="AG10" s="35" t="s">
        <v>276</v>
      </c>
      <c r="AH10" s="35" t="s">
        <v>197</v>
      </c>
      <c r="AI10" s="35" t="s">
        <v>197</v>
      </c>
      <c r="AJ10" s="35" t="s">
        <v>197</v>
      </c>
      <c r="AK10" s="35" t="s">
        <v>202</v>
      </c>
      <c r="AL10" s="35" t="s">
        <v>203</v>
      </c>
      <c r="AM10" s="35" t="s">
        <v>204</v>
      </c>
      <c r="AN10" s="35" t="s">
        <v>207</v>
      </c>
      <c r="AO10" s="35" t="s">
        <v>205</v>
      </c>
      <c r="AP10" s="35" t="s">
        <v>219</v>
      </c>
      <c r="AQ10" s="35" t="s">
        <v>277</v>
      </c>
      <c r="AR10" s="35" t="s">
        <v>278</v>
      </c>
      <c r="AS10" s="35" t="s">
        <v>222</v>
      </c>
    </row>
    <row r="11" spans="1:45" ht="15.5" x14ac:dyDescent="0.35">
      <c r="A11" s="35">
        <v>9</v>
      </c>
      <c r="B11" s="35">
        <v>25</v>
      </c>
      <c r="C11" s="35" t="s">
        <v>186</v>
      </c>
      <c r="D11" s="35" t="s">
        <v>187</v>
      </c>
      <c r="E11" s="35" t="s">
        <v>281</v>
      </c>
      <c r="F11" s="35" t="s">
        <v>226</v>
      </c>
      <c r="G11" s="35" t="s">
        <v>250</v>
      </c>
      <c r="H11" s="35" t="s">
        <v>59</v>
      </c>
      <c r="I11" s="35" t="s">
        <v>59</v>
      </c>
      <c r="J11" s="35">
        <v>5.5</v>
      </c>
      <c r="K11" s="35">
        <v>5.5</v>
      </c>
      <c r="L11" s="35">
        <v>1</v>
      </c>
      <c r="M11" s="35" t="s">
        <v>236</v>
      </c>
      <c r="N11" s="35" t="s">
        <v>192</v>
      </c>
      <c r="O11" s="35" t="s">
        <v>282</v>
      </c>
      <c r="P11" s="35" t="s">
        <v>236</v>
      </c>
      <c r="Q11" s="35" t="s">
        <v>192</v>
      </c>
      <c r="R11" s="35" t="s">
        <v>192</v>
      </c>
      <c r="S11" s="35" t="s">
        <v>192</v>
      </c>
      <c r="T11" s="35" t="s">
        <v>283</v>
      </c>
      <c r="U11" s="35" t="s">
        <v>196</v>
      </c>
      <c r="V11" s="35" t="s">
        <v>197</v>
      </c>
      <c r="W11" s="35" t="s">
        <v>198</v>
      </c>
      <c r="X11" s="35" t="s">
        <v>200</v>
      </c>
      <c r="Y11" s="35" t="s">
        <v>199</v>
      </c>
      <c r="Z11" s="35" t="s">
        <v>199</v>
      </c>
      <c r="AA11" s="35" t="s">
        <v>199</v>
      </c>
      <c r="AB11" s="35" t="s">
        <v>61</v>
      </c>
      <c r="AC11" s="35" t="s">
        <v>60</v>
      </c>
      <c r="AD11" s="35">
        <v>25.5</v>
      </c>
      <c r="AE11" s="35">
        <v>15.5</v>
      </c>
      <c r="AF11" s="35">
        <v>0.61</v>
      </c>
      <c r="AG11" s="35" t="s">
        <v>284</v>
      </c>
      <c r="AH11" s="35" t="s">
        <v>197</v>
      </c>
      <c r="AI11" s="35" t="s">
        <v>198</v>
      </c>
      <c r="AJ11" s="35" t="s">
        <v>198</v>
      </c>
      <c r="AK11" s="35" t="s">
        <v>203</v>
      </c>
      <c r="AL11" s="35" t="s">
        <v>202</v>
      </c>
      <c r="AM11" s="35" t="s">
        <v>204</v>
      </c>
      <c r="AN11" s="35" t="s">
        <v>205</v>
      </c>
      <c r="AO11" s="35" t="s">
        <v>219</v>
      </c>
      <c r="AP11" s="35" t="s">
        <v>207</v>
      </c>
      <c r="AQ11" s="35" t="s">
        <v>220</v>
      </c>
      <c r="AR11" s="35" t="s">
        <v>285</v>
      </c>
      <c r="AS11" s="35" t="s">
        <v>286</v>
      </c>
    </row>
    <row r="12" spans="1:45" ht="15.5" x14ac:dyDescent="0.35">
      <c r="A12" s="35">
        <v>10</v>
      </c>
      <c r="B12" s="35">
        <v>24</v>
      </c>
      <c r="C12" s="35" t="s">
        <v>186</v>
      </c>
      <c r="D12" s="35" t="s">
        <v>187</v>
      </c>
      <c r="E12" s="35" t="s">
        <v>281</v>
      </c>
      <c r="F12" s="35" t="s">
        <v>226</v>
      </c>
      <c r="G12" s="35" t="s">
        <v>227</v>
      </c>
      <c r="H12" s="35">
        <v>0</v>
      </c>
      <c r="I12" s="35">
        <v>0</v>
      </c>
      <c r="J12" s="35">
        <v>0</v>
      </c>
      <c r="K12" s="35">
        <v>0</v>
      </c>
      <c r="L12" s="35">
        <v>0</v>
      </c>
      <c r="M12" s="35" t="s">
        <v>193</v>
      </c>
      <c r="N12" s="35" t="s">
        <v>193</v>
      </c>
      <c r="O12" s="35" t="s">
        <v>235</v>
      </c>
      <c r="P12" s="35" t="s">
        <v>192</v>
      </c>
      <c r="Q12" s="35" t="s">
        <v>192</v>
      </c>
      <c r="R12" s="35" t="s">
        <v>192</v>
      </c>
      <c r="S12" s="35" t="s">
        <v>192</v>
      </c>
      <c r="T12" s="35" t="s">
        <v>237</v>
      </c>
      <c r="U12" s="35" t="s">
        <v>197</v>
      </c>
      <c r="V12" s="35" t="s">
        <v>197</v>
      </c>
      <c r="W12" s="35" t="s">
        <v>197</v>
      </c>
      <c r="X12" s="35" t="s">
        <v>199</v>
      </c>
      <c r="Y12" s="35" t="s">
        <v>200</v>
      </c>
      <c r="Z12" s="35" t="s">
        <v>199</v>
      </c>
      <c r="AA12" s="35" t="s">
        <v>200</v>
      </c>
      <c r="AB12" s="35" t="s">
        <v>60</v>
      </c>
      <c r="AC12" s="35" t="s">
        <v>59</v>
      </c>
      <c r="AD12" s="35">
        <v>15.5</v>
      </c>
      <c r="AE12" s="35">
        <v>5.5</v>
      </c>
      <c r="AF12" s="35">
        <v>0.35</v>
      </c>
      <c r="AG12" s="35" t="s">
        <v>253</v>
      </c>
      <c r="AH12" s="35" t="s">
        <v>197</v>
      </c>
      <c r="AI12" s="35" t="s">
        <v>197</v>
      </c>
      <c r="AJ12" s="35" t="s">
        <v>197</v>
      </c>
      <c r="AK12" s="35" t="s">
        <v>202</v>
      </c>
      <c r="AL12" s="35" t="s">
        <v>204</v>
      </c>
      <c r="AM12" s="35" t="s">
        <v>289</v>
      </c>
      <c r="AN12" s="35" t="s">
        <v>207</v>
      </c>
      <c r="AO12" s="35" t="s">
        <v>219</v>
      </c>
      <c r="AP12" s="35" t="s">
        <v>206</v>
      </c>
      <c r="AQ12" s="35" t="s">
        <v>220</v>
      </c>
      <c r="AR12" s="35" t="s">
        <v>290</v>
      </c>
      <c r="AS12" s="35" t="s">
        <v>291</v>
      </c>
    </row>
    <row r="13" spans="1:45" ht="15.5" x14ac:dyDescent="0.35">
      <c r="A13" s="35">
        <v>11</v>
      </c>
      <c r="B13" s="35">
        <v>21</v>
      </c>
      <c r="C13" s="35" t="s">
        <v>186</v>
      </c>
      <c r="D13" s="35" t="s">
        <v>187</v>
      </c>
      <c r="E13" s="35" t="s">
        <v>260</v>
      </c>
      <c r="F13" s="35" t="s">
        <v>226</v>
      </c>
      <c r="G13" s="35" t="s">
        <v>250</v>
      </c>
      <c r="H13" s="35">
        <v>0</v>
      </c>
      <c r="I13" s="35">
        <v>0</v>
      </c>
      <c r="J13" s="35">
        <v>0</v>
      </c>
      <c r="K13" s="35">
        <v>0</v>
      </c>
      <c r="L13" s="35">
        <v>0</v>
      </c>
      <c r="M13" s="35" t="s">
        <v>193</v>
      </c>
      <c r="N13" s="35" t="s">
        <v>193</v>
      </c>
      <c r="O13" s="35" t="s">
        <v>235</v>
      </c>
      <c r="P13" s="35" t="s">
        <v>192</v>
      </c>
      <c r="Q13" s="35" t="s">
        <v>193</v>
      </c>
      <c r="R13" s="35" t="s">
        <v>192</v>
      </c>
      <c r="S13" s="35" t="s">
        <v>193</v>
      </c>
      <c r="T13" s="35" t="s">
        <v>294</v>
      </c>
      <c r="U13" s="35" t="s">
        <v>295</v>
      </c>
      <c r="V13" s="35" t="s">
        <v>197</v>
      </c>
      <c r="W13" s="35" t="s">
        <v>198</v>
      </c>
      <c r="X13" s="35" t="s">
        <v>192</v>
      </c>
      <c r="Y13" s="35" t="s">
        <v>192</v>
      </c>
      <c r="Z13" s="35" t="s">
        <v>199</v>
      </c>
      <c r="AA13" s="35" t="s">
        <v>200</v>
      </c>
      <c r="AB13" s="35" t="s">
        <v>61</v>
      </c>
      <c r="AC13" s="35" t="s">
        <v>59</v>
      </c>
      <c r="AD13" s="35">
        <v>25.5</v>
      </c>
      <c r="AE13" s="35">
        <v>5.5</v>
      </c>
      <c r="AF13" s="35">
        <v>0.22</v>
      </c>
      <c r="AG13" s="35" t="s">
        <v>296</v>
      </c>
      <c r="AH13" s="35" t="s">
        <v>198</v>
      </c>
      <c r="AI13" s="35" t="s">
        <v>198</v>
      </c>
      <c r="AJ13" s="35" t="s">
        <v>198</v>
      </c>
      <c r="AK13" s="35" t="s">
        <v>202</v>
      </c>
      <c r="AL13" s="35" t="s">
        <v>203</v>
      </c>
      <c r="AM13" s="35" t="s">
        <v>204</v>
      </c>
      <c r="AN13" s="35" t="s">
        <v>206</v>
      </c>
      <c r="AO13" s="35" t="s">
        <v>205</v>
      </c>
      <c r="AP13" s="35" t="s">
        <v>219</v>
      </c>
      <c r="AQ13" s="35" t="s">
        <v>208</v>
      </c>
      <c r="AR13" s="35" t="s">
        <v>297</v>
      </c>
      <c r="AS13" s="35" t="s">
        <v>298</v>
      </c>
    </row>
    <row r="14" spans="1:45" ht="15.5" x14ac:dyDescent="0.35">
      <c r="A14" s="35">
        <v>12</v>
      </c>
      <c r="B14" s="35">
        <v>22</v>
      </c>
      <c r="C14" s="35" t="s">
        <v>186</v>
      </c>
      <c r="D14" s="35" t="s">
        <v>187</v>
      </c>
      <c r="E14" s="35" t="s">
        <v>242</v>
      </c>
      <c r="F14" s="35" t="s">
        <v>189</v>
      </c>
      <c r="G14" s="35" t="s">
        <v>301</v>
      </c>
      <c r="H14" s="35" t="s">
        <v>59</v>
      </c>
      <c r="I14" s="35">
        <v>0</v>
      </c>
      <c r="J14" s="35">
        <v>5.5</v>
      </c>
      <c r="K14" s="35">
        <v>0</v>
      </c>
      <c r="L14" s="35">
        <v>0</v>
      </c>
      <c r="M14" s="35" t="s">
        <v>192</v>
      </c>
      <c r="N14" s="35" t="s">
        <v>193</v>
      </c>
      <c r="O14" s="35" t="s">
        <v>228</v>
      </c>
      <c r="P14" s="35" t="s">
        <v>193</v>
      </c>
      <c r="Q14" s="35" t="s">
        <v>193</v>
      </c>
      <c r="R14" s="35" t="s">
        <v>192</v>
      </c>
      <c r="S14" s="35" t="s">
        <v>192</v>
      </c>
      <c r="T14" s="35" t="s">
        <v>214</v>
      </c>
      <c r="U14" s="35" t="s">
        <v>216</v>
      </c>
      <c r="V14" s="35" t="s">
        <v>198</v>
      </c>
      <c r="W14" s="35" t="s">
        <v>197</v>
      </c>
      <c r="X14" s="35" t="s">
        <v>236</v>
      </c>
      <c r="Y14" s="35" t="s">
        <v>236</v>
      </c>
      <c r="Z14" s="35" t="s">
        <v>200</v>
      </c>
      <c r="AA14" s="35" t="s">
        <v>236</v>
      </c>
      <c r="AB14" s="35" t="s">
        <v>60</v>
      </c>
      <c r="AC14" s="35" t="s">
        <v>59</v>
      </c>
      <c r="AD14" s="35">
        <v>15.5</v>
      </c>
      <c r="AE14" s="35">
        <v>5.5</v>
      </c>
      <c r="AF14" s="35">
        <v>0.35</v>
      </c>
      <c r="AG14" s="35" t="s">
        <v>253</v>
      </c>
      <c r="AH14" s="35" t="s">
        <v>198</v>
      </c>
      <c r="AI14" s="35" t="s">
        <v>198</v>
      </c>
      <c r="AJ14" s="35" t="s">
        <v>198</v>
      </c>
      <c r="AK14" s="35" t="s">
        <v>202</v>
      </c>
      <c r="AL14" s="35" t="s">
        <v>204</v>
      </c>
      <c r="AM14" s="35" t="s">
        <v>203</v>
      </c>
      <c r="AN14" s="35" t="s">
        <v>207</v>
      </c>
      <c r="AO14" s="35" t="s">
        <v>206</v>
      </c>
      <c r="AP14" s="35" t="s">
        <v>255</v>
      </c>
      <c r="AQ14" s="35" t="s">
        <v>302</v>
      </c>
      <c r="AR14" s="35" t="s">
        <v>222</v>
      </c>
      <c r="AS14" s="35" t="s">
        <v>222</v>
      </c>
    </row>
    <row r="15" spans="1:45" ht="15.5" x14ac:dyDescent="0.35">
      <c r="A15" s="35">
        <v>13</v>
      </c>
      <c r="B15" s="35">
        <v>22</v>
      </c>
      <c r="C15" s="35" t="s">
        <v>186</v>
      </c>
      <c r="D15" s="35" t="s">
        <v>187</v>
      </c>
      <c r="E15" s="35" t="s">
        <v>260</v>
      </c>
      <c r="F15" s="35" t="s">
        <v>189</v>
      </c>
      <c r="G15" s="35" t="s">
        <v>305</v>
      </c>
      <c r="H15" s="35" t="s">
        <v>60</v>
      </c>
      <c r="I15" s="35" t="s">
        <v>59</v>
      </c>
      <c r="J15" s="35">
        <v>15.5</v>
      </c>
      <c r="K15" s="35">
        <v>5.5</v>
      </c>
      <c r="L15" s="35">
        <v>0.35</v>
      </c>
      <c r="M15" s="35" t="s">
        <v>200</v>
      </c>
      <c r="N15" s="35" t="s">
        <v>200</v>
      </c>
      <c r="O15" s="35" t="s">
        <v>237</v>
      </c>
      <c r="P15" s="35" t="s">
        <v>200</v>
      </c>
      <c r="Q15" s="35" t="s">
        <v>200</v>
      </c>
      <c r="R15" s="35" t="s">
        <v>200</v>
      </c>
      <c r="S15" s="35" t="s">
        <v>200</v>
      </c>
      <c r="T15" s="35" t="s">
        <v>237</v>
      </c>
      <c r="U15" s="35" t="s">
        <v>198</v>
      </c>
      <c r="V15" s="35" t="s">
        <v>198</v>
      </c>
      <c r="W15" s="35" t="s">
        <v>198</v>
      </c>
      <c r="X15" s="35" t="s">
        <v>236</v>
      </c>
      <c r="Y15" s="35" t="s">
        <v>236</v>
      </c>
      <c r="Z15" s="35" t="s">
        <v>199</v>
      </c>
      <c r="AA15" s="35" t="s">
        <v>199</v>
      </c>
      <c r="AB15" s="35" t="s">
        <v>63</v>
      </c>
      <c r="AC15" s="35" t="s">
        <v>60</v>
      </c>
      <c r="AD15" s="35">
        <v>45.5</v>
      </c>
      <c r="AE15" s="35">
        <v>15.5</v>
      </c>
      <c r="AF15" s="35">
        <v>0.34</v>
      </c>
      <c r="AG15" s="35" t="s">
        <v>253</v>
      </c>
      <c r="AH15" s="35" t="s">
        <v>198</v>
      </c>
      <c r="AI15" s="35" t="s">
        <v>198</v>
      </c>
      <c r="AJ15" s="35" t="s">
        <v>198</v>
      </c>
      <c r="AK15" s="35" t="s">
        <v>202</v>
      </c>
      <c r="AL15" s="35" t="s">
        <v>203</v>
      </c>
      <c r="AM15" s="35" t="s">
        <v>204</v>
      </c>
      <c r="AN15" s="35" t="s">
        <v>207</v>
      </c>
      <c r="AO15" s="35" t="s">
        <v>219</v>
      </c>
      <c r="AP15" s="35" t="s">
        <v>205</v>
      </c>
      <c r="AQ15" s="35" t="s">
        <v>220</v>
      </c>
      <c r="AR15" s="35" t="s">
        <v>306</v>
      </c>
      <c r="AS15" s="35" t="s">
        <v>222</v>
      </c>
    </row>
    <row r="16" spans="1:45" ht="15.5" x14ac:dyDescent="0.35">
      <c r="A16" s="35">
        <v>14</v>
      </c>
      <c r="B16" s="35">
        <v>24</v>
      </c>
      <c r="C16" s="35" t="s">
        <v>186</v>
      </c>
      <c r="D16" s="35" t="s">
        <v>187</v>
      </c>
      <c r="E16" s="35" t="s">
        <v>225</v>
      </c>
      <c r="F16" s="35" t="s">
        <v>226</v>
      </c>
      <c r="G16" s="35" t="s">
        <v>227</v>
      </c>
      <c r="H16" s="35">
        <v>0</v>
      </c>
      <c r="I16" s="35">
        <v>0</v>
      </c>
      <c r="J16" s="35">
        <v>0</v>
      </c>
      <c r="K16" s="35">
        <v>0</v>
      </c>
      <c r="L16" s="35">
        <v>0</v>
      </c>
      <c r="M16" s="35" t="s">
        <v>193</v>
      </c>
      <c r="N16" s="35" t="s">
        <v>193</v>
      </c>
      <c r="O16" s="35" t="s">
        <v>235</v>
      </c>
      <c r="P16" s="35" t="s">
        <v>192</v>
      </c>
      <c r="Q16" s="35" t="s">
        <v>236</v>
      </c>
      <c r="R16" s="35" t="s">
        <v>192</v>
      </c>
      <c r="S16" s="35" t="s">
        <v>193</v>
      </c>
      <c r="T16" s="35" t="s">
        <v>309</v>
      </c>
      <c r="U16" s="35" t="s">
        <v>196</v>
      </c>
      <c r="V16" s="35" t="s">
        <v>216</v>
      </c>
      <c r="W16" s="35" t="s">
        <v>196</v>
      </c>
      <c r="X16" s="35" t="s">
        <v>236</v>
      </c>
      <c r="Y16" s="35" t="s">
        <v>192</v>
      </c>
      <c r="Z16" s="35" t="s">
        <v>200</v>
      </c>
      <c r="AA16" s="35" t="s">
        <v>200</v>
      </c>
      <c r="AB16" s="35" t="s">
        <v>69</v>
      </c>
      <c r="AC16" s="35" t="s">
        <v>69</v>
      </c>
      <c r="AD16" s="35">
        <v>105.5</v>
      </c>
      <c r="AE16" s="35">
        <v>105.5</v>
      </c>
      <c r="AF16" s="35">
        <v>1</v>
      </c>
      <c r="AG16" s="35" t="s">
        <v>310</v>
      </c>
      <c r="AH16" s="35" t="s">
        <v>196</v>
      </c>
      <c r="AI16" s="35" t="s">
        <v>196</v>
      </c>
      <c r="AJ16" s="35" t="s">
        <v>196</v>
      </c>
      <c r="AK16" s="35" t="s">
        <v>202</v>
      </c>
      <c r="AL16" s="35" t="s">
        <v>311</v>
      </c>
      <c r="AM16" s="35" t="s">
        <v>204</v>
      </c>
      <c r="AN16" s="35" t="s">
        <v>205</v>
      </c>
      <c r="AO16" s="35" t="s">
        <v>207</v>
      </c>
      <c r="AP16" s="35" t="s">
        <v>255</v>
      </c>
      <c r="AQ16" s="35" t="s">
        <v>208</v>
      </c>
      <c r="AR16" s="35" t="s">
        <v>312</v>
      </c>
      <c r="AS16" s="35" t="s">
        <v>313</v>
      </c>
    </row>
    <row r="17" spans="1:45" ht="15.5" x14ac:dyDescent="0.35">
      <c r="A17" s="35">
        <v>15</v>
      </c>
      <c r="B17" s="35">
        <v>23</v>
      </c>
      <c r="C17" s="35" t="s">
        <v>186</v>
      </c>
      <c r="D17" s="35" t="s">
        <v>187</v>
      </c>
      <c r="E17" s="35" t="s">
        <v>316</v>
      </c>
      <c r="F17" s="35" t="s">
        <v>189</v>
      </c>
      <c r="G17" s="35" t="s">
        <v>317</v>
      </c>
      <c r="H17" s="35">
        <v>0</v>
      </c>
      <c r="I17" s="35">
        <v>0</v>
      </c>
      <c r="J17" s="35">
        <v>0</v>
      </c>
      <c r="K17" s="35">
        <v>0</v>
      </c>
      <c r="L17" s="35">
        <v>0</v>
      </c>
      <c r="M17" s="35" t="s">
        <v>193</v>
      </c>
      <c r="N17" s="35" t="s">
        <v>193</v>
      </c>
      <c r="O17" s="35" t="s">
        <v>235</v>
      </c>
      <c r="P17" s="35" t="s">
        <v>192</v>
      </c>
      <c r="Q17" s="35" t="s">
        <v>192</v>
      </c>
      <c r="R17" s="35" t="s">
        <v>192</v>
      </c>
      <c r="S17" s="35" t="s">
        <v>192</v>
      </c>
      <c r="T17" s="35" t="s">
        <v>237</v>
      </c>
      <c r="U17" s="35" t="s">
        <v>196</v>
      </c>
      <c r="V17" s="35" t="s">
        <v>197</v>
      </c>
      <c r="W17" s="35" t="s">
        <v>197</v>
      </c>
      <c r="X17" s="35" t="s">
        <v>192</v>
      </c>
      <c r="Y17" s="35" t="s">
        <v>192</v>
      </c>
      <c r="Z17" s="35" t="s">
        <v>199</v>
      </c>
      <c r="AA17" s="35" t="s">
        <v>199</v>
      </c>
      <c r="AB17" s="35" t="s">
        <v>61</v>
      </c>
      <c r="AC17" s="35" t="s">
        <v>59</v>
      </c>
      <c r="AD17" s="35">
        <v>25.5</v>
      </c>
      <c r="AE17" s="35">
        <v>5.5</v>
      </c>
      <c r="AF17" s="35">
        <v>0.22</v>
      </c>
      <c r="AG17" s="35" t="s">
        <v>253</v>
      </c>
      <c r="AH17" s="35" t="s">
        <v>197</v>
      </c>
      <c r="AI17" s="35" t="s">
        <v>198</v>
      </c>
      <c r="AJ17" s="35" t="s">
        <v>198</v>
      </c>
      <c r="AK17" s="35" t="s">
        <v>202</v>
      </c>
      <c r="AL17" s="35" t="s">
        <v>204</v>
      </c>
      <c r="AM17" s="35" t="s">
        <v>203</v>
      </c>
      <c r="AN17" s="35" t="s">
        <v>205</v>
      </c>
      <c r="AO17" s="35" t="s">
        <v>207</v>
      </c>
      <c r="AP17" s="35" t="s">
        <v>219</v>
      </c>
      <c r="AQ17" s="35" t="s">
        <v>220</v>
      </c>
      <c r="AR17" s="35" t="s">
        <v>222</v>
      </c>
      <c r="AS17" s="35" t="s">
        <v>222</v>
      </c>
    </row>
    <row r="18" spans="1:45" ht="15.5" x14ac:dyDescent="0.35">
      <c r="A18" s="35">
        <v>16</v>
      </c>
      <c r="B18" s="35">
        <v>23</v>
      </c>
      <c r="C18" s="35" t="s">
        <v>186</v>
      </c>
      <c r="D18" s="35" t="s">
        <v>187</v>
      </c>
      <c r="E18" s="35" t="s">
        <v>320</v>
      </c>
      <c r="F18" s="35" t="s">
        <v>226</v>
      </c>
      <c r="G18" s="35" t="s">
        <v>227</v>
      </c>
      <c r="H18" s="35">
        <v>0</v>
      </c>
      <c r="I18" s="35">
        <v>0</v>
      </c>
      <c r="J18" s="35">
        <v>0</v>
      </c>
      <c r="K18" s="35">
        <v>0</v>
      </c>
      <c r="L18" s="35">
        <v>0</v>
      </c>
      <c r="M18" s="35" t="s">
        <v>193</v>
      </c>
      <c r="N18" s="35" t="s">
        <v>193</v>
      </c>
      <c r="O18" s="35" t="s">
        <v>235</v>
      </c>
      <c r="P18" s="35" t="s">
        <v>192</v>
      </c>
      <c r="Q18" s="35" t="s">
        <v>193</v>
      </c>
      <c r="R18" s="35" t="s">
        <v>192</v>
      </c>
      <c r="S18" s="35" t="s">
        <v>193</v>
      </c>
      <c r="T18" s="35" t="s">
        <v>228</v>
      </c>
      <c r="U18" s="35" t="s">
        <v>216</v>
      </c>
      <c r="V18" s="35" t="s">
        <v>196</v>
      </c>
      <c r="W18" s="35" t="s">
        <v>196</v>
      </c>
      <c r="X18" s="35" t="s">
        <v>192</v>
      </c>
      <c r="Y18" s="35" t="s">
        <v>192</v>
      </c>
      <c r="Z18" s="35" t="s">
        <v>200</v>
      </c>
      <c r="AA18" s="35" t="s">
        <v>200</v>
      </c>
      <c r="AB18" s="35" t="s">
        <v>60</v>
      </c>
      <c r="AC18" s="35" t="s">
        <v>59</v>
      </c>
      <c r="AD18" s="35">
        <v>15.5</v>
      </c>
      <c r="AE18" s="35">
        <v>5.5</v>
      </c>
      <c r="AF18" s="35">
        <v>0.35</v>
      </c>
      <c r="AG18" s="35" t="s">
        <v>321</v>
      </c>
      <c r="AH18" s="35" t="s">
        <v>197</v>
      </c>
      <c r="AI18" s="35" t="s">
        <v>197</v>
      </c>
      <c r="AJ18" s="35" t="s">
        <v>197</v>
      </c>
      <c r="AK18" s="35" t="s">
        <v>202</v>
      </c>
      <c r="AL18" s="35" t="s">
        <v>203</v>
      </c>
      <c r="AM18" s="35" t="s">
        <v>204</v>
      </c>
      <c r="AN18" s="35" t="s">
        <v>207</v>
      </c>
      <c r="AO18" s="35" t="s">
        <v>255</v>
      </c>
      <c r="AP18" s="35" t="s">
        <v>219</v>
      </c>
      <c r="AQ18" s="35" t="s">
        <v>277</v>
      </c>
      <c r="AR18" s="35" t="s">
        <v>322</v>
      </c>
      <c r="AS18" s="35" t="s">
        <v>222</v>
      </c>
    </row>
    <row r="19" spans="1:45" ht="15.5" x14ac:dyDescent="0.35">
      <c r="A19" s="35">
        <v>17</v>
      </c>
      <c r="B19" s="35">
        <v>21</v>
      </c>
      <c r="C19" s="35" t="s">
        <v>325</v>
      </c>
      <c r="D19" s="35" t="s">
        <v>187</v>
      </c>
      <c r="E19" s="35" t="s">
        <v>326</v>
      </c>
      <c r="F19" s="35" t="s">
        <v>226</v>
      </c>
      <c r="G19" s="35" t="s">
        <v>261</v>
      </c>
      <c r="H19" s="35" t="s">
        <v>59</v>
      </c>
      <c r="I19" s="35" t="s">
        <v>59</v>
      </c>
      <c r="J19" s="35">
        <v>5.5</v>
      </c>
      <c r="K19" s="35">
        <v>5.5</v>
      </c>
      <c r="L19" s="35">
        <v>1</v>
      </c>
      <c r="M19" s="35" t="s">
        <v>192</v>
      </c>
      <c r="N19" s="35" t="s">
        <v>192</v>
      </c>
      <c r="O19" s="35" t="s">
        <v>214</v>
      </c>
      <c r="P19" s="35" t="s">
        <v>236</v>
      </c>
      <c r="Q19" s="35" t="s">
        <v>192</v>
      </c>
      <c r="R19" s="35" t="s">
        <v>192</v>
      </c>
      <c r="S19" s="35" t="s">
        <v>192</v>
      </c>
      <c r="T19" s="35" t="s">
        <v>327</v>
      </c>
      <c r="U19" s="35" t="s">
        <v>196</v>
      </c>
      <c r="V19" s="35" t="s">
        <v>198</v>
      </c>
      <c r="W19" s="35" t="s">
        <v>198</v>
      </c>
      <c r="X19" s="35" t="s">
        <v>199</v>
      </c>
      <c r="Y19" s="35" t="s">
        <v>199</v>
      </c>
      <c r="Z19" s="35" t="s">
        <v>199</v>
      </c>
      <c r="AA19" s="35" t="s">
        <v>199</v>
      </c>
      <c r="AB19" s="35" t="s">
        <v>69</v>
      </c>
      <c r="AC19" s="35" t="s">
        <v>69</v>
      </c>
      <c r="AD19" s="35">
        <v>105.5</v>
      </c>
      <c r="AE19" s="35">
        <v>105.5</v>
      </c>
      <c r="AF19" s="35">
        <v>1</v>
      </c>
      <c r="AG19" s="35" t="s">
        <v>328</v>
      </c>
      <c r="AH19" s="35" t="s">
        <v>198</v>
      </c>
      <c r="AI19" s="35" t="s">
        <v>198</v>
      </c>
      <c r="AJ19" s="35" t="s">
        <v>198</v>
      </c>
      <c r="AK19" s="35" t="s">
        <v>202</v>
      </c>
      <c r="AL19" s="35" t="s">
        <v>203</v>
      </c>
      <c r="AM19" s="35" t="s">
        <v>204</v>
      </c>
      <c r="AN19" s="35" t="s">
        <v>207</v>
      </c>
      <c r="AO19" s="35" t="s">
        <v>205</v>
      </c>
      <c r="AP19" s="35" t="s">
        <v>206</v>
      </c>
      <c r="AQ19" s="35" t="s">
        <v>220</v>
      </c>
      <c r="AR19" s="35" t="s">
        <v>329</v>
      </c>
      <c r="AS19" s="35" t="s">
        <v>330</v>
      </c>
    </row>
    <row r="20" spans="1:45" ht="15.5" x14ac:dyDescent="0.35">
      <c r="A20" s="35">
        <v>18</v>
      </c>
      <c r="B20" s="35">
        <v>23</v>
      </c>
      <c r="C20" s="35" t="s">
        <v>186</v>
      </c>
      <c r="D20" s="35" t="s">
        <v>187</v>
      </c>
      <c r="E20" s="35" t="s">
        <v>333</v>
      </c>
      <c r="F20" s="35" t="s">
        <v>226</v>
      </c>
      <c r="G20" s="35" t="s">
        <v>334</v>
      </c>
      <c r="H20" s="35" t="s">
        <v>59</v>
      </c>
      <c r="I20" s="35">
        <v>0</v>
      </c>
      <c r="J20" s="35">
        <v>5.5</v>
      </c>
      <c r="K20" s="35">
        <v>0</v>
      </c>
      <c r="L20" s="35">
        <v>0</v>
      </c>
      <c r="M20" s="35" t="s">
        <v>192</v>
      </c>
      <c r="N20" s="35" t="s">
        <v>193</v>
      </c>
      <c r="O20" s="35" t="s">
        <v>214</v>
      </c>
      <c r="P20" s="35" t="s">
        <v>192</v>
      </c>
      <c r="Q20" s="35" t="s">
        <v>193</v>
      </c>
      <c r="R20" s="35" t="s">
        <v>193</v>
      </c>
      <c r="S20" s="35" t="s">
        <v>193</v>
      </c>
      <c r="T20" s="35" t="s">
        <v>243</v>
      </c>
      <c r="U20" s="35" t="s">
        <v>197</v>
      </c>
      <c r="V20" s="35" t="s">
        <v>197</v>
      </c>
      <c r="W20" s="35" t="s">
        <v>197</v>
      </c>
      <c r="X20" s="35" t="s">
        <v>192</v>
      </c>
      <c r="Y20" s="35" t="s">
        <v>236</v>
      </c>
      <c r="Z20" s="35" t="s">
        <v>199</v>
      </c>
      <c r="AA20" s="35" t="s">
        <v>236</v>
      </c>
      <c r="AB20" s="35" t="s">
        <v>60</v>
      </c>
      <c r="AC20" s="35" t="s">
        <v>59</v>
      </c>
      <c r="AD20" s="35">
        <v>15.5</v>
      </c>
      <c r="AE20" s="35">
        <v>5.5</v>
      </c>
      <c r="AF20" s="35">
        <v>0.35</v>
      </c>
      <c r="AG20" s="35" t="s">
        <v>335</v>
      </c>
      <c r="AH20" s="35" t="s">
        <v>197</v>
      </c>
      <c r="AI20" s="35" t="s">
        <v>197</v>
      </c>
      <c r="AJ20" s="35" t="s">
        <v>197</v>
      </c>
      <c r="AK20" s="35" t="s">
        <v>204</v>
      </c>
      <c r="AL20" s="35" t="s">
        <v>202</v>
      </c>
      <c r="AM20" s="35" t="s">
        <v>336</v>
      </c>
      <c r="AN20" s="35" t="s">
        <v>219</v>
      </c>
      <c r="AO20" s="35" t="s">
        <v>205</v>
      </c>
      <c r="AP20" s="35" t="s">
        <v>207</v>
      </c>
      <c r="AQ20" s="35" t="s">
        <v>208</v>
      </c>
      <c r="AR20" s="35" t="s">
        <v>337</v>
      </c>
      <c r="AS20" s="35" t="s">
        <v>338</v>
      </c>
    </row>
    <row r="21" spans="1:45" ht="15.5" x14ac:dyDescent="0.35">
      <c r="A21" s="35">
        <v>19</v>
      </c>
      <c r="B21" s="35">
        <v>23</v>
      </c>
      <c r="C21" s="35" t="s">
        <v>186</v>
      </c>
      <c r="D21" s="35" t="s">
        <v>187</v>
      </c>
      <c r="E21" s="35" t="s">
        <v>341</v>
      </c>
      <c r="F21" s="35" t="s">
        <v>189</v>
      </c>
      <c r="G21" s="35" t="s">
        <v>317</v>
      </c>
      <c r="H21" s="35">
        <v>0</v>
      </c>
      <c r="I21" s="35">
        <v>0</v>
      </c>
      <c r="J21" s="35">
        <v>0</v>
      </c>
      <c r="K21" s="35">
        <v>0</v>
      </c>
      <c r="L21" s="35">
        <v>0</v>
      </c>
      <c r="M21" s="35" t="s">
        <v>193</v>
      </c>
      <c r="N21" s="35" t="s">
        <v>193</v>
      </c>
      <c r="O21" s="35" t="s">
        <v>235</v>
      </c>
      <c r="P21" s="35" t="s">
        <v>192</v>
      </c>
      <c r="Q21" s="35" t="s">
        <v>193</v>
      </c>
      <c r="R21" s="35" t="s">
        <v>193</v>
      </c>
      <c r="S21" s="35" t="s">
        <v>193</v>
      </c>
      <c r="T21" s="35" t="s">
        <v>243</v>
      </c>
      <c r="U21" s="35" t="s">
        <v>216</v>
      </c>
      <c r="V21" s="35" t="s">
        <v>197</v>
      </c>
      <c r="W21" s="35" t="s">
        <v>197</v>
      </c>
      <c r="X21" s="35" t="s">
        <v>193</v>
      </c>
      <c r="Y21" s="35" t="s">
        <v>193</v>
      </c>
      <c r="Z21" s="35" t="s">
        <v>200</v>
      </c>
      <c r="AA21" s="35" t="s">
        <v>236</v>
      </c>
      <c r="AB21" s="35" t="s">
        <v>60</v>
      </c>
      <c r="AC21" s="35" t="s">
        <v>59</v>
      </c>
      <c r="AD21" s="35">
        <v>15.5</v>
      </c>
      <c r="AE21" s="35">
        <v>5.5</v>
      </c>
      <c r="AF21" s="35">
        <v>0.35</v>
      </c>
      <c r="AG21" s="35" t="s">
        <v>253</v>
      </c>
      <c r="AH21" s="35" t="s">
        <v>197</v>
      </c>
      <c r="AI21" s="35" t="s">
        <v>197</v>
      </c>
      <c r="AJ21" s="35" t="s">
        <v>197</v>
      </c>
      <c r="AK21" s="35" t="s">
        <v>202</v>
      </c>
      <c r="AL21" s="35" t="s">
        <v>203</v>
      </c>
      <c r="AM21" s="35" t="s">
        <v>342</v>
      </c>
      <c r="AN21" s="35" t="s">
        <v>205</v>
      </c>
      <c r="AO21" s="35" t="s">
        <v>207</v>
      </c>
      <c r="AP21" s="35" t="s">
        <v>219</v>
      </c>
      <c r="AQ21" s="35" t="s">
        <v>220</v>
      </c>
      <c r="AR21" s="35" t="s">
        <v>343</v>
      </c>
      <c r="AS21" s="35" t="s">
        <v>222</v>
      </c>
    </row>
    <row r="22" spans="1:45" ht="15.5" x14ac:dyDescent="0.35">
      <c r="A22" s="35">
        <v>20</v>
      </c>
      <c r="B22" s="35">
        <v>27</v>
      </c>
      <c r="C22" s="35" t="s">
        <v>349</v>
      </c>
      <c r="D22" s="35" t="s">
        <v>187</v>
      </c>
      <c r="E22" s="35" t="s">
        <v>234</v>
      </c>
      <c r="F22" s="35" t="s">
        <v>226</v>
      </c>
      <c r="G22" s="35" t="s">
        <v>227</v>
      </c>
      <c r="H22" s="35">
        <v>0</v>
      </c>
      <c r="I22" s="35">
        <v>0</v>
      </c>
      <c r="J22" s="35">
        <v>0</v>
      </c>
      <c r="K22" s="35">
        <v>0</v>
      </c>
      <c r="L22" s="35">
        <v>0</v>
      </c>
      <c r="M22" s="35" t="s">
        <v>193</v>
      </c>
      <c r="N22" s="35" t="s">
        <v>193</v>
      </c>
      <c r="O22" s="35" t="s">
        <v>235</v>
      </c>
      <c r="P22" s="35" t="s">
        <v>192</v>
      </c>
      <c r="Q22" s="35" t="s">
        <v>192</v>
      </c>
      <c r="R22" s="35" t="s">
        <v>192</v>
      </c>
      <c r="S22" s="35" t="s">
        <v>193</v>
      </c>
      <c r="T22" s="35" t="s">
        <v>243</v>
      </c>
      <c r="U22" s="35" t="s">
        <v>216</v>
      </c>
      <c r="V22" s="35" t="s">
        <v>197</v>
      </c>
      <c r="W22" s="35" t="s">
        <v>197</v>
      </c>
      <c r="X22" s="35" t="s">
        <v>192</v>
      </c>
      <c r="Y22" s="35" t="s">
        <v>236</v>
      </c>
      <c r="Z22" s="35" t="s">
        <v>199</v>
      </c>
      <c r="AA22" s="35" t="s">
        <v>236</v>
      </c>
      <c r="AB22" s="35" t="s">
        <v>60</v>
      </c>
      <c r="AC22" s="35" t="s">
        <v>59</v>
      </c>
      <c r="AD22" s="35">
        <v>15.5</v>
      </c>
      <c r="AE22" s="35">
        <v>5.5</v>
      </c>
      <c r="AF22" s="35">
        <v>0.35</v>
      </c>
      <c r="AG22" s="35" t="s">
        <v>730</v>
      </c>
      <c r="AH22" s="35" t="s">
        <v>197</v>
      </c>
      <c r="AI22" s="35" t="s">
        <v>197</v>
      </c>
      <c r="AJ22" s="35" t="s">
        <v>197</v>
      </c>
      <c r="AK22" s="35" t="s">
        <v>202</v>
      </c>
      <c r="AL22" s="35" t="s">
        <v>203</v>
      </c>
      <c r="AM22" s="35" t="s">
        <v>204</v>
      </c>
      <c r="AN22" s="35" t="s">
        <v>207</v>
      </c>
      <c r="AO22" s="35" t="s">
        <v>205</v>
      </c>
      <c r="AP22" s="35" t="s">
        <v>206</v>
      </c>
      <c r="AQ22" s="35" t="s">
        <v>277</v>
      </c>
      <c r="AR22" s="35" t="s">
        <v>222</v>
      </c>
      <c r="AS22" s="35" t="s">
        <v>222</v>
      </c>
    </row>
    <row r="23" spans="1:45" ht="15.5" x14ac:dyDescent="0.35">
      <c r="A23" s="35">
        <v>21</v>
      </c>
      <c r="B23" s="35">
        <v>30</v>
      </c>
      <c r="C23" s="35" t="s">
        <v>325</v>
      </c>
      <c r="D23" s="35" t="s">
        <v>187</v>
      </c>
      <c r="E23" s="35" t="s">
        <v>242</v>
      </c>
      <c r="F23" s="35" t="s">
        <v>226</v>
      </c>
      <c r="G23" s="35" t="s">
        <v>353</v>
      </c>
      <c r="H23" s="35">
        <v>0</v>
      </c>
      <c r="I23" s="35">
        <v>0</v>
      </c>
      <c r="J23" s="35">
        <v>0</v>
      </c>
      <c r="K23" s="35">
        <v>0</v>
      </c>
      <c r="L23" s="35">
        <v>0</v>
      </c>
      <c r="M23" s="35" t="s">
        <v>193</v>
      </c>
      <c r="N23" s="35" t="s">
        <v>193</v>
      </c>
      <c r="O23" s="35" t="s">
        <v>235</v>
      </c>
      <c r="P23" s="35" t="s">
        <v>192</v>
      </c>
      <c r="Q23" s="35" t="s">
        <v>193</v>
      </c>
      <c r="R23" s="35" t="s">
        <v>192</v>
      </c>
      <c r="S23" s="35" t="s">
        <v>193</v>
      </c>
      <c r="T23" s="35" t="s">
        <v>243</v>
      </c>
      <c r="U23" s="35" t="s">
        <v>216</v>
      </c>
      <c r="V23" s="35" t="s">
        <v>197</v>
      </c>
      <c r="W23" s="35" t="s">
        <v>197</v>
      </c>
      <c r="X23" s="35" t="s">
        <v>193</v>
      </c>
      <c r="Y23" s="35" t="s">
        <v>193</v>
      </c>
      <c r="Z23" s="35" t="s">
        <v>200</v>
      </c>
      <c r="AA23" s="35" t="s">
        <v>236</v>
      </c>
      <c r="AB23" s="35" t="s">
        <v>60</v>
      </c>
      <c r="AC23" s="35" t="s">
        <v>59</v>
      </c>
      <c r="AD23" s="35">
        <v>15.5</v>
      </c>
      <c r="AE23" s="35">
        <v>5.5</v>
      </c>
      <c r="AF23" s="35">
        <v>0.35</v>
      </c>
      <c r="AG23" s="35" t="s">
        <v>253</v>
      </c>
      <c r="AH23" s="35" t="s">
        <v>197</v>
      </c>
      <c r="AI23" s="35" t="s">
        <v>197</v>
      </c>
      <c r="AJ23" s="35" t="s">
        <v>197</v>
      </c>
      <c r="AK23" s="35" t="s">
        <v>203</v>
      </c>
      <c r="AL23" s="35" t="s">
        <v>202</v>
      </c>
      <c r="AM23" s="35" t="s">
        <v>204</v>
      </c>
      <c r="AN23" s="35" t="s">
        <v>207</v>
      </c>
      <c r="AO23" s="35" t="s">
        <v>205</v>
      </c>
      <c r="AP23" s="35" t="s">
        <v>206</v>
      </c>
      <c r="AQ23" s="35" t="s">
        <v>302</v>
      </c>
      <c r="AR23" s="35" t="s">
        <v>222</v>
      </c>
      <c r="AS23" s="35" t="s">
        <v>222</v>
      </c>
    </row>
    <row r="24" spans="1:45" ht="15.5" x14ac:dyDescent="0.35">
      <c r="A24" s="35">
        <v>22</v>
      </c>
      <c r="B24" s="35">
        <v>23</v>
      </c>
      <c r="C24" s="35" t="s">
        <v>186</v>
      </c>
      <c r="D24" s="35" t="s">
        <v>187</v>
      </c>
      <c r="E24" s="35" t="s">
        <v>320</v>
      </c>
      <c r="F24" s="35" t="s">
        <v>189</v>
      </c>
      <c r="G24" s="35" t="s">
        <v>305</v>
      </c>
      <c r="H24" s="35" t="s">
        <v>59</v>
      </c>
      <c r="I24" s="35">
        <v>0</v>
      </c>
      <c r="J24" s="35">
        <v>5.5</v>
      </c>
      <c r="K24" s="35">
        <v>0</v>
      </c>
      <c r="L24" s="35">
        <v>0</v>
      </c>
      <c r="M24" s="35" t="s">
        <v>192</v>
      </c>
      <c r="N24" s="35" t="s">
        <v>193</v>
      </c>
      <c r="O24" s="35" t="s">
        <v>235</v>
      </c>
      <c r="P24" s="35" t="s">
        <v>193</v>
      </c>
      <c r="Q24" s="35" t="s">
        <v>193</v>
      </c>
      <c r="R24" s="35" t="s">
        <v>192</v>
      </c>
      <c r="S24" s="35" t="s">
        <v>193</v>
      </c>
      <c r="T24" s="35" t="s">
        <v>243</v>
      </c>
      <c r="U24" s="35" t="s">
        <v>196</v>
      </c>
      <c r="V24" s="35" t="s">
        <v>197</v>
      </c>
      <c r="W24" s="35" t="s">
        <v>197</v>
      </c>
      <c r="X24" s="35" t="s">
        <v>236</v>
      </c>
      <c r="Y24" s="35" t="s">
        <v>192</v>
      </c>
      <c r="Z24" s="35" t="s">
        <v>199</v>
      </c>
      <c r="AA24" s="35" t="s">
        <v>199</v>
      </c>
      <c r="AB24" s="35" t="s">
        <v>61</v>
      </c>
      <c r="AC24" s="35" t="s">
        <v>59</v>
      </c>
      <c r="AD24" s="35">
        <v>25.5</v>
      </c>
      <c r="AE24" s="35">
        <v>5.5</v>
      </c>
      <c r="AF24" s="35">
        <v>0.22</v>
      </c>
      <c r="AG24" s="35" t="s">
        <v>269</v>
      </c>
      <c r="AH24" s="35" t="s">
        <v>197</v>
      </c>
      <c r="AI24" s="35" t="s">
        <v>197</v>
      </c>
      <c r="AJ24" s="35" t="s">
        <v>197</v>
      </c>
      <c r="AK24" s="35" t="s">
        <v>202</v>
      </c>
      <c r="AL24" s="35" t="s">
        <v>204</v>
      </c>
      <c r="AM24" s="35" t="s">
        <v>203</v>
      </c>
      <c r="AN24" s="35" t="s">
        <v>207</v>
      </c>
      <c r="AO24" s="35" t="s">
        <v>205</v>
      </c>
      <c r="AP24" s="35" t="s">
        <v>219</v>
      </c>
      <c r="AQ24" s="35" t="s">
        <v>302</v>
      </c>
      <c r="AR24" s="35" t="s">
        <v>222</v>
      </c>
      <c r="AS24" s="35" t="s">
        <v>222</v>
      </c>
    </row>
    <row r="25" spans="1:45" ht="15.5" x14ac:dyDescent="0.35">
      <c r="A25" s="35">
        <v>23</v>
      </c>
      <c r="B25" s="35">
        <v>39</v>
      </c>
      <c r="C25" s="35" t="s">
        <v>186</v>
      </c>
      <c r="D25" s="35" t="s">
        <v>187</v>
      </c>
      <c r="E25" s="35" t="s">
        <v>260</v>
      </c>
      <c r="F25" s="35" t="s">
        <v>226</v>
      </c>
      <c r="G25" s="35" t="s">
        <v>250</v>
      </c>
      <c r="H25" s="35" t="s">
        <v>59</v>
      </c>
      <c r="I25" s="35">
        <v>0</v>
      </c>
      <c r="J25" s="35">
        <v>5.5</v>
      </c>
      <c r="K25" s="35">
        <v>0</v>
      </c>
      <c r="L25" s="35">
        <v>0</v>
      </c>
      <c r="M25" s="35" t="s">
        <v>192</v>
      </c>
      <c r="N25" s="35" t="s">
        <v>193</v>
      </c>
      <c r="O25" s="35" t="s">
        <v>214</v>
      </c>
      <c r="P25" s="35" t="s">
        <v>192</v>
      </c>
      <c r="Q25" s="35" t="s">
        <v>192</v>
      </c>
      <c r="R25" s="35" t="s">
        <v>192</v>
      </c>
      <c r="S25" s="35" t="s">
        <v>193</v>
      </c>
      <c r="T25" s="35" t="s">
        <v>359</v>
      </c>
      <c r="U25" s="35" t="s">
        <v>196</v>
      </c>
      <c r="V25" s="35" t="s">
        <v>197</v>
      </c>
      <c r="W25" s="35" t="s">
        <v>197</v>
      </c>
      <c r="X25" s="35" t="s">
        <v>199</v>
      </c>
      <c r="Y25" s="35" t="s">
        <v>236</v>
      </c>
      <c r="Z25" s="35" t="s">
        <v>199</v>
      </c>
      <c r="AA25" s="35" t="s">
        <v>200</v>
      </c>
      <c r="AB25" s="35" t="s">
        <v>62</v>
      </c>
      <c r="AC25" s="35" t="s">
        <v>60</v>
      </c>
      <c r="AD25" s="35">
        <v>35.5</v>
      </c>
      <c r="AE25" s="35">
        <v>15.5</v>
      </c>
      <c r="AF25" s="35">
        <v>0.44</v>
      </c>
      <c r="AG25" s="35" t="s">
        <v>360</v>
      </c>
      <c r="AH25" s="35" t="s">
        <v>197</v>
      </c>
      <c r="AI25" s="35" t="s">
        <v>197</v>
      </c>
      <c r="AJ25" s="35" t="s">
        <v>197</v>
      </c>
      <c r="AK25" s="35" t="s">
        <v>202</v>
      </c>
      <c r="AL25" s="35" t="s">
        <v>203</v>
      </c>
      <c r="AM25" s="35" t="s">
        <v>204</v>
      </c>
      <c r="AN25" s="35" t="s">
        <v>207</v>
      </c>
      <c r="AO25" s="35" t="s">
        <v>205</v>
      </c>
      <c r="AP25" s="35" t="s">
        <v>206</v>
      </c>
      <c r="AQ25" s="35" t="s">
        <v>277</v>
      </c>
      <c r="AR25" s="35" t="s">
        <v>222</v>
      </c>
      <c r="AS25" s="35" t="s">
        <v>222</v>
      </c>
    </row>
    <row r="26" spans="1:45" ht="15.5" x14ac:dyDescent="0.35">
      <c r="A26" s="35">
        <v>24</v>
      </c>
      <c r="B26" s="35">
        <v>22</v>
      </c>
      <c r="C26" s="35" t="s">
        <v>186</v>
      </c>
      <c r="D26" s="35" t="s">
        <v>187</v>
      </c>
      <c r="E26" s="35" t="s">
        <v>234</v>
      </c>
      <c r="F26" s="35" t="s">
        <v>226</v>
      </c>
      <c r="G26" s="35" t="s">
        <v>250</v>
      </c>
      <c r="H26" s="35">
        <v>0</v>
      </c>
      <c r="I26" s="35">
        <v>0</v>
      </c>
      <c r="J26" s="35">
        <v>0</v>
      </c>
      <c r="K26" s="35">
        <v>0</v>
      </c>
      <c r="L26" s="35">
        <v>0</v>
      </c>
      <c r="M26" s="35" t="s">
        <v>193</v>
      </c>
      <c r="N26" s="35" t="s">
        <v>193</v>
      </c>
      <c r="O26" s="35" t="s">
        <v>235</v>
      </c>
      <c r="P26" s="35" t="s">
        <v>192</v>
      </c>
      <c r="Q26" s="35" t="s">
        <v>193</v>
      </c>
      <c r="R26" s="35" t="s">
        <v>192</v>
      </c>
      <c r="S26" s="35" t="s">
        <v>193</v>
      </c>
      <c r="T26" s="35" t="s">
        <v>243</v>
      </c>
      <c r="U26" s="35" t="s">
        <v>216</v>
      </c>
      <c r="V26" s="35" t="s">
        <v>197</v>
      </c>
      <c r="W26" s="35" t="s">
        <v>197</v>
      </c>
      <c r="X26" s="35" t="s">
        <v>192</v>
      </c>
      <c r="Y26" s="35" t="s">
        <v>236</v>
      </c>
      <c r="Z26" s="35" t="s">
        <v>200</v>
      </c>
      <c r="AA26" s="35" t="s">
        <v>236</v>
      </c>
      <c r="AB26" s="35" t="s">
        <v>62</v>
      </c>
      <c r="AC26" s="35" t="s">
        <v>59</v>
      </c>
      <c r="AD26" s="35">
        <v>35.5</v>
      </c>
      <c r="AE26" s="35">
        <v>5.5</v>
      </c>
      <c r="AF26" s="35">
        <v>0.15</v>
      </c>
      <c r="AG26" s="35" t="s">
        <v>253</v>
      </c>
      <c r="AH26" s="35" t="s">
        <v>197</v>
      </c>
      <c r="AI26" s="35" t="s">
        <v>197</v>
      </c>
      <c r="AJ26" s="35" t="s">
        <v>197</v>
      </c>
      <c r="AK26" s="35" t="s">
        <v>203</v>
      </c>
      <c r="AL26" s="35" t="s">
        <v>202</v>
      </c>
      <c r="AM26" s="35" t="s">
        <v>204</v>
      </c>
      <c r="AN26" s="35" t="s">
        <v>205</v>
      </c>
      <c r="AO26" s="35" t="s">
        <v>207</v>
      </c>
      <c r="AP26" s="35" t="s">
        <v>219</v>
      </c>
      <c r="AQ26" s="35" t="s">
        <v>302</v>
      </c>
      <c r="AR26" s="35" t="s">
        <v>222</v>
      </c>
      <c r="AS26" s="35" t="s">
        <v>222</v>
      </c>
    </row>
    <row r="27" spans="1:45" ht="15.5" x14ac:dyDescent="0.35">
      <c r="A27" s="35">
        <v>25</v>
      </c>
      <c r="B27" s="35">
        <v>25</v>
      </c>
      <c r="C27" s="35" t="s">
        <v>186</v>
      </c>
      <c r="D27" s="35" t="s">
        <v>187</v>
      </c>
      <c r="E27" s="35" t="s">
        <v>364</v>
      </c>
      <c r="F27" s="35" t="s">
        <v>226</v>
      </c>
      <c r="G27" s="35" t="s">
        <v>250</v>
      </c>
      <c r="H27" s="35">
        <v>0</v>
      </c>
      <c r="I27" s="35">
        <v>0</v>
      </c>
      <c r="J27" s="35">
        <v>0</v>
      </c>
      <c r="K27" s="35">
        <v>0</v>
      </c>
      <c r="L27" s="35">
        <v>0</v>
      </c>
      <c r="M27" s="35" t="s">
        <v>193</v>
      </c>
      <c r="N27" s="35" t="s">
        <v>193</v>
      </c>
      <c r="O27" s="35" t="s">
        <v>235</v>
      </c>
      <c r="P27" s="35" t="s">
        <v>192</v>
      </c>
      <c r="Q27" s="35" t="s">
        <v>193</v>
      </c>
      <c r="R27" s="35" t="s">
        <v>193</v>
      </c>
      <c r="S27" s="35" t="s">
        <v>193</v>
      </c>
      <c r="T27" s="35" t="s">
        <v>294</v>
      </c>
      <c r="U27" s="35" t="s">
        <v>216</v>
      </c>
      <c r="V27" s="35" t="s">
        <v>197</v>
      </c>
      <c r="W27" s="35" t="s">
        <v>197</v>
      </c>
      <c r="X27" s="35" t="s">
        <v>192</v>
      </c>
      <c r="Y27" s="35" t="s">
        <v>236</v>
      </c>
      <c r="Z27" s="35" t="s">
        <v>200</v>
      </c>
      <c r="AA27" s="35" t="s">
        <v>236</v>
      </c>
      <c r="AB27" s="35" t="s">
        <v>60</v>
      </c>
      <c r="AC27" s="35" t="s">
        <v>59</v>
      </c>
      <c r="AD27" s="35">
        <v>15.5</v>
      </c>
      <c r="AE27" s="35">
        <v>5.5</v>
      </c>
      <c r="AF27" s="35">
        <v>0.35</v>
      </c>
      <c r="AG27" s="35" t="s">
        <v>253</v>
      </c>
      <c r="AH27" s="35" t="s">
        <v>197</v>
      </c>
      <c r="AI27" s="35" t="s">
        <v>197</v>
      </c>
      <c r="AJ27" s="35" t="s">
        <v>197</v>
      </c>
      <c r="AK27" s="35" t="s">
        <v>202</v>
      </c>
      <c r="AL27" s="35" t="s">
        <v>203</v>
      </c>
      <c r="AM27" s="35" t="s">
        <v>204</v>
      </c>
      <c r="AN27" s="35" t="s">
        <v>207</v>
      </c>
      <c r="AO27" s="35" t="s">
        <v>205</v>
      </c>
      <c r="AP27" s="35" t="s">
        <v>206</v>
      </c>
      <c r="AQ27" s="35" t="s">
        <v>277</v>
      </c>
      <c r="AR27" s="35" t="s">
        <v>222</v>
      </c>
      <c r="AS27" s="35" t="s">
        <v>222</v>
      </c>
    </row>
    <row r="28" spans="1:45" ht="15.5" x14ac:dyDescent="0.35">
      <c r="A28" s="35">
        <v>26</v>
      </c>
      <c r="B28" s="35">
        <v>21</v>
      </c>
      <c r="C28" s="35" t="s">
        <v>325</v>
      </c>
      <c r="D28" s="35" t="s">
        <v>187</v>
      </c>
      <c r="E28" s="35" t="s">
        <v>188</v>
      </c>
      <c r="F28" s="35" t="s">
        <v>189</v>
      </c>
      <c r="G28" s="35" t="s">
        <v>317</v>
      </c>
      <c r="H28" s="35" t="s">
        <v>59</v>
      </c>
      <c r="I28" s="35" t="s">
        <v>59</v>
      </c>
      <c r="J28" s="35">
        <v>5.5</v>
      </c>
      <c r="K28" s="35">
        <v>5.5</v>
      </c>
      <c r="L28" s="35">
        <v>1</v>
      </c>
      <c r="M28" s="35" t="s">
        <v>192</v>
      </c>
      <c r="N28" s="35" t="s">
        <v>192</v>
      </c>
      <c r="O28" s="35" t="s">
        <v>251</v>
      </c>
      <c r="P28" s="35" t="s">
        <v>367</v>
      </c>
      <c r="Q28" s="35" t="s">
        <v>367</v>
      </c>
      <c r="R28" s="35" t="s">
        <v>193</v>
      </c>
      <c r="S28" s="35" t="s">
        <v>193</v>
      </c>
      <c r="T28" s="35" t="s">
        <v>368</v>
      </c>
      <c r="U28" s="35" t="s">
        <v>216</v>
      </c>
      <c r="V28" s="35" t="s">
        <v>197</v>
      </c>
      <c r="W28" s="35" t="s">
        <v>197</v>
      </c>
      <c r="X28" s="35" t="s">
        <v>192</v>
      </c>
      <c r="Y28" s="35" t="s">
        <v>236</v>
      </c>
      <c r="Z28" s="35" t="s">
        <v>199</v>
      </c>
      <c r="AA28" s="35" t="s">
        <v>236</v>
      </c>
      <c r="AB28" s="35" t="s">
        <v>60</v>
      </c>
      <c r="AC28" s="35" t="s">
        <v>59</v>
      </c>
      <c r="AD28" s="35">
        <v>15.5</v>
      </c>
      <c r="AE28" s="35">
        <v>5.5</v>
      </c>
      <c r="AF28" s="35">
        <v>0.35</v>
      </c>
      <c r="AG28" s="35" t="s">
        <v>730</v>
      </c>
      <c r="AH28" s="35" t="s">
        <v>197</v>
      </c>
      <c r="AI28" s="35" t="s">
        <v>197</v>
      </c>
      <c r="AJ28" s="35" t="s">
        <v>197</v>
      </c>
      <c r="AK28" s="35" t="s">
        <v>203</v>
      </c>
      <c r="AL28" s="35" t="s">
        <v>202</v>
      </c>
      <c r="AM28" s="35" t="s">
        <v>204</v>
      </c>
      <c r="AN28" s="35" t="s">
        <v>207</v>
      </c>
      <c r="AO28" s="35" t="s">
        <v>205</v>
      </c>
      <c r="AP28" s="35" t="s">
        <v>206</v>
      </c>
      <c r="AQ28" s="35" t="s">
        <v>277</v>
      </c>
      <c r="AR28" s="35" t="s">
        <v>222</v>
      </c>
      <c r="AS28" s="35" t="s">
        <v>222</v>
      </c>
    </row>
    <row r="29" spans="1:45" ht="15.5" x14ac:dyDescent="0.35">
      <c r="A29" s="35">
        <v>27</v>
      </c>
      <c r="B29" s="35">
        <v>22</v>
      </c>
      <c r="C29" s="35" t="s">
        <v>186</v>
      </c>
      <c r="D29" s="35" t="s">
        <v>187</v>
      </c>
      <c r="E29" s="35" t="s">
        <v>371</v>
      </c>
      <c r="F29" s="35" t="s">
        <v>189</v>
      </c>
      <c r="G29" s="35" t="s">
        <v>317</v>
      </c>
      <c r="H29" s="35">
        <v>0</v>
      </c>
      <c r="I29" s="35">
        <v>0</v>
      </c>
      <c r="J29" s="35">
        <v>0</v>
      </c>
      <c r="K29" s="35">
        <v>0</v>
      </c>
      <c r="L29" s="35">
        <v>0</v>
      </c>
      <c r="M29" s="35" t="s">
        <v>193</v>
      </c>
      <c r="N29" s="35" t="s">
        <v>193</v>
      </c>
      <c r="O29" s="35" t="s">
        <v>235</v>
      </c>
      <c r="P29" s="35" t="s">
        <v>193</v>
      </c>
      <c r="Q29" s="35" t="s">
        <v>193</v>
      </c>
      <c r="R29" s="35" t="s">
        <v>192</v>
      </c>
      <c r="S29" s="35" t="s">
        <v>193</v>
      </c>
      <c r="T29" s="35" t="s">
        <v>243</v>
      </c>
      <c r="U29" s="35" t="s">
        <v>216</v>
      </c>
      <c r="V29" s="35" t="s">
        <v>197</v>
      </c>
      <c r="W29" s="35" t="s">
        <v>197</v>
      </c>
      <c r="X29" s="35" t="s">
        <v>193</v>
      </c>
      <c r="Y29" s="35" t="s">
        <v>193</v>
      </c>
      <c r="Z29" s="35" t="s">
        <v>200</v>
      </c>
      <c r="AA29" s="35" t="s">
        <v>236</v>
      </c>
      <c r="AB29" s="35" t="s">
        <v>60</v>
      </c>
      <c r="AC29" s="35" t="s">
        <v>59</v>
      </c>
      <c r="AD29" s="35">
        <v>15.5</v>
      </c>
      <c r="AE29" s="35">
        <v>5.5</v>
      </c>
      <c r="AF29" s="35">
        <v>0.35</v>
      </c>
      <c r="AG29" s="35" t="s">
        <v>253</v>
      </c>
      <c r="AH29" s="35" t="s">
        <v>197</v>
      </c>
      <c r="AI29" s="35" t="s">
        <v>197</v>
      </c>
      <c r="AJ29" s="35" t="s">
        <v>197</v>
      </c>
      <c r="AK29" s="35" t="s">
        <v>202</v>
      </c>
      <c r="AL29" s="35" t="s">
        <v>203</v>
      </c>
      <c r="AM29" s="35" t="s">
        <v>204</v>
      </c>
      <c r="AN29" s="35" t="s">
        <v>207</v>
      </c>
      <c r="AO29" s="35" t="s">
        <v>205</v>
      </c>
      <c r="AP29" s="35" t="s">
        <v>219</v>
      </c>
      <c r="AQ29" s="35" t="s">
        <v>302</v>
      </c>
      <c r="AR29" s="35" t="s">
        <v>222</v>
      </c>
      <c r="AS29" s="35" t="s">
        <v>222</v>
      </c>
    </row>
    <row r="30" spans="1:45" ht="15.5" x14ac:dyDescent="0.35">
      <c r="A30" s="35">
        <v>28</v>
      </c>
      <c r="B30" s="35">
        <v>18</v>
      </c>
      <c r="C30" s="35" t="s">
        <v>325</v>
      </c>
      <c r="D30" s="35" t="s">
        <v>325</v>
      </c>
      <c r="E30" s="35" t="s">
        <v>188</v>
      </c>
      <c r="F30" s="35" t="s">
        <v>189</v>
      </c>
      <c r="G30" s="35" t="s">
        <v>301</v>
      </c>
      <c r="H30" s="35" t="s">
        <v>59</v>
      </c>
      <c r="I30" s="35">
        <v>0</v>
      </c>
      <c r="J30" s="35">
        <v>5.5</v>
      </c>
      <c r="K30" s="35">
        <v>0</v>
      </c>
      <c r="L30" s="35">
        <v>0</v>
      </c>
      <c r="M30" s="35" t="s">
        <v>193</v>
      </c>
      <c r="N30" s="35" t="s">
        <v>193</v>
      </c>
      <c r="O30" s="35" t="s">
        <v>251</v>
      </c>
      <c r="P30" s="35" t="s">
        <v>192</v>
      </c>
      <c r="Q30" s="35" t="s">
        <v>193</v>
      </c>
      <c r="R30" s="35" t="s">
        <v>192</v>
      </c>
      <c r="S30" s="35" t="s">
        <v>193</v>
      </c>
      <c r="T30" s="35" t="s">
        <v>375</v>
      </c>
      <c r="U30" s="35" t="s">
        <v>197</v>
      </c>
      <c r="V30" s="35" t="s">
        <v>216</v>
      </c>
      <c r="W30" s="35" t="s">
        <v>196</v>
      </c>
      <c r="X30" s="35" t="s">
        <v>200</v>
      </c>
      <c r="Y30" s="35" t="s">
        <v>236</v>
      </c>
      <c r="Z30" s="35" t="s">
        <v>200</v>
      </c>
      <c r="AA30" s="35" t="s">
        <v>236</v>
      </c>
      <c r="AB30" s="35" t="s">
        <v>61</v>
      </c>
      <c r="AC30" s="35" t="s">
        <v>59</v>
      </c>
      <c r="AD30" s="35">
        <v>25.5</v>
      </c>
      <c r="AE30" s="35">
        <v>5.5</v>
      </c>
      <c r="AF30" s="35">
        <v>0.22</v>
      </c>
      <c r="AG30" s="35" t="s">
        <v>376</v>
      </c>
      <c r="AH30" s="35" t="s">
        <v>197</v>
      </c>
      <c r="AI30" s="35" t="s">
        <v>198</v>
      </c>
      <c r="AJ30" s="35" t="s">
        <v>198</v>
      </c>
      <c r="AK30" s="35" t="s">
        <v>204</v>
      </c>
      <c r="AL30" s="35" t="s">
        <v>202</v>
      </c>
      <c r="AM30" s="35" t="s">
        <v>203</v>
      </c>
      <c r="AN30" s="35" t="s">
        <v>207</v>
      </c>
      <c r="AO30" s="35" t="s">
        <v>205</v>
      </c>
      <c r="AP30" s="35" t="s">
        <v>206</v>
      </c>
      <c r="AQ30" s="35" t="s">
        <v>220</v>
      </c>
      <c r="AR30" s="35" t="s">
        <v>222</v>
      </c>
      <c r="AS30" s="35" t="s">
        <v>222</v>
      </c>
    </row>
    <row r="31" spans="1:45" ht="15.5" x14ac:dyDescent="0.35">
      <c r="A31" s="35">
        <v>29</v>
      </c>
      <c r="B31" s="35">
        <v>19</v>
      </c>
      <c r="C31" s="35" t="s">
        <v>186</v>
      </c>
      <c r="D31" s="35" t="s">
        <v>187</v>
      </c>
      <c r="E31" s="35" t="s">
        <v>188</v>
      </c>
      <c r="F31" s="35" t="s">
        <v>189</v>
      </c>
      <c r="G31" s="35" t="s">
        <v>190</v>
      </c>
      <c r="H31" s="35">
        <v>0</v>
      </c>
      <c r="I31" s="35">
        <v>0</v>
      </c>
      <c r="J31" s="35">
        <v>0</v>
      </c>
      <c r="K31" s="35">
        <v>0</v>
      </c>
      <c r="L31" s="35">
        <v>0</v>
      </c>
      <c r="M31" s="35" t="s">
        <v>193</v>
      </c>
      <c r="N31" s="35" t="s">
        <v>193</v>
      </c>
      <c r="O31" s="35" t="s">
        <v>235</v>
      </c>
      <c r="P31" s="35" t="s">
        <v>193</v>
      </c>
      <c r="Q31" s="35" t="s">
        <v>193</v>
      </c>
      <c r="R31" s="35" t="s">
        <v>193</v>
      </c>
      <c r="S31" s="35" t="s">
        <v>193</v>
      </c>
      <c r="T31" s="35" t="s">
        <v>375</v>
      </c>
      <c r="U31" s="35" t="s">
        <v>196</v>
      </c>
      <c r="V31" s="35" t="s">
        <v>197</v>
      </c>
      <c r="W31" s="35" t="s">
        <v>197</v>
      </c>
      <c r="X31" s="35" t="s">
        <v>193</v>
      </c>
      <c r="Y31" s="35" t="s">
        <v>193</v>
      </c>
      <c r="Z31" s="35" t="s">
        <v>236</v>
      </c>
      <c r="AA31" s="35" t="s">
        <v>236</v>
      </c>
      <c r="AB31" s="35" t="s">
        <v>60</v>
      </c>
      <c r="AC31" s="35" t="s">
        <v>60</v>
      </c>
      <c r="AD31" s="35">
        <v>15.5</v>
      </c>
      <c r="AE31" s="35">
        <v>15.5</v>
      </c>
      <c r="AF31" s="35">
        <v>1</v>
      </c>
      <c r="AG31" s="35" t="s">
        <v>253</v>
      </c>
      <c r="AH31" s="35" t="s">
        <v>197</v>
      </c>
      <c r="AI31" s="35" t="s">
        <v>197</v>
      </c>
      <c r="AJ31" s="35" t="s">
        <v>197</v>
      </c>
      <c r="AK31" s="35" t="s">
        <v>202</v>
      </c>
      <c r="AL31" s="35" t="s">
        <v>204</v>
      </c>
      <c r="AM31" s="35" t="s">
        <v>203</v>
      </c>
      <c r="AN31" s="35" t="s">
        <v>207</v>
      </c>
      <c r="AO31" s="35" t="s">
        <v>205</v>
      </c>
      <c r="AP31" s="35" t="s">
        <v>206</v>
      </c>
      <c r="AQ31" s="35" t="s">
        <v>277</v>
      </c>
      <c r="AR31" s="35" t="s">
        <v>222</v>
      </c>
      <c r="AS31" s="35" t="s">
        <v>222</v>
      </c>
    </row>
    <row r="32" spans="1:45" ht="15.5" x14ac:dyDescent="0.35">
      <c r="A32" s="35">
        <v>30</v>
      </c>
      <c r="B32" s="35">
        <v>25</v>
      </c>
      <c r="C32" s="35" t="s">
        <v>186</v>
      </c>
      <c r="D32" s="35" t="s">
        <v>187</v>
      </c>
      <c r="E32" s="35" t="s">
        <v>382</v>
      </c>
      <c r="F32" s="35" t="s">
        <v>226</v>
      </c>
      <c r="G32" s="35" t="s">
        <v>227</v>
      </c>
      <c r="H32" s="35">
        <v>0</v>
      </c>
      <c r="I32" s="35">
        <v>0</v>
      </c>
      <c r="J32" s="35">
        <v>0</v>
      </c>
      <c r="K32" s="35">
        <v>0</v>
      </c>
      <c r="L32" s="35">
        <v>0</v>
      </c>
      <c r="M32" s="35" t="s">
        <v>193</v>
      </c>
      <c r="N32" s="35" t="s">
        <v>193</v>
      </c>
      <c r="O32" s="35" t="s">
        <v>235</v>
      </c>
      <c r="P32" s="35" t="s">
        <v>192</v>
      </c>
      <c r="Q32" s="35" t="s">
        <v>192</v>
      </c>
      <c r="R32" s="35" t="s">
        <v>192</v>
      </c>
      <c r="S32" s="35" t="s">
        <v>192</v>
      </c>
      <c r="T32" s="35" t="s">
        <v>237</v>
      </c>
      <c r="U32" s="35" t="s">
        <v>216</v>
      </c>
      <c r="V32" s="35" t="s">
        <v>197</v>
      </c>
      <c r="W32" s="35" t="s">
        <v>197</v>
      </c>
      <c r="X32" s="35" t="s">
        <v>200</v>
      </c>
      <c r="Y32" s="35" t="s">
        <v>236</v>
      </c>
      <c r="Z32" s="35" t="s">
        <v>200</v>
      </c>
      <c r="AA32" s="35" t="s">
        <v>200</v>
      </c>
      <c r="AB32" s="35" t="s">
        <v>64</v>
      </c>
      <c r="AC32" s="35" t="s">
        <v>64</v>
      </c>
      <c r="AD32" s="35">
        <v>55.5</v>
      </c>
      <c r="AE32" s="35">
        <v>55.5</v>
      </c>
      <c r="AF32" s="35">
        <v>1</v>
      </c>
      <c r="AG32" s="35" t="s">
        <v>253</v>
      </c>
      <c r="AH32" s="35" t="s">
        <v>197</v>
      </c>
      <c r="AI32" s="35" t="s">
        <v>198</v>
      </c>
      <c r="AJ32" s="35" t="s">
        <v>198</v>
      </c>
      <c r="AK32" s="35" t="s">
        <v>202</v>
      </c>
      <c r="AL32" s="35" t="s">
        <v>203</v>
      </c>
      <c r="AM32" s="35" t="s">
        <v>204</v>
      </c>
      <c r="AN32" s="35" t="s">
        <v>205</v>
      </c>
      <c r="AO32" s="35" t="s">
        <v>219</v>
      </c>
      <c r="AP32" s="35" t="s">
        <v>207</v>
      </c>
      <c r="AQ32" s="35" t="s">
        <v>302</v>
      </c>
      <c r="AR32" s="35" t="s">
        <v>222</v>
      </c>
      <c r="AS32" s="35" t="s">
        <v>222</v>
      </c>
    </row>
    <row r="33" spans="1:45" ht="15.5" x14ac:dyDescent="0.35">
      <c r="A33" s="35">
        <v>31</v>
      </c>
      <c r="B33" s="35">
        <v>22</v>
      </c>
      <c r="C33" s="35" t="s">
        <v>385</v>
      </c>
      <c r="D33" s="35" t="s">
        <v>187</v>
      </c>
      <c r="E33" s="35" t="s">
        <v>260</v>
      </c>
      <c r="F33" s="35" t="s">
        <v>189</v>
      </c>
      <c r="G33" s="35" t="s">
        <v>317</v>
      </c>
      <c r="H33" s="35" t="s">
        <v>59</v>
      </c>
      <c r="I33" s="35" t="s">
        <v>59</v>
      </c>
      <c r="J33" s="35">
        <v>5.5</v>
      </c>
      <c r="K33" s="35">
        <v>5.5</v>
      </c>
      <c r="L33" s="35">
        <v>1</v>
      </c>
      <c r="M33" s="35" t="s">
        <v>192</v>
      </c>
      <c r="N33" s="35" t="s">
        <v>192</v>
      </c>
      <c r="O33" s="35" t="s">
        <v>386</v>
      </c>
      <c r="P33" s="35" t="s">
        <v>192</v>
      </c>
      <c r="Q33" s="35" t="s">
        <v>192</v>
      </c>
      <c r="R33" s="35" t="s">
        <v>192</v>
      </c>
      <c r="S33" s="35" t="s">
        <v>192</v>
      </c>
      <c r="T33" s="35" t="s">
        <v>387</v>
      </c>
      <c r="U33" s="35" t="s">
        <v>197</v>
      </c>
      <c r="V33" s="35" t="s">
        <v>197</v>
      </c>
      <c r="W33" s="35" t="s">
        <v>198</v>
      </c>
      <c r="X33" s="35" t="s">
        <v>199</v>
      </c>
      <c r="Y33" s="35" t="s">
        <v>199</v>
      </c>
      <c r="Z33" s="35" t="s">
        <v>199</v>
      </c>
      <c r="AA33" s="35" t="s">
        <v>199</v>
      </c>
      <c r="AB33" s="35" t="s">
        <v>64</v>
      </c>
      <c r="AC33" s="35" t="s">
        <v>64</v>
      </c>
      <c r="AD33" s="35">
        <v>55.5</v>
      </c>
      <c r="AE33" s="35">
        <v>55.5</v>
      </c>
      <c r="AF33" s="35">
        <v>1</v>
      </c>
      <c r="AG33" s="35" t="s">
        <v>253</v>
      </c>
      <c r="AH33" s="35" t="s">
        <v>197</v>
      </c>
      <c r="AI33" s="35" t="s">
        <v>198</v>
      </c>
      <c r="AJ33" s="35" t="s">
        <v>198</v>
      </c>
      <c r="AK33" s="35" t="s">
        <v>388</v>
      </c>
      <c r="AL33" s="35" t="s">
        <v>203</v>
      </c>
      <c r="AM33" s="35" t="s">
        <v>389</v>
      </c>
      <c r="AN33" s="35" t="s">
        <v>205</v>
      </c>
      <c r="AO33" s="35" t="s">
        <v>207</v>
      </c>
      <c r="AP33" s="35" t="s">
        <v>206</v>
      </c>
      <c r="AQ33" s="35" t="s">
        <v>277</v>
      </c>
      <c r="AR33" s="35" t="s">
        <v>390</v>
      </c>
      <c r="AS33" s="35" t="s">
        <v>222</v>
      </c>
    </row>
    <row r="34" spans="1:45" ht="15.5" x14ac:dyDescent="0.35">
      <c r="A34" s="35">
        <v>32</v>
      </c>
      <c r="B34" s="35">
        <v>23</v>
      </c>
      <c r="C34" s="35" t="s">
        <v>186</v>
      </c>
      <c r="D34" s="35" t="s">
        <v>187</v>
      </c>
      <c r="E34" s="35" t="s">
        <v>188</v>
      </c>
      <c r="F34" s="35" t="s">
        <v>189</v>
      </c>
      <c r="G34" s="35" t="s">
        <v>393</v>
      </c>
      <c r="H34" s="35">
        <v>0</v>
      </c>
      <c r="I34" s="35">
        <v>0</v>
      </c>
      <c r="J34" s="35">
        <v>0</v>
      </c>
      <c r="K34" s="35">
        <v>0</v>
      </c>
      <c r="L34" s="35">
        <v>0</v>
      </c>
      <c r="M34" s="35" t="s">
        <v>193</v>
      </c>
      <c r="N34" s="35" t="s">
        <v>193</v>
      </c>
      <c r="O34" s="35" t="s">
        <v>235</v>
      </c>
      <c r="P34" s="35" t="s">
        <v>193</v>
      </c>
      <c r="Q34" s="35" t="s">
        <v>193</v>
      </c>
      <c r="R34" s="35" t="s">
        <v>193</v>
      </c>
      <c r="S34" s="35" t="s">
        <v>193</v>
      </c>
      <c r="T34" s="35" t="s">
        <v>243</v>
      </c>
      <c r="U34" s="35" t="s">
        <v>196</v>
      </c>
      <c r="V34" s="35" t="s">
        <v>216</v>
      </c>
      <c r="W34" s="35" t="s">
        <v>196</v>
      </c>
      <c r="X34" s="35" t="s">
        <v>193</v>
      </c>
      <c r="Y34" s="35" t="s">
        <v>193</v>
      </c>
      <c r="Z34" s="35" t="s">
        <v>193</v>
      </c>
      <c r="AA34" s="35" t="s">
        <v>192</v>
      </c>
      <c r="AB34" s="35" t="s">
        <v>62</v>
      </c>
      <c r="AC34" s="35" t="s">
        <v>59</v>
      </c>
      <c r="AD34" s="35">
        <v>35.5</v>
      </c>
      <c r="AE34" s="35">
        <v>5.5</v>
      </c>
      <c r="AF34" s="35">
        <v>0.15</v>
      </c>
      <c r="AG34" s="35" t="s">
        <v>253</v>
      </c>
      <c r="AH34" s="35" t="s">
        <v>198</v>
      </c>
      <c r="AI34" s="35" t="s">
        <v>197</v>
      </c>
      <c r="AJ34" s="35" t="s">
        <v>197</v>
      </c>
      <c r="AK34" s="35" t="s">
        <v>204</v>
      </c>
      <c r="AL34" s="35" t="s">
        <v>388</v>
      </c>
      <c r="AM34" s="35" t="s">
        <v>203</v>
      </c>
      <c r="AN34" s="35" t="s">
        <v>205</v>
      </c>
      <c r="AO34" s="35" t="s">
        <v>219</v>
      </c>
      <c r="AP34" s="35" t="s">
        <v>207</v>
      </c>
      <c r="AQ34" s="35" t="s">
        <v>277</v>
      </c>
      <c r="AR34" s="35" t="s">
        <v>222</v>
      </c>
      <c r="AS34" s="35" t="s">
        <v>222</v>
      </c>
    </row>
    <row r="35" spans="1:45" ht="15.5" x14ac:dyDescent="0.35">
      <c r="A35" s="35">
        <v>33</v>
      </c>
      <c r="B35" s="35">
        <v>24</v>
      </c>
      <c r="C35" s="35" t="s">
        <v>186</v>
      </c>
      <c r="D35" s="35" t="s">
        <v>187</v>
      </c>
      <c r="E35" s="35" t="s">
        <v>382</v>
      </c>
      <c r="F35" s="35" t="s">
        <v>189</v>
      </c>
      <c r="G35" s="35" t="s">
        <v>317</v>
      </c>
      <c r="H35" s="35" t="s">
        <v>59</v>
      </c>
      <c r="I35" s="35">
        <v>0</v>
      </c>
      <c r="J35" s="35">
        <v>5.5</v>
      </c>
      <c r="K35" s="35">
        <v>0</v>
      </c>
      <c r="L35" s="35">
        <v>0</v>
      </c>
      <c r="M35" s="35" t="s">
        <v>192</v>
      </c>
      <c r="N35" s="35" t="s">
        <v>193</v>
      </c>
      <c r="O35" s="35" t="s">
        <v>214</v>
      </c>
      <c r="P35" s="35" t="s">
        <v>192</v>
      </c>
      <c r="Q35" s="35" t="s">
        <v>192</v>
      </c>
      <c r="R35" s="35" t="s">
        <v>192</v>
      </c>
      <c r="S35" s="35" t="s">
        <v>192</v>
      </c>
      <c r="T35" s="35" t="s">
        <v>396</v>
      </c>
      <c r="U35" s="35" t="s">
        <v>196</v>
      </c>
      <c r="V35" s="35" t="s">
        <v>198</v>
      </c>
      <c r="W35" s="35" t="s">
        <v>198</v>
      </c>
      <c r="X35" s="35" t="s">
        <v>200</v>
      </c>
      <c r="Y35" s="35" t="s">
        <v>192</v>
      </c>
      <c r="Z35" s="35" t="s">
        <v>199</v>
      </c>
      <c r="AA35" s="35" t="s">
        <v>192</v>
      </c>
      <c r="AB35" s="35" t="s">
        <v>60</v>
      </c>
      <c r="AC35" s="35" t="s">
        <v>59</v>
      </c>
      <c r="AD35" s="35">
        <v>15.5</v>
      </c>
      <c r="AE35" s="35">
        <v>5.5</v>
      </c>
      <c r="AF35" s="35">
        <v>0.35</v>
      </c>
      <c r="AG35" s="35" t="s">
        <v>397</v>
      </c>
      <c r="AH35" s="35" t="s">
        <v>196</v>
      </c>
      <c r="AI35" s="35" t="s">
        <v>198</v>
      </c>
      <c r="AJ35" s="35" t="s">
        <v>198</v>
      </c>
      <c r="AK35" s="35" t="s">
        <v>388</v>
      </c>
      <c r="AL35" s="35" t="s">
        <v>203</v>
      </c>
      <c r="AM35" s="35" t="s">
        <v>204</v>
      </c>
      <c r="AN35" s="35" t="s">
        <v>205</v>
      </c>
      <c r="AO35" s="35" t="s">
        <v>207</v>
      </c>
      <c r="AP35" s="35" t="s">
        <v>206</v>
      </c>
      <c r="AQ35" s="35" t="s">
        <v>302</v>
      </c>
      <c r="AR35" s="35" t="s">
        <v>731</v>
      </c>
      <c r="AS35" s="35" t="s">
        <v>222</v>
      </c>
    </row>
    <row r="36" spans="1:45" ht="15.5" x14ac:dyDescent="0.35">
      <c r="A36" s="35">
        <v>34</v>
      </c>
      <c r="B36" s="35">
        <v>21</v>
      </c>
      <c r="C36" s="35" t="s">
        <v>186</v>
      </c>
      <c r="D36" s="35" t="s">
        <v>187</v>
      </c>
      <c r="E36" s="35" t="s">
        <v>242</v>
      </c>
      <c r="F36" s="35" t="s">
        <v>226</v>
      </c>
      <c r="G36" s="35" t="s">
        <v>261</v>
      </c>
      <c r="H36" s="35" t="s">
        <v>60</v>
      </c>
      <c r="I36" s="35" t="s">
        <v>59</v>
      </c>
      <c r="J36" s="35">
        <v>15.5</v>
      </c>
      <c r="K36" s="35">
        <v>5.5</v>
      </c>
      <c r="L36" s="35">
        <v>0.35</v>
      </c>
      <c r="M36" s="35" t="s">
        <v>192</v>
      </c>
      <c r="N36" s="35" t="s">
        <v>192</v>
      </c>
      <c r="O36" s="35" t="s">
        <v>214</v>
      </c>
      <c r="P36" s="35" t="s">
        <v>236</v>
      </c>
      <c r="Q36" s="35" t="s">
        <v>192</v>
      </c>
      <c r="R36" s="35" t="s">
        <v>192</v>
      </c>
      <c r="S36" s="35" t="s">
        <v>193</v>
      </c>
      <c r="T36" s="35" t="s">
        <v>214</v>
      </c>
      <c r="U36" s="35" t="s">
        <v>197</v>
      </c>
      <c r="V36" s="35" t="s">
        <v>196</v>
      </c>
      <c r="W36" s="35" t="s">
        <v>196</v>
      </c>
      <c r="X36" s="35" t="s">
        <v>200</v>
      </c>
      <c r="Y36" s="35" t="s">
        <v>236</v>
      </c>
      <c r="Z36" s="35" t="s">
        <v>200</v>
      </c>
      <c r="AA36" s="35" t="s">
        <v>236</v>
      </c>
      <c r="AB36" s="35" t="s">
        <v>61</v>
      </c>
      <c r="AC36" s="35" t="s">
        <v>59</v>
      </c>
      <c r="AD36" s="35">
        <v>25.5</v>
      </c>
      <c r="AE36" s="35">
        <v>5.5</v>
      </c>
      <c r="AF36" s="35">
        <v>0.22</v>
      </c>
      <c r="AG36" s="35" t="s">
        <v>376</v>
      </c>
      <c r="AH36" s="35" t="s">
        <v>197</v>
      </c>
      <c r="AI36" s="35" t="s">
        <v>197</v>
      </c>
      <c r="AJ36" s="35" t="s">
        <v>197</v>
      </c>
      <c r="AK36" s="35" t="s">
        <v>388</v>
      </c>
      <c r="AL36" s="35" t="s">
        <v>204</v>
      </c>
      <c r="AM36" s="35" t="s">
        <v>203</v>
      </c>
      <c r="AN36" s="35" t="s">
        <v>207</v>
      </c>
      <c r="AO36" s="35" t="s">
        <v>219</v>
      </c>
      <c r="AP36" s="35" t="s">
        <v>206</v>
      </c>
      <c r="AQ36" s="35" t="s">
        <v>220</v>
      </c>
      <c r="AR36" s="35" t="s">
        <v>401</v>
      </c>
      <c r="AS36" s="35" t="s">
        <v>222</v>
      </c>
    </row>
    <row r="37" spans="1:45" ht="15.5" x14ac:dyDescent="0.35">
      <c r="A37" s="35">
        <v>35</v>
      </c>
      <c r="B37" s="35">
        <v>24</v>
      </c>
      <c r="C37" s="35" t="s">
        <v>186</v>
      </c>
      <c r="D37" s="35" t="s">
        <v>187</v>
      </c>
      <c r="E37" s="35" t="s">
        <v>404</v>
      </c>
      <c r="F37" s="35" t="s">
        <v>189</v>
      </c>
      <c r="G37" s="35" t="s">
        <v>317</v>
      </c>
      <c r="H37" s="35" t="s">
        <v>59</v>
      </c>
      <c r="I37" s="35">
        <v>0</v>
      </c>
      <c r="J37" s="35">
        <v>5.5</v>
      </c>
      <c r="K37" s="35">
        <v>0</v>
      </c>
      <c r="L37" s="35">
        <v>0</v>
      </c>
      <c r="M37" s="35" t="s">
        <v>192</v>
      </c>
      <c r="N37" s="35" t="s">
        <v>193</v>
      </c>
      <c r="O37" s="35" t="s">
        <v>405</v>
      </c>
      <c r="P37" s="35" t="s">
        <v>192</v>
      </c>
      <c r="Q37" s="35" t="s">
        <v>192</v>
      </c>
      <c r="R37" s="35" t="s">
        <v>192</v>
      </c>
      <c r="S37" s="35" t="s">
        <v>192</v>
      </c>
      <c r="T37" s="35" t="s">
        <v>405</v>
      </c>
      <c r="U37" s="35" t="s">
        <v>216</v>
      </c>
      <c r="V37" s="35" t="s">
        <v>196</v>
      </c>
      <c r="W37" s="35" t="s">
        <v>196</v>
      </c>
      <c r="X37" s="35" t="s">
        <v>192</v>
      </c>
      <c r="Y37" s="35" t="s">
        <v>192</v>
      </c>
      <c r="Z37" s="35" t="s">
        <v>199</v>
      </c>
      <c r="AA37" s="35" t="s">
        <v>199</v>
      </c>
      <c r="AB37" s="35" t="s">
        <v>68</v>
      </c>
      <c r="AC37" s="35" t="s">
        <v>61</v>
      </c>
      <c r="AD37" s="35">
        <v>95.5</v>
      </c>
      <c r="AE37" s="35">
        <v>25.5</v>
      </c>
      <c r="AF37" s="35">
        <v>0.27</v>
      </c>
      <c r="AG37" s="35" t="s">
        <v>406</v>
      </c>
      <c r="AH37" s="35" t="s">
        <v>198</v>
      </c>
      <c r="AI37" s="35" t="s">
        <v>196</v>
      </c>
      <c r="AJ37" s="35" t="s">
        <v>196</v>
      </c>
      <c r="AK37" s="35" t="s">
        <v>388</v>
      </c>
      <c r="AL37" s="35" t="s">
        <v>203</v>
      </c>
      <c r="AM37" s="35" t="s">
        <v>407</v>
      </c>
      <c r="AN37" s="35" t="s">
        <v>207</v>
      </c>
      <c r="AO37" s="35" t="s">
        <v>206</v>
      </c>
      <c r="AP37" s="35" t="s">
        <v>205</v>
      </c>
      <c r="AQ37" s="35" t="s">
        <v>220</v>
      </c>
      <c r="AR37" s="35" t="s">
        <v>408</v>
      </c>
      <c r="AS37" s="35" t="s">
        <v>222</v>
      </c>
    </row>
    <row r="38" spans="1:45" ht="15.5" x14ac:dyDescent="0.35">
      <c r="A38" s="35">
        <v>36</v>
      </c>
      <c r="B38" s="35">
        <v>22</v>
      </c>
      <c r="C38" s="35" t="s">
        <v>325</v>
      </c>
      <c r="D38" s="35" t="s">
        <v>187</v>
      </c>
      <c r="E38" s="35" t="s">
        <v>382</v>
      </c>
      <c r="F38" s="35" t="s">
        <v>189</v>
      </c>
      <c r="G38" s="35" t="s">
        <v>317</v>
      </c>
      <c r="H38" s="35" t="s">
        <v>59</v>
      </c>
      <c r="I38" s="35">
        <v>0</v>
      </c>
      <c r="J38" s="35">
        <v>5.5</v>
      </c>
      <c r="K38" s="35">
        <v>0</v>
      </c>
      <c r="L38" s="35">
        <v>0</v>
      </c>
      <c r="M38" s="35" t="s">
        <v>192</v>
      </c>
      <c r="N38" s="35" t="s">
        <v>193</v>
      </c>
      <c r="O38" s="35" t="s">
        <v>386</v>
      </c>
      <c r="P38" s="35" t="s">
        <v>193</v>
      </c>
      <c r="Q38" s="35" t="s">
        <v>193</v>
      </c>
      <c r="R38" s="35" t="s">
        <v>192</v>
      </c>
      <c r="S38" s="35" t="s">
        <v>193</v>
      </c>
      <c r="T38" s="35" t="s">
        <v>237</v>
      </c>
      <c r="U38" s="35" t="s">
        <v>295</v>
      </c>
      <c r="V38" s="35" t="s">
        <v>196</v>
      </c>
      <c r="W38" s="35" t="s">
        <v>196</v>
      </c>
      <c r="X38" s="35" t="s">
        <v>199</v>
      </c>
      <c r="Y38" s="35" t="s">
        <v>199</v>
      </c>
      <c r="Z38" s="35" t="s">
        <v>199</v>
      </c>
      <c r="AA38" s="35" t="s">
        <v>199</v>
      </c>
      <c r="AB38" s="35" t="s">
        <v>66</v>
      </c>
      <c r="AC38" s="35" t="s">
        <v>64</v>
      </c>
      <c r="AD38" s="35">
        <v>75.5</v>
      </c>
      <c r="AE38" s="35">
        <v>55.5</v>
      </c>
      <c r="AF38" s="35">
        <v>0.74</v>
      </c>
      <c r="AG38" s="35" t="s">
        <v>411</v>
      </c>
      <c r="AH38" s="35" t="s">
        <v>198</v>
      </c>
      <c r="AI38" s="35" t="s">
        <v>198</v>
      </c>
      <c r="AJ38" s="35" t="s">
        <v>198</v>
      </c>
      <c r="AK38" s="35" t="s">
        <v>204</v>
      </c>
      <c r="AL38" s="35" t="s">
        <v>388</v>
      </c>
      <c r="AM38" s="35" t="s">
        <v>203</v>
      </c>
      <c r="AN38" s="35" t="s">
        <v>205</v>
      </c>
      <c r="AO38" s="35" t="s">
        <v>207</v>
      </c>
      <c r="AP38" s="35" t="s">
        <v>255</v>
      </c>
      <c r="AQ38" s="35" t="s">
        <v>220</v>
      </c>
      <c r="AR38" s="35" t="s">
        <v>412</v>
      </c>
      <c r="AS38" s="35" t="s">
        <v>413</v>
      </c>
    </row>
    <row r="39" spans="1:45" ht="15.5" x14ac:dyDescent="0.35">
      <c r="A39" s="35">
        <v>37</v>
      </c>
      <c r="B39" s="35">
        <v>21</v>
      </c>
      <c r="C39" s="35" t="s">
        <v>186</v>
      </c>
      <c r="D39" s="35" t="s">
        <v>187</v>
      </c>
      <c r="E39" s="35" t="s">
        <v>416</v>
      </c>
      <c r="F39" s="35" t="s">
        <v>226</v>
      </c>
      <c r="G39" s="35" t="s">
        <v>261</v>
      </c>
      <c r="H39" s="35" t="s">
        <v>60</v>
      </c>
      <c r="I39" s="35" t="s">
        <v>59</v>
      </c>
      <c r="J39" s="35">
        <v>15.5</v>
      </c>
      <c r="K39" s="35">
        <v>5.5</v>
      </c>
      <c r="L39" s="35">
        <v>0.35</v>
      </c>
      <c r="M39" s="35" t="s">
        <v>192</v>
      </c>
      <c r="N39" s="35" t="s">
        <v>192</v>
      </c>
      <c r="O39" s="35" t="s">
        <v>228</v>
      </c>
      <c r="P39" s="35" t="s">
        <v>192</v>
      </c>
      <c r="Q39" s="35" t="s">
        <v>192</v>
      </c>
      <c r="R39" s="35" t="s">
        <v>192</v>
      </c>
      <c r="S39" s="35" t="s">
        <v>192</v>
      </c>
      <c r="T39" s="35" t="s">
        <v>228</v>
      </c>
      <c r="U39" s="35" t="s">
        <v>295</v>
      </c>
      <c r="V39" s="35" t="s">
        <v>198</v>
      </c>
      <c r="W39" s="35" t="s">
        <v>198</v>
      </c>
      <c r="X39" s="35" t="s">
        <v>199</v>
      </c>
      <c r="Y39" s="35" t="s">
        <v>199</v>
      </c>
      <c r="Z39" s="35" t="s">
        <v>199</v>
      </c>
      <c r="AA39" s="35" t="s">
        <v>199</v>
      </c>
      <c r="AB39" s="35" t="s">
        <v>69</v>
      </c>
      <c r="AC39" s="35" t="s">
        <v>64</v>
      </c>
      <c r="AD39" s="35">
        <v>105.5</v>
      </c>
      <c r="AE39" s="35">
        <v>55.5</v>
      </c>
      <c r="AF39" s="35">
        <v>0.53</v>
      </c>
      <c r="AG39" s="35" t="s">
        <v>417</v>
      </c>
      <c r="AH39" s="35" t="s">
        <v>197</v>
      </c>
      <c r="AI39" s="35" t="s">
        <v>198</v>
      </c>
      <c r="AJ39" s="35" t="s">
        <v>198</v>
      </c>
      <c r="AK39" s="35" t="s">
        <v>203</v>
      </c>
      <c r="AL39" s="35" t="s">
        <v>388</v>
      </c>
      <c r="AM39" s="35" t="s">
        <v>389</v>
      </c>
      <c r="AN39" s="35" t="s">
        <v>205</v>
      </c>
      <c r="AO39" s="35" t="s">
        <v>219</v>
      </c>
      <c r="AP39" s="35" t="s">
        <v>207</v>
      </c>
      <c r="AQ39" s="35" t="s">
        <v>220</v>
      </c>
      <c r="AR39" s="35" t="s">
        <v>418</v>
      </c>
      <c r="AS39" s="35" t="s">
        <v>222</v>
      </c>
    </row>
    <row r="40" spans="1:45" ht="15.5" x14ac:dyDescent="0.35">
      <c r="A40" s="35">
        <v>38</v>
      </c>
      <c r="B40" s="35">
        <v>21</v>
      </c>
      <c r="C40" s="35" t="s">
        <v>186</v>
      </c>
      <c r="D40" s="35" t="s">
        <v>187</v>
      </c>
      <c r="E40" s="35" t="s">
        <v>416</v>
      </c>
      <c r="F40" s="35" t="s">
        <v>226</v>
      </c>
      <c r="G40" s="35" t="s">
        <v>250</v>
      </c>
      <c r="H40" s="35" t="s">
        <v>59</v>
      </c>
      <c r="I40" s="35">
        <v>0</v>
      </c>
      <c r="J40" s="35">
        <v>5.5</v>
      </c>
      <c r="K40" s="35">
        <v>0</v>
      </c>
      <c r="L40" s="35">
        <v>0</v>
      </c>
      <c r="M40" s="35" t="s">
        <v>200</v>
      </c>
      <c r="N40" s="35" t="s">
        <v>192</v>
      </c>
      <c r="O40" s="35" t="s">
        <v>269</v>
      </c>
      <c r="P40" s="35" t="s">
        <v>193</v>
      </c>
      <c r="Q40" s="35" t="s">
        <v>193</v>
      </c>
      <c r="R40" s="35" t="s">
        <v>192</v>
      </c>
      <c r="S40" s="35" t="s">
        <v>193</v>
      </c>
      <c r="T40" s="35" t="s">
        <v>237</v>
      </c>
      <c r="U40" s="35" t="s">
        <v>295</v>
      </c>
      <c r="V40" s="35" t="s">
        <v>198</v>
      </c>
      <c r="W40" s="35" t="s">
        <v>197</v>
      </c>
      <c r="X40" s="35" t="s">
        <v>193</v>
      </c>
      <c r="Y40" s="35" t="s">
        <v>193</v>
      </c>
      <c r="Z40" s="35" t="s">
        <v>200</v>
      </c>
      <c r="AA40" s="35" t="s">
        <v>193</v>
      </c>
      <c r="AB40" s="35" t="s">
        <v>66</v>
      </c>
      <c r="AC40" s="35" t="s">
        <v>59</v>
      </c>
      <c r="AD40" s="35">
        <v>75.5</v>
      </c>
      <c r="AE40" s="35">
        <v>5.5</v>
      </c>
      <c r="AF40" s="35">
        <v>7.0000000000000007E-2</v>
      </c>
      <c r="AG40" s="35" t="s">
        <v>421</v>
      </c>
      <c r="AH40" s="35" t="s">
        <v>197</v>
      </c>
      <c r="AI40" s="35" t="s">
        <v>198</v>
      </c>
      <c r="AJ40" s="35" t="s">
        <v>198</v>
      </c>
      <c r="AK40" s="35" t="s">
        <v>388</v>
      </c>
      <c r="AL40" s="35" t="s">
        <v>203</v>
      </c>
      <c r="AM40" s="35" t="s">
        <v>407</v>
      </c>
      <c r="AN40" s="35" t="s">
        <v>205</v>
      </c>
      <c r="AO40" s="35" t="s">
        <v>219</v>
      </c>
      <c r="AP40" s="35" t="s">
        <v>207</v>
      </c>
      <c r="AQ40" s="35" t="s">
        <v>220</v>
      </c>
      <c r="AR40" s="35" t="s">
        <v>222</v>
      </c>
      <c r="AS40" s="35" t="s">
        <v>222</v>
      </c>
    </row>
    <row r="41" spans="1:45" ht="15.5" x14ac:dyDescent="0.35">
      <c r="A41" s="35">
        <v>39</v>
      </c>
      <c r="B41" s="35">
        <v>29</v>
      </c>
      <c r="C41" s="35" t="s">
        <v>186</v>
      </c>
      <c r="D41" s="35" t="s">
        <v>187</v>
      </c>
      <c r="E41" s="35" t="s">
        <v>425</v>
      </c>
      <c r="F41" s="35" t="s">
        <v>226</v>
      </c>
      <c r="G41" s="35" t="s">
        <v>227</v>
      </c>
      <c r="H41" s="35" t="s">
        <v>59</v>
      </c>
      <c r="I41" s="35">
        <v>0</v>
      </c>
      <c r="J41" s="35">
        <v>5.5</v>
      </c>
      <c r="K41" s="35">
        <v>0</v>
      </c>
      <c r="L41" s="35">
        <v>0</v>
      </c>
      <c r="M41" s="35" t="s">
        <v>200</v>
      </c>
      <c r="N41" s="35" t="s">
        <v>193</v>
      </c>
      <c r="O41" s="35" t="s">
        <v>251</v>
      </c>
      <c r="P41" s="35" t="s">
        <v>192</v>
      </c>
      <c r="Q41" s="35" t="s">
        <v>193</v>
      </c>
      <c r="R41" s="35" t="s">
        <v>192</v>
      </c>
      <c r="S41" s="35" t="s">
        <v>193</v>
      </c>
      <c r="T41" s="35" t="s">
        <v>237</v>
      </c>
      <c r="U41" s="35" t="s">
        <v>196</v>
      </c>
      <c r="V41" s="35" t="s">
        <v>198</v>
      </c>
      <c r="W41" s="35" t="s">
        <v>197</v>
      </c>
      <c r="X41" s="35" t="s">
        <v>193</v>
      </c>
      <c r="Y41" s="35" t="s">
        <v>193</v>
      </c>
      <c r="Z41" s="35" t="s">
        <v>200</v>
      </c>
      <c r="AA41" s="35" t="s">
        <v>193</v>
      </c>
      <c r="AB41" s="35" t="s">
        <v>69</v>
      </c>
      <c r="AC41" s="35" t="s">
        <v>59</v>
      </c>
      <c r="AD41" s="35">
        <v>105.5</v>
      </c>
      <c r="AE41" s="35">
        <v>5.5</v>
      </c>
      <c r="AF41" s="35">
        <v>0.05</v>
      </c>
      <c r="AG41" s="35" t="s">
        <v>421</v>
      </c>
      <c r="AH41" s="35" t="s">
        <v>198</v>
      </c>
      <c r="AI41" s="35" t="s">
        <v>198</v>
      </c>
      <c r="AJ41" s="35" t="s">
        <v>198</v>
      </c>
      <c r="AK41" s="35" t="s">
        <v>203</v>
      </c>
      <c r="AL41" s="35" t="s">
        <v>426</v>
      </c>
      <c r="AM41" s="35" t="s">
        <v>204</v>
      </c>
      <c r="AN41" s="35" t="s">
        <v>219</v>
      </c>
      <c r="AO41" s="35" t="s">
        <v>205</v>
      </c>
      <c r="AP41" s="35" t="s">
        <v>207</v>
      </c>
      <c r="AQ41" s="35" t="s">
        <v>220</v>
      </c>
      <c r="AR41" s="35" t="s">
        <v>427</v>
      </c>
      <c r="AS41" s="35" t="s">
        <v>222</v>
      </c>
    </row>
    <row r="42" spans="1:45" ht="15.5" x14ac:dyDescent="0.35">
      <c r="A42" s="35">
        <v>40</v>
      </c>
      <c r="B42" s="35">
        <v>23</v>
      </c>
      <c r="C42" s="35" t="s">
        <v>186</v>
      </c>
      <c r="D42" s="35" t="s">
        <v>187</v>
      </c>
      <c r="E42" s="35" t="s">
        <v>430</v>
      </c>
      <c r="F42" s="35" t="s">
        <v>226</v>
      </c>
      <c r="G42" s="35" t="s">
        <v>227</v>
      </c>
      <c r="H42" s="35" t="s">
        <v>59</v>
      </c>
      <c r="I42" s="35" t="s">
        <v>59</v>
      </c>
      <c r="J42" s="35">
        <v>5.5</v>
      </c>
      <c r="K42" s="35">
        <v>5.5</v>
      </c>
      <c r="L42" s="35">
        <v>1</v>
      </c>
      <c r="M42" s="35" t="s">
        <v>192</v>
      </c>
      <c r="N42" s="35" t="s">
        <v>192</v>
      </c>
      <c r="O42" s="35" t="s">
        <v>251</v>
      </c>
      <c r="P42" s="35" t="s">
        <v>192</v>
      </c>
      <c r="Q42" s="35" t="s">
        <v>192</v>
      </c>
      <c r="R42" s="35" t="s">
        <v>192</v>
      </c>
      <c r="S42" s="35" t="s">
        <v>193</v>
      </c>
      <c r="T42" s="35" t="s">
        <v>294</v>
      </c>
      <c r="U42" s="35" t="s">
        <v>216</v>
      </c>
      <c r="V42" s="35" t="s">
        <v>197</v>
      </c>
      <c r="W42" s="35" t="s">
        <v>197</v>
      </c>
      <c r="X42" s="35" t="s">
        <v>192</v>
      </c>
      <c r="Y42" s="35" t="s">
        <v>192</v>
      </c>
      <c r="Z42" s="35" t="s">
        <v>199</v>
      </c>
      <c r="AA42" s="35" t="s">
        <v>199</v>
      </c>
      <c r="AB42" s="35" t="s">
        <v>61</v>
      </c>
      <c r="AC42" s="35" t="s">
        <v>59</v>
      </c>
      <c r="AD42" s="35">
        <v>25.5</v>
      </c>
      <c r="AE42" s="35">
        <v>5.5</v>
      </c>
      <c r="AF42" s="35">
        <v>0.22</v>
      </c>
      <c r="AG42" s="35" t="s">
        <v>253</v>
      </c>
      <c r="AH42" s="35" t="s">
        <v>197</v>
      </c>
      <c r="AI42" s="35" t="s">
        <v>198</v>
      </c>
      <c r="AJ42" s="35" t="s">
        <v>198</v>
      </c>
      <c r="AK42" s="35" t="s">
        <v>202</v>
      </c>
      <c r="AL42" s="35" t="s">
        <v>203</v>
      </c>
      <c r="AM42" s="35" t="s">
        <v>204</v>
      </c>
      <c r="AN42" s="35" t="s">
        <v>219</v>
      </c>
      <c r="AO42" s="35" t="s">
        <v>206</v>
      </c>
      <c r="AP42" s="35" t="s">
        <v>205</v>
      </c>
      <c r="AQ42" s="35" t="s">
        <v>277</v>
      </c>
      <c r="AR42" s="35" t="s">
        <v>222</v>
      </c>
      <c r="AS42" s="35" t="s">
        <v>222</v>
      </c>
    </row>
    <row r="43" spans="1:45" ht="15.5" x14ac:dyDescent="0.35">
      <c r="A43" s="35">
        <v>41</v>
      </c>
      <c r="B43" s="35">
        <v>24</v>
      </c>
      <c r="C43" s="35" t="s">
        <v>186</v>
      </c>
      <c r="D43" s="35" t="s">
        <v>187</v>
      </c>
      <c r="E43" s="35" t="s">
        <v>416</v>
      </c>
      <c r="F43" s="35" t="s">
        <v>226</v>
      </c>
      <c r="G43" s="35" t="s">
        <v>250</v>
      </c>
      <c r="H43" s="35" t="s">
        <v>59</v>
      </c>
      <c r="I43" s="35">
        <v>0</v>
      </c>
      <c r="J43" s="35">
        <v>5.5</v>
      </c>
      <c r="K43" s="35">
        <v>0</v>
      </c>
      <c r="L43" s="35">
        <v>0</v>
      </c>
      <c r="M43" s="35" t="s">
        <v>236</v>
      </c>
      <c r="N43" s="35" t="s">
        <v>193</v>
      </c>
      <c r="O43" s="35" t="s">
        <v>228</v>
      </c>
      <c r="P43" s="35" t="s">
        <v>236</v>
      </c>
      <c r="Q43" s="35" t="s">
        <v>192</v>
      </c>
      <c r="R43" s="35" t="s">
        <v>193</v>
      </c>
      <c r="S43" s="35" t="s">
        <v>193</v>
      </c>
      <c r="T43" s="35" t="s">
        <v>375</v>
      </c>
      <c r="U43" s="35" t="s">
        <v>196</v>
      </c>
      <c r="V43" s="35" t="s">
        <v>198</v>
      </c>
      <c r="W43" s="35" t="s">
        <v>198</v>
      </c>
      <c r="X43" s="35" t="s">
        <v>200</v>
      </c>
      <c r="Y43" s="35" t="s">
        <v>192</v>
      </c>
      <c r="Z43" s="35" t="s">
        <v>200</v>
      </c>
      <c r="AA43" s="35" t="s">
        <v>192</v>
      </c>
      <c r="AB43" s="35" t="s">
        <v>65</v>
      </c>
      <c r="AC43" s="35" t="s">
        <v>59</v>
      </c>
      <c r="AD43" s="35">
        <v>65.5</v>
      </c>
      <c r="AE43" s="35">
        <v>5.5</v>
      </c>
      <c r="AF43" s="35">
        <v>0.08</v>
      </c>
      <c r="AG43" s="35" t="s">
        <v>253</v>
      </c>
      <c r="AH43" s="35" t="s">
        <v>196</v>
      </c>
      <c r="AI43" s="35" t="s">
        <v>198</v>
      </c>
      <c r="AJ43" s="35" t="s">
        <v>198</v>
      </c>
      <c r="AK43" s="35" t="s">
        <v>433</v>
      </c>
      <c r="AL43" s="35" t="s">
        <v>388</v>
      </c>
      <c r="AM43" s="35" t="s">
        <v>389</v>
      </c>
      <c r="AN43" s="35" t="s">
        <v>205</v>
      </c>
      <c r="AO43" s="35" t="s">
        <v>434</v>
      </c>
      <c r="AP43" s="35" t="s">
        <v>207</v>
      </c>
      <c r="AQ43" s="35" t="s">
        <v>220</v>
      </c>
      <c r="AR43" s="35" t="s">
        <v>435</v>
      </c>
      <c r="AS43" s="35" t="s">
        <v>436</v>
      </c>
    </row>
    <row r="44" spans="1:45" ht="15.5" x14ac:dyDescent="0.35">
      <c r="A44" s="35">
        <v>42</v>
      </c>
      <c r="B44" s="35">
        <v>22</v>
      </c>
      <c r="C44" s="35" t="s">
        <v>186</v>
      </c>
      <c r="D44" s="35" t="s">
        <v>187</v>
      </c>
      <c r="E44" s="35" t="s">
        <v>281</v>
      </c>
      <c r="F44" s="35" t="s">
        <v>189</v>
      </c>
      <c r="G44" s="35" t="s">
        <v>317</v>
      </c>
      <c r="H44" s="35">
        <v>0</v>
      </c>
      <c r="I44" s="35">
        <v>0</v>
      </c>
      <c r="J44" s="35">
        <v>0</v>
      </c>
      <c r="K44" s="35">
        <v>0</v>
      </c>
      <c r="L44" s="35">
        <v>0</v>
      </c>
      <c r="M44" s="35" t="s">
        <v>193</v>
      </c>
      <c r="N44" s="35" t="s">
        <v>193</v>
      </c>
      <c r="O44" s="35" t="s">
        <v>235</v>
      </c>
      <c r="P44" s="35" t="s">
        <v>193</v>
      </c>
      <c r="Q44" s="35" t="s">
        <v>193</v>
      </c>
      <c r="R44" s="35" t="s">
        <v>193</v>
      </c>
      <c r="S44" s="35" t="s">
        <v>193</v>
      </c>
      <c r="T44" s="35" t="s">
        <v>732</v>
      </c>
      <c r="U44" s="35" t="s">
        <v>196</v>
      </c>
      <c r="V44" s="35" t="s">
        <v>196</v>
      </c>
      <c r="W44" s="35" t="s">
        <v>196</v>
      </c>
      <c r="X44" s="35" t="s">
        <v>199</v>
      </c>
      <c r="Y44" s="35" t="s">
        <v>192</v>
      </c>
      <c r="Z44" s="35" t="s">
        <v>199</v>
      </c>
      <c r="AA44" s="35" t="s">
        <v>192</v>
      </c>
      <c r="AB44" s="35" t="s">
        <v>64</v>
      </c>
      <c r="AC44" s="35" t="s">
        <v>59</v>
      </c>
      <c r="AD44" s="35">
        <v>55.5</v>
      </c>
      <c r="AE44" s="35">
        <v>5.5</v>
      </c>
      <c r="AF44" s="35">
        <v>0.1</v>
      </c>
      <c r="AG44" s="35" t="s">
        <v>440</v>
      </c>
      <c r="AH44" s="35" t="s">
        <v>197</v>
      </c>
      <c r="AI44" s="35" t="s">
        <v>198</v>
      </c>
      <c r="AJ44" s="35" t="s">
        <v>197</v>
      </c>
      <c r="AK44" s="35" t="s">
        <v>388</v>
      </c>
      <c r="AL44" s="35" t="s">
        <v>203</v>
      </c>
      <c r="AM44" s="35" t="s">
        <v>204</v>
      </c>
      <c r="AN44" s="35" t="s">
        <v>205</v>
      </c>
      <c r="AO44" s="35" t="s">
        <v>441</v>
      </c>
      <c r="AP44" s="35" t="s">
        <v>207</v>
      </c>
      <c r="AQ44" s="35" t="s">
        <v>277</v>
      </c>
      <c r="AR44" s="35" t="s">
        <v>442</v>
      </c>
      <c r="AS44" s="35" t="s">
        <v>222</v>
      </c>
    </row>
    <row r="45" spans="1:45" ht="15.5" x14ac:dyDescent="0.35">
      <c r="A45" s="35">
        <v>43</v>
      </c>
      <c r="B45" s="35">
        <v>23</v>
      </c>
      <c r="C45" s="35" t="s">
        <v>186</v>
      </c>
      <c r="D45" s="35" t="s">
        <v>187</v>
      </c>
      <c r="E45" s="35" t="s">
        <v>260</v>
      </c>
      <c r="F45" s="35" t="s">
        <v>226</v>
      </c>
      <c r="G45" s="35" t="s">
        <v>227</v>
      </c>
      <c r="H45" s="35" t="s">
        <v>59</v>
      </c>
      <c r="I45" s="35" t="s">
        <v>59</v>
      </c>
      <c r="J45" s="35">
        <v>5.5</v>
      </c>
      <c r="K45" s="35">
        <v>5.5</v>
      </c>
      <c r="L45" s="35">
        <v>1</v>
      </c>
      <c r="M45" s="35" t="s">
        <v>192</v>
      </c>
      <c r="N45" s="35" t="s">
        <v>192</v>
      </c>
      <c r="O45" s="35" t="s">
        <v>237</v>
      </c>
      <c r="P45" s="35" t="s">
        <v>192</v>
      </c>
      <c r="Q45" s="35" t="s">
        <v>192</v>
      </c>
      <c r="R45" s="35" t="s">
        <v>192</v>
      </c>
      <c r="S45" s="35" t="s">
        <v>192</v>
      </c>
      <c r="T45" s="35" t="s">
        <v>237</v>
      </c>
      <c r="U45" s="35" t="s">
        <v>216</v>
      </c>
      <c r="V45" s="35" t="s">
        <v>197</v>
      </c>
      <c r="W45" s="35" t="s">
        <v>197</v>
      </c>
      <c r="X45" s="35" t="s">
        <v>236</v>
      </c>
      <c r="Y45" s="35" t="s">
        <v>192</v>
      </c>
      <c r="Z45" s="35" t="s">
        <v>236</v>
      </c>
      <c r="AA45" s="35" t="s">
        <v>192</v>
      </c>
      <c r="AB45" s="35" t="s">
        <v>60</v>
      </c>
      <c r="AC45" s="35" t="s">
        <v>59</v>
      </c>
      <c r="AD45" s="35">
        <v>15.5</v>
      </c>
      <c r="AE45" s="35">
        <v>5.5</v>
      </c>
      <c r="AF45" s="35">
        <v>0.35</v>
      </c>
      <c r="AG45" s="35" t="s">
        <v>253</v>
      </c>
      <c r="AH45" s="35" t="s">
        <v>197</v>
      </c>
      <c r="AI45" s="35" t="s">
        <v>197</v>
      </c>
      <c r="AJ45" s="35" t="s">
        <v>197</v>
      </c>
      <c r="AK45" s="35" t="s">
        <v>388</v>
      </c>
      <c r="AL45" s="35" t="s">
        <v>204</v>
      </c>
      <c r="AM45" s="35" t="s">
        <v>203</v>
      </c>
      <c r="AN45" s="35" t="s">
        <v>219</v>
      </c>
      <c r="AO45" s="35" t="s">
        <v>206</v>
      </c>
      <c r="AP45" s="35" t="s">
        <v>205</v>
      </c>
      <c r="AQ45" s="35" t="s">
        <v>220</v>
      </c>
      <c r="AR45" s="35" t="s">
        <v>445</v>
      </c>
      <c r="AS45" s="35" t="s">
        <v>222</v>
      </c>
    </row>
    <row r="46" spans="1:45" ht="15.5" x14ac:dyDescent="0.35">
      <c r="A46" s="35">
        <v>44</v>
      </c>
      <c r="B46" s="35">
        <v>21</v>
      </c>
      <c r="C46" s="35" t="s">
        <v>186</v>
      </c>
      <c r="D46" s="35" t="s">
        <v>187</v>
      </c>
      <c r="E46" s="35" t="s">
        <v>249</v>
      </c>
      <c r="F46" s="35" t="s">
        <v>226</v>
      </c>
      <c r="G46" s="35" t="s">
        <v>227</v>
      </c>
      <c r="H46" s="35" t="s">
        <v>59</v>
      </c>
      <c r="I46" s="35">
        <v>0</v>
      </c>
      <c r="J46" s="35">
        <v>5.5</v>
      </c>
      <c r="K46" s="35">
        <v>0</v>
      </c>
      <c r="L46" s="35">
        <v>0</v>
      </c>
      <c r="M46" s="35" t="s">
        <v>192</v>
      </c>
      <c r="N46" s="35" t="s">
        <v>193</v>
      </c>
      <c r="O46" s="35" t="s">
        <v>269</v>
      </c>
      <c r="P46" s="35" t="s">
        <v>192</v>
      </c>
      <c r="Q46" s="35" t="s">
        <v>192</v>
      </c>
      <c r="R46" s="35" t="s">
        <v>192</v>
      </c>
      <c r="S46" s="35" t="s">
        <v>192</v>
      </c>
      <c r="T46" s="35" t="s">
        <v>448</v>
      </c>
      <c r="U46" s="35" t="s">
        <v>295</v>
      </c>
      <c r="V46" s="35" t="s">
        <v>197</v>
      </c>
      <c r="W46" s="35" t="s">
        <v>197</v>
      </c>
      <c r="X46" s="35" t="s">
        <v>200</v>
      </c>
      <c r="Y46" s="35" t="s">
        <v>192</v>
      </c>
      <c r="Z46" s="35" t="s">
        <v>200</v>
      </c>
      <c r="AA46" s="35" t="s">
        <v>192</v>
      </c>
      <c r="AB46" s="35" t="s">
        <v>61</v>
      </c>
      <c r="AC46" s="35" t="s">
        <v>59</v>
      </c>
      <c r="AD46" s="35">
        <v>25.5</v>
      </c>
      <c r="AE46" s="35">
        <v>5.5</v>
      </c>
      <c r="AF46" s="35">
        <v>0.22</v>
      </c>
      <c r="AG46" s="35" t="s">
        <v>253</v>
      </c>
      <c r="AH46" s="35" t="s">
        <v>198</v>
      </c>
      <c r="AI46" s="35" t="s">
        <v>197</v>
      </c>
      <c r="AJ46" s="35" t="s">
        <v>197</v>
      </c>
      <c r="AK46" s="35" t="s">
        <v>202</v>
      </c>
      <c r="AL46" s="35" t="s">
        <v>203</v>
      </c>
      <c r="AM46" s="35" t="s">
        <v>204</v>
      </c>
      <c r="AN46" s="35" t="s">
        <v>219</v>
      </c>
      <c r="AO46" s="35" t="s">
        <v>206</v>
      </c>
      <c r="AP46" s="35" t="s">
        <v>207</v>
      </c>
      <c r="AQ46" s="35" t="s">
        <v>302</v>
      </c>
      <c r="AR46" s="35" t="s">
        <v>222</v>
      </c>
      <c r="AS46" s="35" t="s">
        <v>222</v>
      </c>
    </row>
    <row r="47" spans="1:45" ht="15.5" x14ac:dyDescent="0.35">
      <c r="A47" s="35">
        <v>45</v>
      </c>
      <c r="B47" s="35">
        <v>30</v>
      </c>
      <c r="C47" s="35" t="s">
        <v>349</v>
      </c>
      <c r="D47" s="35" t="s">
        <v>187</v>
      </c>
      <c r="E47" s="35" t="s">
        <v>364</v>
      </c>
      <c r="F47" s="35" t="s">
        <v>226</v>
      </c>
      <c r="G47" s="35" t="s">
        <v>250</v>
      </c>
      <c r="H47" s="35" t="s">
        <v>59</v>
      </c>
      <c r="I47" s="35">
        <v>0</v>
      </c>
      <c r="J47" s="35">
        <v>5.5</v>
      </c>
      <c r="K47" s="35">
        <v>0</v>
      </c>
      <c r="L47" s="35">
        <v>0</v>
      </c>
      <c r="M47" s="35" t="s">
        <v>192</v>
      </c>
      <c r="N47" s="35" t="s">
        <v>193</v>
      </c>
      <c r="O47" s="35" t="s">
        <v>237</v>
      </c>
      <c r="P47" s="35" t="s">
        <v>192</v>
      </c>
      <c r="Q47" s="35" t="s">
        <v>193</v>
      </c>
      <c r="R47" s="35" t="s">
        <v>192</v>
      </c>
      <c r="S47" s="35" t="s">
        <v>193</v>
      </c>
      <c r="T47" s="35" t="s">
        <v>237</v>
      </c>
      <c r="U47" s="35" t="s">
        <v>196</v>
      </c>
      <c r="V47" s="35" t="s">
        <v>197</v>
      </c>
      <c r="W47" s="35" t="s">
        <v>197</v>
      </c>
      <c r="X47" s="35" t="s">
        <v>199</v>
      </c>
      <c r="Y47" s="35" t="s">
        <v>199</v>
      </c>
      <c r="Z47" s="35" t="s">
        <v>199</v>
      </c>
      <c r="AA47" s="35" t="s">
        <v>199</v>
      </c>
      <c r="AB47" s="35" t="s">
        <v>61</v>
      </c>
      <c r="AC47" s="35" t="s">
        <v>60</v>
      </c>
      <c r="AD47" s="35">
        <v>25.5</v>
      </c>
      <c r="AE47" s="35">
        <v>15.5</v>
      </c>
      <c r="AF47" s="35">
        <v>0.61</v>
      </c>
      <c r="AG47" s="35" t="s">
        <v>451</v>
      </c>
      <c r="AH47" s="35" t="s">
        <v>198</v>
      </c>
      <c r="AI47" s="35" t="s">
        <v>198</v>
      </c>
      <c r="AJ47" s="35" t="s">
        <v>198</v>
      </c>
      <c r="AK47" s="35" t="s">
        <v>407</v>
      </c>
      <c r="AL47" s="35" t="s">
        <v>203</v>
      </c>
      <c r="AM47" s="35" t="s">
        <v>388</v>
      </c>
      <c r="AN47" s="35" t="s">
        <v>205</v>
      </c>
      <c r="AO47" s="35" t="s">
        <v>207</v>
      </c>
      <c r="AP47" s="35" t="s">
        <v>206</v>
      </c>
      <c r="AQ47" s="35" t="s">
        <v>220</v>
      </c>
      <c r="AR47" s="35" t="s">
        <v>452</v>
      </c>
      <c r="AS47" s="35" t="s">
        <v>222</v>
      </c>
    </row>
    <row r="48" spans="1:45" ht="15.5" x14ac:dyDescent="0.35">
      <c r="A48" s="35">
        <v>46</v>
      </c>
      <c r="B48" s="35">
        <v>24</v>
      </c>
      <c r="C48" s="35" t="s">
        <v>186</v>
      </c>
      <c r="D48" s="35" t="s">
        <v>187</v>
      </c>
      <c r="E48" s="35" t="s">
        <v>320</v>
      </c>
      <c r="F48" s="35" t="s">
        <v>189</v>
      </c>
      <c r="G48" s="35" t="s">
        <v>317</v>
      </c>
      <c r="H48" s="35" t="s">
        <v>59</v>
      </c>
      <c r="I48" s="35">
        <v>0</v>
      </c>
      <c r="J48" s="35">
        <v>5.5</v>
      </c>
      <c r="K48" s="35">
        <v>0</v>
      </c>
      <c r="L48" s="35">
        <v>0</v>
      </c>
      <c r="M48" s="35" t="s">
        <v>192</v>
      </c>
      <c r="N48" s="35" t="s">
        <v>193</v>
      </c>
      <c r="O48" s="35" t="s">
        <v>455</v>
      </c>
      <c r="P48" s="35" t="s">
        <v>193</v>
      </c>
      <c r="Q48" s="35" t="s">
        <v>193</v>
      </c>
      <c r="R48" s="35" t="s">
        <v>193</v>
      </c>
      <c r="S48" s="35" t="s">
        <v>193</v>
      </c>
      <c r="T48" s="35" t="s">
        <v>440</v>
      </c>
      <c r="U48" s="35" t="s">
        <v>295</v>
      </c>
      <c r="V48" s="35" t="s">
        <v>216</v>
      </c>
      <c r="W48" s="35" t="s">
        <v>295</v>
      </c>
      <c r="X48" s="35" t="s">
        <v>200</v>
      </c>
      <c r="Y48" s="35" t="s">
        <v>192</v>
      </c>
      <c r="Z48" s="35" t="s">
        <v>200</v>
      </c>
      <c r="AA48" s="35" t="s">
        <v>192</v>
      </c>
      <c r="AB48" s="35" t="s">
        <v>60</v>
      </c>
      <c r="AC48" s="35" t="s">
        <v>59</v>
      </c>
      <c r="AD48" s="35">
        <v>15.5</v>
      </c>
      <c r="AE48" s="35">
        <v>5.5</v>
      </c>
      <c r="AF48" s="35">
        <v>0.35</v>
      </c>
      <c r="AG48" s="35" t="s">
        <v>440</v>
      </c>
      <c r="AH48" s="35" t="s">
        <v>196</v>
      </c>
      <c r="AI48" s="35" t="s">
        <v>197</v>
      </c>
      <c r="AJ48" s="35" t="s">
        <v>197</v>
      </c>
      <c r="AK48" s="35" t="s">
        <v>388</v>
      </c>
      <c r="AL48" s="35" t="s">
        <v>204</v>
      </c>
      <c r="AM48" s="35" t="s">
        <v>456</v>
      </c>
      <c r="AN48" s="35" t="s">
        <v>205</v>
      </c>
      <c r="AO48" s="35" t="s">
        <v>207</v>
      </c>
      <c r="AP48" s="35" t="s">
        <v>457</v>
      </c>
      <c r="AQ48" s="35" t="s">
        <v>302</v>
      </c>
      <c r="AR48" s="35" t="s">
        <v>458</v>
      </c>
      <c r="AS48" s="35" t="s">
        <v>459</v>
      </c>
    </row>
    <row r="49" spans="1:45" ht="15.5" x14ac:dyDescent="0.35">
      <c r="A49" s="35">
        <v>47</v>
      </c>
      <c r="B49" s="35">
        <v>24</v>
      </c>
      <c r="C49" s="35" t="s">
        <v>325</v>
      </c>
      <c r="D49" s="35" t="s">
        <v>187</v>
      </c>
      <c r="E49" s="35" t="s">
        <v>462</v>
      </c>
      <c r="F49" s="35" t="s">
        <v>226</v>
      </c>
      <c r="G49" s="35" t="s">
        <v>227</v>
      </c>
      <c r="H49" s="35" t="s">
        <v>59</v>
      </c>
      <c r="I49" s="35" t="s">
        <v>59</v>
      </c>
      <c r="J49" s="35">
        <v>5.5</v>
      </c>
      <c r="K49" s="35">
        <v>5.5</v>
      </c>
      <c r="L49" s="35">
        <v>1</v>
      </c>
      <c r="M49" s="35" t="s">
        <v>192</v>
      </c>
      <c r="N49" s="35" t="s">
        <v>192</v>
      </c>
      <c r="O49" s="35" t="s">
        <v>386</v>
      </c>
      <c r="P49" s="35" t="s">
        <v>192</v>
      </c>
      <c r="Q49" s="35" t="s">
        <v>192</v>
      </c>
      <c r="R49" s="35" t="s">
        <v>192</v>
      </c>
      <c r="S49" s="35" t="s">
        <v>192</v>
      </c>
      <c r="T49" s="35" t="s">
        <v>359</v>
      </c>
      <c r="U49" s="35" t="s">
        <v>196</v>
      </c>
      <c r="V49" s="35" t="s">
        <v>197</v>
      </c>
      <c r="W49" s="35" t="s">
        <v>197</v>
      </c>
      <c r="X49" s="35" t="s">
        <v>192</v>
      </c>
      <c r="Y49" s="35" t="s">
        <v>192</v>
      </c>
      <c r="Z49" s="35" t="s">
        <v>192</v>
      </c>
      <c r="AA49" s="35" t="s">
        <v>200</v>
      </c>
      <c r="AB49" s="35" t="s">
        <v>61</v>
      </c>
      <c r="AC49" s="35" t="s">
        <v>60</v>
      </c>
      <c r="AD49" s="35">
        <v>25.5</v>
      </c>
      <c r="AE49" s="35">
        <v>15.5</v>
      </c>
      <c r="AF49" s="35">
        <v>0.61</v>
      </c>
      <c r="AG49" s="35" t="s">
        <v>463</v>
      </c>
      <c r="AH49" s="35" t="s">
        <v>197</v>
      </c>
      <c r="AI49" s="35" t="s">
        <v>198</v>
      </c>
      <c r="AJ49" s="35" t="s">
        <v>198</v>
      </c>
      <c r="AK49" s="35" t="s">
        <v>204</v>
      </c>
      <c r="AL49" s="35" t="s">
        <v>388</v>
      </c>
      <c r="AM49" s="35" t="s">
        <v>203</v>
      </c>
      <c r="AN49" s="35" t="s">
        <v>219</v>
      </c>
      <c r="AO49" s="35" t="s">
        <v>206</v>
      </c>
      <c r="AP49" s="35" t="s">
        <v>207</v>
      </c>
      <c r="AQ49" s="35" t="s">
        <v>277</v>
      </c>
      <c r="AR49" s="35" t="s">
        <v>222</v>
      </c>
      <c r="AS49" s="35" t="s">
        <v>222</v>
      </c>
    </row>
    <row r="50" spans="1:45" ht="15.5" x14ac:dyDescent="0.35">
      <c r="A50" s="35">
        <v>48</v>
      </c>
      <c r="B50" s="35">
        <v>22</v>
      </c>
      <c r="C50" s="35" t="s">
        <v>325</v>
      </c>
      <c r="D50" s="35" t="s">
        <v>325</v>
      </c>
      <c r="E50" s="35" t="s">
        <v>371</v>
      </c>
      <c r="F50" s="35" t="s">
        <v>189</v>
      </c>
      <c r="G50" s="35" t="s">
        <v>317</v>
      </c>
      <c r="H50" s="35" t="s">
        <v>59</v>
      </c>
      <c r="I50" s="35" t="s">
        <v>59</v>
      </c>
      <c r="J50" s="35">
        <v>5.5</v>
      </c>
      <c r="K50" s="35">
        <v>5.5</v>
      </c>
      <c r="L50" s="35">
        <v>1</v>
      </c>
      <c r="M50" s="35" t="s">
        <v>192</v>
      </c>
      <c r="N50" s="35" t="s">
        <v>192</v>
      </c>
      <c r="O50" s="35" t="s">
        <v>214</v>
      </c>
      <c r="P50" s="35" t="s">
        <v>192</v>
      </c>
      <c r="Q50" s="35" t="s">
        <v>192</v>
      </c>
      <c r="R50" s="35" t="s">
        <v>193</v>
      </c>
      <c r="S50" s="35" t="s">
        <v>193</v>
      </c>
      <c r="T50" s="35" t="s">
        <v>228</v>
      </c>
      <c r="U50" s="35" t="s">
        <v>197</v>
      </c>
      <c r="V50" s="35" t="s">
        <v>196</v>
      </c>
      <c r="W50" s="35" t="s">
        <v>198</v>
      </c>
      <c r="X50" s="35" t="s">
        <v>199</v>
      </c>
      <c r="Y50" s="35" t="s">
        <v>199</v>
      </c>
      <c r="Z50" s="35" t="s">
        <v>199</v>
      </c>
      <c r="AA50" s="35" t="s">
        <v>199</v>
      </c>
      <c r="AB50" s="35" t="s">
        <v>69</v>
      </c>
      <c r="AC50" s="35" t="s">
        <v>69</v>
      </c>
      <c r="AD50" s="35">
        <v>105.5</v>
      </c>
      <c r="AE50" s="35">
        <v>105.5</v>
      </c>
      <c r="AF50" s="35">
        <v>1</v>
      </c>
      <c r="AG50" s="35" t="s">
        <v>466</v>
      </c>
      <c r="AH50" s="35" t="s">
        <v>198</v>
      </c>
      <c r="AI50" s="35" t="s">
        <v>198</v>
      </c>
      <c r="AJ50" s="35" t="s">
        <v>198</v>
      </c>
      <c r="AK50" s="35" t="s">
        <v>388</v>
      </c>
      <c r="AL50" s="35" t="s">
        <v>203</v>
      </c>
      <c r="AM50" s="35" t="s">
        <v>204</v>
      </c>
      <c r="AN50" s="35" t="s">
        <v>205</v>
      </c>
      <c r="AO50" s="35" t="s">
        <v>207</v>
      </c>
      <c r="AP50" s="35" t="s">
        <v>255</v>
      </c>
      <c r="AQ50" s="35" t="s">
        <v>277</v>
      </c>
      <c r="AR50" s="35" t="s">
        <v>222</v>
      </c>
      <c r="AS50" s="35" t="s">
        <v>222</v>
      </c>
    </row>
    <row r="51" spans="1:45" ht="15.5" x14ac:dyDescent="0.35">
      <c r="A51" s="35">
        <v>0</v>
      </c>
      <c r="B51" s="35">
        <v>24</v>
      </c>
      <c r="C51" s="35" t="s">
        <v>186</v>
      </c>
      <c r="D51" s="35" t="s">
        <v>187</v>
      </c>
      <c r="E51" s="35" t="s">
        <v>416</v>
      </c>
      <c r="F51" s="35" t="s">
        <v>226</v>
      </c>
      <c r="G51" s="35" t="s">
        <v>261</v>
      </c>
      <c r="H51" s="35" t="s">
        <v>59</v>
      </c>
      <c r="I51" s="35">
        <v>0</v>
      </c>
      <c r="J51" s="35">
        <v>5.5</v>
      </c>
      <c r="K51" s="35">
        <v>0</v>
      </c>
      <c r="L51" s="35">
        <v>0</v>
      </c>
      <c r="M51" s="35" t="s">
        <v>192</v>
      </c>
      <c r="N51" s="35" t="s">
        <v>193</v>
      </c>
      <c r="O51" s="35" t="s">
        <v>405</v>
      </c>
      <c r="P51" s="35" t="s">
        <v>236</v>
      </c>
      <c r="Q51" s="35" t="s">
        <v>236</v>
      </c>
      <c r="R51" s="35" t="s">
        <v>236</v>
      </c>
      <c r="S51" s="35" t="s">
        <v>236</v>
      </c>
      <c r="T51" s="35" t="s">
        <v>294</v>
      </c>
      <c r="U51" s="35" t="s">
        <v>197</v>
      </c>
      <c r="V51" s="35" t="s">
        <v>216</v>
      </c>
      <c r="W51" s="35" t="s">
        <v>196</v>
      </c>
      <c r="X51" s="35" t="s">
        <v>236</v>
      </c>
      <c r="Y51" s="35" t="s">
        <v>236</v>
      </c>
      <c r="Z51" s="35" t="s">
        <v>199</v>
      </c>
      <c r="AA51" s="35" t="s">
        <v>199</v>
      </c>
      <c r="AB51" s="35" t="s">
        <v>64</v>
      </c>
      <c r="AC51" s="35" t="s">
        <v>59</v>
      </c>
      <c r="AD51" s="35">
        <v>55.5</v>
      </c>
      <c r="AE51" s="35">
        <v>5.5</v>
      </c>
      <c r="AF51" s="35">
        <v>0.1</v>
      </c>
      <c r="AG51" s="35" t="s">
        <v>440</v>
      </c>
      <c r="AH51" s="35" t="s">
        <v>198</v>
      </c>
      <c r="AI51" s="35" t="s">
        <v>196</v>
      </c>
      <c r="AJ51" s="35" t="s">
        <v>196</v>
      </c>
      <c r="AK51" s="35" t="s">
        <v>407</v>
      </c>
      <c r="AL51" s="35" t="s">
        <v>203</v>
      </c>
      <c r="AM51" s="35" t="s">
        <v>388</v>
      </c>
      <c r="AN51" s="35" t="s">
        <v>207</v>
      </c>
      <c r="AO51" s="35" t="s">
        <v>255</v>
      </c>
      <c r="AP51" s="35" t="s">
        <v>219</v>
      </c>
      <c r="AQ51" s="35" t="s">
        <v>208</v>
      </c>
      <c r="AR51" s="35" t="s">
        <v>222</v>
      </c>
      <c r="AS51" s="35" t="s">
        <v>222</v>
      </c>
    </row>
    <row r="52" spans="1:45" ht="15.5" x14ac:dyDescent="0.35">
      <c r="A52" s="35">
        <v>1</v>
      </c>
      <c r="B52" s="35">
        <v>29</v>
      </c>
      <c r="C52" s="35" t="s">
        <v>325</v>
      </c>
      <c r="D52" s="35" t="s">
        <v>187</v>
      </c>
      <c r="E52" s="35" t="s">
        <v>234</v>
      </c>
      <c r="F52" s="35" t="s">
        <v>226</v>
      </c>
      <c r="G52" s="35" t="s">
        <v>227</v>
      </c>
      <c r="H52" s="35" t="s">
        <v>59</v>
      </c>
      <c r="I52" s="35">
        <v>0</v>
      </c>
      <c r="J52" s="35">
        <v>5.5</v>
      </c>
      <c r="K52" s="35">
        <v>0</v>
      </c>
      <c r="L52" s="35">
        <v>0</v>
      </c>
      <c r="M52" s="35" t="s">
        <v>192</v>
      </c>
      <c r="N52" s="35" t="s">
        <v>193</v>
      </c>
      <c r="O52" s="35" t="s">
        <v>251</v>
      </c>
      <c r="P52" s="35" t="s">
        <v>193</v>
      </c>
      <c r="Q52" s="35" t="s">
        <v>193</v>
      </c>
      <c r="R52" s="35" t="s">
        <v>192</v>
      </c>
      <c r="S52" s="35" t="s">
        <v>192</v>
      </c>
      <c r="T52" s="35" t="s">
        <v>214</v>
      </c>
      <c r="U52" s="35" t="s">
        <v>295</v>
      </c>
      <c r="V52" s="35" t="s">
        <v>198</v>
      </c>
      <c r="W52" s="35" t="s">
        <v>197</v>
      </c>
      <c r="X52" s="35" t="s">
        <v>193</v>
      </c>
      <c r="Y52" s="35" t="s">
        <v>193</v>
      </c>
      <c r="Z52" s="35" t="s">
        <v>193</v>
      </c>
      <c r="AA52" s="35" t="s">
        <v>192</v>
      </c>
      <c r="AB52" s="35" t="s">
        <v>69</v>
      </c>
      <c r="AC52" s="35" t="s">
        <v>59</v>
      </c>
      <c r="AD52" s="35">
        <v>105.5</v>
      </c>
      <c r="AE52" s="35">
        <v>5.5</v>
      </c>
      <c r="AF52" s="35">
        <v>0.05</v>
      </c>
      <c r="AG52" s="35" t="s">
        <v>421</v>
      </c>
      <c r="AH52" s="35" t="s">
        <v>197</v>
      </c>
      <c r="AI52" s="35" t="s">
        <v>197</v>
      </c>
      <c r="AJ52" s="35" t="s">
        <v>197</v>
      </c>
      <c r="AK52" s="35" t="s">
        <v>202</v>
      </c>
      <c r="AL52" s="35" t="s">
        <v>204</v>
      </c>
      <c r="AM52" s="35" t="s">
        <v>289</v>
      </c>
      <c r="AN52" s="35" t="s">
        <v>205</v>
      </c>
      <c r="AO52" s="35" t="s">
        <v>441</v>
      </c>
      <c r="AP52" s="35" t="s">
        <v>207</v>
      </c>
      <c r="AQ52" s="35" t="s">
        <v>220</v>
      </c>
      <c r="AR52" s="35" t="s">
        <v>222</v>
      </c>
      <c r="AS52" s="35" t="s">
        <v>222</v>
      </c>
    </row>
    <row r="53" spans="1:45" ht="15.5" x14ac:dyDescent="0.35">
      <c r="A53" s="35">
        <v>2</v>
      </c>
      <c r="B53" s="35">
        <v>25</v>
      </c>
      <c r="C53" s="35" t="s">
        <v>349</v>
      </c>
      <c r="D53" s="35" t="s">
        <v>187</v>
      </c>
      <c r="E53" s="35" t="s">
        <v>225</v>
      </c>
      <c r="F53" s="35" t="s">
        <v>226</v>
      </c>
      <c r="G53" s="35" t="s">
        <v>227</v>
      </c>
      <c r="H53" s="35">
        <v>0</v>
      </c>
      <c r="I53" s="35">
        <v>0</v>
      </c>
      <c r="J53" s="35">
        <v>0</v>
      </c>
      <c r="K53" s="35">
        <v>0</v>
      </c>
      <c r="L53" s="35">
        <v>0</v>
      </c>
      <c r="M53" s="35" t="s">
        <v>192</v>
      </c>
      <c r="N53" s="35" t="s">
        <v>193</v>
      </c>
      <c r="O53" s="35" t="s">
        <v>386</v>
      </c>
      <c r="P53" s="35" t="s">
        <v>200</v>
      </c>
      <c r="Q53" s="35" t="s">
        <v>200</v>
      </c>
      <c r="R53" s="35" t="s">
        <v>200</v>
      </c>
      <c r="S53" s="35" t="s">
        <v>200</v>
      </c>
      <c r="T53" s="35" t="s">
        <v>237</v>
      </c>
      <c r="U53" s="35" t="s">
        <v>216</v>
      </c>
      <c r="V53" s="35" t="s">
        <v>198</v>
      </c>
      <c r="W53" s="35" t="s">
        <v>197</v>
      </c>
      <c r="X53" s="35" t="s">
        <v>200</v>
      </c>
      <c r="Y53" s="35" t="s">
        <v>199</v>
      </c>
      <c r="Z53" s="35" t="s">
        <v>199</v>
      </c>
      <c r="AA53" s="35" t="s">
        <v>199</v>
      </c>
      <c r="AB53" s="35" t="s">
        <v>68</v>
      </c>
      <c r="AC53" s="35" t="s">
        <v>61</v>
      </c>
      <c r="AD53" s="35">
        <v>95.5</v>
      </c>
      <c r="AE53" s="35">
        <v>25.5</v>
      </c>
      <c r="AF53" s="35">
        <v>0.27</v>
      </c>
      <c r="AG53" s="35" t="s">
        <v>406</v>
      </c>
      <c r="AH53" s="35" t="s">
        <v>198</v>
      </c>
      <c r="AI53" s="35" t="s">
        <v>197</v>
      </c>
      <c r="AJ53" s="35" t="s">
        <v>197</v>
      </c>
      <c r="AK53" s="35" t="s">
        <v>202</v>
      </c>
      <c r="AL53" s="35" t="s">
        <v>204</v>
      </c>
      <c r="AM53" s="35" t="s">
        <v>203</v>
      </c>
      <c r="AN53" s="35" t="s">
        <v>207</v>
      </c>
      <c r="AO53" s="35" t="s">
        <v>219</v>
      </c>
      <c r="AP53" s="35" t="s">
        <v>206</v>
      </c>
      <c r="AQ53" s="35" t="s">
        <v>220</v>
      </c>
      <c r="AR53" s="35" t="s">
        <v>222</v>
      </c>
      <c r="AS53" s="35" t="s">
        <v>222</v>
      </c>
    </row>
    <row r="54" spans="1:45" ht="15.5" x14ac:dyDescent="0.35">
      <c r="A54" s="35">
        <v>3</v>
      </c>
      <c r="B54" s="35">
        <v>19</v>
      </c>
      <c r="C54" s="35" t="s">
        <v>349</v>
      </c>
      <c r="D54" s="35" t="s">
        <v>187</v>
      </c>
      <c r="E54" s="35" t="s">
        <v>462</v>
      </c>
      <c r="F54" s="35" t="s">
        <v>226</v>
      </c>
      <c r="G54" s="35" t="s">
        <v>227</v>
      </c>
      <c r="H54" s="35" t="s">
        <v>59</v>
      </c>
      <c r="I54" s="35">
        <v>0</v>
      </c>
      <c r="J54" s="35">
        <v>5.5</v>
      </c>
      <c r="K54" s="35">
        <v>0</v>
      </c>
      <c r="L54" s="35">
        <v>0</v>
      </c>
      <c r="M54" s="35" t="s">
        <v>200</v>
      </c>
      <c r="N54" s="35" t="s">
        <v>193</v>
      </c>
      <c r="O54" s="35" t="s">
        <v>251</v>
      </c>
      <c r="P54" s="35" t="s">
        <v>192</v>
      </c>
      <c r="Q54" s="35" t="s">
        <v>193</v>
      </c>
      <c r="R54" s="35" t="s">
        <v>192</v>
      </c>
      <c r="S54" s="35" t="s">
        <v>193</v>
      </c>
      <c r="T54" s="35" t="s">
        <v>237</v>
      </c>
      <c r="U54" s="35" t="s">
        <v>295</v>
      </c>
      <c r="V54" s="35" t="s">
        <v>216</v>
      </c>
      <c r="W54" s="35" t="s">
        <v>295</v>
      </c>
      <c r="X54" s="35" t="s">
        <v>236</v>
      </c>
      <c r="Y54" s="35" t="s">
        <v>192</v>
      </c>
      <c r="Z54" s="35" t="s">
        <v>236</v>
      </c>
      <c r="AA54" s="35" t="s">
        <v>192</v>
      </c>
      <c r="AB54" s="35" t="s">
        <v>59</v>
      </c>
      <c r="AC54" s="35">
        <v>0</v>
      </c>
      <c r="AD54" s="35">
        <v>5.5</v>
      </c>
      <c r="AE54" s="35">
        <v>0</v>
      </c>
      <c r="AF54" s="35">
        <v>0</v>
      </c>
      <c r="AG54" s="35" t="s">
        <v>244</v>
      </c>
      <c r="AH54" s="35" t="s">
        <v>196</v>
      </c>
      <c r="AI54" s="35" t="s">
        <v>197</v>
      </c>
      <c r="AJ54" s="35" t="s">
        <v>197</v>
      </c>
      <c r="AK54" s="35" t="s">
        <v>202</v>
      </c>
      <c r="AL54" s="35" t="s">
        <v>203</v>
      </c>
      <c r="AM54" s="35" t="s">
        <v>204</v>
      </c>
      <c r="AN54" s="35" t="s">
        <v>207</v>
      </c>
      <c r="AO54" s="35" t="s">
        <v>219</v>
      </c>
      <c r="AP54" s="35" t="s">
        <v>205</v>
      </c>
      <c r="AQ54" s="35" t="s">
        <v>220</v>
      </c>
      <c r="AR54" s="35" t="s">
        <v>222</v>
      </c>
      <c r="AS54" s="35" t="s">
        <v>222</v>
      </c>
    </row>
    <row r="55" spans="1:45" ht="15.5" x14ac:dyDescent="0.35">
      <c r="A55" s="35">
        <v>4</v>
      </c>
      <c r="B55" s="35">
        <v>24</v>
      </c>
      <c r="C55" s="35" t="s">
        <v>325</v>
      </c>
      <c r="D55" s="35" t="s">
        <v>325</v>
      </c>
      <c r="E55" s="35" t="s">
        <v>249</v>
      </c>
      <c r="F55" s="35" t="s">
        <v>226</v>
      </c>
      <c r="G55" s="35" t="s">
        <v>250</v>
      </c>
      <c r="H55" s="35" t="s">
        <v>60</v>
      </c>
      <c r="I55" s="35" t="s">
        <v>59</v>
      </c>
      <c r="J55" s="35">
        <v>15.5</v>
      </c>
      <c r="K55" s="35">
        <v>5.5</v>
      </c>
      <c r="L55" s="35">
        <v>0.35</v>
      </c>
      <c r="M55" s="35" t="s">
        <v>200</v>
      </c>
      <c r="N55" s="35" t="s">
        <v>192</v>
      </c>
      <c r="O55" s="35" t="s">
        <v>228</v>
      </c>
      <c r="P55" s="35" t="s">
        <v>367</v>
      </c>
      <c r="Q55" s="35" t="s">
        <v>367</v>
      </c>
      <c r="R55" s="35" t="s">
        <v>193</v>
      </c>
      <c r="S55" s="35" t="s">
        <v>193</v>
      </c>
      <c r="T55" s="35" t="s">
        <v>368</v>
      </c>
      <c r="U55" s="35" t="s">
        <v>196</v>
      </c>
      <c r="V55" s="35" t="s">
        <v>198</v>
      </c>
      <c r="W55" s="35" t="s">
        <v>198</v>
      </c>
      <c r="X55" s="35" t="s">
        <v>200</v>
      </c>
      <c r="Y55" s="35" t="s">
        <v>192</v>
      </c>
      <c r="Z55" s="35" t="s">
        <v>200</v>
      </c>
      <c r="AA55" s="35" t="s">
        <v>192</v>
      </c>
      <c r="AB55" s="35" t="s">
        <v>60</v>
      </c>
      <c r="AC55" s="35" t="s">
        <v>59</v>
      </c>
      <c r="AD55" s="35">
        <v>15.5</v>
      </c>
      <c r="AE55" s="35">
        <v>5.5</v>
      </c>
      <c r="AF55" s="35">
        <v>0.35</v>
      </c>
      <c r="AG55" s="35" t="s">
        <v>253</v>
      </c>
      <c r="AH55" s="35" t="s">
        <v>197</v>
      </c>
      <c r="AI55" s="35" t="s">
        <v>197</v>
      </c>
      <c r="AJ55" s="35" t="s">
        <v>198</v>
      </c>
      <c r="AK55" s="35" t="s">
        <v>202</v>
      </c>
      <c r="AL55" s="35" t="s">
        <v>204</v>
      </c>
      <c r="AM55" s="35" t="s">
        <v>203</v>
      </c>
      <c r="AN55" s="35" t="s">
        <v>207</v>
      </c>
      <c r="AO55" s="35" t="s">
        <v>205</v>
      </c>
      <c r="AP55" s="35" t="s">
        <v>219</v>
      </c>
      <c r="AQ55" s="35" t="s">
        <v>208</v>
      </c>
      <c r="AR55" s="35" t="s">
        <v>222</v>
      </c>
      <c r="AS55" s="35" t="s">
        <v>222</v>
      </c>
    </row>
    <row r="56" spans="1:45" ht="15.5" x14ac:dyDescent="0.35">
      <c r="A56" s="35">
        <v>5</v>
      </c>
      <c r="B56" s="35">
        <v>23</v>
      </c>
      <c r="C56" s="35" t="s">
        <v>325</v>
      </c>
      <c r="D56" s="35" t="s">
        <v>325</v>
      </c>
      <c r="E56" s="35" t="s">
        <v>242</v>
      </c>
      <c r="F56" s="35" t="s">
        <v>226</v>
      </c>
      <c r="G56" s="35" t="s">
        <v>227</v>
      </c>
      <c r="H56" s="35" t="s">
        <v>59</v>
      </c>
      <c r="I56" s="35">
        <v>0</v>
      </c>
      <c r="J56" s="35">
        <v>5.5</v>
      </c>
      <c r="K56" s="35">
        <v>0</v>
      </c>
      <c r="L56" s="35">
        <v>0</v>
      </c>
      <c r="M56" s="35" t="s">
        <v>192</v>
      </c>
      <c r="N56" s="35" t="s">
        <v>193</v>
      </c>
      <c r="O56" s="35" t="s">
        <v>237</v>
      </c>
      <c r="P56" s="35" t="s">
        <v>192</v>
      </c>
      <c r="Q56" s="35" t="s">
        <v>192</v>
      </c>
      <c r="R56" s="35" t="s">
        <v>192</v>
      </c>
      <c r="S56" s="35" t="s">
        <v>192</v>
      </c>
      <c r="T56" s="35" t="s">
        <v>228</v>
      </c>
      <c r="U56" s="35" t="s">
        <v>295</v>
      </c>
      <c r="V56" s="35" t="s">
        <v>197</v>
      </c>
      <c r="W56" s="35" t="s">
        <v>198</v>
      </c>
      <c r="X56" s="35" t="s">
        <v>192</v>
      </c>
      <c r="Y56" s="35" t="s">
        <v>192</v>
      </c>
      <c r="Z56" s="35" t="s">
        <v>200</v>
      </c>
      <c r="AA56" s="35" t="s">
        <v>200</v>
      </c>
      <c r="AB56" s="35" t="s">
        <v>61</v>
      </c>
      <c r="AC56" s="35" t="s">
        <v>60</v>
      </c>
      <c r="AD56" s="35">
        <v>25.5</v>
      </c>
      <c r="AE56" s="35">
        <v>15.5</v>
      </c>
      <c r="AF56" s="35">
        <v>0.61</v>
      </c>
      <c r="AG56" s="35" t="s">
        <v>789</v>
      </c>
      <c r="AH56" s="35" t="s">
        <v>197</v>
      </c>
      <c r="AI56" s="35" t="s">
        <v>197</v>
      </c>
      <c r="AJ56" s="35" t="s">
        <v>197</v>
      </c>
      <c r="AK56" s="35" t="s">
        <v>388</v>
      </c>
      <c r="AL56" s="35" t="s">
        <v>203</v>
      </c>
      <c r="AM56" s="35" t="s">
        <v>204</v>
      </c>
      <c r="AN56" s="35" t="s">
        <v>205</v>
      </c>
      <c r="AO56" s="35" t="s">
        <v>206</v>
      </c>
      <c r="AP56" s="35" t="s">
        <v>207</v>
      </c>
      <c r="AQ56" s="35" t="s">
        <v>220</v>
      </c>
      <c r="AR56" s="35" t="s">
        <v>222</v>
      </c>
      <c r="AS56" s="35" t="s">
        <v>222</v>
      </c>
    </row>
    <row r="57" spans="1:45" ht="15.5" x14ac:dyDescent="0.35">
      <c r="A57" s="35">
        <v>6</v>
      </c>
      <c r="B57" s="35">
        <v>30</v>
      </c>
      <c r="C57" s="35" t="s">
        <v>186</v>
      </c>
      <c r="D57" s="35" t="s">
        <v>187</v>
      </c>
      <c r="E57" s="35" t="s">
        <v>234</v>
      </c>
      <c r="F57" s="35" t="s">
        <v>226</v>
      </c>
      <c r="G57" s="35" t="s">
        <v>250</v>
      </c>
      <c r="H57" s="35" t="s">
        <v>59</v>
      </c>
      <c r="I57" s="35">
        <v>0</v>
      </c>
      <c r="J57" s="35">
        <v>5.5</v>
      </c>
      <c r="K57" s="35">
        <v>0</v>
      </c>
      <c r="L57" s="35">
        <v>0</v>
      </c>
      <c r="M57" s="35" t="s">
        <v>192</v>
      </c>
      <c r="N57" s="35" t="s">
        <v>193</v>
      </c>
      <c r="O57" s="35" t="s">
        <v>228</v>
      </c>
      <c r="P57" s="35" t="s">
        <v>193</v>
      </c>
      <c r="Q57" s="35" t="s">
        <v>193</v>
      </c>
      <c r="R57" s="35" t="s">
        <v>193</v>
      </c>
      <c r="S57" s="35" t="s">
        <v>193</v>
      </c>
      <c r="T57" s="35" t="s">
        <v>375</v>
      </c>
      <c r="U57" s="35" t="s">
        <v>196</v>
      </c>
      <c r="V57" s="35" t="s">
        <v>216</v>
      </c>
      <c r="W57" s="35" t="s">
        <v>196</v>
      </c>
      <c r="X57" s="35" t="s">
        <v>192</v>
      </c>
      <c r="Y57" s="35" t="s">
        <v>236</v>
      </c>
      <c r="Z57" s="35" t="s">
        <v>200</v>
      </c>
      <c r="AA57" s="35" t="s">
        <v>236</v>
      </c>
      <c r="AB57" s="35">
        <v>0</v>
      </c>
      <c r="AC57" s="35">
        <v>0</v>
      </c>
      <c r="AD57" s="35">
        <v>0</v>
      </c>
      <c r="AE57" s="35">
        <v>0</v>
      </c>
      <c r="AF57" s="35">
        <v>0</v>
      </c>
      <c r="AG57" s="35" t="s">
        <v>238</v>
      </c>
      <c r="AH57" s="35" t="s">
        <v>198</v>
      </c>
      <c r="AI57" s="35" t="s">
        <v>198</v>
      </c>
      <c r="AJ57" s="35" t="s">
        <v>198</v>
      </c>
      <c r="AK57" s="35" t="s">
        <v>204</v>
      </c>
      <c r="AL57" s="35" t="s">
        <v>202</v>
      </c>
      <c r="AM57" s="35" t="s">
        <v>336</v>
      </c>
      <c r="AN57" s="35" t="s">
        <v>207</v>
      </c>
      <c r="AO57" s="35" t="s">
        <v>219</v>
      </c>
      <c r="AP57" s="35" t="s">
        <v>206</v>
      </c>
      <c r="AQ57" s="35" t="s">
        <v>302</v>
      </c>
      <c r="AR57" s="35" t="s">
        <v>222</v>
      </c>
      <c r="AS57" s="35" t="s">
        <v>222</v>
      </c>
    </row>
    <row r="58" spans="1:45" ht="15.5" x14ac:dyDescent="0.35">
      <c r="A58" s="35">
        <v>7</v>
      </c>
      <c r="B58" s="35">
        <v>30</v>
      </c>
      <c r="C58" s="35" t="s">
        <v>325</v>
      </c>
      <c r="D58" s="35" t="s">
        <v>187</v>
      </c>
      <c r="E58" s="35" t="s">
        <v>188</v>
      </c>
      <c r="F58" s="35" t="s">
        <v>189</v>
      </c>
      <c r="G58" s="35" t="s">
        <v>301</v>
      </c>
      <c r="H58" s="35" t="s">
        <v>59</v>
      </c>
      <c r="I58" s="35">
        <v>0</v>
      </c>
      <c r="J58" s="35">
        <v>5.5</v>
      </c>
      <c r="K58" s="35">
        <v>0</v>
      </c>
      <c r="L58" s="35">
        <v>0</v>
      </c>
      <c r="M58" s="35" t="s">
        <v>192</v>
      </c>
      <c r="N58" s="35" t="s">
        <v>192</v>
      </c>
      <c r="O58" s="35" t="s">
        <v>228</v>
      </c>
      <c r="P58" s="35" t="s">
        <v>192</v>
      </c>
      <c r="Q58" s="35" t="s">
        <v>192</v>
      </c>
      <c r="R58" s="35" t="s">
        <v>192</v>
      </c>
      <c r="S58" s="35" t="s">
        <v>192</v>
      </c>
      <c r="T58" s="35" t="s">
        <v>405</v>
      </c>
      <c r="U58" s="35" t="s">
        <v>197</v>
      </c>
      <c r="V58" s="35" t="s">
        <v>197</v>
      </c>
      <c r="W58" s="35" t="s">
        <v>198</v>
      </c>
      <c r="X58" s="35" t="s">
        <v>193</v>
      </c>
      <c r="Y58" s="35" t="s">
        <v>193</v>
      </c>
      <c r="Z58" s="35" t="s">
        <v>200</v>
      </c>
      <c r="AA58" s="35" t="s">
        <v>193</v>
      </c>
      <c r="AB58" s="35" t="s">
        <v>63</v>
      </c>
      <c r="AC58" s="35" t="s">
        <v>60</v>
      </c>
      <c r="AD58" s="35">
        <v>45.5</v>
      </c>
      <c r="AE58" s="35">
        <v>15.5</v>
      </c>
      <c r="AF58" s="35">
        <v>0.34</v>
      </c>
      <c r="AG58" s="35" t="s">
        <v>253</v>
      </c>
      <c r="AH58" s="35" t="s">
        <v>198</v>
      </c>
      <c r="AI58" s="35" t="s">
        <v>198</v>
      </c>
      <c r="AJ58" s="35" t="s">
        <v>198</v>
      </c>
      <c r="AK58" s="35" t="s">
        <v>289</v>
      </c>
      <c r="AL58" s="35" t="s">
        <v>388</v>
      </c>
      <c r="AM58" s="35" t="s">
        <v>389</v>
      </c>
      <c r="AN58" s="35" t="s">
        <v>219</v>
      </c>
      <c r="AO58" s="35" t="s">
        <v>205</v>
      </c>
      <c r="AP58" s="35" t="s">
        <v>207</v>
      </c>
      <c r="AQ58" s="35" t="s">
        <v>220</v>
      </c>
      <c r="AR58" s="35" t="s">
        <v>222</v>
      </c>
      <c r="AS58" s="35" t="s">
        <v>222</v>
      </c>
    </row>
    <row r="59" spans="1:45" ht="15.5" x14ac:dyDescent="0.35">
      <c r="A59" s="35">
        <v>8</v>
      </c>
      <c r="B59" s="35">
        <v>21</v>
      </c>
      <c r="C59" s="35" t="s">
        <v>186</v>
      </c>
      <c r="D59" s="35" t="s">
        <v>187</v>
      </c>
      <c r="E59" s="35" t="s">
        <v>320</v>
      </c>
      <c r="F59" s="35" t="s">
        <v>189</v>
      </c>
      <c r="G59" s="35" t="s">
        <v>305</v>
      </c>
      <c r="H59" s="35" t="s">
        <v>59</v>
      </c>
      <c r="I59" s="35">
        <v>0</v>
      </c>
      <c r="J59" s="35">
        <v>5.5</v>
      </c>
      <c r="K59" s="35">
        <v>0</v>
      </c>
      <c r="L59" s="35">
        <v>0</v>
      </c>
      <c r="M59" s="35" t="s">
        <v>236</v>
      </c>
      <c r="N59" s="35" t="s">
        <v>236</v>
      </c>
      <c r="O59" s="35" t="s">
        <v>274</v>
      </c>
      <c r="P59" s="35" t="s">
        <v>193</v>
      </c>
      <c r="Q59" s="35" t="s">
        <v>193</v>
      </c>
      <c r="R59" s="35" t="s">
        <v>193</v>
      </c>
      <c r="S59" s="35" t="s">
        <v>193</v>
      </c>
      <c r="T59" s="35" t="s">
        <v>243</v>
      </c>
      <c r="U59" s="35" t="s">
        <v>295</v>
      </c>
      <c r="V59" s="35" t="s">
        <v>198</v>
      </c>
      <c r="W59" s="35" t="s">
        <v>198</v>
      </c>
      <c r="X59" s="35" t="s">
        <v>236</v>
      </c>
      <c r="Y59" s="35" t="s">
        <v>192</v>
      </c>
      <c r="Z59" s="35" t="s">
        <v>199</v>
      </c>
      <c r="AA59" s="35" t="s">
        <v>199</v>
      </c>
      <c r="AB59" s="35" t="s">
        <v>63</v>
      </c>
      <c r="AC59" s="35" t="s">
        <v>62</v>
      </c>
      <c r="AD59" s="35">
        <v>45.5</v>
      </c>
      <c r="AE59" s="35">
        <v>35.5</v>
      </c>
      <c r="AF59" s="35">
        <v>0.78</v>
      </c>
      <c r="AG59" s="35" t="s">
        <v>229</v>
      </c>
      <c r="AH59" s="35" t="s">
        <v>196</v>
      </c>
      <c r="AI59" s="35" t="s">
        <v>198</v>
      </c>
      <c r="AJ59" s="35" t="s">
        <v>198</v>
      </c>
      <c r="AK59" s="35" t="s">
        <v>264</v>
      </c>
      <c r="AL59" s="35" t="s">
        <v>202</v>
      </c>
      <c r="AM59" s="35" t="s">
        <v>204</v>
      </c>
      <c r="AN59" s="35" t="s">
        <v>205</v>
      </c>
      <c r="AO59" s="35" t="s">
        <v>207</v>
      </c>
      <c r="AP59" s="35" t="s">
        <v>219</v>
      </c>
      <c r="AQ59" s="35" t="s">
        <v>277</v>
      </c>
      <c r="AR59" s="35" t="s">
        <v>222</v>
      </c>
      <c r="AS59" s="35" t="s">
        <v>222</v>
      </c>
    </row>
    <row r="60" spans="1:45" ht="15.5" x14ac:dyDescent="0.35">
      <c r="A60" s="35">
        <v>9</v>
      </c>
      <c r="B60" s="35">
        <v>22</v>
      </c>
      <c r="C60" s="35" t="s">
        <v>186</v>
      </c>
      <c r="D60" s="35" t="s">
        <v>187</v>
      </c>
      <c r="E60" s="35" t="s">
        <v>188</v>
      </c>
      <c r="F60" s="35" t="s">
        <v>189</v>
      </c>
      <c r="G60" s="35" t="s">
        <v>317</v>
      </c>
      <c r="H60" s="35">
        <v>0</v>
      </c>
      <c r="I60" s="35">
        <v>0</v>
      </c>
      <c r="J60" s="35">
        <v>0</v>
      </c>
      <c r="K60" s="35">
        <v>0</v>
      </c>
      <c r="L60" s="35">
        <v>0</v>
      </c>
      <c r="M60" s="35" t="s">
        <v>200</v>
      </c>
      <c r="N60" s="35" t="s">
        <v>192</v>
      </c>
      <c r="O60" s="35" t="s">
        <v>269</v>
      </c>
      <c r="P60" s="35" t="s">
        <v>236</v>
      </c>
      <c r="Q60" s="35" t="s">
        <v>192</v>
      </c>
      <c r="R60" s="35" t="s">
        <v>192</v>
      </c>
      <c r="S60" s="35" t="s">
        <v>193</v>
      </c>
      <c r="T60" s="35" t="s">
        <v>214</v>
      </c>
      <c r="U60" s="35" t="s">
        <v>197</v>
      </c>
      <c r="V60" s="35" t="s">
        <v>196</v>
      </c>
      <c r="W60" s="35" t="s">
        <v>196</v>
      </c>
      <c r="X60" s="35" t="s">
        <v>192</v>
      </c>
      <c r="Y60" s="35" t="s">
        <v>236</v>
      </c>
      <c r="Z60" s="35" t="s">
        <v>199</v>
      </c>
      <c r="AA60" s="35" t="s">
        <v>236</v>
      </c>
      <c r="AB60" s="35" t="s">
        <v>69</v>
      </c>
      <c r="AC60" s="35" t="s">
        <v>69</v>
      </c>
      <c r="AD60" s="35">
        <v>105.5</v>
      </c>
      <c r="AE60" s="35">
        <v>105.5</v>
      </c>
      <c r="AF60" s="35">
        <v>1</v>
      </c>
      <c r="AG60" s="35" t="s">
        <v>790</v>
      </c>
      <c r="AH60" s="35" t="s">
        <v>198</v>
      </c>
      <c r="AI60" s="35" t="s">
        <v>198</v>
      </c>
      <c r="AJ60" s="35" t="s">
        <v>198</v>
      </c>
      <c r="AK60" s="35" t="s">
        <v>202</v>
      </c>
      <c r="AL60" s="35" t="s">
        <v>791</v>
      </c>
      <c r="AM60" s="35" t="s">
        <v>204</v>
      </c>
      <c r="AN60" s="35" t="s">
        <v>206</v>
      </c>
      <c r="AO60" s="35" t="s">
        <v>219</v>
      </c>
      <c r="AP60" s="35" t="s">
        <v>205</v>
      </c>
      <c r="AQ60" s="35" t="s">
        <v>277</v>
      </c>
      <c r="AR60" s="35" t="s">
        <v>222</v>
      </c>
      <c r="AS60" s="35" t="s">
        <v>222</v>
      </c>
    </row>
    <row r="61" spans="1:45" ht="15.5" x14ac:dyDescent="0.35">
      <c r="A61" s="35">
        <v>10</v>
      </c>
      <c r="B61" s="35">
        <v>39</v>
      </c>
      <c r="C61" s="35" t="s">
        <v>186</v>
      </c>
      <c r="D61" s="35" t="s">
        <v>187</v>
      </c>
      <c r="E61" s="35" t="s">
        <v>260</v>
      </c>
      <c r="F61" s="35" t="s">
        <v>189</v>
      </c>
      <c r="G61" s="35" t="s">
        <v>305</v>
      </c>
      <c r="H61" s="35" t="s">
        <v>59</v>
      </c>
      <c r="I61" s="35" t="s">
        <v>59</v>
      </c>
      <c r="J61" s="35">
        <v>5.5</v>
      </c>
      <c r="K61" s="35">
        <v>5.5</v>
      </c>
      <c r="L61" s="35">
        <v>1</v>
      </c>
      <c r="M61" s="35" t="s">
        <v>192</v>
      </c>
      <c r="N61" s="35" t="s">
        <v>193</v>
      </c>
      <c r="O61" s="35" t="s">
        <v>269</v>
      </c>
      <c r="P61" s="35" t="s">
        <v>192</v>
      </c>
      <c r="Q61" s="35" t="s">
        <v>193</v>
      </c>
      <c r="R61" s="35" t="s">
        <v>192</v>
      </c>
      <c r="S61" s="35" t="s">
        <v>193</v>
      </c>
      <c r="T61" s="35" t="s">
        <v>228</v>
      </c>
      <c r="U61" s="35" t="s">
        <v>196</v>
      </c>
      <c r="V61" s="35" t="s">
        <v>196</v>
      </c>
      <c r="W61" s="35" t="s">
        <v>196</v>
      </c>
      <c r="X61" s="35" t="s">
        <v>236</v>
      </c>
      <c r="Y61" s="35" t="s">
        <v>192</v>
      </c>
      <c r="Z61" s="35" t="s">
        <v>200</v>
      </c>
      <c r="AA61" s="35" t="s">
        <v>200</v>
      </c>
      <c r="AB61" s="35" t="s">
        <v>66</v>
      </c>
      <c r="AC61" s="35" t="s">
        <v>59</v>
      </c>
      <c r="AD61" s="35">
        <v>75.5</v>
      </c>
      <c r="AE61" s="35">
        <v>5.5</v>
      </c>
      <c r="AF61" s="35">
        <v>7.0000000000000007E-2</v>
      </c>
      <c r="AG61" s="35" t="s">
        <v>421</v>
      </c>
      <c r="AH61" s="35" t="s">
        <v>196</v>
      </c>
      <c r="AI61" s="35" t="s">
        <v>196</v>
      </c>
      <c r="AJ61" s="35" t="s">
        <v>196</v>
      </c>
      <c r="AK61" s="35" t="s">
        <v>203</v>
      </c>
      <c r="AL61" s="35" t="s">
        <v>202</v>
      </c>
      <c r="AM61" s="35" t="s">
        <v>204</v>
      </c>
      <c r="AN61" s="35" t="s">
        <v>205</v>
      </c>
      <c r="AO61" s="35" t="s">
        <v>207</v>
      </c>
      <c r="AP61" s="35" t="s">
        <v>219</v>
      </c>
      <c r="AQ61" s="35" t="s">
        <v>220</v>
      </c>
      <c r="AR61" s="35" t="s">
        <v>222</v>
      </c>
      <c r="AS61" s="35" t="s">
        <v>222</v>
      </c>
    </row>
    <row r="62" spans="1:45" ht="15.5" x14ac:dyDescent="0.35">
      <c r="A62" s="35">
        <v>11</v>
      </c>
      <c r="B62" s="35">
        <v>22</v>
      </c>
      <c r="C62" s="35" t="s">
        <v>325</v>
      </c>
      <c r="D62" s="35" t="s">
        <v>187</v>
      </c>
      <c r="E62" s="35" t="s">
        <v>242</v>
      </c>
      <c r="F62" s="35" t="s">
        <v>189</v>
      </c>
      <c r="G62" s="35" t="s">
        <v>301</v>
      </c>
      <c r="H62" s="35" t="s">
        <v>60</v>
      </c>
      <c r="I62" s="35" t="s">
        <v>59</v>
      </c>
      <c r="J62" s="35">
        <v>15.5</v>
      </c>
      <c r="K62" s="35">
        <v>5.5</v>
      </c>
      <c r="L62" s="35">
        <v>0.35</v>
      </c>
      <c r="M62" s="35" t="s">
        <v>193</v>
      </c>
      <c r="N62" s="35" t="s">
        <v>193</v>
      </c>
      <c r="O62" s="35" t="s">
        <v>235</v>
      </c>
      <c r="P62" s="35" t="s">
        <v>193</v>
      </c>
      <c r="Q62" s="35" t="s">
        <v>193</v>
      </c>
      <c r="R62" s="35" t="s">
        <v>193</v>
      </c>
      <c r="S62" s="35" t="s">
        <v>193</v>
      </c>
      <c r="T62" s="35" t="s">
        <v>243</v>
      </c>
      <c r="U62" s="35" t="s">
        <v>196</v>
      </c>
      <c r="V62" s="35" t="s">
        <v>197</v>
      </c>
      <c r="W62" s="35" t="s">
        <v>197</v>
      </c>
      <c r="X62" s="35" t="s">
        <v>193</v>
      </c>
      <c r="Y62" s="35" t="s">
        <v>193</v>
      </c>
      <c r="Z62" s="35" t="s">
        <v>200</v>
      </c>
      <c r="AA62" s="35" t="s">
        <v>236</v>
      </c>
      <c r="AB62" s="35" t="s">
        <v>66</v>
      </c>
      <c r="AC62" s="35" t="s">
        <v>64</v>
      </c>
      <c r="AD62" s="35">
        <v>75.5</v>
      </c>
      <c r="AE62" s="35">
        <v>55.5</v>
      </c>
      <c r="AF62" s="35">
        <v>0.74</v>
      </c>
      <c r="AG62" s="35" t="s">
        <v>253</v>
      </c>
      <c r="AH62" s="35" t="s">
        <v>198</v>
      </c>
      <c r="AI62" s="35" t="s">
        <v>198</v>
      </c>
      <c r="AJ62" s="35" t="s">
        <v>198</v>
      </c>
      <c r="AK62" s="35" t="s">
        <v>202</v>
      </c>
      <c r="AL62" s="35" t="s">
        <v>204</v>
      </c>
      <c r="AM62" s="35" t="s">
        <v>254</v>
      </c>
      <c r="AN62" s="35" t="s">
        <v>219</v>
      </c>
      <c r="AO62" s="35" t="s">
        <v>206</v>
      </c>
      <c r="AP62" s="35" t="s">
        <v>205</v>
      </c>
      <c r="AQ62" s="35" t="s">
        <v>220</v>
      </c>
      <c r="AR62" s="35" t="s">
        <v>222</v>
      </c>
      <c r="AS62" s="35" t="s">
        <v>222</v>
      </c>
    </row>
    <row r="63" spans="1:45" ht="15.5" x14ac:dyDescent="0.35">
      <c r="A63" s="35">
        <v>12</v>
      </c>
      <c r="B63" s="35">
        <v>20</v>
      </c>
      <c r="C63" s="35" t="s">
        <v>186</v>
      </c>
      <c r="D63" s="35" t="s">
        <v>187</v>
      </c>
      <c r="E63" s="35" t="s">
        <v>326</v>
      </c>
      <c r="F63" s="35" t="s">
        <v>226</v>
      </c>
      <c r="G63" s="35" t="s">
        <v>261</v>
      </c>
      <c r="H63" s="35" t="s">
        <v>59</v>
      </c>
      <c r="I63" s="35" t="s">
        <v>59</v>
      </c>
      <c r="J63" s="35">
        <v>5.5</v>
      </c>
      <c r="K63" s="35">
        <v>5.5</v>
      </c>
      <c r="L63" s="35">
        <v>1</v>
      </c>
      <c r="M63" s="35" t="s">
        <v>192</v>
      </c>
      <c r="N63" s="35" t="s">
        <v>192</v>
      </c>
      <c r="O63" s="35" t="s">
        <v>386</v>
      </c>
      <c r="P63" s="35" t="s">
        <v>192</v>
      </c>
      <c r="Q63" s="35" t="s">
        <v>236</v>
      </c>
      <c r="R63" s="35" t="s">
        <v>192</v>
      </c>
      <c r="S63" s="35" t="s">
        <v>193</v>
      </c>
      <c r="T63" s="35" t="s">
        <v>309</v>
      </c>
      <c r="U63" s="35" t="s">
        <v>196</v>
      </c>
      <c r="V63" s="35" t="s">
        <v>198</v>
      </c>
      <c r="W63" s="35" t="s">
        <v>197</v>
      </c>
      <c r="X63" s="35" t="s">
        <v>236</v>
      </c>
      <c r="Y63" s="35" t="s">
        <v>192</v>
      </c>
      <c r="Z63" s="35" t="s">
        <v>199</v>
      </c>
      <c r="AA63" s="35" t="s">
        <v>199</v>
      </c>
      <c r="AB63" s="35" t="s">
        <v>60</v>
      </c>
      <c r="AC63" s="35" t="s">
        <v>59</v>
      </c>
      <c r="AD63" s="35">
        <v>15.5</v>
      </c>
      <c r="AE63" s="35">
        <v>5.5</v>
      </c>
      <c r="AF63" s="35">
        <v>0.35</v>
      </c>
      <c r="AG63" s="35" t="s">
        <v>792</v>
      </c>
      <c r="AH63" s="35" t="s">
        <v>197</v>
      </c>
      <c r="AI63" s="35" t="s">
        <v>197</v>
      </c>
      <c r="AJ63" s="35" t="s">
        <v>197</v>
      </c>
      <c r="AK63" s="35" t="s">
        <v>388</v>
      </c>
      <c r="AL63" s="35" t="s">
        <v>203</v>
      </c>
      <c r="AM63" s="35" t="s">
        <v>204</v>
      </c>
      <c r="AN63" s="35" t="s">
        <v>205</v>
      </c>
      <c r="AO63" s="35" t="s">
        <v>219</v>
      </c>
      <c r="AP63" s="35" t="s">
        <v>207</v>
      </c>
      <c r="AQ63" s="35" t="s">
        <v>277</v>
      </c>
      <c r="AR63" s="35" t="s">
        <v>222</v>
      </c>
      <c r="AS63" s="35" t="s">
        <v>222</v>
      </c>
    </row>
    <row r="64" spans="1:45" ht="15.5" x14ac:dyDescent="0.35">
      <c r="A64" s="35">
        <v>13</v>
      </c>
      <c r="B64" s="35">
        <v>22</v>
      </c>
      <c r="C64" s="35" t="s">
        <v>325</v>
      </c>
      <c r="D64" s="35" t="s">
        <v>187</v>
      </c>
      <c r="E64" s="35" t="s">
        <v>260</v>
      </c>
      <c r="F64" s="35" t="s">
        <v>189</v>
      </c>
      <c r="G64" s="35" t="s">
        <v>317</v>
      </c>
      <c r="H64" s="35" t="s">
        <v>59</v>
      </c>
      <c r="I64" s="35" t="s">
        <v>59</v>
      </c>
      <c r="J64" s="35">
        <v>5.5</v>
      </c>
      <c r="K64" s="35">
        <v>5.5</v>
      </c>
      <c r="L64" s="35">
        <v>1</v>
      </c>
      <c r="M64" s="35" t="s">
        <v>193</v>
      </c>
      <c r="N64" s="35" t="s">
        <v>193</v>
      </c>
      <c r="O64" s="35" t="s">
        <v>214</v>
      </c>
      <c r="P64" s="35" t="s">
        <v>192</v>
      </c>
      <c r="Q64" s="35" t="s">
        <v>193</v>
      </c>
      <c r="R64" s="35" t="s">
        <v>192</v>
      </c>
      <c r="S64" s="35" t="s">
        <v>193</v>
      </c>
      <c r="T64" s="35" t="s">
        <v>294</v>
      </c>
      <c r="U64" s="35" t="s">
        <v>196</v>
      </c>
      <c r="V64" s="35" t="s">
        <v>197</v>
      </c>
      <c r="W64" s="35" t="s">
        <v>197</v>
      </c>
      <c r="X64" s="35" t="s">
        <v>193</v>
      </c>
      <c r="Y64" s="35" t="s">
        <v>193</v>
      </c>
      <c r="Z64" s="35" t="s">
        <v>193</v>
      </c>
      <c r="AA64" s="35" t="s">
        <v>193</v>
      </c>
      <c r="AB64" s="35" t="s">
        <v>61</v>
      </c>
      <c r="AC64" s="35" t="s">
        <v>59</v>
      </c>
      <c r="AD64" s="35">
        <v>25.5</v>
      </c>
      <c r="AE64" s="35">
        <v>5.5</v>
      </c>
      <c r="AF64" s="35">
        <v>0.22</v>
      </c>
      <c r="AG64" s="35" t="s">
        <v>376</v>
      </c>
      <c r="AH64" s="35" t="s">
        <v>197</v>
      </c>
      <c r="AI64" s="35" t="s">
        <v>198</v>
      </c>
      <c r="AJ64" s="35" t="s">
        <v>197</v>
      </c>
      <c r="AK64" s="35" t="s">
        <v>388</v>
      </c>
      <c r="AL64" s="35" t="s">
        <v>204</v>
      </c>
      <c r="AM64" s="35" t="s">
        <v>203</v>
      </c>
      <c r="AN64" s="35" t="s">
        <v>207</v>
      </c>
      <c r="AO64" s="35" t="s">
        <v>205</v>
      </c>
      <c r="AP64" s="35" t="s">
        <v>219</v>
      </c>
      <c r="AQ64" s="35" t="s">
        <v>208</v>
      </c>
      <c r="AR64" s="35" t="s">
        <v>222</v>
      </c>
      <c r="AS64" s="35" t="s">
        <v>222</v>
      </c>
    </row>
    <row r="65" spans="1:45" ht="15.5" x14ac:dyDescent="0.35">
      <c r="A65" s="35">
        <v>14</v>
      </c>
      <c r="B65" s="35">
        <v>21</v>
      </c>
      <c r="C65" s="35" t="s">
        <v>186</v>
      </c>
      <c r="D65" s="35" t="s">
        <v>187</v>
      </c>
      <c r="E65" s="35" t="s">
        <v>242</v>
      </c>
      <c r="F65" s="35" t="s">
        <v>226</v>
      </c>
      <c r="G65" s="35" t="s">
        <v>261</v>
      </c>
      <c r="H65" s="35" t="s">
        <v>60</v>
      </c>
      <c r="I65" s="35" t="s">
        <v>59</v>
      </c>
      <c r="J65" s="35">
        <v>15.5</v>
      </c>
      <c r="K65" s="35">
        <v>5.5</v>
      </c>
      <c r="L65" s="35">
        <v>0.35</v>
      </c>
      <c r="M65" s="35" t="s">
        <v>236</v>
      </c>
      <c r="N65" s="35" t="s">
        <v>193</v>
      </c>
      <c r="O65" s="35" t="s">
        <v>228</v>
      </c>
      <c r="P65" s="35" t="s">
        <v>192</v>
      </c>
      <c r="Q65" s="35" t="s">
        <v>192</v>
      </c>
      <c r="R65" s="35" t="s">
        <v>192</v>
      </c>
      <c r="S65" s="35" t="s">
        <v>192</v>
      </c>
      <c r="T65" s="35" t="s">
        <v>294</v>
      </c>
      <c r="U65" s="35" t="s">
        <v>216</v>
      </c>
      <c r="V65" s="35" t="s">
        <v>197</v>
      </c>
      <c r="W65" s="35" t="s">
        <v>197</v>
      </c>
      <c r="X65" s="35" t="s">
        <v>200</v>
      </c>
      <c r="Y65" s="35" t="s">
        <v>236</v>
      </c>
      <c r="Z65" s="35" t="s">
        <v>200</v>
      </c>
      <c r="AA65" s="35" t="s">
        <v>236</v>
      </c>
      <c r="AB65" s="35" t="s">
        <v>65</v>
      </c>
      <c r="AC65" s="35" t="s">
        <v>59</v>
      </c>
      <c r="AD65" s="35">
        <v>65.5</v>
      </c>
      <c r="AE65" s="35">
        <v>5.5</v>
      </c>
      <c r="AF65" s="35">
        <v>0.08</v>
      </c>
      <c r="AG65" s="35" t="s">
        <v>253</v>
      </c>
      <c r="AH65" s="35" t="s">
        <v>198</v>
      </c>
      <c r="AI65" s="35" t="s">
        <v>197</v>
      </c>
      <c r="AJ65" s="35" t="s">
        <v>197</v>
      </c>
      <c r="AK65" s="35" t="s">
        <v>202</v>
      </c>
      <c r="AL65" s="35" t="s">
        <v>203</v>
      </c>
      <c r="AM65" s="35" t="s">
        <v>342</v>
      </c>
      <c r="AN65" s="35" t="s">
        <v>207</v>
      </c>
      <c r="AO65" s="35" t="s">
        <v>206</v>
      </c>
      <c r="AP65" s="35" t="s">
        <v>205</v>
      </c>
      <c r="AQ65" s="35" t="s">
        <v>220</v>
      </c>
      <c r="AR65" s="35" t="s">
        <v>222</v>
      </c>
      <c r="AS65" s="35" t="s">
        <v>222</v>
      </c>
    </row>
    <row r="66" spans="1:45" ht="15.5" x14ac:dyDescent="0.35">
      <c r="A66" s="35">
        <v>15</v>
      </c>
      <c r="B66" s="35">
        <v>23</v>
      </c>
      <c r="C66" s="35" t="s">
        <v>325</v>
      </c>
      <c r="D66" s="35" t="s">
        <v>187</v>
      </c>
      <c r="E66" s="35" t="s">
        <v>188</v>
      </c>
      <c r="F66" s="35" t="s">
        <v>189</v>
      </c>
      <c r="G66" s="35" t="s">
        <v>393</v>
      </c>
      <c r="H66" s="35" t="s">
        <v>59</v>
      </c>
      <c r="I66" s="35" t="s">
        <v>59</v>
      </c>
      <c r="J66" s="35">
        <v>5.5</v>
      </c>
      <c r="K66" s="35">
        <v>5.5</v>
      </c>
      <c r="L66" s="35">
        <v>1</v>
      </c>
      <c r="M66" s="35" t="s">
        <v>192</v>
      </c>
      <c r="N66" s="35" t="s">
        <v>193</v>
      </c>
      <c r="O66" s="35" t="s">
        <v>455</v>
      </c>
      <c r="P66" s="35" t="s">
        <v>192</v>
      </c>
      <c r="Q66" s="35" t="s">
        <v>192</v>
      </c>
      <c r="R66" s="35" t="s">
        <v>192</v>
      </c>
      <c r="S66" s="35" t="s">
        <v>192</v>
      </c>
      <c r="T66" s="35" t="s">
        <v>387</v>
      </c>
      <c r="U66" s="35" t="s">
        <v>196</v>
      </c>
      <c r="V66" s="35" t="s">
        <v>197</v>
      </c>
      <c r="W66" s="35" t="s">
        <v>198</v>
      </c>
      <c r="X66" s="35" t="s">
        <v>200</v>
      </c>
      <c r="Y66" s="35" t="s">
        <v>192</v>
      </c>
      <c r="Z66" s="35" t="s">
        <v>200</v>
      </c>
      <c r="AA66" s="35" t="s">
        <v>192</v>
      </c>
      <c r="AB66" s="35" t="s">
        <v>62</v>
      </c>
      <c r="AC66" s="35" t="s">
        <v>59</v>
      </c>
      <c r="AD66" s="35">
        <v>35.5</v>
      </c>
      <c r="AE66" s="35">
        <v>5.5</v>
      </c>
      <c r="AF66" s="35">
        <v>0.15</v>
      </c>
      <c r="AG66" s="35" t="s">
        <v>253</v>
      </c>
      <c r="AH66" s="35" t="s">
        <v>197</v>
      </c>
      <c r="AI66" s="35" t="s">
        <v>198</v>
      </c>
      <c r="AJ66" s="35" t="s">
        <v>198</v>
      </c>
      <c r="AK66" s="35" t="s">
        <v>203</v>
      </c>
      <c r="AL66" s="35" t="s">
        <v>204</v>
      </c>
      <c r="AM66" s="35" t="s">
        <v>202</v>
      </c>
      <c r="AN66" s="35" t="s">
        <v>219</v>
      </c>
      <c r="AO66" s="35" t="s">
        <v>205</v>
      </c>
      <c r="AP66" s="35" t="s">
        <v>207</v>
      </c>
      <c r="AQ66" s="35" t="s">
        <v>220</v>
      </c>
      <c r="AR66" s="35" t="s">
        <v>222</v>
      </c>
      <c r="AS66" s="35" t="s">
        <v>222</v>
      </c>
    </row>
    <row r="67" spans="1:45" ht="15.5" x14ac:dyDescent="0.35">
      <c r="A67" s="35">
        <v>16</v>
      </c>
      <c r="B67" s="35">
        <v>21</v>
      </c>
      <c r="C67" s="35" t="s">
        <v>186</v>
      </c>
      <c r="D67" s="35" t="s">
        <v>187</v>
      </c>
      <c r="E67" s="35" t="s">
        <v>188</v>
      </c>
      <c r="F67" s="35" t="s">
        <v>189</v>
      </c>
      <c r="G67" s="35" t="s">
        <v>190</v>
      </c>
      <c r="H67" s="35" t="s">
        <v>59</v>
      </c>
      <c r="I67" s="35">
        <v>0</v>
      </c>
      <c r="J67" s="35">
        <v>5.5</v>
      </c>
      <c r="K67" s="35">
        <v>0</v>
      </c>
      <c r="L67" s="35">
        <v>0</v>
      </c>
      <c r="M67" s="35" t="s">
        <v>192</v>
      </c>
      <c r="N67" s="35" t="s">
        <v>193</v>
      </c>
      <c r="O67" s="35" t="s">
        <v>214</v>
      </c>
      <c r="P67" s="35" t="s">
        <v>236</v>
      </c>
      <c r="Q67" s="35" t="s">
        <v>192</v>
      </c>
      <c r="R67" s="35" t="s">
        <v>193</v>
      </c>
      <c r="S67" s="35" t="s">
        <v>193</v>
      </c>
      <c r="T67" s="35" t="s">
        <v>294</v>
      </c>
      <c r="U67" s="35" t="s">
        <v>196</v>
      </c>
      <c r="V67" s="35" t="s">
        <v>216</v>
      </c>
      <c r="W67" s="35" t="s">
        <v>196</v>
      </c>
      <c r="X67" s="35" t="s">
        <v>199</v>
      </c>
      <c r="Y67" s="35" t="s">
        <v>192</v>
      </c>
      <c r="Z67" s="35" t="s">
        <v>199</v>
      </c>
      <c r="AA67" s="35" t="s">
        <v>192</v>
      </c>
      <c r="AB67" s="35" t="s">
        <v>62</v>
      </c>
      <c r="AC67" s="35" t="s">
        <v>59</v>
      </c>
      <c r="AD67" s="35">
        <v>35.5</v>
      </c>
      <c r="AE67" s="35">
        <v>5.5</v>
      </c>
      <c r="AF67" s="35">
        <v>0.15</v>
      </c>
      <c r="AG67" s="35" t="s">
        <v>253</v>
      </c>
      <c r="AH67" s="35" t="s">
        <v>197</v>
      </c>
      <c r="AI67" s="35" t="s">
        <v>197</v>
      </c>
      <c r="AJ67" s="35" t="s">
        <v>197</v>
      </c>
      <c r="AK67" s="35" t="s">
        <v>204</v>
      </c>
      <c r="AL67" s="35" t="s">
        <v>388</v>
      </c>
      <c r="AM67" s="35" t="s">
        <v>203</v>
      </c>
      <c r="AN67" s="35" t="s">
        <v>207</v>
      </c>
      <c r="AO67" s="35" t="s">
        <v>206</v>
      </c>
      <c r="AP67" s="35" t="s">
        <v>255</v>
      </c>
      <c r="AQ67" s="35" t="s">
        <v>220</v>
      </c>
      <c r="AR67" s="35" t="s">
        <v>222</v>
      </c>
      <c r="AS67" s="35" t="s">
        <v>222</v>
      </c>
    </row>
    <row r="68" spans="1:45" ht="15.5" x14ac:dyDescent="0.35">
      <c r="A68" s="35">
        <v>17</v>
      </c>
      <c r="B68" s="35">
        <v>27</v>
      </c>
      <c r="C68" s="35" t="s">
        <v>186</v>
      </c>
      <c r="D68" s="35" t="s">
        <v>187</v>
      </c>
      <c r="E68" s="35" t="s">
        <v>425</v>
      </c>
      <c r="F68" s="35" t="s">
        <v>226</v>
      </c>
      <c r="G68" s="35" t="s">
        <v>227</v>
      </c>
      <c r="H68" s="35">
        <v>0</v>
      </c>
      <c r="I68" s="35">
        <v>0</v>
      </c>
      <c r="J68" s="35">
        <v>0</v>
      </c>
      <c r="K68" s="35">
        <v>0</v>
      </c>
      <c r="L68" s="35">
        <v>0</v>
      </c>
      <c r="M68" s="35" t="s">
        <v>192</v>
      </c>
      <c r="N68" s="35" t="s">
        <v>192</v>
      </c>
      <c r="O68" s="35" t="s">
        <v>237</v>
      </c>
      <c r="P68" s="35" t="s">
        <v>192</v>
      </c>
      <c r="Q68" s="35" t="s">
        <v>192</v>
      </c>
      <c r="R68" s="35" t="s">
        <v>192</v>
      </c>
      <c r="S68" s="35" t="s">
        <v>192</v>
      </c>
      <c r="T68" s="35" t="s">
        <v>359</v>
      </c>
      <c r="U68" s="35" t="s">
        <v>295</v>
      </c>
      <c r="V68" s="35" t="s">
        <v>196</v>
      </c>
      <c r="W68" s="35" t="s">
        <v>196</v>
      </c>
      <c r="X68" s="35" t="s">
        <v>199</v>
      </c>
      <c r="Y68" s="35" t="s">
        <v>199</v>
      </c>
      <c r="Z68" s="35" t="s">
        <v>199</v>
      </c>
      <c r="AA68" s="35" t="s">
        <v>199</v>
      </c>
      <c r="AB68" s="35" t="s">
        <v>69</v>
      </c>
      <c r="AC68" s="35" t="s">
        <v>64</v>
      </c>
      <c r="AD68" s="35">
        <v>105.5</v>
      </c>
      <c r="AE68" s="35">
        <v>55.5</v>
      </c>
      <c r="AF68" s="35">
        <v>0.53</v>
      </c>
      <c r="AG68" s="35" t="s">
        <v>417</v>
      </c>
      <c r="AH68" s="35" t="s">
        <v>197</v>
      </c>
      <c r="AI68" s="35" t="s">
        <v>198</v>
      </c>
      <c r="AJ68" s="35" t="s">
        <v>198</v>
      </c>
      <c r="AK68" s="35" t="s">
        <v>388</v>
      </c>
      <c r="AL68" s="35" t="s">
        <v>204</v>
      </c>
      <c r="AM68" s="35" t="s">
        <v>203</v>
      </c>
      <c r="AN68" s="35" t="s">
        <v>205</v>
      </c>
      <c r="AO68" s="35" t="s">
        <v>207</v>
      </c>
      <c r="AP68" s="35" t="s">
        <v>206</v>
      </c>
      <c r="AQ68" s="35" t="s">
        <v>220</v>
      </c>
      <c r="AR68" s="35" t="s">
        <v>222</v>
      </c>
      <c r="AS68" s="35" t="s">
        <v>222</v>
      </c>
    </row>
    <row r="69" spans="1:45" ht="15.5" x14ac:dyDescent="0.35">
      <c r="A69" s="35">
        <v>18</v>
      </c>
      <c r="B69" s="35">
        <v>21</v>
      </c>
      <c r="C69" s="35" t="s">
        <v>186</v>
      </c>
      <c r="D69" s="35" t="s">
        <v>187</v>
      </c>
      <c r="E69" s="35" t="s">
        <v>320</v>
      </c>
      <c r="F69" s="35" t="s">
        <v>226</v>
      </c>
      <c r="G69" s="35" t="s">
        <v>227</v>
      </c>
      <c r="H69" s="35" t="s">
        <v>59</v>
      </c>
      <c r="I69" s="35" t="s">
        <v>59</v>
      </c>
      <c r="J69" s="35">
        <v>5.5</v>
      </c>
      <c r="K69" s="35">
        <v>5.5</v>
      </c>
      <c r="L69" s="35">
        <v>1</v>
      </c>
      <c r="M69" s="35" t="s">
        <v>200</v>
      </c>
      <c r="N69" s="35" t="s">
        <v>200</v>
      </c>
      <c r="O69" s="35" t="s">
        <v>237</v>
      </c>
      <c r="P69" s="35" t="s">
        <v>193</v>
      </c>
      <c r="Q69" s="35" t="s">
        <v>193</v>
      </c>
      <c r="R69" s="35" t="s">
        <v>192</v>
      </c>
      <c r="S69" s="35" t="s">
        <v>193</v>
      </c>
      <c r="T69" s="35" t="s">
        <v>237</v>
      </c>
      <c r="U69" s="35" t="s">
        <v>197</v>
      </c>
      <c r="V69" s="35" t="s">
        <v>196</v>
      </c>
      <c r="W69" s="35" t="s">
        <v>198</v>
      </c>
      <c r="X69" s="35" t="s">
        <v>193</v>
      </c>
      <c r="Y69" s="35" t="s">
        <v>193</v>
      </c>
      <c r="Z69" s="35" t="s">
        <v>236</v>
      </c>
      <c r="AA69" s="35" t="s">
        <v>236</v>
      </c>
      <c r="AB69" s="35" t="s">
        <v>61</v>
      </c>
      <c r="AC69" s="35" t="s">
        <v>59</v>
      </c>
      <c r="AD69" s="35">
        <v>25.5</v>
      </c>
      <c r="AE69" s="35">
        <v>5.5</v>
      </c>
      <c r="AF69" s="35">
        <v>0.22</v>
      </c>
      <c r="AG69" s="35" t="s">
        <v>253</v>
      </c>
      <c r="AH69" s="35" t="s">
        <v>196</v>
      </c>
      <c r="AI69" s="35" t="s">
        <v>196</v>
      </c>
      <c r="AJ69" s="35" t="s">
        <v>196</v>
      </c>
      <c r="AK69" s="35" t="s">
        <v>204</v>
      </c>
      <c r="AL69" s="35" t="s">
        <v>388</v>
      </c>
      <c r="AM69" s="35" t="s">
        <v>203</v>
      </c>
      <c r="AN69" s="35" t="s">
        <v>205</v>
      </c>
      <c r="AO69" s="35" t="s">
        <v>207</v>
      </c>
      <c r="AP69" s="35" t="s">
        <v>206</v>
      </c>
      <c r="AQ69" s="35" t="s">
        <v>220</v>
      </c>
      <c r="AR69" s="35" t="s">
        <v>222</v>
      </c>
      <c r="AS69" s="35" t="s">
        <v>222</v>
      </c>
    </row>
    <row r="70" spans="1:45" ht="15.5" x14ac:dyDescent="0.35">
      <c r="A70" s="35">
        <v>19</v>
      </c>
      <c r="B70" s="35">
        <v>18</v>
      </c>
      <c r="C70" s="35" t="s">
        <v>186</v>
      </c>
      <c r="D70" s="35" t="s">
        <v>187</v>
      </c>
      <c r="E70" s="35" t="s">
        <v>249</v>
      </c>
      <c r="F70" s="35" t="s">
        <v>226</v>
      </c>
      <c r="G70" s="35" t="s">
        <v>227</v>
      </c>
      <c r="H70" s="35">
        <v>0</v>
      </c>
      <c r="I70" s="35">
        <v>0</v>
      </c>
      <c r="J70" s="35">
        <v>0</v>
      </c>
      <c r="K70" s="35">
        <v>0</v>
      </c>
      <c r="L70" s="35">
        <v>0</v>
      </c>
      <c r="M70" s="35" t="s">
        <v>236</v>
      </c>
      <c r="N70" s="35" t="s">
        <v>192</v>
      </c>
      <c r="O70" s="35" t="s">
        <v>282</v>
      </c>
      <c r="P70" s="35" t="s">
        <v>192</v>
      </c>
      <c r="Q70" s="35" t="s">
        <v>192</v>
      </c>
      <c r="R70" s="35" t="s">
        <v>192</v>
      </c>
      <c r="S70" s="35" t="s">
        <v>193</v>
      </c>
      <c r="T70" s="35" t="s">
        <v>243</v>
      </c>
      <c r="U70" s="35" t="s">
        <v>216</v>
      </c>
      <c r="V70" s="35" t="s">
        <v>197</v>
      </c>
      <c r="W70" s="35" t="s">
        <v>197</v>
      </c>
      <c r="X70" s="35" t="s">
        <v>200</v>
      </c>
      <c r="Y70" s="35" t="s">
        <v>236</v>
      </c>
      <c r="Z70" s="35" t="s">
        <v>200</v>
      </c>
      <c r="AA70" s="35" t="s">
        <v>200</v>
      </c>
      <c r="AB70" s="35" t="s">
        <v>60</v>
      </c>
      <c r="AC70" s="35" t="s">
        <v>59</v>
      </c>
      <c r="AD70" s="35">
        <v>15.5</v>
      </c>
      <c r="AE70" s="35">
        <v>5.5</v>
      </c>
      <c r="AF70" s="35">
        <v>0.35</v>
      </c>
      <c r="AG70" s="35" t="s">
        <v>321</v>
      </c>
      <c r="AH70" s="35" t="s">
        <v>196</v>
      </c>
      <c r="AI70" s="35" t="s">
        <v>198</v>
      </c>
      <c r="AJ70" s="35" t="s">
        <v>198</v>
      </c>
      <c r="AK70" s="35" t="s">
        <v>203</v>
      </c>
      <c r="AL70" s="35" t="s">
        <v>426</v>
      </c>
      <c r="AM70" s="35" t="s">
        <v>204</v>
      </c>
      <c r="AN70" s="35" t="s">
        <v>207</v>
      </c>
      <c r="AO70" s="35" t="s">
        <v>205</v>
      </c>
      <c r="AP70" s="35" t="s">
        <v>206</v>
      </c>
      <c r="AQ70" s="35" t="s">
        <v>208</v>
      </c>
      <c r="AR70" s="35" t="s">
        <v>222</v>
      </c>
      <c r="AS70" s="35" t="s">
        <v>222</v>
      </c>
    </row>
    <row r="71" spans="1:45" ht="15.5" x14ac:dyDescent="0.35">
      <c r="A71" s="35">
        <v>20</v>
      </c>
      <c r="B71" s="35">
        <v>22</v>
      </c>
      <c r="C71" s="35" t="s">
        <v>186</v>
      </c>
      <c r="D71" s="35" t="s">
        <v>187</v>
      </c>
      <c r="E71" s="35" t="s">
        <v>281</v>
      </c>
      <c r="F71" s="35" t="s">
        <v>226</v>
      </c>
      <c r="G71" s="35" t="s">
        <v>250</v>
      </c>
      <c r="H71" s="35" t="s">
        <v>59</v>
      </c>
      <c r="I71" s="35" t="s">
        <v>59</v>
      </c>
      <c r="J71" s="35">
        <v>5.5</v>
      </c>
      <c r="K71" s="35">
        <v>5.5</v>
      </c>
      <c r="L71" s="35">
        <v>1</v>
      </c>
      <c r="M71" s="35" t="s">
        <v>193</v>
      </c>
      <c r="N71" s="35" t="s">
        <v>193</v>
      </c>
      <c r="O71" s="35" t="s">
        <v>235</v>
      </c>
      <c r="P71" s="35" t="s">
        <v>193</v>
      </c>
      <c r="Q71" s="35" t="s">
        <v>193</v>
      </c>
      <c r="R71" s="35" t="s">
        <v>192</v>
      </c>
      <c r="S71" s="35" t="s">
        <v>193</v>
      </c>
      <c r="T71" s="35" t="s">
        <v>195</v>
      </c>
      <c r="U71" s="35" t="s">
        <v>197</v>
      </c>
      <c r="V71" s="35" t="s">
        <v>197</v>
      </c>
      <c r="W71" s="35" t="s">
        <v>197</v>
      </c>
      <c r="X71" s="35" t="s">
        <v>199</v>
      </c>
      <c r="Y71" s="35" t="s">
        <v>192</v>
      </c>
      <c r="Z71" s="35" t="s">
        <v>199</v>
      </c>
      <c r="AA71" s="35" t="s">
        <v>192</v>
      </c>
      <c r="AB71" s="35" t="s">
        <v>61</v>
      </c>
      <c r="AC71" s="35" t="s">
        <v>60</v>
      </c>
      <c r="AD71" s="35">
        <v>25.5</v>
      </c>
      <c r="AE71" s="35">
        <v>15.5</v>
      </c>
      <c r="AF71" s="35">
        <v>0.61</v>
      </c>
      <c r="AG71" s="35" t="s">
        <v>463</v>
      </c>
      <c r="AH71" s="35" t="s">
        <v>197</v>
      </c>
      <c r="AI71" s="35" t="s">
        <v>198</v>
      </c>
      <c r="AJ71" s="35" t="s">
        <v>198</v>
      </c>
      <c r="AK71" s="35" t="s">
        <v>202</v>
      </c>
      <c r="AL71" s="35" t="s">
        <v>204</v>
      </c>
      <c r="AM71" s="35" t="s">
        <v>793</v>
      </c>
      <c r="AN71" s="35" t="s">
        <v>207</v>
      </c>
      <c r="AO71" s="35" t="s">
        <v>205</v>
      </c>
      <c r="AP71" s="35" t="s">
        <v>219</v>
      </c>
      <c r="AQ71" s="35" t="s">
        <v>220</v>
      </c>
      <c r="AR71" s="35" t="s">
        <v>222</v>
      </c>
      <c r="AS71" s="35" t="s">
        <v>222</v>
      </c>
    </row>
    <row r="72" spans="1:45" ht="15.5" x14ac:dyDescent="0.35">
      <c r="A72" s="35">
        <v>21</v>
      </c>
      <c r="B72" s="35">
        <v>21</v>
      </c>
      <c r="C72" s="35" t="s">
        <v>186</v>
      </c>
      <c r="D72" s="35" t="s">
        <v>187</v>
      </c>
      <c r="E72" s="35" t="s">
        <v>364</v>
      </c>
      <c r="F72" s="35" t="s">
        <v>226</v>
      </c>
      <c r="G72" s="35" t="s">
        <v>250</v>
      </c>
      <c r="H72" s="35">
        <v>0</v>
      </c>
      <c r="I72" s="35">
        <v>0</v>
      </c>
      <c r="J72" s="35">
        <v>0</v>
      </c>
      <c r="K72" s="35">
        <v>0</v>
      </c>
      <c r="L72" s="35">
        <v>0</v>
      </c>
      <c r="M72" s="35" t="s">
        <v>192</v>
      </c>
      <c r="N72" s="35" t="s">
        <v>193</v>
      </c>
      <c r="O72" s="35" t="s">
        <v>235</v>
      </c>
      <c r="P72" s="35" t="s">
        <v>193</v>
      </c>
      <c r="Q72" s="35" t="s">
        <v>193</v>
      </c>
      <c r="R72" s="35" t="s">
        <v>192</v>
      </c>
      <c r="S72" s="35" t="s">
        <v>193</v>
      </c>
      <c r="T72" s="35" t="s">
        <v>243</v>
      </c>
      <c r="U72" s="35" t="s">
        <v>196</v>
      </c>
      <c r="V72" s="35" t="s">
        <v>198</v>
      </c>
      <c r="W72" s="35" t="s">
        <v>198</v>
      </c>
      <c r="X72" s="35" t="s">
        <v>192</v>
      </c>
      <c r="Y72" s="35" t="s">
        <v>236</v>
      </c>
      <c r="Z72" s="35" t="s">
        <v>199</v>
      </c>
      <c r="AA72" s="35" t="s">
        <v>236</v>
      </c>
      <c r="AB72" s="35" t="s">
        <v>69</v>
      </c>
      <c r="AC72" s="35" t="s">
        <v>69</v>
      </c>
      <c r="AD72" s="35">
        <v>105.5</v>
      </c>
      <c r="AE72" s="35">
        <v>105.5</v>
      </c>
      <c r="AF72" s="35">
        <v>1</v>
      </c>
      <c r="AG72" s="35" t="s">
        <v>794</v>
      </c>
      <c r="AH72" s="35" t="s">
        <v>197</v>
      </c>
      <c r="AI72" s="35" t="s">
        <v>198</v>
      </c>
      <c r="AJ72" s="35" t="s">
        <v>198</v>
      </c>
      <c r="AK72" s="35" t="s">
        <v>204</v>
      </c>
      <c r="AL72" s="35" t="s">
        <v>388</v>
      </c>
      <c r="AM72" s="35" t="s">
        <v>203</v>
      </c>
      <c r="AN72" s="35" t="s">
        <v>205</v>
      </c>
      <c r="AO72" s="35" t="s">
        <v>219</v>
      </c>
      <c r="AP72" s="35" t="s">
        <v>207</v>
      </c>
      <c r="AQ72" s="35" t="s">
        <v>302</v>
      </c>
      <c r="AR72" s="35" t="s">
        <v>222</v>
      </c>
      <c r="AS72" s="35" t="s">
        <v>222</v>
      </c>
    </row>
    <row r="73" spans="1:45" ht="15.5" x14ac:dyDescent="0.35">
      <c r="A73" s="35">
        <v>22</v>
      </c>
      <c r="B73" s="35">
        <v>21</v>
      </c>
      <c r="C73" s="35" t="s">
        <v>186</v>
      </c>
      <c r="D73" s="35" t="s">
        <v>187</v>
      </c>
      <c r="E73" s="35" t="s">
        <v>371</v>
      </c>
      <c r="F73" s="35" t="s">
        <v>189</v>
      </c>
      <c r="G73" s="35" t="s">
        <v>317</v>
      </c>
      <c r="H73" s="35">
        <v>0</v>
      </c>
      <c r="I73" s="35">
        <v>0</v>
      </c>
      <c r="J73" s="35">
        <v>0</v>
      </c>
      <c r="K73" s="35">
        <v>0</v>
      </c>
      <c r="L73" s="35">
        <v>0</v>
      </c>
      <c r="M73" s="35" t="s">
        <v>192</v>
      </c>
      <c r="N73" s="35" t="s">
        <v>193</v>
      </c>
      <c r="O73" s="35" t="s">
        <v>214</v>
      </c>
      <c r="P73" s="35" t="s">
        <v>193</v>
      </c>
      <c r="Q73" s="35" t="s">
        <v>193</v>
      </c>
      <c r="R73" s="35" t="s">
        <v>193</v>
      </c>
      <c r="S73" s="35" t="s">
        <v>193</v>
      </c>
      <c r="T73" s="35" t="s">
        <v>237</v>
      </c>
      <c r="U73" s="35" t="s">
        <v>216</v>
      </c>
      <c r="V73" s="35" t="s">
        <v>216</v>
      </c>
      <c r="W73" s="35" t="s">
        <v>196</v>
      </c>
      <c r="X73" s="35" t="s">
        <v>193</v>
      </c>
      <c r="Y73" s="35" t="s">
        <v>193</v>
      </c>
      <c r="Z73" s="35" t="s">
        <v>200</v>
      </c>
      <c r="AA73" s="35" t="s">
        <v>236</v>
      </c>
      <c r="AB73" s="35" t="s">
        <v>60</v>
      </c>
      <c r="AC73" s="35" t="s">
        <v>60</v>
      </c>
      <c r="AD73" s="35">
        <v>15.5</v>
      </c>
      <c r="AE73" s="35">
        <v>15.5</v>
      </c>
      <c r="AF73" s="35">
        <v>1</v>
      </c>
      <c r="AG73" s="35" t="s">
        <v>253</v>
      </c>
      <c r="AH73" s="35" t="s">
        <v>197</v>
      </c>
      <c r="AI73" s="35" t="s">
        <v>197</v>
      </c>
      <c r="AJ73" s="35" t="s">
        <v>197</v>
      </c>
      <c r="AK73" s="35" t="s">
        <v>202</v>
      </c>
      <c r="AL73" s="35" t="s">
        <v>204</v>
      </c>
      <c r="AM73" s="35" t="s">
        <v>203</v>
      </c>
      <c r="AN73" s="35" t="s">
        <v>207</v>
      </c>
      <c r="AO73" s="35" t="s">
        <v>205</v>
      </c>
      <c r="AP73" s="35" t="s">
        <v>255</v>
      </c>
      <c r="AQ73" s="35" t="s">
        <v>220</v>
      </c>
      <c r="AR73" s="35" t="s">
        <v>222</v>
      </c>
      <c r="AS73" s="35" t="s">
        <v>222</v>
      </c>
    </row>
    <row r="74" spans="1:45" ht="15.5" x14ac:dyDescent="0.35">
      <c r="A74" s="35">
        <v>23</v>
      </c>
      <c r="B74" s="35">
        <v>23</v>
      </c>
      <c r="C74" s="35" t="s">
        <v>186</v>
      </c>
      <c r="D74" s="35" t="s">
        <v>187</v>
      </c>
      <c r="E74" s="35" t="s">
        <v>242</v>
      </c>
      <c r="F74" s="35" t="s">
        <v>226</v>
      </c>
      <c r="G74" s="35" t="s">
        <v>353</v>
      </c>
      <c r="H74" s="35" t="s">
        <v>59</v>
      </c>
      <c r="I74" s="35">
        <v>0</v>
      </c>
      <c r="J74" s="35">
        <v>5.5</v>
      </c>
      <c r="K74" s="35">
        <v>0</v>
      </c>
      <c r="L74" s="35">
        <v>0</v>
      </c>
      <c r="M74" s="35" t="s">
        <v>192</v>
      </c>
      <c r="N74" s="35" t="s">
        <v>192</v>
      </c>
      <c r="O74" s="35" t="s">
        <v>386</v>
      </c>
      <c r="P74" s="35" t="s">
        <v>236</v>
      </c>
      <c r="Q74" s="35" t="s">
        <v>192</v>
      </c>
      <c r="R74" s="35" t="s">
        <v>192</v>
      </c>
      <c r="S74" s="35" t="s">
        <v>192</v>
      </c>
      <c r="T74" s="35" t="s">
        <v>327</v>
      </c>
      <c r="U74" s="35" t="s">
        <v>295</v>
      </c>
      <c r="V74" s="35" t="s">
        <v>197</v>
      </c>
      <c r="W74" s="35" t="s">
        <v>197</v>
      </c>
      <c r="X74" s="35" t="s">
        <v>192</v>
      </c>
      <c r="Y74" s="35" t="s">
        <v>192</v>
      </c>
      <c r="Z74" s="35" t="s">
        <v>199</v>
      </c>
      <c r="AA74" s="35" t="s">
        <v>199</v>
      </c>
      <c r="AB74" s="35" t="s">
        <v>61</v>
      </c>
      <c r="AC74" s="35" t="s">
        <v>59</v>
      </c>
      <c r="AD74" s="35">
        <v>25.5</v>
      </c>
      <c r="AE74" s="35">
        <v>5.5</v>
      </c>
      <c r="AF74" s="35">
        <v>0.22</v>
      </c>
      <c r="AG74" s="35" t="s">
        <v>269</v>
      </c>
      <c r="AH74" s="35" t="s">
        <v>197</v>
      </c>
      <c r="AI74" s="35" t="s">
        <v>197</v>
      </c>
      <c r="AJ74" s="35" t="s">
        <v>197</v>
      </c>
      <c r="AK74" s="35" t="s">
        <v>388</v>
      </c>
      <c r="AL74" s="35" t="s">
        <v>204</v>
      </c>
      <c r="AM74" s="35" t="s">
        <v>289</v>
      </c>
      <c r="AN74" s="35" t="s">
        <v>207</v>
      </c>
      <c r="AO74" s="35" t="s">
        <v>205</v>
      </c>
      <c r="AP74" s="35" t="s">
        <v>206</v>
      </c>
      <c r="AQ74" s="35" t="s">
        <v>220</v>
      </c>
      <c r="AR74" s="35" t="s">
        <v>222</v>
      </c>
      <c r="AS74" s="35" t="s">
        <v>222</v>
      </c>
    </row>
    <row r="75" spans="1:45" ht="15.5" x14ac:dyDescent="0.35">
      <c r="A75" s="35">
        <v>24</v>
      </c>
      <c r="B75" s="35">
        <v>25</v>
      </c>
      <c r="C75" s="35" t="s">
        <v>186</v>
      </c>
      <c r="D75" s="35" t="s">
        <v>187</v>
      </c>
      <c r="E75" s="35" t="s">
        <v>364</v>
      </c>
      <c r="F75" s="35" t="s">
        <v>226</v>
      </c>
      <c r="G75" s="35" t="s">
        <v>250</v>
      </c>
      <c r="H75" s="35" t="s">
        <v>59</v>
      </c>
      <c r="I75" s="35" t="s">
        <v>59</v>
      </c>
      <c r="J75" s="35">
        <v>5.5</v>
      </c>
      <c r="K75" s="35">
        <v>5.5</v>
      </c>
      <c r="L75" s="35">
        <v>1</v>
      </c>
      <c r="M75" s="35" t="s">
        <v>192</v>
      </c>
      <c r="N75" s="35" t="s">
        <v>193</v>
      </c>
      <c r="O75" s="35" t="s">
        <v>194</v>
      </c>
      <c r="P75" s="35" t="s">
        <v>192</v>
      </c>
      <c r="Q75" s="35" t="s">
        <v>192</v>
      </c>
      <c r="R75" s="35" t="s">
        <v>192</v>
      </c>
      <c r="S75" s="35" t="s">
        <v>192</v>
      </c>
      <c r="T75" s="35" t="s">
        <v>294</v>
      </c>
      <c r="U75" s="35" t="s">
        <v>198</v>
      </c>
      <c r="V75" s="35" t="s">
        <v>198</v>
      </c>
      <c r="W75" s="35" t="s">
        <v>198</v>
      </c>
      <c r="X75" s="35" t="s">
        <v>192</v>
      </c>
      <c r="Y75" s="35" t="s">
        <v>192</v>
      </c>
      <c r="Z75" s="35" t="s">
        <v>200</v>
      </c>
      <c r="AA75" s="35" t="s">
        <v>200</v>
      </c>
      <c r="AB75" s="35" t="s">
        <v>64</v>
      </c>
      <c r="AC75" s="35" t="s">
        <v>64</v>
      </c>
      <c r="AD75" s="35">
        <v>55.5</v>
      </c>
      <c r="AE75" s="35">
        <v>55.5</v>
      </c>
      <c r="AF75" s="35">
        <v>1</v>
      </c>
      <c r="AG75" s="35" t="s">
        <v>253</v>
      </c>
      <c r="AH75" s="35" t="s">
        <v>197</v>
      </c>
      <c r="AI75" s="35" t="s">
        <v>198</v>
      </c>
      <c r="AJ75" s="35" t="s">
        <v>198</v>
      </c>
      <c r="AK75" s="35" t="s">
        <v>388</v>
      </c>
      <c r="AL75" s="35" t="s">
        <v>203</v>
      </c>
      <c r="AM75" s="35" t="s">
        <v>389</v>
      </c>
      <c r="AN75" s="35" t="s">
        <v>206</v>
      </c>
      <c r="AO75" s="35" t="s">
        <v>205</v>
      </c>
      <c r="AP75" s="35" t="s">
        <v>219</v>
      </c>
      <c r="AQ75" s="35" t="s">
        <v>220</v>
      </c>
      <c r="AR75" s="35" t="s">
        <v>222</v>
      </c>
      <c r="AS75" s="35" t="s">
        <v>222</v>
      </c>
    </row>
    <row r="76" spans="1:45" ht="15.5" x14ac:dyDescent="0.35">
      <c r="A76" s="35">
        <v>25</v>
      </c>
      <c r="B76" s="35">
        <v>24</v>
      </c>
      <c r="C76" s="35" t="s">
        <v>186</v>
      </c>
      <c r="D76" s="35" t="s">
        <v>187</v>
      </c>
      <c r="E76" s="35" t="s">
        <v>234</v>
      </c>
      <c r="F76" s="35" t="s">
        <v>226</v>
      </c>
      <c r="G76" s="35" t="s">
        <v>227</v>
      </c>
      <c r="H76" s="35" t="s">
        <v>59</v>
      </c>
      <c r="I76" s="35">
        <v>0</v>
      </c>
      <c r="J76" s="35">
        <v>5.5</v>
      </c>
      <c r="K76" s="35">
        <v>0</v>
      </c>
      <c r="L76" s="35">
        <v>0</v>
      </c>
      <c r="M76" s="35" t="s">
        <v>192</v>
      </c>
      <c r="N76" s="35" t="s">
        <v>192</v>
      </c>
      <c r="O76" s="35" t="s">
        <v>214</v>
      </c>
      <c r="P76" s="35" t="s">
        <v>192</v>
      </c>
      <c r="Q76" s="35" t="s">
        <v>192</v>
      </c>
      <c r="R76" s="35" t="s">
        <v>192</v>
      </c>
      <c r="S76" s="35" t="s">
        <v>192</v>
      </c>
      <c r="T76" s="35" t="s">
        <v>237</v>
      </c>
      <c r="U76" s="35" t="s">
        <v>196</v>
      </c>
      <c r="V76" s="35" t="s">
        <v>196</v>
      </c>
      <c r="W76" s="35" t="s">
        <v>196</v>
      </c>
      <c r="X76" s="35" t="s">
        <v>192</v>
      </c>
      <c r="Y76" s="35" t="s">
        <v>192</v>
      </c>
      <c r="Z76" s="35" t="s">
        <v>199</v>
      </c>
      <c r="AA76" s="35" t="s">
        <v>200</v>
      </c>
      <c r="AB76" s="35" t="s">
        <v>63</v>
      </c>
      <c r="AC76" s="35" t="s">
        <v>60</v>
      </c>
      <c r="AD76" s="35">
        <v>45.5</v>
      </c>
      <c r="AE76" s="35">
        <v>15.5</v>
      </c>
      <c r="AF76" s="35">
        <v>0.34</v>
      </c>
      <c r="AG76" s="35" t="s">
        <v>451</v>
      </c>
      <c r="AH76" s="35" t="s">
        <v>198</v>
      </c>
      <c r="AI76" s="35" t="s">
        <v>198</v>
      </c>
      <c r="AJ76" s="35" t="s">
        <v>198</v>
      </c>
      <c r="AK76" s="35" t="s">
        <v>388</v>
      </c>
      <c r="AL76" s="35" t="s">
        <v>203</v>
      </c>
      <c r="AM76" s="35" t="s">
        <v>407</v>
      </c>
      <c r="AN76" s="35" t="s">
        <v>205</v>
      </c>
      <c r="AO76" s="35" t="s">
        <v>207</v>
      </c>
      <c r="AP76" s="35" t="s">
        <v>795</v>
      </c>
      <c r="AQ76" s="35" t="s">
        <v>220</v>
      </c>
      <c r="AR76" s="35" t="s">
        <v>222</v>
      </c>
      <c r="AS76" s="35" t="s">
        <v>222</v>
      </c>
    </row>
    <row r="77" spans="1:45" ht="15.5" x14ac:dyDescent="0.35">
      <c r="A77" s="35">
        <v>26</v>
      </c>
      <c r="B77" s="35">
        <v>21</v>
      </c>
      <c r="C77" s="35" t="s">
        <v>186</v>
      </c>
      <c r="D77" s="35" t="s">
        <v>187</v>
      </c>
      <c r="E77" s="35" t="s">
        <v>260</v>
      </c>
      <c r="F77" s="35" t="s">
        <v>226</v>
      </c>
      <c r="G77" s="35" t="s">
        <v>227</v>
      </c>
      <c r="H77" s="35" t="s">
        <v>59</v>
      </c>
      <c r="I77" s="35" t="s">
        <v>59</v>
      </c>
      <c r="J77" s="35">
        <v>5.5</v>
      </c>
      <c r="K77" s="35">
        <v>5.5</v>
      </c>
      <c r="L77" s="35">
        <v>1</v>
      </c>
      <c r="M77" s="35" t="s">
        <v>192</v>
      </c>
      <c r="N77" s="35" t="s">
        <v>192</v>
      </c>
      <c r="O77" s="35" t="s">
        <v>251</v>
      </c>
      <c r="P77" s="35" t="s">
        <v>236</v>
      </c>
      <c r="Q77" s="35" t="s">
        <v>236</v>
      </c>
      <c r="R77" s="35" t="s">
        <v>193</v>
      </c>
      <c r="S77" s="35" t="s">
        <v>193</v>
      </c>
      <c r="T77" s="35" t="s">
        <v>237</v>
      </c>
      <c r="U77" s="35" t="s">
        <v>196</v>
      </c>
      <c r="V77" s="35" t="s">
        <v>197</v>
      </c>
      <c r="W77" s="35" t="s">
        <v>197</v>
      </c>
      <c r="X77" s="35" t="s">
        <v>192</v>
      </c>
      <c r="Y77" s="35" t="s">
        <v>192</v>
      </c>
      <c r="Z77" s="35" t="s">
        <v>199</v>
      </c>
      <c r="AA77" s="35" t="s">
        <v>199</v>
      </c>
      <c r="AB77" s="35" t="s">
        <v>61</v>
      </c>
      <c r="AC77" s="35" t="s">
        <v>59</v>
      </c>
      <c r="AD77" s="35">
        <v>25.5</v>
      </c>
      <c r="AE77" s="35">
        <v>5.5</v>
      </c>
      <c r="AF77" s="35">
        <v>0.22</v>
      </c>
      <c r="AG77" s="35" t="s">
        <v>253</v>
      </c>
      <c r="AH77" s="35" t="s">
        <v>197</v>
      </c>
      <c r="AI77" s="35" t="s">
        <v>197</v>
      </c>
      <c r="AJ77" s="35" t="s">
        <v>197</v>
      </c>
      <c r="AK77" s="35" t="s">
        <v>204</v>
      </c>
      <c r="AL77" s="35" t="s">
        <v>202</v>
      </c>
      <c r="AM77" s="35" t="s">
        <v>203</v>
      </c>
      <c r="AN77" s="35" t="s">
        <v>205</v>
      </c>
      <c r="AO77" s="35" t="s">
        <v>796</v>
      </c>
      <c r="AP77" s="35" t="s">
        <v>207</v>
      </c>
      <c r="AQ77" s="35" t="s">
        <v>220</v>
      </c>
      <c r="AR77" s="35" t="s">
        <v>222</v>
      </c>
      <c r="AS77" s="35" t="s">
        <v>222</v>
      </c>
    </row>
    <row r="78" spans="1:45" ht="15.5" x14ac:dyDescent="0.35">
      <c r="A78" s="35">
        <v>27</v>
      </c>
      <c r="B78" s="35">
        <v>25</v>
      </c>
      <c r="C78" s="35" t="s">
        <v>186</v>
      </c>
      <c r="D78" s="35" t="s">
        <v>187</v>
      </c>
      <c r="E78" s="35" t="s">
        <v>260</v>
      </c>
      <c r="F78" s="35" t="s">
        <v>226</v>
      </c>
      <c r="G78" s="35" t="s">
        <v>261</v>
      </c>
      <c r="H78" s="35">
        <v>0</v>
      </c>
      <c r="I78" s="35">
        <v>0</v>
      </c>
      <c r="J78" s="35">
        <v>0</v>
      </c>
      <c r="K78" s="35">
        <v>0</v>
      </c>
      <c r="L78" s="35">
        <v>0</v>
      </c>
      <c r="M78" s="35" t="s">
        <v>193</v>
      </c>
      <c r="N78" s="35" t="s">
        <v>193</v>
      </c>
      <c r="O78" s="35" t="s">
        <v>251</v>
      </c>
      <c r="P78" s="35" t="s">
        <v>193</v>
      </c>
      <c r="Q78" s="35" t="s">
        <v>193</v>
      </c>
      <c r="R78" s="35" t="s">
        <v>193</v>
      </c>
      <c r="S78" s="35" t="s">
        <v>193</v>
      </c>
      <c r="T78" s="35" t="s">
        <v>237</v>
      </c>
      <c r="U78" s="35" t="s">
        <v>216</v>
      </c>
      <c r="V78" s="35" t="s">
        <v>196</v>
      </c>
      <c r="W78" s="35" t="s">
        <v>196</v>
      </c>
      <c r="X78" s="35" t="s">
        <v>200</v>
      </c>
      <c r="Y78" s="35" t="s">
        <v>236</v>
      </c>
      <c r="Z78" s="35" t="s">
        <v>200</v>
      </c>
      <c r="AA78" s="35" t="s">
        <v>236</v>
      </c>
      <c r="AB78" s="35" t="s">
        <v>60</v>
      </c>
      <c r="AC78" s="35" t="s">
        <v>59</v>
      </c>
      <c r="AD78" s="35">
        <v>15.5</v>
      </c>
      <c r="AE78" s="35">
        <v>5.5</v>
      </c>
      <c r="AF78" s="35">
        <v>0.35</v>
      </c>
      <c r="AG78" s="35" t="s">
        <v>253</v>
      </c>
      <c r="AH78" s="35" t="s">
        <v>198</v>
      </c>
      <c r="AI78" s="35" t="s">
        <v>198</v>
      </c>
      <c r="AJ78" s="35" t="s">
        <v>198</v>
      </c>
      <c r="AK78" s="35" t="s">
        <v>203</v>
      </c>
      <c r="AL78" s="35" t="s">
        <v>388</v>
      </c>
      <c r="AM78" s="35" t="s">
        <v>389</v>
      </c>
      <c r="AN78" s="35" t="s">
        <v>207</v>
      </c>
      <c r="AO78" s="35" t="s">
        <v>205</v>
      </c>
      <c r="AP78" s="35" t="s">
        <v>219</v>
      </c>
      <c r="AQ78" s="35" t="s">
        <v>220</v>
      </c>
      <c r="AR78" s="35" t="s">
        <v>222</v>
      </c>
      <c r="AS78" s="35" t="s">
        <v>222</v>
      </c>
    </row>
    <row r="79" spans="1:45" ht="15.5" x14ac:dyDescent="0.35">
      <c r="A79" s="35">
        <v>28</v>
      </c>
      <c r="B79" s="35">
        <v>21</v>
      </c>
      <c r="C79" s="35" t="s">
        <v>186</v>
      </c>
      <c r="D79" s="35" t="s">
        <v>187</v>
      </c>
      <c r="E79" s="35" t="s">
        <v>371</v>
      </c>
      <c r="F79" s="35" t="s">
        <v>189</v>
      </c>
      <c r="G79" s="35" t="s">
        <v>317</v>
      </c>
      <c r="H79" s="35" t="s">
        <v>59</v>
      </c>
      <c r="I79" s="35">
        <v>0</v>
      </c>
      <c r="J79" s="35">
        <v>5.5</v>
      </c>
      <c r="K79" s="35">
        <v>0</v>
      </c>
      <c r="L79" s="35">
        <v>0</v>
      </c>
      <c r="M79" s="35" t="s">
        <v>193</v>
      </c>
      <c r="N79" s="35" t="s">
        <v>193</v>
      </c>
      <c r="O79" s="35" t="s">
        <v>235</v>
      </c>
      <c r="P79" s="35" t="s">
        <v>192</v>
      </c>
      <c r="Q79" s="35" t="s">
        <v>192</v>
      </c>
      <c r="R79" s="35" t="s">
        <v>192</v>
      </c>
      <c r="S79" s="35" t="s">
        <v>192</v>
      </c>
      <c r="T79" s="35" t="s">
        <v>228</v>
      </c>
      <c r="U79" s="35" t="s">
        <v>197</v>
      </c>
      <c r="V79" s="35" t="s">
        <v>197</v>
      </c>
      <c r="W79" s="35" t="s">
        <v>197</v>
      </c>
      <c r="X79" s="35" t="s">
        <v>200</v>
      </c>
      <c r="Y79" s="35" t="s">
        <v>192</v>
      </c>
      <c r="Z79" s="35" t="s">
        <v>199</v>
      </c>
      <c r="AA79" s="35" t="s">
        <v>192</v>
      </c>
      <c r="AB79" s="35" t="s">
        <v>61</v>
      </c>
      <c r="AC79" s="35" t="s">
        <v>59</v>
      </c>
      <c r="AD79" s="35">
        <v>25.5</v>
      </c>
      <c r="AE79" s="35">
        <v>5.5</v>
      </c>
      <c r="AF79" s="35">
        <v>0.22</v>
      </c>
      <c r="AG79" s="35" t="s">
        <v>440</v>
      </c>
      <c r="AH79" s="35" t="s">
        <v>198</v>
      </c>
      <c r="AI79" s="35" t="s">
        <v>198</v>
      </c>
      <c r="AJ79" s="35" t="s">
        <v>198</v>
      </c>
      <c r="AK79" s="35" t="s">
        <v>202</v>
      </c>
      <c r="AL79" s="35" t="s">
        <v>204</v>
      </c>
      <c r="AM79" s="35" t="s">
        <v>203</v>
      </c>
      <c r="AN79" s="35" t="s">
        <v>207</v>
      </c>
      <c r="AO79" s="35" t="s">
        <v>205</v>
      </c>
      <c r="AP79" s="35" t="s">
        <v>206</v>
      </c>
      <c r="AQ79" s="35" t="s">
        <v>302</v>
      </c>
      <c r="AR79" s="35" t="s">
        <v>222</v>
      </c>
      <c r="AS79" s="35" t="s">
        <v>222</v>
      </c>
    </row>
    <row r="80" spans="1:45" ht="15.5" x14ac:dyDescent="0.35">
      <c r="A80" s="35">
        <v>29</v>
      </c>
      <c r="B80" s="35">
        <v>24</v>
      </c>
      <c r="C80" s="35" t="s">
        <v>186</v>
      </c>
      <c r="D80" s="35" t="s">
        <v>187</v>
      </c>
      <c r="E80" s="35" t="s">
        <v>316</v>
      </c>
      <c r="F80" s="35" t="s">
        <v>189</v>
      </c>
      <c r="G80" s="35" t="s">
        <v>317</v>
      </c>
      <c r="H80" s="35" t="s">
        <v>59</v>
      </c>
      <c r="I80" s="35" t="s">
        <v>59</v>
      </c>
      <c r="J80" s="35">
        <v>5.5</v>
      </c>
      <c r="K80" s="35">
        <v>5.5</v>
      </c>
      <c r="L80" s="35">
        <v>1</v>
      </c>
      <c r="M80" s="35" t="s">
        <v>193</v>
      </c>
      <c r="N80" s="35" t="s">
        <v>193</v>
      </c>
      <c r="O80" s="35" t="s">
        <v>235</v>
      </c>
      <c r="P80" s="35" t="s">
        <v>236</v>
      </c>
      <c r="Q80" s="35" t="s">
        <v>192</v>
      </c>
      <c r="R80" s="35" t="s">
        <v>192</v>
      </c>
      <c r="S80" s="35" t="s">
        <v>192</v>
      </c>
      <c r="T80" s="35" t="s">
        <v>283</v>
      </c>
      <c r="U80" s="35" t="s">
        <v>196</v>
      </c>
      <c r="V80" s="35" t="s">
        <v>197</v>
      </c>
      <c r="W80" s="35" t="s">
        <v>197</v>
      </c>
      <c r="X80" s="35" t="s">
        <v>193</v>
      </c>
      <c r="Y80" s="35" t="s">
        <v>193</v>
      </c>
      <c r="Z80" s="35" t="s">
        <v>200</v>
      </c>
      <c r="AA80" s="35" t="s">
        <v>236</v>
      </c>
      <c r="AB80" s="35" t="s">
        <v>61</v>
      </c>
      <c r="AC80" s="35" t="s">
        <v>59</v>
      </c>
      <c r="AD80" s="35">
        <v>25.5</v>
      </c>
      <c r="AE80" s="35">
        <v>5.5</v>
      </c>
      <c r="AF80" s="35">
        <v>0.22</v>
      </c>
      <c r="AG80" s="35" t="s">
        <v>253</v>
      </c>
      <c r="AH80" s="35" t="s">
        <v>197</v>
      </c>
      <c r="AI80" s="35" t="s">
        <v>197</v>
      </c>
      <c r="AJ80" s="35" t="s">
        <v>197</v>
      </c>
      <c r="AK80" s="35" t="s">
        <v>388</v>
      </c>
      <c r="AL80" s="35" t="s">
        <v>203</v>
      </c>
      <c r="AM80" s="35" t="s">
        <v>407</v>
      </c>
      <c r="AN80" s="35" t="s">
        <v>207</v>
      </c>
      <c r="AO80" s="35" t="s">
        <v>205</v>
      </c>
      <c r="AP80" s="35" t="s">
        <v>219</v>
      </c>
      <c r="AQ80" s="35" t="s">
        <v>220</v>
      </c>
      <c r="AR80" s="35" t="s">
        <v>222</v>
      </c>
      <c r="AS80" s="35" t="s">
        <v>222</v>
      </c>
    </row>
    <row r="81" spans="1:45" ht="15.5" x14ac:dyDescent="0.35">
      <c r="A81" s="35">
        <v>30</v>
      </c>
      <c r="B81" s="35">
        <v>23</v>
      </c>
      <c r="C81" s="35" t="s">
        <v>186</v>
      </c>
      <c r="D81" s="35" t="s">
        <v>187</v>
      </c>
      <c r="E81" s="35" t="s">
        <v>225</v>
      </c>
      <c r="F81" s="35" t="s">
        <v>226</v>
      </c>
      <c r="G81" s="35" t="s">
        <v>227</v>
      </c>
      <c r="H81" s="35" t="s">
        <v>59</v>
      </c>
      <c r="I81" s="35">
        <v>0</v>
      </c>
      <c r="J81" s="35">
        <v>5.5</v>
      </c>
      <c r="K81" s="35">
        <v>0</v>
      </c>
      <c r="L81" s="35">
        <v>0</v>
      </c>
      <c r="M81" s="35" t="s">
        <v>192</v>
      </c>
      <c r="N81" s="35" t="s">
        <v>193</v>
      </c>
      <c r="O81" s="35" t="s">
        <v>214</v>
      </c>
      <c r="P81" s="35" t="s">
        <v>192</v>
      </c>
      <c r="Q81" s="35" t="s">
        <v>192</v>
      </c>
      <c r="R81" s="35" t="s">
        <v>192</v>
      </c>
      <c r="S81" s="35" t="s">
        <v>192</v>
      </c>
      <c r="T81" s="35" t="s">
        <v>275</v>
      </c>
      <c r="U81" s="35" t="s">
        <v>216</v>
      </c>
      <c r="V81" s="35" t="s">
        <v>197</v>
      </c>
      <c r="W81" s="35" t="s">
        <v>197</v>
      </c>
      <c r="X81" s="35" t="s">
        <v>199</v>
      </c>
      <c r="Y81" s="35" t="s">
        <v>200</v>
      </c>
      <c r="Z81" s="35" t="s">
        <v>199</v>
      </c>
      <c r="AA81" s="35" t="s">
        <v>200</v>
      </c>
      <c r="AB81" s="35" t="s">
        <v>61</v>
      </c>
      <c r="AC81" s="35" t="s">
        <v>59</v>
      </c>
      <c r="AD81" s="35">
        <v>25.5</v>
      </c>
      <c r="AE81" s="35">
        <v>5.5</v>
      </c>
      <c r="AF81" s="35">
        <v>0.22</v>
      </c>
      <c r="AG81" s="35" t="s">
        <v>376</v>
      </c>
      <c r="AH81" s="35" t="s">
        <v>198</v>
      </c>
      <c r="AI81" s="35" t="s">
        <v>198</v>
      </c>
      <c r="AJ81" s="35" t="s">
        <v>198</v>
      </c>
      <c r="AK81" s="35" t="s">
        <v>202</v>
      </c>
      <c r="AL81" s="35" t="s">
        <v>203</v>
      </c>
      <c r="AM81" s="35" t="s">
        <v>204</v>
      </c>
      <c r="AN81" s="35" t="s">
        <v>207</v>
      </c>
      <c r="AO81" s="35" t="s">
        <v>205</v>
      </c>
      <c r="AP81" s="35" t="s">
        <v>206</v>
      </c>
      <c r="AQ81" s="35" t="s">
        <v>277</v>
      </c>
      <c r="AR81" s="35" t="s">
        <v>222</v>
      </c>
      <c r="AS81" s="35" t="s">
        <v>222</v>
      </c>
    </row>
    <row r="82" spans="1:45" ht="15.5" x14ac:dyDescent="0.35">
      <c r="A82" s="35">
        <v>31</v>
      </c>
      <c r="B82" s="35">
        <v>23</v>
      </c>
      <c r="C82" s="35" t="s">
        <v>186</v>
      </c>
      <c r="D82" s="35" t="s">
        <v>187</v>
      </c>
      <c r="E82" s="35" t="s">
        <v>249</v>
      </c>
      <c r="F82" s="35" t="s">
        <v>226</v>
      </c>
      <c r="G82" s="35" t="s">
        <v>250</v>
      </c>
      <c r="H82" s="35" t="s">
        <v>59</v>
      </c>
      <c r="I82" s="35" t="s">
        <v>59</v>
      </c>
      <c r="J82" s="35">
        <v>5.5</v>
      </c>
      <c r="K82" s="35">
        <v>5.5</v>
      </c>
      <c r="L82" s="35">
        <v>1</v>
      </c>
      <c r="M82" s="35" t="s">
        <v>192</v>
      </c>
      <c r="N82" s="35" t="s">
        <v>193</v>
      </c>
      <c r="O82" s="35" t="s">
        <v>214</v>
      </c>
      <c r="P82" s="35" t="s">
        <v>192</v>
      </c>
      <c r="Q82" s="35" t="s">
        <v>193</v>
      </c>
      <c r="R82" s="35" t="s">
        <v>193</v>
      </c>
      <c r="S82" s="35" t="s">
        <v>193</v>
      </c>
      <c r="T82" s="35" t="s">
        <v>294</v>
      </c>
      <c r="U82" s="35" t="s">
        <v>197</v>
      </c>
      <c r="V82" s="35" t="s">
        <v>197</v>
      </c>
      <c r="W82" s="35" t="s">
        <v>197</v>
      </c>
      <c r="X82" s="35" t="s">
        <v>192</v>
      </c>
      <c r="Y82" s="35" t="s">
        <v>192</v>
      </c>
      <c r="Z82" s="35" t="s">
        <v>192</v>
      </c>
      <c r="AA82" s="35" t="s">
        <v>200</v>
      </c>
      <c r="AB82" s="35" t="s">
        <v>60</v>
      </c>
      <c r="AC82" s="35" t="s">
        <v>59</v>
      </c>
      <c r="AD82" s="35">
        <v>15.5</v>
      </c>
      <c r="AE82" s="35">
        <v>5.5</v>
      </c>
      <c r="AF82" s="35">
        <v>0.35</v>
      </c>
      <c r="AG82" s="35" t="s">
        <v>440</v>
      </c>
      <c r="AH82" s="35" t="s">
        <v>198</v>
      </c>
      <c r="AI82" s="35" t="s">
        <v>198</v>
      </c>
      <c r="AJ82" s="35" t="s">
        <v>198</v>
      </c>
      <c r="AK82" s="35" t="s">
        <v>388</v>
      </c>
      <c r="AL82" s="35" t="s">
        <v>203</v>
      </c>
      <c r="AM82" s="35" t="s">
        <v>204</v>
      </c>
      <c r="AN82" s="35" t="s">
        <v>205</v>
      </c>
      <c r="AO82" s="35" t="s">
        <v>207</v>
      </c>
      <c r="AP82" s="35" t="s">
        <v>206</v>
      </c>
      <c r="AQ82" s="35" t="s">
        <v>277</v>
      </c>
      <c r="AR82" s="35" t="s">
        <v>222</v>
      </c>
      <c r="AS82" s="35" t="s">
        <v>222</v>
      </c>
    </row>
    <row r="83" spans="1:45" ht="15.5" x14ac:dyDescent="0.35">
      <c r="A83" s="35">
        <v>32</v>
      </c>
      <c r="B83" s="35">
        <v>24</v>
      </c>
      <c r="C83" s="35" t="s">
        <v>186</v>
      </c>
      <c r="D83" s="35" t="s">
        <v>187</v>
      </c>
      <c r="E83" s="35" t="s">
        <v>281</v>
      </c>
      <c r="F83" s="35" t="s">
        <v>189</v>
      </c>
      <c r="G83" s="35" t="s">
        <v>317</v>
      </c>
      <c r="H83" s="35" t="s">
        <v>59</v>
      </c>
      <c r="I83" s="35">
        <v>0</v>
      </c>
      <c r="J83" s="35">
        <v>5.5</v>
      </c>
      <c r="K83" s="35">
        <v>0</v>
      </c>
      <c r="L83" s="35">
        <v>0</v>
      </c>
      <c r="M83" s="35" t="s">
        <v>192</v>
      </c>
      <c r="N83" s="35" t="s">
        <v>192</v>
      </c>
      <c r="O83" s="35" t="s">
        <v>214</v>
      </c>
      <c r="P83" s="35" t="s">
        <v>192</v>
      </c>
      <c r="Q83" s="35" t="s">
        <v>193</v>
      </c>
      <c r="R83" s="35" t="s">
        <v>192</v>
      </c>
      <c r="S83" s="35" t="s">
        <v>193</v>
      </c>
      <c r="T83" s="35" t="s">
        <v>237</v>
      </c>
      <c r="U83" s="35" t="s">
        <v>196</v>
      </c>
      <c r="V83" s="35" t="s">
        <v>197</v>
      </c>
      <c r="W83" s="35" t="s">
        <v>197</v>
      </c>
      <c r="X83" s="35" t="s">
        <v>200</v>
      </c>
      <c r="Y83" s="35" t="s">
        <v>192</v>
      </c>
      <c r="Z83" s="35" t="s">
        <v>200</v>
      </c>
      <c r="AA83" s="35" t="s">
        <v>192</v>
      </c>
      <c r="AB83" s="35" t="s">
        <v>60</v>
      </c>
      <c r="AC83" s="35" t="s">
        <v>59</v>
      </c>
      <c r="AD83" s="35">
        <v>15.5</v>
      </c>
      <c r="AE83" s="35">
        <v>5.5</v>
      </c>
      <c r="AF83" s="35">
        <v>0.35</v>
      </c>
      <c r="AG83" s="35" t="s">
        <v>253</v>
      </c>
      <c r="AH83" s="35" t="s">
        <v>197</v>
      </c>
      <c r="AI83" s="35" t="s">
        <v>198</v>
      </c>
      <c r="AJ83" s="35" t="s">
        <v>198</v>
      </c>
      <c r="AK83" s="35" t="s">
        <v>203</v>
      </c>
      <c r="AL83" s="35" t="s">
        <v>202</v>
      </c>
      <c r="AM83" s="35" t="s">
        <v>204</v>
      </c>
      <c r="AN83" s="35" t="s">
        <v>219</v>
      </c>
      <c r="AO83" s="35" t="s">
        <v>206</v>
      </c>
      <c r="AP83" s="35" t="s">
        <v>205</v>
      </c>
      <c r="AQ83" s="35" t="s">
        <v>220</v>
      </c>
      <c r="AR83" s="35" t="s">
        <v>222</v>
      </c>
      <c r="AS83" s="35" t="s">
        <v>222</v>
      </c>
    </row>
    <row r="84" spans="1:45" ht="15.5" x14ac:dyDescent="0.35">
      <c r="A84" s="35">
        <v>33</v>
      </c>
      <c r="B84" s="35">
        <v>22</v>
      </c>
      <c r="C84" s="35" t="s">
        <v>186</v>
      </c>
      <c r="D84" s="35" t="s">
        <v>187</v>
      </c>
      <c r="E84" s="35" t="s">
        <v>404</v>
      </c>
      <c r="F84" s="35" t="s">
        <v>189</v>
      </c>
      <c r="G84" s="35" t="s">
        <v>317</v>
      </c>
      <c r="H84" s="35" t="s">
        <v>59</v>
      </c>
      <c r="I84" s="35" t="s">
        <v>59</v>
      </c>
      <c r="J84" s="35">
        <v>5.5</v>
      </c>
      <c r="K84" s="35">
        <v>5.5</v>
      </c>
      <c r="L84" s="35">
        <v>1</v>
      </c>
      <c r="M84" s="35" t="s">
        <v>193</v>
      </c>
      <c r="N84" s="35" t="s">
        <v>193</v>
      </c>
      <c r="O84" s="35" t="s">
        <v>235</v>
      </c>
      <c r="P84" s="35" t="s">
        <v>193</v>
      </c>
      <c r="Q84" s="35" t="s">
        <v>193</v>
      </c>
      <c r="R84" s="35" t="s">
        <v>192</v>
      </c>
      <c r="S84" s="35" t="s">
        <v>193</v>
      </c>
      <c r="T84" s="35" t="s">
        <v>243</v>
      </c>
      <c r="U84" s="35" t="s">
        <v>196</v>
      </c>
      <c r="V84" s="35" t="s">
        <v>197</v>
      </c>
      <c r="W84" s="35" t="s">
        <v>197</v>
      </c>
      <c r="X84" s="35" t="s">
        <v>236</v>
      </c>
      <c r="Y84" s="35" t="s">
        <v>236</v>
      </c>
      <c r="Z84" s="35" t="s">
        <v>200</v>
      </c>
      <c r="AA84" s="35" t="s">
        <v>236</v>
      </c>
      <c r="AB84" s="35" t="s">
        <v>60</v>
      </c>
      <c r="AC84" s="35" t="s">
        <v>59</v>
      </c>
      <c r="AD84" s="35">
        <v>15.5</v>
      </c>
      <c r="AE84" s="35">
        <v>5.5</v>
      </c>
      <c r="AF84" s="35">
        <v>0.35</v>
      </c>
      <c r="AG84" s="35" t="s">
        <v>730</v>
      </c>
      <c r="AH84" s="35" t="s">
        <v>198</v>
      </c>
      <c r="AI84" s="35" t="s">
        <v>198</v>
      </c>
      <c r="AJ84" s="35" t="s">
        <v>198</v>
      </c>
      <c r="AK84" s="35" t="s">
        <v>202</v>
      </c>
      <c r="AL84" s="35" t="s">
        <v>203</v>
      </c>
      <c r="AM84" s="35" t="s">
        <v>204</v>
      </c>
      <c r="AN84" s="35" t="s">
        <v>207</v>
      </c>
      <c r="AO84" s="35" t="s">
        <v>205</v>
      </c>
      <c r="AP84" s="35" t="s">
        <v>206</v>
      </c>
      <c r="AQ84" s="35" t="s">
        <v>302</v>
      </c>
      <c r="AR84" s="35" t="s">
        <v>222</v>
      </c>
      <c r="AS84" s="35" t="s">
        <v>222</v>
      </c>
    </row>
    <row r="85" spans="1:45" ht="15.5" x14ac:dyDescent="0.35">
      <c r="A85" s="35">
        <v>34</v>
      </c>
      <c r="B85" s="35">
        <v>22</v>
      </c>
      <c r="C85" s="35" t="s">
        <v>186</v>
      </c>
      <c r="D85" s="35" t="s">
        <v>187</v>
      </c>
      <c r="E85" s="35" t="s">
        <v>382</v>
      </c>
      <c r="F85" s="35" t="s">
        <v>189</v>
      </c>
      <c r="G85" s="35" t="s">
        <v>317</v>
      </c>
      <c r="H85" s="35" t="s">
        <v>59</v>
      </c>
      <c r="I85" s="35">
        <v>0</v>
      </c>
      <c r="J85" s="35">
        <v>5.5</v>
      </c>
      <c r="K85" s="35">
        <v>0</v>
      </c>
      <c r="L85" s="35">
        <v>0</v>
      </c>
      <c r="M85" s="35" t="s">
        <v>192</v>
      </c>
      <c r="N85" s="35" t="s">
        <v>192</v>
      </c>
      <c r="O85" s="35" t="s">
        <v>251</v>
      </c>
      <c r="P85" s="35" t="s">
        <v>192</v>
      </c>
      <c r="Q85" s="35" t="s">
        <v>192</v>
      </c>
      <c r="R85" s="35" t="s">
        <v>193</v>
      </c>
      <c r="S85" s="35" t="s">
        <v>193</v>
      </c>
      <c r="T85" s="35" t="s">
        <v>228</v>
      </c>
      <c r="U85" s="35" t="s">
        <v>196</v>
      </c>
      <c r="V85" s="35" t="s">
        <v>197</v>
      </c>
      <c r="W85" s="35" t="s">
        <v>198</v>
      </c>
      <c r="X85" s="35" t="s">
        <v>199</v>
      </c>
      <c r="Y85" s="35" t="s">
        <v>236</v>
      </c>
      <c r="Z85" s="35" t="s">
        <v>199</v>
      </c>
      <c r="AA85" s="35" t="s">
        <v>200</v>
      </c>
      <c r="AB85" s="35" t="s">
        <v>61</v>
      </c>
      <c r="AC85" s="35" t="s">
        <v>59</v>
      </c>
      <c r="AD85" s="35">
        <v>25.5</v>
      </c>
      <c r="AE85" s="35">
        <v>5.5</v>
      </c>
      <c r="AF85" s="35">
        <v>0.22</v>
      </c>
      <c r="AG85" s="35" t="s">
        <v>269</v>
      </c>
      <c r="AH85" s="35" t="s">
        <v>197</v>
      </c>
      <c r="AI85" s="35" t="s">
        <v>198</v>
      </c>
      <c r="AJ85" s="35" t="s">
        <v>198</v>
      </c>
      <c r="AK85" s="35" t="s">
        <v>203</v>
      </c>
      <c r="AL85" s="35" t="s">
        <v>202</v>
      </c>
      <c r="AM85" s="35" t="s">
        <v>204</v>
      </c>
      <c r="AN85" s="35" t="s">
        <v>219</v>
      </c>
      <c r="AO85" s="35" t="s">
        <v>206</v>
      </c>
      <c r="AP85" s="35" t="s">
        <v>207</v>
      </c>
      <c r="AQ85" s="35" t="s">
        <v>220</v>
      </c>
      <c r="AR85" s="35" t="s">
        <v>222</v>
      </c>
      <c r="AS85" s="35" t="s">
        <v>222</v>
      </c>
    </row>
    <row r="86" spans="1:45" ht="15.5" x14ac:dyDescent="0.35">
      <c r="A86" s="35">
        <v>35</v>
      </c>
      <c r="B86" s="35">
        <v>25</v>
      </c>
      <c r="C86" s="35" t="s">
        <v>186</v>
      </c>
      <c r="D86" s="35" t="s">
        <v>187</v>
      </c>
      <c r="E86" s="35" t="s">
        <v>382</v>
      </c>
      <c r="F86" s="35" t="s">
        <v>189</v>
      </c>
      <c r="G86" s="35" t="s">
        <v>317</v>
      </c>
      <c r="H86" s="35" t="s">
        <v>59</v>
      </c>
      <c r="I86" s="35">
        <v>0</v>
      </c>
      <c r="J86" s="35">
        <v>5.5</v>
      </c>
      <c r="K86" s="35">
        <v>0</v>
      </c>
      <c r="L86" s="35">
        <v>0</v>
      </c>
      <c r="M86" s="35" t="s">
        <v>193</v>
      </c>
      <c r="N86" s="35" t="s">
        <v>193</v>
      </c>
      <c r="O86" s="35" t="s">
        <v>235</v>
      </c>
      <c r="P86" s="35" t="s">
        <v>192</v>
      </c>
      <c r="Q86" s="35" t="s">
        <v>193</v>
      </c>
      <c r="R86" s="35" t="s">
        <v>193</v>
      </c>
      <c r="S86" s="35" t="s">
        <v>193</v>
      </c>
      <c r="T86" s="35" t="s">
        <v>243</v>
      </c>
      <c r="U86" s="35" t="s">
        <v>196</v>
      </c>
      <c r="V86" s="35" t="s">
        <v>198</v>
      </c>
      <c r="W86" s="35" t="s">
        <v>198</v>
      </c>
      <c r="X86" s="35" t="s">
        <v>192</v>
      </c>
      <c r="Y86" s="35" t="s">
        <v>192</v>
      </c>
      <c r="Z86" s="35" t="s">
        <v>199</v>
      </c>
      <c r="AA86" s="35" t="s">
        <v>199</v>
      </c>
      <c r="AB86" s="35" t="s">
        <v>60</v>
      </c>
      <c r="AC86" s="35" t="s">
        <v>59</v>
      </c>
      <c r="AD86" s="35">
        <v>15.5</v>
      </c>
      <c r="AE86" s="35">
        <v>5.5</v>
      </c>
      <c r="AF86" s="35">
        <v>0.35</v>
      </c>
      <c r="AG86" s="35" t="s">
        <v>797</v>
      </c>
      <c r="AH86" s="35" t="s">
        <v>197</v>
      </c>
      <c r="AI86" s="35" t="s">
        <v>198</v>
      </c>
      <c r="AJ86" s="35" t="s">
        <v>198</v>
      </c>
      <c r="AK86" s="35" t="s">
        <v>202</v>
      </c>
      <c r="AL86" s="35" t="s">
        <v>204</v>
      </c>
      <c r="AM86" s="35" t="s">
        <v>203</v>
      </c>
      <c r="AN86" s="35" t="s">
        <v>205</v>
      </c>
      <c r="AO86" s="35" t="s">
        <v>207</v>
      </c>
      <c r="AP86" s="35" t="s">
        <v>219</v>
      </c>
      <c r="AQ86" s="35" t="s">
        <v>277</v>
      </c>
      <c r="AR86" s="35" t="s">
        <v>222</v>
      </c>
      <c r="AS86" s="35" t="s">
        <v>222</v>
      </c>
    </row>
    <row r="87" spans="1:45" ht="15.5" x14ac:dyDescent="0.35">
      <c r="A87" s="35">
        <v>36</v>
      </c>
      <c r="B87" s="35">
        <v>22</v>
      </c>
      <c r="C87" s="35" t="s">
        <v>186</v>
      </c>
      <c r="D87" s="35" t="s">
        <v>187</v>
      </c>
      <c r="E87" s="35" t="s">
        <v>382</v>
      </c>
      <c r="F87" s="35" t="s">
        <v>226</v>
      </c>
      <c r="G87" s="35" t="s">
        <v>227</v>
      </c>
      <c r="H87" s="35">
        <v>0</v>
      </c>
      <c r="I87" s="35">
        <v>0</v>
      </c>
      <c r="J87" s="35">
        <v>0</v>
      </c>
      <c r="K87" s="35">
        <v>0</v>
      </c>
      <c r="L87" s="35">
        <v>0</v>
      </c>
      <c r="M87" s="35" t="s">
        <v>192</v>
      </c>
      <c r="N87" s="35" t="s">
        <v>192</v>
      </c>
      <c r="O87" s="35" t="s">
        <v>214</v>
      </c>
      <c r="P87" s="35" t="s">
        <v>192</v>
      </c>
      <c r="Q87" s="35" t="s">
        <v>192</v>
      </c>
      <c r="R87" s="35" t="s">
        <v>192</v>
      </c>
      <c r="S87" s="35" t="s">
        <v>192</v>
      </c>
      <c r="T87" s="35" t="s">
        <v>237</v>
      </c>
      <c r="U87" s="35" t="s">
        <v>196</v>
      </c>
      <c r="V87" s="35" t="s">
        <v>198</v>
      </c>
      <c r="W87" s="35" t="s">
        <v>198</v>
      </c>
      <c r="X87" s="35" t="s">
        <v>199</v>
      </c>
      <c r="Y87" s="35" t="s">
        <v>200</v>
      </c>
      <c r="Z87" s="35" t="s">
        <v>199</v>
      </c>
      <c r="AA87" s="35" t="s">
        <v>199</v>
      </c>
      <c r="AB87" s="35" t="s">
        <v>61</v>
      </c>
      <c r="AC87" s="35" t="s">
        <v>59</v>
      </c>
      <c r="AD87" s="35">
        <v>25.5</v>
      </c>
      <c r="AE87" s="35">
        <v>5.5</v>
      </c>
      <c r="AF87" s="35">
        <v>0.22</v>
      </c>
      <c r="AG87" s="35" t="s">
        <v>798</v>
      </c>
      <c r="AH87" s="35" t="s">
        <v>197</v>
      </c>
      <c r="AI87" s="35" t="s">
        <v>197</v>
      </c>
      <c r="AJ87" s="35" t="s">
        <v>197</v>
      </c>
      <c r="AK87" s="35" t="s">
        <v>202</v>
      </c>
      <c r="AL87" s="35" t="s">
        <v>203</v>
      </c>
      <c r="AM87" s="35" t="s">
        <v>204</v>
      </c>
      <c r="AN87" s="35" t="s">
        <v>219</v>
      </c>
      <c r="AO87" s="35" t="s">
        <v>206</v>
      </c>
      <c r="AP87" s="35" t="s">
        <v>207</v>
      </c>
      <c r="AQ87" s="35" t="s">
        <v>220</v>
      </c>
      <c r="AR87" s="35" t="s">
        <v>222</v>
      </c>
      <c r="AS87" s="35" t="s">
        <v>222</v>
      </c>
    </row>
    <row r="88" spans="1:45" ht="15.5" x14ac:dyDescent="0.35">
      <c r="A88" s="35">
        <v>37</v>
      </c>
      <c r="B88" s="35">
        <v>22</v>
      </c>
      <c r="C88" s="35" t="s">
        <v>186</v>
      </c>
      <c r="D88" s="35" t="s">
        <v>187</v>
      </c>
      <c r="E88" s="35" t="s">
        <v>341</v>
      </c>
      <c r="F88" s="35" t="s">
        <v>189</v>
      </c>
      <c r="G88" s="35" t="s">
        <v>317</v>
      </c>
      <c r="H88" s="35" t="s">
        <v>59</v>
      </c>
      <c r="I88" s="35">
        <v>0</v>
      </c>
      <c r="J88" s="35">
        <v>5.5</v>
      </c>
      <c r="K88" s="35">
        <v>0</v>
      </c>
      <c r="L88" s="35">
        <v>0</v>
      </c>
      <c r="M88" s="35" t="s">
        <v>193</v>
      </c>
      <c r="N88" s="35" t="s">
        <v>193</v>
      </c>
      <c r="O88" s="35" t="s">
        <v>235</v>
      </c>
      <c r="P88" s="35" t="s">
        <v>192</v>
      </c>
      <c r="Q88" s="35" t="s">
        <v>193</v>
      </c>
      <c r="R88" s="35" t="s">
        <v>193</v>
      </c>
      <c r="S88" s="35" t="s">
        <v>193</v>
      </c>
      <c r="T88" s="35" t="s">
        <v>243</v>
      </c>
      <c r="U88" s="35" t="s">
        <v>216</v>
      </c>
      <c r="V88" s="35" t="s">
        <v>196</v>
      </c>
      <c r="W88" s="35" t="s">
        <v>196</v>
      </c>
      <c r="X88" s="35" t="s">
        <v>199</v>
      </c>
      <c r="Y88" s="35" t="s">
        <v>200</v>
      </c>
      <c r="Z88" s="35" t="s">
        <v>199</v>
      </c>
      <c r="AA88" s="35" t="s">
        <v>199</v>
      </c>
      <c r="AB88" s="35" t="s">
        <v>69</v>
      </c>
      <c r="AC88" s="35" t="s">
        <v>69</v>
      </c>
      <c r="AD88" s="35">
        <v>105.5</v>
      </c>
      <c r="AE88" s="35">
        <v>105.5</v>
      </c>
      <c r="AF88" s="35">
        <v>1</v>
      </c>
      <c r="AG88" s="35" t="s">
        <v>466</v>
      </c>
      <c r="AH88" s="35" t="s">
        <v>197</v>
      </c>
      <c r="AI88" s="35" t="s">
        <v>198</v>
      </c>
      <c r="AJ88" s="35" t="s">
        <v>198</v>
      </c>
      <c r="AK88" s="35" t="s">
        <v>202</v>
      </c>
      <c r="AL88" s="35" t="s">
        <v>203</v>
      </c>
      <c r="AM88" s="35" t="s">
        <v>204</v>
      </c>
      <c r="AN88" s="35" t="s">
        <v>207</v>
      </c>
      <c r="AO88" s="35" t="s">
        <v>205</v>
      </c>
      <c r="AP88" s="35" t="s">
        <v>206</v>
      </c>
      <c r="AQ88" s="35" t="s">
        <v>302</v>
      </c>
      <c r="AR88" s="35" t="s">
        <v>222</v>
      </c>
      <c r="AS88" s="35" t="s">
        <v>222</v>
      </c>
    </row>
    <row r="89" spans="1:45" ht="15.5" x14ac:dyDescent="0.35">
      <c r="A89" s="35">
        <v>38</v>
      </c>
      <c r="B89" s="35">
        <v>24</v>
      </c>
      <c r="C89" s="35" t="s">
        <v>186</v>
      </c>
      <c r="D89" s="35" t="s">
        <v>187</v>
      </c>
      <c r="E89" s="35" t="s">
        <v>188</v>
      </c>
      <c r="F89" s="35" t="s">
        <v>189</v>
      </c>
      <c r="G89" s="35" t="s">
        <v>190</v>
      </c>
      <c r="H89" s="35">
        <v>0</v>
      </c>
      <c r="I89" s="35">
        <v>0</v>
      </c>
      <c r="J89" s="35">
        <v>0</v>
      </c>
      <c r="K89" s="35">
        <v>0</v>
      </c>
      <c r="L89" s="35">
        <v>0</v>
      </c>
      <c r="M89" s="35" t="s">
        <v>193</v>
      </c>
      <c r="N89" s="35" t="s">
        <v>193</v>
      </c>
      <c r="O89" s="35" t="s">
        <v>235</v>
      </c>
      <c r="P89" s="35" t="s">
        <v>192</v>
      </c>
      <c r="Q89" s="35" t="s">
        <v>192</v>
      </c>
      <c r="R89" s="35" t="s">
        <v>192</v>
      </c>
      <c r="S89" s="35" t="s">
        <v>192</v>
      </c>
      <c r="T89" s="35" t="s">
        <v>448</v>
      </c>
      <c r="U89" s="35" t="s">
        <v>216</v>
      </c>
      <c r="V89" s="35" t="s">
        <v>197</v>
      </c>
      <c r="W89" s="35" t="s">
        <v>197</v>
      </c>
      <c r="X89" s="35" t="s">
        <v>192</v>
      </c>
      <c r="Y89" s="35" t="s">
        <v>192</v>
      </c>
      <c r="Z89" s="35" t="s">
        <v>192</v>
      </c>
      <c r="AA89" s="35" t="s">
        <v>192</v>
      </c>
      <c r="AB89" s="35" t="s">
        <v>60</v>
      </c>
      <c r="AC89" s="35" t="s">
        <v>59</v>
      </c>
      <c r="AD89" s="35">
        <v>15.5</v>
      </c>
      <c r="AE89" s="35">
        <v>5.5</v>
      </c>
      <c r="AF89" s="35">
        <v>0.35</v>
      </c>
      <c r="AG89" s="35" t="s">
        <v>253</v>
      </c>
      <c r="AH89" s="35" t="s">
        <v>197</v>
      </c>
      <c r="AI89" s="35" t="s">
        <v>198</v>
      </c>
      <c r="AJ89" s="35" t="s">
        <v>198</v>
      </c>
      <c r="AK89" s="35" t="s">
        <v>202</v>
      </c>
      <c r="AL89" s="35" t="s">
        <v>203</v>
      </c>
      <c r="AM89" s="35" t="s">
        <v>204</v>
      </c>
      <c r="AN89" s="35" t="s">
        <v>205</v>
      </c>
      <c r="AO89" s="35" t="s">
        <v>207</v>
      </c>
      <c r="AP89" s="35" t="s">
        <v>219</v>
      </c>
      <c r="AQ89" s="35" t="s">
        <v>302</v>
      </c>
      <c r="AR89" s="35" t="s">
        <v>222</v>
      </c>
      <c r="AS89" s="35" t="s">
        <v>222</v>
      </c>
    </row>
    <row r="90" spans="1:45" ht="15.5" x14ac:dyDescent="0.35">
      <c r="A90" s="35">
        <v>39</v>
      </c>
      <c r="B90" s="35">
        <v>23</v>
      </c>
      <c r="C90" s="35" t="s">
        <v>186</v>
      </c>
      <c r="D90" s="35" t="s">
        <v>187</v>
      </c>
      <c r="E90" s="35" t="s">
        <v>260</v>
      </c>
      <c r="F90" s="35" t="s">
        <v>226</v>
      </c>
      <c r="G90" s="35" t="s">
        <v>261</v>
      </c>
      <c r="H90" s="35">
        <v>0</v>
      </c>
      <c r="I90" s="35">
        <v>0</v>
      </c>
      <c r="J90" s="35">
        <v>0</v>
      </c>
      <c r="K90" s="35">
        <v>0</v>
      </c>
      <c r="L90" s="35">
        <v>0</v>
      </c>
      <c r="M90" s="35" t="s">
        <v>193</v>
      </c>
      <c r="N90" s="35" t="s">
        <v>193</v>
      </c>
      <c r="O90" s="35" t="s">
        <v>235</v>
      </c>
      <c r="P90" s="35" t="s">
        <v>192</v>
      </c>
      <c r="Q90" s="35" t="s">
        <v>192</v>
      </c>
      <c r="R90" s="35" t="s">
        <v>192</v>
      </c>
      <c r="S90" s="35" t="s">
        <v>193</v>
      </c>
      <c r="T90" s="35" t="s">
        <v>294</v>
      </c>
      <c r="U90" s="35" t="s">
        <v>216</v>
      </c>
      <c r="V90" s="35" t="s">
        <v>196</v>
      </c>
      <c r="W90" s="35" t="s">
        <v>196</v>
      </c>
      <c r="X90" s="35" t="s">
        <v>192</v>
      </c>
      <c r="Y90" s="35" t="s">
        <v>236</v>
      </c>
      <c r="Z90" s="35" t="s">
        <v>199</v>
      </c>
      <c r="AA90" s="35" t="s">
        <v>236</v>
      </c>
      <c r="AB90" s="35" t="s">
        <v>60</v>
      </c>
      <c r="AC90" s="35" t="s">
        <v>59</v>
      </c>
      <c r="AD90" s="35">
        <v>15.5</v>
      </c>
      <c r="AE90" s="35">
        <v>5.5</v>
      </c>
      <c r="AF90" s="35">
        <v>0.35</v>
      </c>
      <c r="AG90" s="35" t="s">
        <v>253</v>
      </c>
      <c r="AH90" s="35" t="s">
        <v>197</v>
      </c>
      <c r="AI90" s="35" t="s">
        <v>197</v>
      </c>
      <c r="AJ90" s="35" t="s">
        <v>197</v>
      </c>
      <c r="AK90" s="35" t="s">
        <v>203</v>
      </c>
      <c r="AL90" s="35" t="s">
        <v>202</v>
      </c>
      <c r="AM90" s="35" t="s">
        <v>204</v>
      </c>
      <c r="AN90" s="35" t="s">
        <v>205</v>
      </c>
      <c r="AO90" s="35" t="s">
        <v>219</v>
      </c>
      <c r="AP90" s="35" t="s">
        <v>207</v>
      </c>
      <c r="AQ90" s="35" t="s">
        <v>277</v>
      </c>
      <c r="AR90" s="35" t="s">
        <v>222</v>
      </c>
      <c r="AS90" s="35" t="s">
        <v>222</v>
      </c>
    </row>
    <row r="91" spans="1:45" ht="15.5" x14ac:dyDescent="0.35">
      <c r="A91" s="35">
        <v>40</v>
      </c>
      <c r="B91" s="35">
        <v>22</v>
      </c>
      <c r="C91" s="35" t="s">
        <v>186</v>
      </c>
      <c r="D91" s="35" t="s">
        <v>187</v>
      </c>
      <c r="E91" s="35" t="s">
        <v>260</v>
      </c>
      <c r="F91" s="35" t="s">
        <v>226</v>
      </c>
      <c r="G91" s="35" t="s">
        <v>250</v>
      </c>
      <c r="H91" s="35">
        <v>0</v>
      </c>
      <c r="I91" s="35">
        <v>0</v>
      </c>
      <c r="J91" s="35">
        <v>0</v>
      </c>
      <c r="K91" s="35">
        <v>0</v>
      </c>
      <c r="L91" s="35">
        <v>0</v>
      </c>
      <c r="M91" s="35" t="s">
        <v>193</v>
      </c>
      <c r="N91" s="35" t="s">
        <v>193</v>
      </c>
      <c r="O91" s="35" t="s">
        <v>235</v>
      </c>
      <c r="P91" s="35" t="s">
        <v>192</v>
      </c>
      <c r="Q91" s="35" t="s">
        <v>193</v>
      </c>
      <c r="R91" s="35" t="s">
        <v>192</v>
      </c>
      <c r="S91" s="35" t="s">
        <v>193</v>
      </c>
      <c r="T91" s="35" t="s">
        <v>375</v>
      </c>
      <c r="U91" s="35" t="s">
        <v>196</v>
      </c>
      <c r="V91" s="35" t="s">
        <v>197</v>
      </c>
      <c r="W91" s="35" t="s">
        <v>198</v>
      </c>
      <c r="X91" s="35" t="s">
        <v>199</v>
      </c>
      <c r="Y91" s="35" t="s">
        <v>236</v>
      </c>
      <c r="Z91" s="35" t="s">
        <v>199</v>
      </c>
      <c r="AA91" s="35" t="s">
        <v>200</v>
      </c>
      <c r="AB91" s="35" t="s">
        <v>64</v>
      </c>
      <c r="AC91" s="35" t="s">
        <v>64</v>
      </c>
      <c r="AD91" s="35">
        <v>55.5</v>
      </c>
      <c r="AE91" s="35">
        <v>55.5</v>
      </c>
      <c r="AF91" s="35">
        <v>1</v>
      </c>
      <c r="AG91" s="35" t="s">
        <v>253</v>
      </c>
      <c r="AH91" s="35" t="s">
        <v>197</v>
      </c>
      <c r="AI91" s="35" t="s">
        <v>197</v>
      </c>
      <c r="AJ91" s="35" t="s">
        <v>197</v>
      </c>
      <c r="AK91" s="35" t="s">
        <v>202</v>
      </c>
      <c r="AL91" s="35" t="s">
        <v>203</v>
      </c>
      <c r="AM91" s="35" t="s">
        <v>204</v>
      </c>
      <c r="AN91" s="35" t="s">
        <v>207</v>
      </c>
      <c r="AO91" s="35" t="s">
        <v>205</v>
      </c>
      <c r="AP91" s="35" t="s">
        <v>206</v>
      </c>
      <c r="AQ91" s="35" t="s">
        <v>277</v>
      </c>
      <c r="AR91" s="35" t="s">
        <v>222</v>
      </c>
      <c r="AS91" s="35" t="s">
        <v>222</v>
      </c>
    </row>
    <row r="92" spans="1:45" ht="15.5" x14ac:dyDescent="0.35">
      <c r="A92" s="35">
        <v>41</v>
      </c>
      <c r="B92" s="35">
        <v>22</v>
      </c>
      <c r="C92" s="35" t="s">
        <v>186</v>
      </c>
      <c r="D92" s="35" t="s">
        <v>187</v>
      </c>
      <c r="E92" s="35" t="s">
        <v>260</v>
      </c>
      <c r="F92" s="35" t="s">
        <v>226</v>
      </c>
      <c r="G92" s="35" t="s">
        <v>250</v>
      </c>
      <c r="H92" s="35">
        <v>0</v>
      </c>
      <c r="I92" s="35">
        <v>0</v>
      </c>
      <c r="J92" s="35">
        <v>0</v>
      </c>
      <c r="K92" s="35">
        <v>0</v>
      </c>
      <c r="L92" s="35">
        <v>0</v>
      </c>
      <c r="M92" s="35" t="s">
        <v>193</v>
      </c>
      <c r="N92" s="35" t="s">
        <v>193</v>
      </c>
      <c r="O92" s="35" t="s">
        <v>235</v>
      </c>
      <c r="P92" s="35" t="s">
        <v>192</v>
      </c>
      <c r="Q92" s="35" t="s">
        <v>192</v>
      </c>
      <c r="R92" s="35" t="s">
        <v>193</v>
      </c>
      <c r="S92" s="35" t="s">
        <v>193</v>
      </c>
      <c r="T92" s="35" t="s">
        <v>243</v>
      </c>
      <c r="U92" s="35" t="s">
        <v>216</v>
      </c>
      <c r="V92" s="35" t="s">
        <v>197</v>
      </c>
      <c r="W92" s="35" t="s">
        <v>197</v>
      </c>
      <c r="X92" s="35" t="s">
        <v>199</v>
      </c>
      <c r="Y92" s="35" t="s">
        <v>199</v>
      </c>
      <c r="Z92" s="35" t="s">
        <v>199</v>
      </c>
      <c r="AA92" s="35" t="s">
        <v>199</v>
      </c>
      <c r="AB92" s="35" t="s">
        <v>69</v>
      </c>
      <c r="AC92" s="35" t="s">
        <v>61</v>
      </c>
      <c r="AD92" s="35">
        <v>105.5</v>
      </c>
      <c r="AE92" s="35">
        <v>25.5</v>
      </c>
      <c r="AF92" s="35">
        <v>0.24</v>
      </c>
      <c r="AG92" s="35" t="s">
        <v>263</v>
      </c>
      <c r="AH92" s="35" t="s">
        <v>197</v>
      </c>
      <c r="AI92" s="35" t="s">
        <v>197</v>
      </c>
      <c r="AJ92" s="35" t="s">
        <v>197</v>
      </c>
      <c r="AK92" s="35" t="s">
        <v>202</v>
      </c>
      <c r="AL92" s="35" t="s">
        <v>203</v>
      </c>
      <c r="AM92" s="35" t="s">
        <v>204</v>
      </c>
      <c r="AN92" s="35" t="s">
        <v>205</v>
      </c>
      <c r="AO92" s="35" t="s">
        <v>219</v>
      </c>
      <c r="AP92" s="35" t="s">
        <v>207</v>
      </c>
      <c r="AQ92" s="35" t="s">
        <v>277</v>
      </c>
      <c r="AR92" s="35" t="s">
        <v>222</v>
      </c>
      <c r="AS92" s="35" t="s">
        <v>222</v>
      </c>
    </row>
    <row r="93" spans="1:45" ht="15.5" x14ac:dyDescent="0.35">
      <c r="A93" s="35">
        <v>42</v>
      </c>
      <c r="B93" s="35">
        <v>23</v>
      </c>
      <c r="C93" s="35" t="s">
        <v>186</v>
      </c>
      <c r="D93" s="35" t="s">
        <v>187</v>
      </c>
      <c r="E93" s="35" t="s">
        <v>416</v>
      </c>
      <c r="F93" s="35" t="s">
        <v>226</v>
      </c>
      <c r="G93" s="35" t="s">
        <v>250</v>
      </c>
      <c r="H93" s="35">
        <v>0</v>
      </c>
      <c r="I93" s="35">
        <v>0</v>
      </c>
      <c r="J93" s="35">
        <v>0</v>
      </c>
      <c r="K93" s="35">
        <v>0</v>
      </c>
      <c r="L93" s="35">
        <v>0</v>
      </c>
      <c r="M93" s="35" t="s">
        <v>193</v>
      </c>
      <c r="N93" s="35" t="s">
        <v>193</v>
      </c>
      <c r="O93" s="35" t="s">
        <v>235</v>
      </c>
      <c r="P93" s="35" t="s">
        <v>192</v>
      </c>
      <c r="Q93" s="35" t="s">
        <v>192</v>
      </c>
      <c r="R93" s="35" t="s">
        <v>192</v>
      </c>
      <c r="S93" s="35" t="s">
        <v>192</v>
      </c>
      <c r="T93" s="35" t="s">
        <v>237</v>
      </c>
      <c r="U93" s="35" t="s">
        <v>216</v>
      </c>
      <c r="V93" s="35" t="s">
        <v>197</v>
      </c>
      <c r="W93" s="35" t="s">
        <v>197</v>
      </c>
      <c r="X93" s="35" t="s">
        <v>193</v>
      </c>
      <c r="Y93" s="35" t="s">
        <v>193</v>
      </c>
      <c r="Z93" s="35" t="s">
        <v>200</v>
      </c>
      <c r="AA93" s="35" t="s">
        <v>193</v>
      </c>
      <c r="AB93" s="35" t="s">
        <v>62</v>
      </c>
      <c r="AC93" s="35" t="s">
        <v>60</v>
      </c>
      <c r="AD93" s="35">
        <v>35.5</v>
      </c>
      <c r="AE93" s="35">
        <v>15.5</v>
      </c>
      <c r="AF93" s="35">
        <v>0.44</v>
      </c>
      <c r="AG93" s="35" t="s">
        <v>360</v>
      </c>
      <c r="AH93" s="35" t="s">
        <v>197</v>
      </c>
      <c r="AI93" s="35" t="s">
        <v>197</v>
      </c>
      <c r="AJ93" s="35" t="s">
        <v>197</v>
      </c>
      <c r="AK93" s="35" t="s">
        <v>202</v>
      </c>
      <c r="AL93" s="35" t="s">
        <v>203</v>
      </c>
      <c r="AM93" s="35" t="s">
        <v>204</v>
      </c>
      <c r="AN93" s="35" t="s">
        <v>207</v>
      </c>
      <c r="AO93" s="35" t="s">
        <v>205</v>
      </c>
      <c r="AP93" s="35" t="s">
        <v>206</v>
      </c>
      <c r="AQ93" s="35" t="s">
        <v>277</v>
      </c>
      <c r="AR93" s="35" t="s">
        <v>222</v>
      </c>
      <c r="AS93" s="35" t="s">
        <v>222</v>
      </c>
    </row>
    <row r="94" spans="1:45" ht="15.5" x14ac:dyDescent="0.35">
      <c r="A94" s="35">
        <v>43</v>
      </c>
      <c r="B94" s="35">
        <v>24</v>
      </c>
      <c r="C94" s="35" t="s">
        <v>186</v>
      </c>
      <c r="D94" s="35" t="s">
        <v>187</v>
      </c>
      <c r="E94" s="35" t="s">
        <v>416</v>
      </c>
      <c r="F94" s="35" t="s">
        <v>226</v>
      </c>
      <c r="G94" s="35" t="s">
        <v>250</v>
      </c>
      <c r="H94" s="35">
        <v>0</v>
      </c>
      <c r="I94" s="35">
        <v>0</v>
      </c>
      <c r="J94" s="35">
        <v>0</v>
      </c>
      <c r="K94" s="35">
        <v>0</v>
      </c>
      <c r="L94" s="35">
        <v>0</v>
      </c>
      <c r="M94" s="35" t="s">
        <v>193</v>
      </c>
      <c r="N94" s="35" t="s">
        <v>193</v>
      </c>
      <c r="O94" s="35" t="s">
        <v>235</v>
      </c>
      <c r="P94" s="35" t="s">
        <v>193</v>
      </c>
      <c r="Q94" s="35" t="s">
        <v>193</v>
      </c>
      <c r="R94" s="35" t="s">
        <v>192</v>
      </c>
      <c r="S94" s="35" t="s">
        <v>193</v>
      </c>
      <c r="T94" s="35" t="s">
        <v>237</v>
      </c>
      <c r="U94" s="35" t="s">
        <v>216</v>
      </c>
      <c r="V94" s="35" t="s">
        <v>197</v>
      </c>
      <c r="W94" s="35" t="s">
        <v>197</v>
      </c>
      <c r="X94" s="35" t="s">
        <v>192</v>
      </c>
      <c r="Y94" s="35" t="s">
        <v>236</v>
      </c>
      <c r="Z94" s="35" t="s">
        <v>200</v>
      </c>
      <c r="AA94" s="35" t="s">
        <v>236</v>
      </c>
      <c r="AB94" s="35" t="s">
        <v>61</v>
      </c>
      <c r="AC94" s="35" t="s">
        <v>59</v>
      </c>
      <c r="AD94" s="35">
        <v>25.5</v>
      </c>
      <c r="AE94" s="35">
        <v>5.5</v>
      </c>
      <c r="AF94" s="35">
        <v>0.22</v>
      </c>
      <c r="AG94" s="35" t="s">
        <v>217</v>
      </c>
      <c r="AH94" s="35" t="s">
        <v>197</v>
      </c>
      <c r="AI94" s="35" t="s">
        <v>197</v>
      </c>
      <c r="AJ94" s="35" t="s">
        <v>197</v>
      </c>
      <c r="AK94" s="35" t="s">
        <v>203</v>
      </c>
      <c r="AL94" s="35" t="s">
        <v>202</v>
      </c>
      <c r="AM94" s="35" t="s">
        <v>204</v>
      </c>
      <c r="AN94" s="35" t="s">
        <v>205</v>
      </c>
      <c r="AO94" s="35" t="s">
        <v>207</v>
      </c>
      <c r="AP94" s="35" t="s">
        <v>255</v>
      </c>
      <c r="AQ94" s="35" t="s">
        <v>302</v>
      </c>
      <c r="AR94" s="35" t="s">
        <v>222</v>
      </c>
      <c r="AS94" s="35" t="s">
        <v>222</v>
      </c>
    </row>
    <row r="95" spans="1:45" ht="15.5" x14ac:dyDescent="0.35">
      <c r="A95" s="35">
        <v>44</v>
      </c>
      <c r="B95" s="35">
        <v>24</v>
      </c>
      <c r="C95" s="35" t="s">
        <v>186</v>
      </c>
      <c r="D95" s="35" t="s">
        <v>187</v>
      </c>
      <c r="E95" s="35" t="s">
        <v>320</v>
      </c>
      <c r="F95" s="35" t="s">
        <v>189</v>
      </c>
      <c r="G95" s="35" t="s">
        <v>317</v>
      </c>
      <c r="H95" s="35">
        <v>0</v>
      </c>
      <c r="I95" s="35">
        <v>0</v>
      </c>
      <c r="J95" s="35">
        <v>0</v>
      </c>
      <c r="K95" s="35">
        <v>0</v>
      </c>
      <c r="L95" s="35">
        <v>0</v>
      </c>
      <c r="M95" s="35" t="s">
        <v>193</v>
      </c>
      <c r="N95" s="35" t="s">
        <v>193</v>
      </c>
      <c r="O95" s="35" t="s">
        <v>235</v>
      </c>
      <c r="P95" s="35" t="s">
        <v>192</v>
      </c>
      <c r="Q95" s="35" t="s">
        <v>192</v>
      </c>
      <c r="R95" s="35" t="s">
        <v>192</v>
      </c>
      <c r="S95" s="35" t="s">
        <v>192</v>
      </c>
      <c r="T95" s="35" t="s">
        <v>237</v>
      </c>
      <c r="U95" s="35" t="s">
        <v>216</v>
      </c>
      <c r="V95" s="35" t="s">
        <v>197</v>
      </c>
      <c r="W95" s="35" t="s">
        <v>197</v>
      </c>
      <c r="X95" s="35" t="s">
        <v>199</v>
      </c>
      <c r="Y95" s="35" t="s">
        <v>199</v>
      </c>
      <c r="Z95" s="35" t="s">
        <v>199</v>
      </c>
      <c r="AA95" s="35" t="s">
        <v>199</v>
      </c>
      <c r="AB95" s="35" t="s">
        <v>60</v>
      </c>
      <c r="AC95" s="35" t="s">
        <v>59</v>
      </c>
      <c r="AD95" s="35">
        <v>15.5</v>
      </c>
      <c r="AE95" s="35">
        <v>5.5</v>
      </c>
      <c r="AF95" s="35">
        <v>0.35</v>
      </c>
      <c r="AG95" s="35" t="s">
        <v>799</v>
      </c>
      <c r="AH95" s="35" t="s">
        <v>197</v>
      </c>
      <c r="AI95" s="35" t="s">
        <v>197</v>
      </c>
      <c r="AJ95" s="35" t="s">
        <v>197</v>
      </c>
      <c r="AK95" s="35" t="s">
        <v>202</v>
      </c>
      <c r="AL95" s="35" t="s">
        <v>203</v>
      </c>
      <c r="AM95" s="35" t="s">
        <v>204</v>
      </c>
      <c r="AN95" s="35" t="s">
        <v>205</v>
      </c>
      <c r="AO95" s="35" t="s">
        <v>219</v>
      </c>
      <c r="AP95" s="35" t="s">
        <v>207</v>
      </c>
      <c r="AQ95" s="35" t="s">
        <v>277</v>
      </c>
      <c r="AR95" s="35" t="s">
        <v>222</v>
      </c>
      <c r="AS95" s="35" t="s">
        <v>222</v>
      </c>
    </row>
    <row r="96" spans="1:45" ht="15.5" x14ac:dyDescent="0.35">
      <c r="A96" s="35">
        <v>45</v>
      </c>
      <c r="B96" s="35">
        <v>23</v>
      </c>
      <c r="C96" s="35" t="s">
        <v>186</v>
      </c>
      <c r="D96" s="35" t="s">
        <v>187</v>
      </c>
      <c r="E96" s="35" t="s">
        <v>188</v>
      </c>
      <c r="F96" s="35" t="s">
        <v>189</v>
      </c>
      <c r="G96" s="35" t="s">
        <v>190</v>
      </c>
      <c r="H96" s="35">
        <v>0</v>
      </c>
      <c r="I96" s="35">
        <v>0</v>
      </c>
      <c r="J96" s="35">
        <v>0</v>
      </c>
      <c r="K96" s="35">
        <v>0</v>
      </c>
      <c r="L96" s="35">
        <v>0</v>
      </c>
      <c r="M96" s="35" t="s">
        <v>193</v>
      </c>
      <c r="N96" s="35" t="s">
        <v>193</v>
      </c>
      <c r="O96" s="35" t="s">
        <v>235</v>
      </c>
      <c r="P96" s="35" t="s">
        <v>192</v>
      </c>
      <c r="Q96" s="35" t="s">
        <v>192</v>
      </c>
      <c r="R96" s="35" t="s">
        <v>193</v>
      </c>
      <c r="S96" s="35" t="s">
        <v>193</v>
      </c>
      <c r="T96" s="35" t="s">
        <v>243</v>
      </c>
      <c r="U96" s="35" t="s">
        <v>216</v>
      </c>
      <c r="V96" s="35" t="s">
        <v>197</v>
      </c>
      <c r="W96" s="35" t="s">
        <v>197</v>
      </c>
      <c r="X96" s="35" t="s">
        <v>236</v>
      </c>
      <c r="Y96" s="35" t="s">
        <v>236</v>
      </c>
      <c r="Z96" s="35" t="s">
        <v>236</v>
      </c>
      <c r="AA96" s="35" t="s">
        <v>236</v>
      </c>
      <c r="AB96" s="35" t="s">
        <v>60</v>
      </c>
      <c r="AC96" s="35" t="s">
        <v>59</v>
      </c>
      <c r="AD96" s="35">
        <v>15.5</v>
      </c>
      <c r="AE96" s="35">
        <v>5.5</v>
      </c>
      <c r="AF96" s="35">
        <v>0.35</v>
      </c>
      <c r="AG96" s="35" t="s">
        <v>253</v>
      </c>
      <c r="AH96" s="35" t="s">
        <v>197</v>
      </c>
      <c r="AI96" s="35" t="s">
        <v>197</v>
      </c>
      <c r="AJ96" s="35" t="s">
        <v>197</v>
      </c>
      <c r="AK96" s="35" t="s">
        <v>202</v>
      </c>
      <c r="AL96" s="35" t="s">
        <v>203</v>
      </c>
      <c r="AM96" s="35" t="s">
        <v>204</v>
      </c>
      <c r="AN96" s="35" t="s">
        <v>205</v>
      </c>
      <c r="AO96" s="35" t="s">
        <v>219</v>
      </c>
      <c r="AP96" s="35" t="s">
        <v>207</v>
      </c>
      <c r="AQ96" s="35" t="s">
        <v>277</v>
      </c>
      <c r="AR96" s="35" t="s">
        <v>222</v>
      </c>
      <c r="AS96" s="35" t="s">
        <v>222</v>
      </c>
    </row>
    <row r="97" spans="1:45" ht="15.5" x14ac:dyDescent="0.35">
      <c r="A97" s="35">
        <v>46</v>
      </c>
      <c r="B97" s="35">
        <v>22</v>
      </c>
      <c r="C97" s="35" t="s">
        <v>186</v>
      </c>
      <c r="D97" s="35" t="s">
        <v>187</v>
      </c>
      <c r="E97" s="35" t="s">
        <v>430</v>
      </c>
      <c r="F97" s="35" t="s">
        <v>226</v>
      </c>
      <c r="G97" s="35" t="s">
        <v>227</v>
      </c>
      <c r="H97" s="35">
        <v>0</v>
      </c>
      <c r="I97" s="35">
        <v>0</v>
      </c>
      <c r="J97" s="35">
        <v>0</v>
      </c>
      <c r="K97" s="35">
        <v>0</v>
      </c>
      <c r="L97" s="35">
        <v>0</v>
      </c>
      <c r="M97" s="35" t="s">
        <v>193</v>
      </c>
      <c r="N97" s="35" t="s">
        <v>193</v>
      </c>
      <c r="O97" s="35" t="s">
        <v>235</v>
      </c>
      <c r="P97" s="35" t="s">
        <v>192</v>
      </c>
      <c r="Q97" s="35" t="s">
        <v>192</v>
      </c>
      <c r="R97" s="35" t="s">
        <v>192</v>
      </c>
      <c r="S97" s="35" t="s">
        <v>193</v>
      </c>
      <c r="T97" s="35" t="s">
        <v>359</v>
      </c>
      <c r="U97" s="35" t="s">
        <v>216</v>
      </c>
      <c r="V97" s="35" t="s">
        <v>197</v>
      </c>
      <c r="W97" s="35" t="s">
        <v>197</v>
      </c>
      <c r="X97" s="35" t="s">
        <v>199</v>
      </c>
      <c r="Y97" s="35" t="s">
        <v>199</v>
      </c>
      <c r="Z97" s="35" t="s">
        <v>199</v>
      </c>
      <c r="AA97" s="35" t="s">
        <v>199</v>
      </c>
      <c r="AB97" s="35" t="s">
        <v>60</v>
      </c>
      <c r="AC97" s="35" t="s">
        <v>59</v>
      </c>
      <c r="AD97" s="35">
        <v>15.5</v>
      </c>
      <c r="AE97" s="35">
        <v>5.5</v>
      </c>
      <c r="AF97" s="35">
        <v>0.35</v>
      </c>
      <c r="AG97" s="35" t="s">
        <v>253</v>
      </c>
      <c r="AH97" s="35" t="s">
        <v>197</v>
      </c>
      <c r="AI97" s="35" t="s">
        <v>197</v>
      </c>
      <c r="AJ97" s="35" t="s">
        <v>197</v>
      </c>
      <c r="AK97" s="35" t="s">
        <v>202</v>
      </c>
      <c r="AL97" s="35" t="s">
        <v>203</v>
      </c>
      <c r="AM97" s="35" t="s">
        <v>204</v>
      </c>
      <c r="AN97" s="35" t="s">
        <v>205</v>
      </c>
      <c r="AO97" s="35" t="s">
        <v>219</v>
      </c>
      <c r="AP97" s="35" t="s">
        <v>207</v>
      </c>
      <c r="AQ97" s="35" t="s">
        <v>302</v>
      </c>
      <c r="AR97" s="35" t="s">
        <v>222</v>
      </c>
      <c r="AS97" s="35" t="s">
        <v>222</v>
      </c>
    </row>
    <row r="98" spans="1:45" ht="15.5" x14ac:dyDescent="0.35">
      <c r="A98" s="35">
        <v>47</v>
      </c>
      <c r="B98" s="35">
        <v>24</v>
      </c>
      <c r="C98" s="35" t="s">
        <v>186</v>
      </c>
      <c r="D98" s="35" t="s">
        <v>187</v>
      </c>
      <c r="E98" s="35" t="s">
        <v>281</v>
      </c>
      <c r="F98" s="35" t="s">
        <v>226</v>
      </c>
      <c r="G98" s="35" t="s">
        <v>227</v>
      </c>
      <c r="H98" s="35">
        <v>0</v>
      </c>
      <c r="I98" s="35">
        <v>0</v>
      </c>
      <c r="J98" s="35">
        <v>0</v>
      </c>
      <c r="K98" s="35">
        <v>0</v>
      </c>
      <c r="L98" s="35">
        <v>0</v>
      </c>
      <c r="M98" s="35" t="s">
        <v>193</v>
      </c>
      <c r="N98" s="35" t="s">
        <v>193</v>
      </c>
      <c r="O98" s="35" t="s">
        <v>235</v>
      </c>
      <c r="P98" s="35" t="s">
        <v>192</v>
      </c>
      <c r="Q98" s="35" t="s">
        <v>193</v>
      </c>
      <c r="R98" s="35" t="s">
        <v>192</v>
      </c>
      <c r="S98" s="35" t="s">
        <v>193</v>
      </c>
      <c r="T98" s="35" t="s">
        <v>243</v>
      </c>
      <c r="U98" s="35" t="s">
        <v>216</v>
      </c>
      <c r="V98" s="35" t="s">
        <v>197</v>
      </c>
      <c r="W98" s="35" t="s">
        <v>197</v>
      </c>
      <c r="X98" s="35" t="s">
        <v>199</v>
      </c>
      <c r="Y98" s="35" t="s">
        <v>199</v>
      </c>
      <c r="Z98" s="35" t="s">
        <v>199</v>
      </c>
      <c r="AA98" s="35" t="s">
        <v>199</v>
      </c>
      <c r="AB98" s="35" t="s">
        <v>60</v>
      </c>
      <c r="AC98" s="35" t="s">
        <v>59</v>
      </c>
      <c r="AD98" s="35">
        <v>15.5</v>
      </c>
      <c r="AE98" s="35">
        <v>5.5</v>
      </c>
      <c r="AF98" s="35">
        <v>0.35</v>
      </c>
      <c r="AG98" s="35" t="s">
        <v>253</v>
      </c>
      <c r="AH98" s="35" t="s">
        <v>197</v>
      </c>
      <c r="AI98" s="35" t="s">
        <v>197</v>
      </c>
      <c r="AJ98" s="35" t="s">
        <v>197</v>
      </c>
      <c r="AK98" s="35" t="s">
        <v>202</v>
      </c>
      <c r="AL98" s="35" t="s">
        <v>203</v>
      </c>
      <c r="AM98" s="35" t="s">
        <v>204</v>
      </c>
      <c r="AN98" s="35" t="s">
        <v>205</v>
      </c>
      <c r="AO98" s="35" t="s">
        <v>207</v>
      </c>
      <c r="AP98" s="35" t="s">
        <v>255</v>
      </c>
      <c r="AQ98" s="35" t="s">
        <v>302</v>
      </c>
      <c r="AR98" s="35" t="s">
        <v>222</v>
      </c>
      <c r="AS98" s="35" t="s">
        <v>222</v>
      </c>
    </row>
    <row r="99" spans="1:45" ht="15.5" x14ac:dyDescent="0.35">
      <c r="A99" s="35">
        <v>48</v>
      </c>
      <c r="B99" s="35">
        <v>23</v>
      </c>
      <c r="C99" s="35" t="s">
        <v>186</v>
      </c>
      <c r="D99" s="35" t="s">
        <v>187</v>
      </c>
      <c r="E99" s="35" t="s">
        <v>333</v>
      </c>
      <c r="F99" s="35" t="s">
        <v>226</v>
      </c>
      <c r="G99" s="35" t="s">
        <v>334</v>
      </c>
      <c r="H99" s="35">
        <v>0</v>
      </c>
      <c r="I99" s="35">
        <v>0</v>
      </c>
      <c r="J99" s="35">
        <v>0</v>
      </c>
      <c r="K99" s="35">
        <v>0</v>
      </c>
      <c r="L99" s="35">
        <v>0</v>
      </c>
      <c r="M99" s="35" t="s">
        <v>193</v>
      </c>
      <c r="N99" s="35" t="s">
        <v>193</v>
      </c>
      <c r="O99" s="35" t="s">
        <v>235</v>
      </c>
      <c r="P99" s="35" t="s">
        <v>192</v>
      </c>
      <c r="Q99" s="35" t="s">
        <v>193</v>
      </c>
      <c r="R99" s="35" t="s">
        <v>192</v>
      </c>
      <c r="S99" s="35" t="s">
        <v>193</v>
      </c>
      <c r="T99" s="35" t="s">
        <v>243</v>
      </c>
      <c r="U99" s="35" t="s">
        <v>216</v>
      </c>
      <c r="V99" s="35" t="s">
        <v>197</v>
      </c>
      <c r="W99" s="35" t="s">
        <v>197</v>
      </c>
      <c r="X99" s="35" t="s">
        <v>199</v>
      </c>
      <c r="Y99" s="35" t="s">
        <v>199</v>
      </c>
      <c r="Z99" s="35" t="s">
        <v>199</v>
      </c>
      <c r="AA99" s="35" t="s">
        <v>199</v>
      </c>
      <c r="AB99" s="35" t="s">
        <v>61</v>
      </c>
      <c r="AC99" s="35" t="s">
        <v>60</v>
      </c>
      <c r="AD99" s="35">
        <v>25.5</v>
      </c>
      <c r="AE99" s="35">
        <v>15.5</v>
      </c>
      <c r="AF99" s="35">
        <v>0.61</v>
      </c>
      <c r="AG99" s="35" t="s">
        <v>451</v>
      </c>
      <c r="AH99" s="35" t="s">
        <v>197</v>
      </c>
      <c r="AI99" s="35" t="s">
        <v>197</v>
      </c>
      <c r="AJ99" s="35" t="s">
        <v>197</v>
      </c>
      <c r="AK99" s="35" t="s">
        <v>202</v>
      </c>
      <c r="AL99" s="35" t="s">
        <v>203</v>
      </c>
      <c r="AM99" s="35" t="s">
        <v>204</v>
      </c>
      <c r="AN99" s="35" t="s">
        <v>205</v>
      </c>
      <c r="AO99" s="35" t="s">
        <v>207</v>
      </c>
      <c r="AP99" s="35" t="s">
        <v>255</v>
      </c>
      <c r="AQ99" s="35" t="s">
        <v>277</v>
      </c>
      <c r="AR99" s="35" t="s">
        <v>222</v>
      </c>
      <c r="AS99" s="35"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3F4F-6566-4919-9683-EBDEF1B2872B}">
  <sheetPr>
    <outlinePr summaryBelow="0" summaryRight="0"/>
  </sheetPr>
  <dimension ref="A1:AY100"/>
  <sheetViews>
    <sheetView workbookViewId="0">
      <selection activeCell="C4" sqref="C4"/>
    </sheetView>
  </sheetViews>
  <sheetFormatPr defaultColWidth="12.453125" defaultRowHeight="15.75" customHeight="1" x14ac:dyDescent="0.25"/>
  <cols>
    <col min="36" max="36" width="16.453125" customWidth="1"/>
  </cols>
  <sheetData>
    <row r="1" spans="1:51" ht="15.75" customHeight="1" x14ac:dyDescent="0.25">
      <c r="A1" s="1"/>
      <c r="B1" s="1" t="s">
        <v>1</v>
      </c>
      <c r="C1" s="1" t="s">
        <v>2</v>
      </c>
      <c r="D1" s="1" t="s">
        <v>3</v>
      </c>
      <c r="E1" s="1" t="s">
        <v>4</v>
      </c>
      <c r="F1" s="1" t="s">
        <v>5</v>
      </c>
      <c r="G1" s="1" t="s">
        <v>6</v>
      </c>
      <c r="H1" s="1" t="s">
        <v>7</v>
      </c>
      <c r="I1" s="1" t="s">
        <v>8</v>
      </c>
      <c r="J1" s="1" t="s">
        <v>9</v>
      </c>
      <c r="K1" s="1" t="s">
        <v>10</v>
      </c>
      <c r="L1" s="1" t="s">
        <v>7</v>
      </c>
      <c r="M1" s="1" t="s">
        <v>8</v>
      </c>
      <c r="N1" s="1" t="s">
        <v>9</v>
      </c>
      <c r="O1" s="1" t="s">
        <v>14</v>
      </c>
      <c r="P1" s="1" t="s">
        <v>15</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43</v>
      </c>
      <c r="AK1" s="1" t="s">
        <v>44</v>
      </c>
      <c r="AL1" s="1" t="s">
        <v>45</v>
      </c>
      <c r="AM1" s="1" t="s">
        <v>46</v>
      </c>
      <c r="AN1" s="1" t="s">
        <v>47</v>
      </c>
      <c r="AO1" s="1" t="s">
        <v>48</v>
      </c>
      <c r="AP1" s="1" t="s">
        <v>49</v>
      </c>
      <c r="AQ1" s="1" t="s">
        <v>50</v>
      </c>
      <c r="AR1" s="1" t="s">
        <v>51</v>
      </c>
      <c r="AS1" s="1" t="s">
        <v>52</v>
      </c>
      <c r="AT1" s="1" t="s">
        <v>53</v>
      </c>
      <c r="AU1" s="1" t="s">
        <v>54</v>
      </c>
      <c r="AV1" s="1" t="s">
        <v>55</v>
      </c>
      <c r="AW1" s="1" t="s">
        <v>56</v>
      </c>
      <c r="AX1" s="1" t="s">
        <v>57</v>
      </c>
      <c r="AY1" s="1" t="s">
        <v>58</v>
      </c>
    </row>
    <row r="2" spans="1:51" ht="15.75" customHeight="1" x14ac:dyDescent="0.25">
      <c r="B2" s="1">
        <v>1</v>
      </c>
      <c r="C2" s="1" t="s">
        <v>186</v>
      </c>
      <c r="D2" s="1" t="s">
        <v>187</v>
      </c>
      <c r="E2" s="1" t="s">
        <v>234</v>
      </c>
      <c r="F2" s="1" t="s">
        <v>226</v>
      </c>
      <c r="G2" s="1" t="s">
        <v>490</v>
      </c>
      <c r="H2" s="1">
        <v>1</v>
      </c>
      <c r="I2" s="1">
        <v>1</v>
      </c>
      <c r="J2" s="1">
        <v>1</v>
      </c>
      <c r="K2" s="1" t="s">
        <v>317</v>
      </c>
      <c r="L2" s="1">
        <v>1</v>
      </c>
      <c r="M2" s="1">
        <v>1</v>
      </c>
      <c r="N2" s="1">
        <v>1</v>
      </c>
      <c r="O2" s="1">
        <v>0</v>
      </c>
      <c r="P2" s="1">
        <v>0</v>
      </c>
      <c r="Q2" s="1" t="s">
        <v>800</v>
      </c>
      <c r="R2" s="1" t="s">
        <v>800</v>
      </c>
      <c r="S2" s="1" t="s">
        <v>237</v>
      </c>
      <c r="T2" s="1" t="s">
        <v>800</v>
      </c>
      <c r="U2" s="1" t="s">
        <v>800</v>
      </c>
      <c r="V2" s="1" t="s">
        <v>800</v>
      </c>
      <c r="W2" s="1" t="s">
        <v>800</v>
      </c>
      <c r="X2" s="1" t="s">
        <v>800</v>
      </c>
      <c r="Y2" s="1" t="s">
        <v>800</v>
      </c>
      <c r="Z2" s="1" t="s">
        <v>801</v>
      </c>
      <c r="AA2" s="1">
        <v>0</v>
      </c>
      <c r="AB2" s="1">
        <v>0</v>
      </c>
      <c r="AC2" s="1">
        <v>0</v>
      </c>
      <c r="AD2" s="1" t="s">
        <v>800</v>
      </c>
      <c r="AE2" s="1" t="s">
        <v>800</v>
      </c>
      <c r="AF2" s="1" t="s">
        <v>800</v>
      </c>
      <c r="AG2" s="1" t="s">
        <v>800</v>
      </c>
      <c r="AH2" s="1">
        <v>0</v>
      </c>
      <c r="AI2" s="1">
        <v>0</v>
      </c>
      <c r="AJ2" s="1" t="str">
        <f>""</f>
        <v/>
      </c>
      <c r="AK2" s="1">
        <v>0</v>
      </c>
      <c r="AL2" s="1">
        <v>0</v>
      </c>
      <c r="AM2" s="1">
        <v>0</v>
      </c>
      <c r="AN2" s="1" t="s">
        <v>802</v>
      </c>
      <c r="AO2" s="1" t="s">
        <v>803</v>
      </c>
      <c r="AP2" s="1">
        <v>0</v>
      </c>
      <c r="AQ2" s="1">
        <v>0</v>
      </c>
      <c r="AR2" s="1">
        <v>0</v>
      </c>
      <c r="AS2" s="1">
        <v>0</v>
      </c>
      <c r="AT2" s="1" t="str">
        <f t="shared" ref="AT2:AT100" si="0">""</f>
        <v/>
      </c>
      <c r="AU2" s="1" t="s">
        <v>803</v>
      </c>
      <c r="AV2" s="1">
        <v>0</v>
      </c>
      <c r="AW2" s="1">
        <v>0</v>
      </c>
      <c r="AX2" s="7">
        <v>0</v>
      </c>
      <c r="AY2" s="7" t="str">
        <f t="shared" ref="AY2:AY100" si="1">""</f>
        <v/>
      </c>
    </row>
    <row r="3" spans="1:51" ht="15.75" customHeight="1" x14ac:dyDescent="0.25">
      <c r="B3" s="1">
        <v>2</v>
      </c>
      <c r="C3" s="1" t="s">
        <v>349</v>
      </c>
      <c r="D3" s="1" t="s">
        <v>804</v>
      </c>
      <c r="E3" s="1" t="s">
        <v>364</v>
      </c>
      <c r="F3" s="1" t="s">
        <v>805</v>
      </c>
      <c r="G3" s="1" t="s">
        <v>472</v>
      </c>
      <c r="H3" s="1">
        <v>2</v>
      </c>
      <c r="I3" s="1">
        <v>2</v>
      </c>
      <c r="J3" s="1">
        <v>2</v>
      </c>
      <c r="K3" s="1" t="s">
        <v>806</v>
      </c>
      <c r="L3" s="1">
        <v>2</v>
      </c>
      <c r="M3" s="1">
        <v>2</v>
      </c>
      <c r="N3" s="1">
        <v>2</v>
      </c>
      <c r="O3" s="1" t="s">
        <v>59</v>
      </c>
      <c r="P3" s="1" t="s">
        <v>59</v>
      </c>
      <c r="Q3" s="1" t="s">
        <v>807</v>
      </c>
      <c r="R3" s="1" t="s">
        <v>807</v>
      </c>
      <c r="S3" s="1" t="s">
        <v>386</v>
      </c>
      <c r="T3" s="1" t="s">
        <v>807</v>
      </c>
      <c r="U3" s="1" t="s">
        <v>807</v>
      </c>
      <c r="V3" s="1" t="s">
        <v>807</v>
      </c>
      <c r="W3" s="1" t="s">
        <v>807</v>
      </c>
      <c r="X3" s="1" t="s">
        <v>807</v>
      </c>
      <c r="Y3" s="1" t="s">
        <v>807</v>
      </c>
      <c r="Z3" s="1" t="s">
        <v>386</v>
      </c>
      <c r="AA3" s="1">
        <v>1</v>
      </c>
      <c r="AB3" s="1">
        <v>1</v>
      </c>
      <c r="AC3" s="1">
        <v>1</v>
      </c>
      <c r="AD3" s="1" t="s">
        <v>807</v>
      </c>
      <c r="AE3" s="1" t="s">
        <v>807</v>
      </c>
      <c r="AF3" s="1" t="s">
        <v>807</v>
      </c>
      <c r="AG3" s="1" t="s">
        <v>807</v>
      </c>
      <c r="AH3" s="1" t="s">
        <v>59</v>
      </c>
      <c r="AI3" s="1" t="s">
        <v>59</v>
      </c>
      <c r="AK3" s="1">
        <v>1</v>
      </c>
      <c r="AL3" s="1">
        <v>1</v>
      </c>
      <c r="AM3" s="1">
        <v>1</v>
      </c>
      <c r="AN3" s="1" t="s">
        <v>808</v>
      </c>
      <c r="AO3" s="1" t="s">
        <v>809</v>
      </c>
      <c r="AP3" s="1" t="s">
        <v>59</v>
      </c>
      <c r="AQ3" s="1">
        <v>1</v>
      </c>
      <c r="AR3" s="1">
        <v>1</v>
      </c>
      <c r="AS3" s="1">
        <v>1</v>
      </c>
      <c r="AT3" s="1" t="str">
        <f t="shared" si="0"/>
        <v/>
      </c>
      <c r="AU3" s="1" t="s">
        <v>809</v>
      </c>
      <c r="AV3" s="1">
        <v>1</v>
      </c>
      <c r="AW3" s="1">
        <v>1</v>
      </c>
      <c r="AX3" s="7">
        <v>1</v>
      </c>
      <c r="AY3" s="7" t="str">
        <f t="shared" si="1"/>
        <v/>
      </c>
    </row>
    <row r="4" spans="1:51" ht="15.75" customHeight="1" x14ac:dyDescent="0.25">
      <c r="B4" s="1">
        <v>3</v>
      </c>
      <c r="C4" s="1" t="s">
        <v>325</v>
      </c>
      <c r="D4" s="1" t="s">
        <v>507</v>
      </c>
      <c r="E4" s="1" t="s">
        <v>260</v>
      </c>
      <c r="F4" s="1" t="s">
        <v>189</v>
      </c>
      <c r="G4" s="1" t="s">
        <v>353</v>
      </c>
      <c r="H4" s="1">
        <v>3</v>
      </c>
      <c r="I4" s="1">
        <v>3</v>
      </c>
      <c r="J4" s="1">
        <v>3</v>
      </c>
      <c r="K4" s="1" t="s">
        <v>190</v>
      </c>
      <c r="L4" s="1">
        <v>3</v>
      </c>
      <c r="M4" s="1">
        <v>3</v>
      </c>
      <c r="N4" s="1">
        <v>3</v>
      </c>
      <c r="O4" s="1" t="s">
        <v>60</v>
      </c>
      <c r="P4" s="1" t="s">
        <v>60</v>
      </c>
      <c r="Q4" s="1" t="s">
        <v>810</v>
      </c>
      <c r="R4" s="1" t="s">
        <v>810</v>
      </c>
      <c r="S4" s="1" t="s">
        <v>228</v>
      </c>
      <c r="T4" s="1" t="s">
        <v>810</v>
      </c>
      <c r="U4" s="1" t="s">
        <v>810</v>
      </c>
      <c r="V4" s="1" t="s">
        <v>810</v>
      </c>
      <c r="W4" s="1" t="s">
        <v>810</v>
      </c>
      <c r="X4" s="1" t="s">
        <v>810</v>
      </c>
      <c r="Y4" s="1" t="s">
        <v>810</v>
      </c>
      <c r="Z4" s="1" t="s">
        <v>228</v>
      </c>
      <c r="AA4" s="1">
        <v>2</v>
      </c>
      <c r="AB4" s="1">
        <v>2</v>
      </c>
      <c r="AC4" s="1">
        <v>2</v>
      </c>
      <c r="AD4" s="1" t="s">
        <v>810</v>
      </c>
      <c r="AE4" s="1" t="s">
        <v>810</v>
      </c>
      <c r="AF4" s="1" t="s">
        <v>810</v>
      </c>
      <c r="AG4" s="1" t="s">
        <v>810</v>
      </c>
      <c r="AH4" s="1" t="s">
        <v>60</v>
      </c>
      <c r="AI4" s="1" t="s">
        <v>60</v>
      </c>
      <c r="AK4" s="1">
        <v>2</v>
      </c>
      <c r="AL4" s="1">
        <v>2</v>
      </c>
      <c r="AM4" s="1">
        <v>2</v>
      </c>
      <c r="AP4" s="1" t="s">
        <v>60</v>
      </c>
      <c r="AQ4" s="1">
        <v>2</v>
      </c>
      <c r="AR4" s="1">
        <v>2</v>
      </c>
      <c r="AS4" s="1">
        <v>2</v>
      </c>
      <c r="AT4" s="1" t="str">
        <f t="shared" si="0"/>
        <v/>
      </c>
      <c r="AV4" s="1">
        <v>2</v>
      </c>
      <c r="AW4" s="1">
        <v>2</v>
      </c>
      <c r="AX4" s="7">
        <v>2</v>
      </c>
      <c r="AY4" s="7" t="str">
        <f t="shared" si="1"/>
        <v/>
      </c>
    </row>
    <row r="5" spans="1:51" ht="15.75" customHeight="1" x14ac:dyDescent="0.25">
      <c r="B5" s="1">
        <v>4</v>
      </c>
      <c r="C5" s="1" t="s">
        <v>507</v>
      </c>
      <c r="E5" s="1" t="s">
        <v>425</v>
      </c>
      <c r="G5" s="1" t="s">
        <v>227</v>
      </c>
      <c r="H5" s="1">
        <v>4</v>
      </c>
      <c r="I5" s="1">
        <v>4</v>
      </c>
      <c r="J5" s="1">
        <v>4</v>
      </c>
      <c r="K5" s="1" t="s">
        <v>305</v>
      </c>
      <c r="L5" s="1">
        <v>4</v>
      </c>
      <c r="M5" s="1">
        <v>4</v>
      </c>
      <c r="N5" s="1">
        <v>4</v>
      </c>
      <c r="O5" s="1" t="s">
        <v>61</v>
      </c>
      <c r="P5" s="1" t="s">
        <v>61</v>
      </c>
      <c r="Q5" s="1" t="s">
        <v>811</v>
      </c>
      <c r="R5" s="1" t="s">
        <v>811</v>
      </c>
      <c r="S5" s="1" t="s">
        <v>214</v>
      </c>
      <c r="T5" s="1" t="s">
        <v>811</v>
      </c>
      <c r="U5" s="1" t="s">
        <v>811</v>
      </c>
      <c r="V5" s="1" t="s">
        <v>811</v>
      </c>
      <c r="W5" s="1" t="s">
        <v>811</v>
      </c>
      <c r="X5" s="1" t="s">
        <v>811</v>
      </c>
      <c r="Y5" s="1" t="s">
        <v>811</v>
      </c>
      <c r="Z5" s="1" t="s">
        <v>812</v>
      </c>
      <c r="AA5" s="1">
        <v>3</v>
      </c>
      <c r="AB5" s="1">
        <v>3</v>
      </c>
      <c r="AC5" s="1">
        <v>3</v>
      </c>
      <c r="AD5" s="1" t="s">
        <v>811</v>
      </c>
      <c r="AE5" s="1" t="s">
        <v>811</v>
      </c>
      <c r="AF5" s="1" t="s">
        <v>811</v>
      </c>
      <c r="AG5" s="1" t="s">
        <v>811</v>
      </c>
      <c r="AH5" s="1" t="s">
        <v>61</v>
      </c>
      <c r="AI5" s="1" t="s">
        <v>61</v>
      </c>
      <c r="AK5" s="1">
        <v>3</v>
      </c>
      <c r="AL5" s="1">
        <v>3</v>
      </c>
      <c r="AM5" s="1">
        <v>3</v>
      </c>
      <c r="AP5" s="1" t="s">
        <v>61</v>
      </c>
      <c r="AQ5" s="1">
        <v>3</v>
      </c>
      <c r="AR5" s="1">
        <v>3</v>
      </c>
      <c r="AS5" s="1">
        <v>3</v>
      </c>
      <c r="AT5" s="1" t="str">
        <f t="shared" si="0"/>
        <v/>
      </c>
      <c r="AV5" s="1">
        <v>3</v>
      </c>
      <c r="AW5" s="1">
        <v>3</v>
      </c>
      <c r="AX5" s="7">
        <v>3</v>
      </c>
      <c r="AY5" s="7" t="str">
        <f t="shared" si="1"/>
        <v/>
      </c>
    </row>
    <row r="6" spans="1:51" ht="15.75" customHeight="1" x14ac:dyDescent="0.25">
      <c r="B6" s="1">
        <v>5</v>
      </c>
      <c r="E6" s="1" t="s">
        <v>617</v>
      </c>
      <c r="G6" s="1" t="s">
        <v>250</v>
      </c>
      <c r="H6" s="1">
        <v>5</v>
      </c>
      <c r="I6" s="1">
        <v>5</v>
      </c>
      <c r="J6" s="1">
        <v>5</v>
      </c>
      <c r="K6" s="1" t="s">
        <v>813</v>
      </c>
      <c r="L6" s="1">
        <v>5</v>
      </c>
      <c r="M6" s="1">
        <v>5</v>
      </c>
      <c r="N6" s="1">
        <v>5</v>
      </c>
      <c r="O6" s="1" t="s">
        <v>62</v>
      </c>
      <c r="P6" s="1" t="s">
        <v>62</v>
      </c>
      <c r="S6" s="1" t="s">
        <v>473</v>
      </c>
      <c r="Z6" s="1" t="s">
        <v>473</v>
      </c>
      <c r="AA6" s="1">
        <v>4</v>
      </c>
      <c r="AB6" s="1">
        <v>4</v>
      </c>
      <c r="AC6" s="1">
        <v>4</v>
      </c>
      <c r="AH6" s="1" t="s">
        <v>62</v>
      </c>
      <c r="AI6" s="1" t="s">
        <v>62</v>
      </c>
      <c r="AK6" s="1">
        <v>4</v>
      </c>
      <c r="AL6" s="1">
        <v>4</v>
      </c>
      <c r="AM6" s="1">
        <v>4</v>
      </c>
      <c r="AP6" s="1" t="s">
        <v>62</v>
      </c>
      <c r="AQ6" s="1">
        <v>4</v>
      </c>
      <c r="AR6" s="1">
        <v>4</v>
      </c>
      <c r="AS6" s="1">
        <v>4</v>
      </c>
      <c r="AT6" s="1" t="str">
        <f t="shared" si="0"/>
        <v/>
      </c>
      <c r="AV6" s="1">
        <v>4</v>
      </c>
      <c r="AW6" s="1">
        <v>4</v>
      </c>
      <c r="AX6" s="7">
        <v>4</v>
      </c>
      <c r="AY6" s="7" t="str">
        <f t="shared" si="1"/>
        <v/>
      </c>
    </row>
    <row r="7" spans="1:51" ht="15.75" customHeight="1" x14ac:dyDescent="0.25">
      <c r="B7" s="1">
        <v>6</v>
      </c>
      <c r="E7" s="1" t="s">
        <v>341</v>
      </c>
      <c r="G7" s="1" t="s">
        <v>555</v>
      </c>
      <c r="H7" s="1">
        <v>6</v>
      </c>
      <c r="I7" s="1">
        <v>6</v>
      </c>
      <c r="J7" s="1">
        <v>6</v>
      </c>
      <c r="K7" s="1" t="s">
        <v>814</v>
      </c>
      <c r="L7" s="1">
        <v>6</v>
      </c>
      <c r="M7" s="1">
        <v>6</v>
      </c>
      <c r="N7" s="1">
        <v>6</v>
      </c>
      <c r="O7" s="1" t="s">
        <v>63</v>
      </c>
      <c r="P7" s="1" t="s">
        <v>63</v>
      </c>
      <c r="S7" s="1" t="s">
        <v>235</v>
      </c>
      <c r="Z7" s="1" t="s">
        <v>474</v>
      </c>
      <c r="AA7" s="1">
        <v>5</v>
      </c>
      <c r="AB7" s="1">
        <v>5</v>
      </c>
      <c r="AC7" s="1">
        <v>5</v>
      </c>
      <c r="AH7" s="1" t="s">
        <v>63</v>
      </c>
      <c r="AI7" s="1" t="s">
        <v>63</v>
      </c>
      <c r="AK7" s="1">
        <v>5</v>
      </c>
      <c r="AL7" s="1">
        <v>5</v>
      </c>
      <c r="AM7" s="1">
        <v>5</v>
      </c>
      <c r="AP7" s="1" t="s">
        <v>63</v>
      </c>
      <c r="AQ7" s="1">
        <v>5</v>
      </c>
      <c r="AR7" s="1">
        <v>5</v>
      </c>
      <c r="AS7" s="1">
        <v>5</v>
      </c>
      <c r="AT7" s="1" t="str">
        <f t="shared" si="0"/>
        <v/>
      </c>
      <c r="AV7" s="1">
        <v>5</v>
      </c>
      <c r="AW7" s="1">
        <v>5</v>
      </c>
      <c r="AX7" s="7">
        <v>5</v>
      </c>
      <c r="AY7" s="7" t="str">
        <f t="shared" si="1"/>
        <v/>
      </c>
    </row>
    <row r="8" spans="1:51" ht="15.75" customHeight="1" x14ac:dyDescent="0.25">
      <c r="B8" s="1">
        <v>7</v>
      </c>
      <c r="E8" s="1" t="s">
        <v>316</v>
      </c>
      <c r="G8" s="1" t="s">
        <v>261</v>
      </c>
      <c r="H8" s="1">
        <v>7</v>
      </c>
      <c r="I8" s="1">
        <v>7</v>
      </c>
      <c r="J8" s="1">
        <v>7</v>
      </c>
      <c r="K8" s="1" t="s">
        <v>482</v>
      </c>
      <c r="L8" s="1">
        <v>7</v>
      </c>
      <c r="M8" s="1">
        <v>7</v>
      </c>
      <c r="N8" s="1">
        <v>7</v>
      </c>
      <c r="O8" s="1" t="s">
        <v>64</v>
      </c>
      <c r="P8" s="1" t="s">
        <v>64</v>
      </c>
      <c r="S8" s="1" t="s">
        <v>643</v>
      </c>
      <c r="Z8" s="1" t="s">
        <v>496</v>
      </c>
      <c r="AH8" s="1" t="s">
        <v>64</v>
      </c>
      <c r="AI8" s="1" t="s">
        <v>64</v>
      </c>
      <c r="AP8" s="1" t="s">
        <v>64</v>
      </c>
      <c r="AT8" s="1" t="str">
        <f t="shared" si="0"/>
        <v/>
      </c>
      <c r="AY8" s="7" t="str">
        <f t="shared" si="1"/>
        <v/>
      </c>
    </row>
    <row r="9" spans="1:51" ht="15.75" customHeight="1" x14ac:dyDescent="0.25">
      <c r="B9" s="1">
        <v>8</v>
      </c>
      <c r="E9" s="1" t="s">
        <v>674</v>
      </c>
      <c r="G9" s="1" t="s">
        <v>643</v>
      </c>
      <c r="H9" s="1">
        <v>8</v>
      </c>
      <c r="I9" s="1">
        <v>8</v>
      </c>
      <c r="J9" s="1">
        <v>8</v>
      </c>
      <c r="K9" s="1" t="s">
        <v>301</v>
      </c>
      <c r="L9" s="1">
        <v>8</v>
      </c>
      <c r="M9" s="1">
        <v>8</v>
      </c>
      <c r="N9" s="1">
        <v>8</v>
      </c>
      <c r="O9" s="1" t="s">
        <v>65</v>
      </c>
      <c r="P9" s="1" t="s">
        <v>65</v>
      </c>
      <c r="Z9" s="1" t="s">
        <v>243</v>
      </c>
      <c r="AH9" s="1" t="s">
        <v>65</v>
      </c>
      <c r="AI9" s="1" t="s">
        <v>65</v>
      </c>
      <c r="AP9" s="1" t="s">
        <v>65</v>
      </c>
      <c r="AT9" s="1" t="str">
        <f t="shared" si="0"/>
        <v/>
      </c>
      <c r="AY9" s="7" t="str">
        <f t="shared" si="1"/>
        <v/>
      </c>
    </row>
    <row r="10" spans="1:51" ht="15.75" customHeight="1" x14ac:dyDescent="0.25">
      <c r="B10" s="1">
        <v>9</v>
      </c>
      <c r="E10" s="1" t="s">
        <v>249</v>
      </c>
      <c r="H10" s="1">
        <v>9</v>
      </c>
      <c r="I10" s="1">
        <v>9</v>
      </c>
      <c r="J10" s="1">
        <v>9</v>
      </c>
      <c r="K10" s="1" t="s">
        <v>815</v>
      </c>
      <c r="L10" s="1">
        <v>9</v>
      </c>
      <c r="M10" s="1">
        <v>9</v>
      </c>
      <c r="N10" s="1">
        <v>9</v>
      </c>
      <c r="O10" s="1" t="s">
        <v>66</v>
      </c>
      <c r="P10" s="1" t="s">
        <v>66</v>
      </c>
      <c r="Z10" s="1" t="s">
        <v>816</v>
      </c>
      <c r="AH10" s="1" t="s">
        <v>66</v>
      </c>
      <c r="AI10" s="1" t="s">
        <v>66</v>
      </c>
      <c r="AP10" s="1" t="s">
        <v>66</v>
      </c>
      <c r="AT10" s="1" t="str">
        <f t="shared" si="0"/>
        <v/>
      </c>
      <c r="AY10" s="7" t="str">
        <f t="shared" si="1"/>
        <v/>
      </c>
    </row>
    <row r="11" spans="1:51" ht="15.75" customHeight="1" x14ac:dyDescent="0.25">
      <c r="B11" s="1">
        <v>10</v>
      </c>
      <c r="E11" s="1" t="s">
        <v>382</v>
      </c>
      <c r="H11" s="1">
        <v>10</v>
      </c>
      <c r="I11" s="1">
        <v>10</v>
      </c>
      <c r="J11" s="1">
        <v>10</v>
      </c>
      <c r="K11" s="1" t="s">
        <v>817</v>
      </c>
      <c r="L11" s="1">
        <v>10</v>
      </c>
      <c r="M11" s="1">
        <v>10</v>
      </c>
      <c r="N11" s="1">
        <v>10</v>
      </c>
      <c r="O11" s="1" t="s">
        <v>67</v>
      </c>
      <c r="P11" s="1" t="s">
        <v>67</v>
      </c>
      <c r="AH11" s="1" t="s">
        <v>67</v>
      </c>
      <c r="AI11" s="1" t="s">
        <v>67</v>
      </c>
      <c r="AP11" s="1" t="s">
        <v>67</v>
      </c>
      <c r="AT11" s="1" t="str">
        <f t="shared" si="0"/>
        <v/>
      </c>
      <c r="AY11" s="7" t="str">
        <f t="shared" si="1"/>
        <v/>
      </c>
    </row>
    <row r="12" spans="1:51" ht="15.75" customHeight="1" x14ac:dyDescent="0.25">
      <c r="B12" s="1">
        <v>11</v>
      </c>
      <c r="E12" s="1" t="s">
        <v>685</v>
      </c>
      <c r="H12" s="1">
        <v>11</v>
      </c>
      <c r="I12" s="1">
        <v>11</v>
      </c>
      <c r="J12" s="1">
        <v>11</v>
      </c>
      <c r="L12" s="1">
        <v>11</v>
      </c>
      <c r="M12" s="1">
        <v>11</v>
      </c>
      <c r="N12" s="1">
        <v>11</v>
      </c>
      <c r="O12" s="1" t="s">
        <v>68</v>
      </c>
      <c r="P12" s="1" t="s">
        <v>68</v>
      </c>
      <c r="AH12" s="1" t="s">
        <v>68</v>
      </c>
      <c r="AI12" s="1" t="s">
        <v>68</v>
      </c>
      <c r="AP12" s="1" t="s">
        <v>68</v>
      </c>
      <c r="AT12" s="1" t="str">
        <f t="shared" si="0"/>
        <v/>
      </c>
      <c r="AY12" s="7" t="str">
        <f t="shared" si="1"/>
        <v/>
      </c>
    </row>
    <row r="13" spans="1:51" ht="15.75" customHeight="1" x14ac:dyDescent="0.25">
      <c r="B13" s="1">
        <v>12</v>
      </c>
      <c r="E13" s="1" t="s">
        <v>320</v>
      </c>
      <c r="H13" s="1">
        <v>12</v>
      </c>
      <c r="I13" s="1">
        <v>12</v>
      </c>
      <c r="J13" s="1">
        <v>12</v>
      </c>
      <c r="L13" s="1">
        <v>12</v>
      </c>
      <c r="M13" s="1">
        <v>12</v>
      </c>
      <c r="N13" s="1">
        <v>12</v>
      </c>
      <c r="O13" s="1" t="s">
        <v>69</v>
      </c>
      <c r="P13" s="1" t="s">
        <v>69</v>
      </c>
      <c r="AH13" s="1" t="s">
        <v>69</v>
      </c>
      <c r="AI13" s="1" t="s">
        <v>69</v>
      </c>
      <c r="AP13" s="1" t="s">
        <v>69</v>
      </c>
      <c r="AT13" s="1" t="str">
        <f t="shared" si="0"/>
        <v/>
      </c>
      <c r="AY13" s="7" t="str">
        <f t="shared" si="1"/>
        <v/>
      </c>
    </row>
    <row r="14" spans="1:51" ht="15.75" customHeight="1" x14ac:dyDescent="0.25">
      <c r="B14" s="1">
        <v>13</v>
      </c>
      <c r="E14" s="1" t="s">
        <v>326</v>
      </c>
      <c r="H14" s="1">
        <v>13</v>
      </c>
      <c r="I14" s="1">
        <v>13</v>
      </c>
      <c r="J14" s="1">
        <v>13</v>
      </c>
      <c r="L14" s="1">
        <v>13</v>
      </c>
      <c r="M14" s="1">
        <v>13</v>
      </c>
      <c r="N14" s="1">
        <v>13</v>
      </c>
      <c r="AT14" s="1" t="str">
        <f t="shared" si="0"/>
        <v/>
      </c>
      <c r="AY14" s="7" t="str">
        <f t="shared" si="1"/>
        <v/>
      </c>
    </row>
    <row r="15" spans="1:51" ht="15.75" customHeight="1" x14ac:dyDescent="0.25">
      <c r="B15" s="1">
        <v>14</v>
      </c>
      <c r="E15" s="1" t="s">
        <v>462</v>
      </c>
      <c r="H15" s="1">
        <v>14</v>
      </c>
      <c r="I15" s="1">
        <v>14</v>
      </c>
      <c r="J15" s="1">
        <v>14</v>
      </c>
      <c r="L15" s="1">
        <v>14</v>
      </c>
      <c r="M15" s="1">
        <v>14</v>
      </c>
      <c r="N15" s="1">
        <v>14</v>
      </c>
      <c r="AT15" s="1" t="str">
        <f t="shared" si="0"/>
        <v/>
      </c>
      <c r="AY15" s="7" t="str">
        <f t="shared" si="1"/>
        <v/>
      </c>
    </row>
    <row r="16" spans="1:51" ht="15.75" customHeight="1" x14ac:dyDescent="0.25">
      <c r="B16" s="1">
        <v>15</v>
      </c>
      <c r="E16" s="1" t="s">
        <v>818</v>
      </c>
      <c r="H16" s="1">
        <v>15</v>
      </c>
      <c r="I16" s="1">
        <v>15</v>
      </c>
      <c r="J16" s="1">
        <v>15</v>
      </c>
      <c r="L16" s="1">
        <v>15</v>
      </c>
      <c r="M16" s="1">
        <v>15</v>
      </c>
      <c r="N16" s="1">
        <v>15</v>
      </c>
      <c r="AT16" s="1" t="str">
        <f t="shared" si="0"/>
        <v/>
      </c>
      <c r="AY16" s="7" t="str">
        <f t="shared" si="1"/>
        <v/>
      </c>
    </row>
    <row r="17" spans="2:51" ht="15.75" customHeight="1" x14ac:dyDescent="0.25">
      <c r="B17" s="1">
        <v>16</v>
      </c>
      <c r="E17" s="1" t="s">
        <v>508</v>
      </c>
      <c r="H17" s="1">
        <v>16</v>
      </c>
      <c r="I17" s="1">
        <v>16</v>
      </c>
      <c r="J17" s="1">
        <v>16</v>
      </c>
      <c r="L17" s="1">
        <v>16</v>
      </c>
      <c r="M17" s="1">
        <v>16</v>
      </c>
      <c r="N17" s="1">
        <v>16</v>
      </c>
      <c r="AT17" s="1" t="str">
        <f t="shared" si="0"/>
        <v/>
      </c>
      <c r="AY17" s="7" t="str">
        <f t="shared" si="1"/>
        <v/>
      </c>
    </row>
    <row r="18" spans="2:51" ht="15.75" customHeight="1" x14ac:dyDescent="0.25">
      <c r="B18" s="1">
        <v>17</v>
      </c>
      <c r="E18" s="1" t="s">
        <v>416</v>
      </c>
      <c r="H18" s="1">
        <v>17</v>
      </c>
      <c r="I18" s="1">
        <v>17</v>
      </c>
      <c r="J18" s="1">
        <v>17</v>
      </c>
      <c r="L18" s="1">
        <v>17</v>
      </c>
      <c r="M18" s="1">
        <v>17</v>
      </c>
      <c r="N18" s="1">
        <v>17</v>
      </c>
      <c r="AT18" s="1" t="str">
        <f t="shared" si="0"/>
        <v/>
      </c>
      <c r="AY18" s="7" t="str">
        <f t="shared" si="1"/>
        <v/>
      </c>
    </row>
    <row r="19" spans="2:51" ht="15.75" customHeight="1" x14ac:dyDescent="0.25">
      <c r="B19" s="1">
        <v>18</v>
      </c>
      <c r="E19" s="1" t="s">
        <v>225</v>
      </c>
      <c r="H19" s="1">
        <v>18</v>
      </c>
      <c r="I19" s="1">
        <v>18</v>
      </c>
      <c r="J19" s="1">
        <v>18</v>
      </c>
      <c r="L19" s="1">
        <v>18</v>
      </c>
      <c r="M19" s="1">
        <v>18</v>
      </c>
      <c r="N19" s="1">
        <v>18</v>
      </c>
      <c r="AT19" s="1" t="str">
        <f t="shared" si="0"/>
        <v/>
      </c>
      <c r="AY19" s="7" t="str">
        <f t="shared" si="1"/>
        <v/>
      </c>
    </row>
    <row r="20" spans="2:51" ht="15.75" customHeight="1" x14ac:dyDescent="0.25">
      <c r="B20" s="1">
        <v>19</v>
      </c>
      <c r="E20" s="1" t="s">
        <v>371</v>
      </c>
      <c r="H20" s="1">
        <v>19</v>
      </c>
      <c r="I20" s="1">
        <v>19</v>
      </c>
      <c r="J20" s="1">
        <v>19</v>
      </c>
      <c r="L20" s="1">
        <v>19</v>
      </c>
      <c r="M20" s="1">
        <v>19</v>
      </c>
      <c r="N20" s="1">
        <v>19</v>
      </c>
      <c r="AT20" s="1" t="str">
        <f t="shared" si="0"/>
        <v/>
      </c>
      <c r="AY20" s="7" t="str">
        <f t="shared" si="1"/>
        <v/>
      </c>
    </row>
    <row r="21" spans="2:51" ht="15.75" customHeight="1" x14ac:dyDescent="0.25">
      <c r="B21" s="1">
        <v>20</v>
      </c>
      <c r="E21" s="1" t="s">
        <v>819</v>
      </c>
      <c r="H21" s="1">
        <v>20</v>
      </c>
      <c r="I21" s="1">
        <v>20</v>
      </c>
      <c r="J21" s="1">
        <v>20</v>
      </c>
      <c r="L21" s="1">
        <v>20</v>
      </c>
      <c r="M21" s="1">
        <v>20</v>
      </c>
      <c r="N21" s="1">
        <v>20</v>
      </c>
      <c r="AT21" s="1" t="str">
        <f t="shared" si="0"/>
        <v/>
      </c>
      <c r="AY21" s="7" t="str">
        <f t="shared" si="1"/>
        <v/>
      </c>
    </row>
    <row r="22" spans="2:51" ht="15.75" customHeight="1" x14ac:dyDescent="0.25">
      <c r="B22" s="1">
        <v>21</v>
      </c>
      <c r="E22" s="1" t="s">
        <v>430</v>
      </c>
      <c r="H22" s="1">
        <v>21</v>
      </c>
      <c r="I22" s="1">
        <v>21</v>
      </c>
      <c r="J22" s="1">
        <v>21</v>
      </c>
      <c r="L22" s="1">
        <v>21</v>
      </c>
      <c r="M22" s="1">
        <v>21</v>
      </c>
      <c r="N22" s="1">
        <v>21</v>
      </c>
      <c r="AT22" s="1" t="str">
        <f t="shared" si="0"/>
        <v/>
      </c>
      <c r="AY22" s="7" t="str">
        <f t="shared" si="1"/>
        <v/>
      </c>
    </row>
    <row r="23" spans="2:51" ht="15.75" customHeight="1" x14ac:dyDescent="0.25">
      <c r="B23" s="1">
        <v>22</v>
      </c>
      <c r="E23" s="1" t="s">
        <v>404</v>
      </c>
      <c r="H23" s="1">
        <v>22</v>
      </c>
      <c r="I23" s="1">
        <v>22</v>
      </c>
      <c r="J23" s="1">
        <v>22</v>
      </c>
      <c r="L23" s="1">
        <v>22</v>
      </c>
      <c r="M23" s="1">
        <v>22</v>
      </c>
      <c r="N23" s="1">
        <v>22</v>
      </c>
      <c r="AT23" s="1" t="str">
        <f t="shared" si="0"/>
        <v/>
      </c>
      <c r="AY23" s="7" t="str">
        <f t="shared" si="1"/>
        <v/>
      </c>
    </row>
    <row r="24" spans="2:51" ht="15.75" customHeight="1" x14ac:dyDescent="0.25">
      <c r="B24" s="1">
        <v>23</v>
      </c>
      <c r="E24" s="1" t="s">
        <v>281</v>
      </c>
      <c r="H24" s="1">
        <v>23</v>
      </c>
      <c r="I24" s="1">
        <v>23</v>
      </c>
      <c r="J24" s="1">
        <v>23</v>
      </c>
      <c r="L24" s="1">
        <v>23</v>
      </c>
      <c r="M24" s="1">
        <v>23</v>
      </c>
      <c r="N24" s="1">
        <v>23</v>
      </c>
      <c r="AT24" s="1" t="str">
        <f t="shared" si="0"/>
        <v/>
      </c>
      <c r="AY24" s="7" t="str">
        <f t="shared" si="1"/>
        <v/>
      </c>
    </row>
    <row r="25" spans="2:51" ht="15.75" customHeight="1" x14ac:dyDescent="0.25">
      <c r="B25" s="1">
        <v>24</v>
      </c>
      <c r="E25" s="1" t="s">
        <v>539</v>
      </c>
      <c r="H25" s="1">
        <v>24</v>
      </c>
      <c r="I25" s="1">
        <v>24</v>
      </c>
      <c r="J25" s="1">
        <v>24</v>
      </c>
      <c r="L25" s="1">
        <v>24</v>
      </c>
      <c r="M25" s="1">
        <v>24</v>
      </c>
      <c r="N25" s="1">
        <v>24</v>
      </c>
      <c r="AT25" s="1" t="str">
        <f t="shared" si="0"/>
        <v/>
      </c>
      <c r="AY25" s="7" t="str">
        <f t="shared" si="1"/>
        <v/>
      </c>
    </row>
    <row r="26" spans="2:51" ht="15.75" customHeight="1" x14ac:dyDescent="0.25">
      <c r="B26" s="1">
        <v>25</v>
      </c>
      <c r="E26" s="1" t="s">
        <v>242</v>
      </c>
      <c r="H26" s="1">
        <v>25</v>
      </c>
      <c r="I26" s="1">
        <v>25</v>
      </c>
      <c r="J26" s="1">
        <v>25</v>
      </c>
      <c r="L26" s="1">
        <v>25</v>
      </c>
      <c r="M26" s="1">
        <v>25</v>
      </c>
      <c r="N26" s="1">
        <v>25</v>
      </c>
      <c r="AT26" s="1" t="str">
        <f t="shared" si="0"/>
        <v/>
      </c>
      <c r="AY26" s="7" t="str">
        <f t="shared" si="1"/>
        <v/>
      </c>
    </row>
    <row r="27" spans="2:51" ht="15.75" customHeight="1" x14ac:dyDescent="0.25">
      <c r="B27" s="1">
        <v>26</v>
      </c>
      <c r="E27" s="1" t="s">
        <v>333</v>
      </c>
      <c r="H27" s="1">
        <v>26</v>
      </c>
      <c r="I27" s="1">
        <v>26</v>
      </c>
      <c r="J27" s="1">
        <v>26</v>
      </c>
      <c r="L27" s="1">
        <v>26</v>
      </c>
      <c r="M27" s="1">
        <v>26</v>
      </c>
      <c r="N27" s="1">
        <v>26</v>
      </c>
      <c r="AT27" s="1" t="str">
        <f t="shared" si="0"/>
        <v/>
      </c>
      <c r="AY27" s="7" t="str">
        <f t="shared" si="1"/>
        <v/>
      </c>
    </row>
    <row r="28" spans="2:51" ht="15.75" customHeight="1" x14ac:dyDescent="0.25">
      <c r="B28" s="1">
        <v>27</v>
      </c>
      <c r="E28" s="1" t="s">
        <v>601</v>
      </c>
      <c r="H28" s="1">
        <v>27</v>
      </c>
      <c r="I28" s="1">
        <v>27</v>
      </c>
      <c r="J28" s="1">
        <v>27</v>
      </c>
      <c r="L28" s="1">
        <v>27</v>
      </c>
      <c r="M28" s="1">
        <v>27</v>
      </c>
      <c r="N28" s="1">
        <v>27</v>
      </c>
      <c r="AT28" s="1" t="str">
        <f t="shared" si="0"/>
        <v/>
      </c>
      <c r="AY28" s="7" t="str">
        <f t="shared" si="1"/>
        <v/>
      </c>
    </row>
    <row r="29" spans="2:51" ht="15.75" customHeight="1" x14ac:dyDescent="0.25">
      <c r="B29" s="1">
        <v>28</v>
      </c>
      <c r="E29" s="1" t="s">
        <v>188</v>
      </c>
      <c r="H29" s="1">
        <v>28</v>
      </c>
      <c r="I29" s="1">
        <v>28</v>
      </c>
      <c r="J29" s="1">
        <v>28</v>
      </c>
      <c r="L29" s="1">
        <v>28</v>
      </c>
      <c r="M29" s="1">
        <v>28</v>
      </c>
      <c r="N29" s="1">
        <v>28</v>
      </c>
      <c r="AT29" s="1" t="str">
        <f t="shared" si="0"/>
        <v/>
      </c>
      <c r="AY29" s="7" t="str">
        <f t="shared" si="1"/>
        <v/>
      </c>
    </row>
    <row r="30" spans="2:51" ht="15.75" customHeight="1" x14ac:dyDescent="0.25">
      <c r="B30" s="1">
        <v>29</v>
      </c>
      <c r="H30" s="1">
        <v>29</v>
      </c>
      <c r="I30" s="1">
        <v>29</v>
      </c>
      <c r="J30" s="1">
        <v>29</v>
      </c>
      <c r="L30" s="1">
        <v>29</v>
      </c>
      <c r="M30" s="1">
        <v>29</v>
      </c>
      <c r="N30" s="1">
        <v>29</v>
      </c>
      <c r="AT30" s="1" t="str">
        <f t="shared" si="0"/>
        <v/>
      </c>
      <c r="AY30" s="7" t="str">
        <f t="shared" si="1"/>
        <v/>
      </c>
    </row>
    <row r="31" spans="2:51" ht="15.75" customHeight="1" x14ac:dyDescent="0.25">
      <c r="B31" s="1">
        <v>30</v>
      </c>
      <c r="H31" s="1">
        <v>30</v>
      </c>
      <c r="I31" s="1">
        <v>30</v>
      </c>
      <c r="J31" s="1">
        <v>30</v>
      </c>
      <c r="L31" s="1">
        <v>30</v>
      </c>
      <c r="M31" s="1">
        <v>30</v>
      </c>
      <c r="N31" s="1">
        <v>30</v>
      </c>
      <c r="AT31" s="1" t="str">
        <f t="shared" si="0"/>
        <v/>
      </c>
      <c r="AY31" s="7" t="str">
        <f t="shared" si="1"/>
        <v/>
      </c>
    </row>
    <row r="32" spans="2:51" ht="15.75" customHeight="1" x14ac:dyDescent="0.25">
      <c r="B32" s="1">
        <v>31</v>
      </c>
      <c r="H32" s="1">
        <v>31</v>
      </c>
      <c r="I32" s="1">
        <v>31</v>
      </c>
      <c r="J32" s="1">
        <v>31</v>
      </c>
      <c r="L32" s="1">
        <v>31</v>
      </c>
      <c r="M32" s="1">
        <v>31</v>
      </c>
      <c r="N32" s="1">
        <v>31</v>
      </c>
      <c r="AT32" s="1" t="str">
        <f t="shared" si="0"/>
        <v/>
      </c>
      <c r="AY32" s="7" t="str">
        <f t="shared" si="1"/>
        <v/>
      </c>
    </row>
    <row r="33" spans="2:51" ht="15.75" customHeight="1" x14ac:dyDescent="0.25">
      <c r="B33" s="1">
        <v>32</v>
      </c>
      <c r="H33" s="1">
        <v>32</v>
      </c>
      <c r="I33" s="1">
        <v>32</v>
      </c>
      <c r="J33" s="1">
        <v>32</v>
      </c>
      <c r="L33" s="1">
        <v>32</v>
      </c>
      <c r="M33" s="1">
        <v>32</v>
      </c>
      <c r="N33" s="1">
        <v>32</v>
      </c>
      <c r="AT33" s="1" t="str">
        <f t="shared" si="0"/>
        <v/>
      </c>
      <c r="AY33" s="7" t="str">
        <f t="shared" si="1"/>
        <v/>
      </c>
    </row>
    <row r="34" spans="2:51" ht="15.75" customHeight="1" x14ac:dyDescent="0.25">
      <c r="B34" s="1">
        <v>33</v>
      </c>
      <c r="H34" s="1">
        <v>33</v>
      </c>
      <c r="I34" s="1">
        <v>33</v>
      </c>
      <c r="J34" s="1">
        <v>33</v>
      </c>
      <c r="L34" s="1">
        <v>33</v>
      </c>
      <c r="M34" s="1">
        <v>33</v>
      </c>
      <c r="N34" s="1">
        <v>33</v>
      </c>
      <c r="AT34" s="1" t="str">
        <f t="shared" si="0"/>
        <v/>
      </c>
      <c r="AY34" s="7" t="str">
        <f t="shared" si="1"/>
        <v/>
      </c>
    </row>
    <row r="35" spans="2:51" ht="15.75" customHeight="1" x14ac:dyDescent="0.25">
      <c r="B35" s="1">
        <v>34</v>
      </c>
      <c r="H35" s="1">
        <v>34</v>
      </c>
      <c r="I35" s="1">
        <v>34</v>
      </c>
      <c r="J35" s="1">
        <v>34</v>
      </c>
      <c r="L35" s="1">
        <v>34</v>
      </c>
      <c r="M35" s="1">
        <v>34</v>
      </c>
      <c r="N35" s="1">
        <v>34</v>
      </c>
      <c r="AT35" s="1" t="str">
        <f t="shared" si="0"/>
        <v/>
      </c>
      <c r="AY35" s="7" t="str">
        <f t="shared" si="1"/>
        <v/>
      </c>
    </row>
    <row r="36" spans="2:51" ht="15.75" customHeight="1" x14ac:dyDescent="0.25">
      <c r="B36" s="1">
        <v>35</v>
      </c>
      <c r="H36" s="1">
        <v>35</v>
      </c>
      <c r="I36" s="1">
        <v>35</v>
      </c>
      <c r="J36" s="1">
        <v>35</v>
      </c>
      <c r="L36" s="1">
        <v>35</v>
      </c>
      <c r="M36" s="1">
        <v>35</v>
      </c>
      <c r="N36" s="1">
        <v>35</v>
      </c>
      <c r="AT36" s="1" t="str">
        <f t="shared" si="0"/>
        <v/>
      </c>
      <c r="AY36" s="7" t="str">
        <f t="shared" si="1"/>
        <v/>
      </c>
    </row>
    <row r="37" spans="2:51" ht="15.75" customHeight="1" x14ac:dyDescent="0.25">
      <c r="B37" s="1">
        <v>36</v>
      </c>
      <c r="H37" s="1">
        <v>36</v>
      </c>
      <c r="I37" s="1">
        <v>36</v>
      </c>
      <c r="J37" s="1">
        <v>36</v>
      </c>
      <c r="L37" s="1">
        <v>36</v>
      </c>
      <c r="M37" s="1">
        <v>36</v>
      </c>
      <c r="N37" s="1">
        <v>36</v>
      </c>
      <c r="AT37" s="1" t="str">
        <f t="shared" si="0"/>
        <v/>
      </c>
      <c r="AY37" s="7" t="str">
        <f t="shared" si="1"/>
        <v/>
      </c>
    </row>
    <row r="38" spans="2:51" ht="15.75" customHeight="1" x14ac:dyDescent="0.25">
      <c r="B38" s="1">
        <v>37</v>
      </c>
      <c r="H38" s="1">
        <v>37</v>
      </c>
      <c r="I38" s="1">
        <v>37</v>
      </c>
      <c r="J38" s="1">
        <v>37</v>
      </c>
      <c r="L38" s="1">
        <v>37</v>
      </c>
      <c r="M38" s="1">
        <v>37</v>
      </c>
      <c r="N38" s="1">
        <v>37</v>
      </c>
      <c r="AT38" s="1" t="str">
        <f t="shared" si="0"/>
        <v/>
      </c>
      <c r="AY38" s="7" t="str">
        <f t="shared" si="1"/>
        <v/>
      </c>
    </row>
    <row r="39" spans="2:51" ht="15.75" customHeight="1" x14ac:dyDescent="0.25">
      <c r="B39" s="1">
        <v>38</v>
      </c>
      <c r="H39" s="1">
        <v>38</v>
      </c>
      <c r="I39" s="1">
        <v>38</v>
      </c>
      <c r="J39" s="1">
        <v>38</v>
      </c>
      <c r="L39" s="1">
        <v>38</v>
      </c>
      <c r="M39" s="1">
        <v>38</v>
      </c>
      <c r="N39" s="1">
        <v>38</v>
      </c>
      <c r="AT39" s="1" t="str">
        <f t="shared" si="0"/>
        <v/>
      </c>
      <c r="AY39" s="7" t="str">
        <f t="shared" si="1"/>
        <v/>
      </c>
    </row>
    <row r="40" spans="2:51" ht="15.75" customHeight="1" x14ac:dyDescent="0.25">
      <c r="B40" s="1">
        <v>39</v>
      </c>
      <c r="H40" s="1">
        <v>39</v>
      </c>
      <c r="I40" s="1">
        <v>39</v>
      </c>
      <c r="J40" s="1">
        <v>39</v>
      </c>
      <c r="L40" s="1">
        <v>39</v>
      </c>
      <c r="M40" s="1">
        <v>39</v>
      </c>
      <c r="N40" s="1">
        <v>39</v>
      </c>
      <c r="AT40" s="1" t="str">
        <f t="shared" si="0"/>
        <v/>
      </c>
      <c r="AY40" s="7" t="str">
        <f t="shared" si="1"/>
        <v/>
      </c>
    </row>
    <row r="41" spans="2:51" ht="15.75" customHeight="1" x14ac:dyDescent="0.25">
      <c r="B41" s="1">
        <v>40</v>
      </c>
      <c r="H41" s="1">
        <v>40</v>
      </c>
      <c r="I41" s="1">
        <v>40</v>
      </c>
      <c r="J41" s="1">
        <v>40</v>
      </c>
      <c r="L41" s="1">
        <v>40</v>
      </c>
      <c r="M41" s="1">
        <v>40</v>
      </c>
      <c r="N41" s="1">
        <v>40</v>
      </c>
      <c r="AT41" s="1" t="str">
        <f t="shared" si="0"/>
        <v/>
      </c>
      <c r="AY41" s="7" t="str">
        <f t="shared" si="1"/>
        <v/>
      </c>
    </row>
    <row r="42" spans="2:51" ht="15.75" customHeight="1" x14ac:dyDescent="0.25">
      <c r="B42" s="1">
        <v>41</v>
      </c>
      <c r="H42" s="1">
        <v>41</v>
      </c>
      <c r="I42" s="1">
        <v>41</v>
      </c>
      <c r="J42" s="1">
        <v>41</v>
      </c>
      <c r="L42" s="1">
        <v>41</v>
      </c>
      <c r="M42" s="1">
        <v>41</v>
      </c>
      <c r="N42" s="1">
        <v>41</v>
      </c>
      <c r="AT42" s="1" t="str">
        <f t="shared" si="0"/>
        <v/>
      </c>
      <c r="AY42" s="7" t="str">
        <f t="shared" si="1"/>
        <v/>
      </c>
    </row>
    <row r="43" spans="2:51" ht="15.75" customHeight="1" x14ac:dyDescent="0.25">
      <c r="B43" s="1">
        <v>42</v>
      </c>
      <c r="H43" s="1">
        <v>42</v>
      </c>
      <c r="I43" s="1">
        <v>42</v>
      </c>
      <c r="J43" s="1">
        <v>42</v>
      </c>
      <c r="L43" s="1">
        <v>42</v>
      </c>
      <c r="M43" s="1">
        <v>42</v>
      </c>
      <c r="N43" s="1">
        <v>42</v>
      </c>
      <c r="AT43" s="1" t="str">
        <f t="shared" si="0"/>
        <v/>
      </c>
      <c r="AY43" s="7" t="str">
        <f t="shared" si="1"/>
        <v/>
      </c>
    </row>
    <row r="44" spans="2:51" ht="15.75" customHeight="1" x14ac:dyDescent="0.25">
      <c r="B44" s="1">
        <v>43</v>
      </c>
      <c r="H44" s="1">
        <v>43</v>
      </c>
      <c r="I44" s="1">
        <v>43</v>
      </c>
      <c r="J44" s="1">
        <v>43</v>
      </c>
      <c r="L44" s="1">
        <v>43</v>
      </c>
      <c r="M44" s="1">
        <v>43</v>
      </c>
      <c r="N44" s="1">
        <v>43</v>
      </c>
      <c r="AT44" s="1" t="str">
        <f t="shared" si="0"/>
        <v/>
      </c>
      <c r="AY44" s="7" t="str">
        <f t="shared" si="1"/>
        <v/>
      </c>
    </row>
    <row r="45" spans="2:51" ht="15.75" customHeight="1" x14ac:dyDescent="0.25">
      <c r="B45" s="1">
        <v>44</v>
      </c>
      <c r="H45" s="1">
        <v>44</v>
      </c>
      <c r="I45" s="1">
        <v>44</v>
      </c>
      <c r="J45" s="1">
        <v>44</v>
      </c>
      <c r="L45" s="1">
        <v>44</v>
      </c>
      <c r="M45" s="1">
        <v>44</v>
      </c>
      <c r="N45" s="1">
        <v>44</v>
      </c>
      <c r="AT45" s="1" t="str">
        <f t="shared" si="0"/>
        <v/>
      </c>
      <c r="AY45" s="7" t="str">
        <f t="shared" si="1"/>
        <v/>
      </c>
    </row>
    <row r="46" spans="2:51" ht="15.75" customHeight="1" x14ac:dyDescent="0.25">
      <c r="B46" s="1">
        <v>45</v>
      </c>
      <c r="H46" s="1">
        <v>45</v>
      </c>
      <c r="I46" s="1">
        <v>45</v>
      </c>
      <c r="J46" s="1">
        <v>45</v>
      </c>
      <c r="L46" s="1">
        <v>45</v>
      </c>
      <c r="M46" s="1">
        <v>45</v>
      </c>
      <c r="N46" s="1">
        <v>45</v>
      </c>
      <c r="AT46" s="1" t="str">
        <f t="shared" si="0"/>
        <v/>
      </c>
      <c r="AY46" s="7" t="str">
        <f t="shared" si="1"/>
        <v/>
      </c>
    </row>
    <row r="47" spans="2:51" ht="15.75" customHeight="1" x14ac:dyDescent="0.25">
      <c r="B47" s="1">
        <v>46</v>
      </c>
      <c r="H47" s="1">
        <v>46</v>
      </c>
      <c r="I47" s="1">
        <v>46</v>
      </c>
      <c r="J47" s="1">
        <v>46</v>
      </c>
      <c r="L47" s="1">
        <v>46</v>
      </c>
      <c r="M47" s="1">
        <v>46</v>
      </c>
      <c r="N47" s="1">
        <v>46</v>
      </c>
      <c r="AT47" s="1" t="str">
        <f t="shared" si="0"/>
        <v/>
      </c>
      <c r="AY47" s="7" t="str">
        <f t="shared" si="1"/>
        <v/>
      </c>
    </row>
    <row r="48" spans="2:51" ht="15.75" customHeight="1" x14ac:dyDescent="0.25">
      <c r="B48" s="1">
        <v>47</v>
      </c>
      <c r="H48" s="1">
        <v>47</v>
      </c>
      <c r="I48" s="1">
        <v>47</v>
      </c>
      <c r="J48" s="1">
        <v>47</v>
      </c>
      <c r="L48" s="1">
        <v>47</v>
      </c>
      <c r="M48" s="1">
        <v>47</v>
      </c>
      <c r="N48" s="1">
        <v>47</v>
      </c>
      <c r="AT48" s="1" t="str">
        <f t="shared" si="0"/>
        <v/>
      </c>
      <c r="AY48" s="7" t="str">
        <f t="shared" si="1"/>
        <v/>
      </c>
    </row>
    <row r="49" spans="2:51" ht="15.75" customHeight="1" x14ac:dyDescent="0.25">
      <c r="B49" s="1">
        <v>48</v>
      </c>
      <c r="H49" s="1">
        <v>48</v>
      </c>
      <c r="I49" s="1">
        <v>48</v>
      </c>
      <c r="J49" s="1">
        <v>48</v>
      </c>
      <c r="L49" s="1">
        <v>48</v>
      </c>
      <c r="M49" s="1">
        <v>48</v>
      </c>
      <c r="N49" s="1">
        <v>48</v>
      </c>
      <c r="AT49" s="1" t="str">
        <f t="shared" si="0"/>
        <v/>
      </c>
      <c r="AY49" s="7" t="str">
        <f t="shared" si="1"/>
        <v/>
      </c>
    </row>
    <row r="50" spans="2:51" ht="15.75" customHeight="1" x14ac:dyDescent="0.25">
      <c r="B50" s="1">
        <v>49</v>
      </c>
      <c r="H50" s="1">
        <v>49</v>
      </c>
      <c r="I50" s="1">
        <v>49</v>
      </c>
      <c r="J50" s="1">
        <v>49</v>
      </c>
      <c r="L50" s="1">
        <v>49</v>
      </c>
      <c r="M50" s="1">
        <v>49</v>
      </c>
      <c r="N50" s="1">
        <v>49</v>
      </c>
      <c r="AT50" s="1" t="str">
        <f t="shared" si="0"/>
        <v/>
      </c>
      <c r="AY50" s="7" t="str">
        <f t="shared" si="1"/>
        <v/>
      </c>
    </row>
    <row r="51" spans="2:51" ht="15.75" customHeight="1" x14ac:dyDescent="0.25">
      <c r="B51" s="1">
        <v>50</v>
      </c>
      <c r="H51" s="1">
        <v>50</v>
      </c>
      <c r="I51" s="1">
        <v>50</v>
      </c>
      <c r="J51" s="1">
        <v>50</v>
      </c>
      <c r="L51" s="1">
        <v>50</v>
      </c>
      <c r="M51" s="1">
        <v>50</v>
      </c>
      <c r="N51" s="1">
        <v>50</v>
      </c>
      <c r="AT51" s="1" t="str">
        <f t="shared" si="0"/>
        <v/>
      </c>
      <c r="AY51" s="7" t="str">
        <f t="shared" si="1"/>
        <v/>
      </c>
    </row>
    <row r="52" spans="2:51" ht="15.75" customHeight="1" x14ac:dyDescent="0.25">
      <c r="B52" s="1">
        <v>51</v>
      </c>
      <c r="H52" s="1">
        <v>51</v>
      </c>
      <c r="I52" s="1">
        <v>51</v>
      </c>
      <c r="J52" s="1">
        <v>51</v>
      </c>
      <c r="L52" s="1">
        <v>51</v>
      </c>
      <c r="M52" s="1">
        <v>51</v>
      </c>
      <c r="N52" s="1">
        <v>51</v>
      </c>
      <c r="AT52" s="1" t="str">
        <f t="shared" si="0"/>
        <v/>
      </c>
      <c r="AY52" s="7" t="str">
        <f t="shared" si="1"/>
        <v/>
      </c>
    </row>
    <row r="53" spans="2:51" ht="15.75" customHeight="1" x14ac:dyDescent="0.25">
      <c r="B53" s="1">
        <v>52</v>
      </c>
      <c r="H53" s="1">
        <v>52</v>
      </c>
      <c r="I53" s="1">
        <v>52</v>
      </c>
      <c r="J53" s="1">
        <v>52</v>
      </c>
      <c r="L53" s="1">
        <v>52</v>
      </c>
      <c r="M53" s="1">
        <v>52</v>
      </c>
      <c r="N53" s="1">
        <v>52</v>
      </c>
      <c r="AT53" s="1" t="str">
        <f t="shared" si="0"/>
        <v/>
      </c>
      <c r="AY53" s="7" t="str">
        <f t="shared" si="1"/>
        <v/>
      </c>
    </row>
    <row r="54" spans="2:51" ht="15.75" customHeight="1" x14ac:dyDescent="0.25">
      <c r="B54" s="1">
        <v>53</v>
      </c>
      <c r="H54" s="1">
        <v>53</v>
      </c>
      <c r="I54" s="1">
        <v>53</v>
      </c>
      <c r="J54" s="1">
        <v>53</v>
      </c>
      <c r="L54" s="1">
        <v>53</v>
      </c>
      <c r="M54" s="1">
        <v>53</v>
      </c>
      <c r="N54" s="1">
        <v>53</v>
      </c>
      <c r="AT54" s="1" t="str">
        <f t="shared" si="0"/>
        <v/>
      </c>
      <c r="AY54" s="7" t="str">
        <f t="shared" si="1"/>
        <v/>
      </c>
    </row>
    <row r="55" spans="2:51" ht="15.75" customHeight="1" x14ac:dyDescent="0.25">
      <c r="B55" s="1">
        <v>54</v>
      </c>
      <c r="H55" s="1">
        <v>54</v>
      </c>
      <c r="I55" s="1">
        <v>54</v>
      </c>
      <c r="J55" s="1">
        <v>54</v>
      </c>
      <c r="L55" s="1">
        <v>54</v>
      </c>
      <c r="M55" s="1">
        <v>54</v>
      </c>
      <c r="N55" s="1">
        <v>54</v>
      </c>
      <c r="AT55" s="1" t="str">
        <f t="shared" si="0"/>
        <v/>
      </c>
      <c r="AY55" s="7" t="str">
        <f t="shared" si="1"/>
        <v/>
      </c>
    </row>
    <row r="56" spans="2:51" ht="15.75" customHeight="1" x14ac:dyDescent="0.25">
      <c r="B56" s="1">
        <v>55</v>
      </c>
      <c r="H56" s="1">
        <v>55</v>
      </c>
      <c r="I56" s="1">
        <v>55</v>
      </c>
      <c r="J56" s="1">
        <v>55</v>
      </c>
      <c r="L56" s="1">
        <v>55</v>
      </c>
      <c r="M56" s="1">
        <v>55</v>
      </c>
      <c r="N56" s="1">
        <v>55</v>
      </c>
      <c r="AT56" s="1" t="str">
        <f t="shared" si="0"/>
        <v/>
      </c>
      <c r="AY56" s="7" t="str">
        <f t="shared" si="1"/>
        <v/>
      </c>
    </row>
    <row r="57" spans="2:51" ht="15.75" customHeight="1" x14ac:dyDescent="0.25">
      <c r="B57" s="1">
        <v>56</v>
      </c>
      <c r="H57" s="1">
        <v>56</v>
      </c>
      <c r="I57" s="1">
        <v>56</v>
      </c>
      <c r="J57" s="1">
        <v>56</v>
      </c>
      <c r="L57" s="1">
        <v>56</v>
      </c>
      <c r="M57" s="1">
        <v>56</v>
      </c>
      <c r="N57" s="1">
        <v>56</v>
      </c>
      <c r="AT57" s="1" t="str">
        <f t="shared" si="0"/>
        <v/>
      </c>
      <c r="AY57" s="7" t="str">
        <f t="shared" si="1"/>
        <v/>
      </c>
    </row>
    <row r="58" spans="2:51" ht="15.75" customHeight="1" x14ac:dyDescent="0.25">
      <c r="B58" s="1">
        <v>57</v>
      </c>
      <c r="H58" s="1">
        <v>57</v>
      </c>
      <c r="I58" s="1">
        <v>57</v>
      </c>
      <c r="J58" s="1">
        <v>57</v>
      </c>
      <c r="L58" s="1">
        <v>57</v>
      </c>
      <c r="M58" s="1">
        <v>57</v>
      </c>
      <c r="N58" s="1">
        <v>57</v>
      </c>
      <c r="AT58" s="1" t="str">
        <f t="shared" si="0"/>
        <v/>
      </c>
      <c r="AY58" s="7" t="str">
        <f t="shared" si="1"/>
        <v/>
      </c>
    </row>
    <row r="59" spans="2:51" ht="15.75" customHeight="1" x14ac:dyDescent="0.25">
      <c r="B59" s="1">
        <v>58</v>
      </c>
      <c r="H59" s="1">
        <v>58</v>
      </c>
      <c r="I59" s="1">
        <v>58</v>
      </c>
      <c r="J59" s="1">
        <v>58</v>
      </c>
      <c r="L59" s="1">
        <v>58</v>
      </c>
      <c r="M59" s="1">
        <v>58</v>
      </c>
      <c r="N59" s="1">
        <v>58</v>
      </c>
      <c r="AT59" s="1" t="str">
        <f t="shared" si="0"/>
        <v/>
      </c>
      <c r="AY59" s="7" t="str">
        <f t="shared" si="1"/>
        <v/>
      </c>
    </row>
    <row r="60" spans="2:51" ht="15.75" customHeight="1" x14ac:dyDescent="0.25">
      <c r="B60" s="1">
        <v>59</v>
      </c>
      <c r="H60" s="1">
        <v>59</v>
      </c>
      <c r="I60" s="1">
        <v>59</v>
      </c>
      <c r="J60" s="1">
        <v>59</v>
      </c>
      <c r="L60" s="1">
        <v>59</v>
      </c>
      <c r="M60" s="1">
        <v>59</v>
      </c>
      <c r="N60" s="1">
        <v>59</v>
      </c>
      <c r="AT60" s="1" t="str">
        <f t="shared" si="0"/>
        <v/>
      </c>
      <c r="AY60" s="7" t="str">
        <f t="shared" si="1"/>
        <v/>
      </c>
    </row>
    <row r="61" spans="2:51" ht="15.75" customHeight="1" x14ac:dyDescent="0.25">
      <c r="B61" s="1">
        <v>60</v>
      </c>
      <c r="H61" s="1">
        <v>60</v>
      </c>
      <c r="I61" s="1">
        <v>60</v>
      </c>
      <c r="J61" s="1">
        <v>60</v>
      </c>
      <c r="L61" s="1">
        <v>60</v>
      </c>
      <c r="M61" s="1">
        <v>60</v>
      </c>
      <c r="N61" s="1">
        <v>60</v>
      </c>
      <c r="AT61" s="1" t="str">
        <f t="shared" si="0"/>
        <v/>
      </c>
      <c r="AY61" s="7" t="str">
        <f t="shared" si="1"/>
        <v/>
      </c>
    </row>
    <row r="62" spans="2:51" ht="15.75" customHeight="1" x14ac:dyDescent="0.25">
      <c r="B62" s="1">
        <v>61</v>
      </c>
      <c r="H62" s="1">
        <v>61</v>
      </c>
      <c r="I62" s="1">
        <v>61</v>
      </c>
      <c r="J62" s="1">
        <v>61</v>
      </c>
      <c r="L62" s="1">
        <v>61</v>
      </c>
      <c r="M62" s="1">
        <v>61</v>
      </c>
      <c r="N62" s="1">
        <v>61</v>
      </c>
      <c r="AT62" s="1" t="str">
        <f t="shared" si="0"/>
        <v/>
      </c>
      <c r="AY62" s="7" t="str">
        <f t="shared" si="1"/>
        <v/>
      </c>
    </row>
    <row r="63" spans="2:51" ht="12.5" x14ac:dyDescent="0.25">
      <c r="B63" s="1">
        <v>62</v>
      </c>
      <c r="H63" s="1">
        <v>62</v>
      </c>
      <c r="I63" s="1">
        <v>62</v>
      </c>
      <c r="J63" s="1">
        <v>62</v>
      </c>
      <c r="L63" s="1">
        <v>62</v>
      </c>
      <c r="M63" s="1">
        <v>62</v>
      </c>
      <c r="N63" s="1">
        <v>62</v>
      </c>
      <c r="AT63" s="1" t="str">
        <f t="shared" si="0"/>
        <v/>
      </c>
      <c r="AY63" s="7" t="str">
        <f t="shared" si="1"/>
        <v/>
      </c>
    </row>
    <row r="64" spans="2:51" ht="12.5" x14ac:dyDescent="0.25">
      <c r="B64" s="1">
        <v>63</v>
      </c>
      <c r="H64" s="1">
        <v>63</v>
      </c>
      <c r="I64" s="1">
        <v>63</v>
      </c>
      <c r="J64" s="1">
        <v>63</v>
      </c>
      <c r="L64" s="1">
        <v>63</v>
      </c>
      <c r="M64" s="1">
        <v>63</v>
      </c>
      <c r="N64" s="1">
        <v>63</v>
      </c>
      <c r="AT64" s="1" t="str">
        <f t="shared" si="0"/>
        <v/>
      </c>
      <c r="AY64" s="7" t="str">
        <f t="shared" si="1"/>
        <v/>
      </c>
    </row>
    <row r="65" spans="2:51" ht="12.5" x14ac:dyDescent="0.25">
      <c r="B65" s="1">
        <v>64</v>
      </c>
      <c r="H65" s="1">
        <v>64</v>
      </c>
      <c r="I65" s="1">
        <v>64</v>
      </c>
      <c r="J65" s="1">
        <v>64</v>
      </c>
      <c r="L65" s="1">
        <v>64</v>
      </c>
      <c r="M65" s="1">
        <v>64</v>
      </c>
      <c r="N65" s="1">
        <v>64</v>
      </c>
      <c r="AT65" s="1" t="str">
        <f t="shared" si="0"/>
        <v/>
      </c>
      <c r="AY65" s="7" t="str">
        <f t="shared" si="1"/>
        <v/>
      </c>
    </row>
    <row r="66" spans="2:51" ht="12.5" x14ac:dyDescent="0.25">
      <c r="B66" s="1">
        <v>65</v>
      </c>
      <c r="H66" s="1">
        <v>65</v>
      </c>
      <c r="I66" s="1">
        <v>65</v>
      </c>
      <c r="J66" s="1">
        <v>65</v>
      </c>
      <c r="L66" s="1">
        <v>65</v>
      </c>
      <c r="M66" s="1">
        <v>65</v>
      </c>
      <c r="N66" s="1">
        <v>65</v>
      </c>
      <c r="AT66" s="1" t="str">
        <f t="shared" si="0"/>
        <v/>
      </c>
      <c r="AY66" s="7" t="str">
        <f t="shared" si="1"/>
        <v/>
      </c>
    </row>
    <row r="67" spans="2:51" ht="12.5" x14ac:dyDescent="0.25">
      <c r="B67" s="1">
        <v>66</v>
      </c>
      <c r="H67" s="1">
        <v>66</v>
      </c>
      <c r="I67" s="1">
        <v>66</v>
      </c>
      <c r="J67" s="1">
        <v>66</v>
      </c>
      <c r="L67" s="1">
        <v>66</v>
      </c>
      <c r="M67" s="1">
        <v>66</v>
      </c>
      <c r="N67" s="1">
        <v>66</v>
      </c>
      <c r="AT67" s="1" t="str">
        <f t="shared" si="0"/>
        <v/>
      </c>
      <c r="AY67" s="7" t="str">
        <f t="shared" si="1"/>
        <v/>
      </c>
    </row>
    <row r="68" spans="2:51" ht="12.5" x14ac:dyDescent="0.25">
      <c r="B68" s="1">
        <v>67</v>
      </c>
      <c r="H68" s="1">
        <v>67</v>
      </c>
      <c r="I68" s="1">
        <v>67</v>
      </c>
      <c r="J68" s="1">
        <v>67</v>
      </c>
      <c r="L68" s="1">
        <v>67</v>
      </c>
      <c r="M68" s="1">
        <v>67</v>
      </c>
      <c r="N68" s="1">
        <v>67</v>
      </c>
      <c r="AT68" s="1" t="str">
        <f t="shared" si="0"/>
        <v/>
      </c>
      <c r="AY68" s="7" t="str">
        <f t="shared" si="1"/>
        <v/>
      </c>
    </row>
    <row r="69" spans="2:51" ht="12.5" x14ac:dyDescent="0.25">
      <c r="B69" s="1">
        <v>68</v>
      </c>
      <c r="H69" s="1">
        <v>68</v>
      </c>
      <c r="I69" s="1">
        <v>68</v>
      </c>
      <c r="J69" s="1">
        <v>68</v>
      </c>
      <c r="L69" s="1">
        <v>68</v>
      </c>
      <c r="M69" s="1">
        <v>68</v>
      </c>
      <c r="N69" s="1">
        <v>68</v>
      </c>
      <c r="AT69" s="1" t="str">
        <f t="shared" si="0"/>
        <v/>
      </c>
      <c r="AY69" s="7" t="str">
        <f t="shared" si="1"/>
        <v/>
      </c>
    </row>
    <row r="70" spans="2:51" ht="12.5" x14ac:dyDescent="0.25">
      <c r="B70" s="1">
        <v>69</v>
      </c>
      <c r="H70" s="1">
        <v>69</v>
      </c>
      <c r="I70" s="1">
        <v>69</v>
      </c>
      <c r="J70" s="1">
        <v>69</v>
      </c>
      <c r="L70" s="1">
        <v>69</v>
      </c>
      <c r="M70" s="1">
        <v>69</v>
      </c>
      <c r="N70" s="1">
        <v>69</v>
      </c>
      <c r="AT70" s="1" t="str">
        <f t="shared" si="0"/>
        <v/>
      </c>
      <c r="AY70" s="7" t="str">
        <f t="shared" si="1"/>
        <v/>
      </c>
    </row>
    <row r="71" spans="2:51" ht="12.5" x14ac:dyDescent="0.25">
      <c r="B71" s="1">
        <v>70</v>
      </c>
      <c r="H71" s="1">
        <v>70</v>
      </c>
      <c r="I71" s="1">
        <v>70</v>
      </c>
      <c r="J71" s="1">
        <v>70</v>
      </c>
      <c r="L71" s="1">
        <v>70</v>
      </c>
      <c r="M71" s="1">
        <v>70</v>
      </c>
      <c r="N71" s="1">
        <v>70</v>
      </c>
      <c r="AT71" s="1" t="str">
        <f t="shared" si="0"/>
        <v/>
      </c>
      <c r="AY71" s="7" t="str">
        <f t="shared" si="1"/>
        <v/>
      </c>
    </row>
    <row r="72" spans="2:51" ht="12.5" x14ac:dyDescent="0.25">
      <c r="B72" s="1">
        <v>71</v>
      </c>
      <c r="H72" s="1">
        <v>71</v>
      </c>
      <c r="I72" s="1">
        <v>71</v>
      </c>
      <c r="J72" s="1">
        <v>71</v>
      </c>
      <c r="L72" s="1">
        <v>71</v>
      </c>
      <c r="M72" s="1">
        <v>71</v>
      </c>
      <c r="N72" s="1">
        <v>71</v>
      </c>
      <c r="AT72" s="1" t="str">
        <f t="shared" si="0"/>
        <v/>
      </c>
      <c r="AY72" s="7" t="str">
        <f t="shared" si="1"/>
        <v/>
      </c>
    </row>
    <row r="73" spans="2:51" ht="12.5" x14ac:dyDescent="0.25">
      <c r="B73" s="1">
        <v>72</v>
      </c>
      <c r="H73" s="1">
        <v>72</v>
      </c>
      <c r="I73" s="1">
        <v>72</v>
      </c>
      <c r="J73" s="1">
        <v>72</v>
      </c>
      <c r="L73" s="1">
        <v>72</v>
      </c>
      <c r="M73" s="1">
        <v>72</v>
      </c>
      <c r="N73" s="1">
        <v>72</v>
      </c>
      <c r="AT73" s="1" t="str">
        <f t="shared" si="0"/>
        <v/>
      </c>
      <c r="AY73" s="7" t="str">
        <f t="shared" si="1"/>
        <v/>
      </c>
    </row>
    <row r="74" spans="2:51" ht="12.5" x14ac:dyDescent="0.25">
      <c r="B74" s="1">
        <v>73</v>
      </c>
      <c r="H74" s="1">
        <v>73</v>
      </c>
      <c r="I74" s="1">
        <v>73</v>
      </c>
      <c r="J74" s="1">
        <v>73</v>
      </c>
      <c r="L74" s="1">
        <v>73</v>
      </c>
      <c r="M74" s="1">
        <v>73</v>
      </c>
      <c r="N74" s="1">
        <v>73</v>
      </c>
      <c r="AT74" s="1" t="str">
        <f t="shared" si="0"/>
        <v/>
      </c>
      <c r="AY74" s="7" t="str">
        <f t="shared" si="1"/>
        <v/>
      </c>
    </row>
    <row r="75" spans="2:51" ht="12.5" x14ac:dyDescent="0.25">
      <c r="B75" s="1">
        <v>74</v>
      </c>
      <c r="H75" s="1">
        <v>74</v>
      </c>
      <c r="I75" s="1">
        <v>74</v>
      </c>
      <c r="J75" s="1">
        <v>74</v>
      </c>
      <c r="L75" s="1">
        <v>74</v>
      </c>
      <c r="M75" s="1">
        <v>74</v>
      </c>
      <c r="N75" s="1">
        <v>74</v>
      </c>
      <c r="AT75" s="1" t="str">
        <f t="shared" si="0"/>
        <v/>
      </c>
      <c r="AY75" s="7" t="str">
        <f t="shared" si="1"/>
        <v/>
      </c>
    </row>
    <row r="76" spans="2:51" ht="12.5" x14ac:dyDescent="0.25">
      <c r="B76" s="1">
        <v>75</v>
      </c>
      <c r="H76" s="1">
        <v>75</v>
      </c>
      <c r="I76" s="1">
        <v>75</v>
      </c>
      <c r="J76" s="1">
        <v>75</v>
      </c>
      <c r="L76" s="1">
        <v>75</v>
      </c>
      <c r="M76" s="1">
        <v>75</v>
      </c>
      <c r="N76" s="1">
        <v>75</v>
      </c>
      <c r="AT76" s="1" t="str">
        <f t="shared" si="0"/>
        <v/>
      </c>
      <c r="AY76" s="7" t="str">
        <f t="shared" si="1"/>
        <v/>
      </c>
    </row>
    <row r="77" spans="2:51" ht="12.5" x14ac:dyDescent="0.25">
      <c r="B77" s="1">
        <v>76</v>
      </c>
      <c r="H77" s="1">
        <v>76</v>
      </c>
      <c r="I77" s="1">
        <v>76</v>
      </c>
      <c r="J77" s="1">
        <v>76</v>
      </c>
      <c r="L77" s="1">
        <v>76</v>
      </c>
      <c r="M77" s="1">
        <v>76</v>
      </c>
      <c r="N77" s="1">
        <v>76</v>
      </c>
      <c r="AT77" s="1" t="str">
        <f t="shared" si="0"/>
        <v/>
      </c>
      <c r="AY77" s="7" t="str">
        <f t="shared" si="1"/>
        <v/>
      </c>
    </row>
    <row r="78" spans="2:51" ht="12.5" x14ac:dyDescent="0.25">
      <c r="B78" s="1">
        <v>77</v>
      </c>
      <c r="H78" s="1">
        <v>77</v>
      </c>
      <c r="I78" s="1">
        <v>77</v>
      </c>
      <c r="J78" s="1">
        <v>77</v>
      </c>
      <c r="L78" s="1">
        <v>77</v>
      </c>
      <c r="M78" s="1">
        <v>77</v>
      </c>
      <c r="N78" s="1">
        <v>77</v>
      </c>
      <c r="AT78" s="1" t="str">
        <f t="shared" si="0"/>
        <v/>
      </c>
      <c r="AY78" s="7" t="str">
        <f t="shared" si="1"/>
        <v/>
      </c>
    </row>
    <row r="79" spans="2:51" ht="12.5" x14ac:dyDescent="0.25">
      <c r="B79" s="1">
        <v>78</v>
      </c>
      <c r="H79" s="1">
        <v>78</v>
      </c>
      <c r="I79" s="1">
        <v>78</v>
      </c>
      <c r="J79" s="1">
        <v>78</v>
      </c>
      <c r="L79" s="1">
        <v>78</v>
      </c>
      <c r="M79" s="1">
        <v>78</v>
      </c>
      <c r="N79" s="1">
        <v>78</v>
      </c>
      <c r="AT79" s="1" t="str">
        <f t="shared" si="0"/>
        <v/>
      </c>
      <c r="AY79" s="7" t="str">
        <f t="shared" si="1"/>
        <v/>
      </c>
    </row>
    <row r="80" spans="2:51" ht="12.5" x14ac:dyDescent="0.25">
      <c r="B80" s="1">
        <v>79</v>
      </c>
      <c r="H80" s="1">
        <v>79</v>
      </c>
      <c r="I80" s="1">
        <v>79</v>
      </c>
      <c r="J80" s="1">
        <v>79</v>
      </c>
      <c r="L80" s="1">
        <v>79</v>
      </c>
      <c r="M80" s="1">
        <v>79</v>
      </c>
      <c r="N80" s="1">
        <v>79</v>
      </c>
      <c r="AT80" s="1" t="str">
        <f t="shared" si="0"/>
        <v/>
      </c>
      <c r="AY80" s="7" t="str">
        <f t="shared" si="1"/>
        <v/>
      </c>
    </row>
    <row r="81" spans="2:51" ht="12.5" x14ac:dyDescent="0.25">
      <c r="B81" s="1">
        <v>80</v>
      </c>
      <c r="H81" s="1">
        <v>80</v>
      </c>
      <c r="I81" s="1">
        <v>80</v>
      </c>
      <c r="J81" s="1">
        <v>80</v>
      </c>
      <c r="L81" s="1">
        <v>80</v>
      </c>
      <c r="M81" s="1">
        <v>80</v>
      </c>
      <c r="N81" s="1">
        <v>80</v>
      </c>
      <c r="AT81" s="1" t="str">
        <f t="shared" si="0"/>
        <v/>
      </c>
      <c r="AY81" s="7" t="str">
        <f t="shared" si="1"/>
        <v/>
      </c>
    </row>
    <row r="82" spans="2:51" ht="12.5" x14ac:dyDescent="0.25">
      <c r="B82" s="1">
        <v>81</v>
      </c>
      <c r="H82" s="1">
        <v>81</v>
      </c>
      <c r="I82" s="1">
        <v>81</v>
      </c>
      <c r="J82" s="1">
        <v>81</v>
      </c>
      <c r="L82" s="1">
        <v>81</v>
      </c>
      <c r="M82" s="1">
        <v>81</v>
      </c>
      <c r="N82" s="1">
        <v>81</v>
      </c>
      <c r="AT82" s="1" t="str">
        <f t="shared" si="0"/>
        <v/>
      </c>
      <c r="AY82" s="7" t="str">
        <f t="shared" si="1"/>
        <v/>
      </c>
    </row>
    <row r="83" spans="2:51" ht="12.5" x14ac:dyDescent="0.25">
      <c r="B83" s="1">
        <v>82</v>
      </c>
      <c r="H83" s="1">
        <v>82</v>
      </c>
      <c r="I83" s="1">
        <v>82</v>
      </c>
      <c r="J83" s="1">
        <v>82</v>
      </c>
      <c r="L83" s="1">
        <v>82</v>
      </c>
      <c r="M83" s="1">
        <v>82</v>
      </c>
      <c r="N83" s="1">
        <v>82</v>
      </c>
      <c r="AT83" s="1" t="str">
        <f t="shared" si="0"/>
        <v/>
      </c>
      <c r="AY83" s="7" t="str">
        <f t="shared" si="1"/>
        <v/>
      </c>
    </row>
    <row r="84" spans="2:51" ht="12.5" x14ac:dyDescent="0.25">
      <c r="B84" s="1">
        <v>83</v>
      </c>
      <c r="H84" s="1">
        <v>83</v>
      </c>
      <c r="I84" s="1">
        <v>83</v>
      </c>
      <c r="J84" s="1">
        <v>83</v>
      </c>
      <c r="L84" s="1">
        <v>83</v>
      </c>
      <c r="M84" s="1">
        <v>83</v>
      </c>
      <c r="N84" s="1">
        <v>83</v>
      </c>
      <c r="AT84" s="1" t="str">
        <f t="shared" si="0"/>
        <v/>
      </c>
      <c r="AY84" s="7" t="str">
        <f t="shared" si="1"/>
        <v/>
      </c>
    </row>
    <row r="85" spans="2:51" ht="12.5" x14ac:dyDescent="0.25">
      <c r="B85" s="1">
        <v>84</v>
      </c>
      <c r="H85" s="1">
        <v>84</v>
      </c>
      <c r="I85" s="1">
        <v>84</v>
      </c>
      <c r="J85" s="1">
        <v>84</v>
      </c>
      <c r="L85" s="1">
        <v>84</v>
      </c>
      <c r="M85" s="1">
        <v>84</v>
      </c>
      <c r="N85" s="1">
        <v>84</v>
      </c>
      <c r="AT85" s="1" t="str">
        <f t="shared" si="0"/>
        <v/>
      </c>
      <c r="AY85" s="7" t="str">
        <f t="shared" si="1"/>
        <v/>
      </c>
    </row>
    <row r="86" spans="2:51" ht="12.5" x14ac:dyDescent="0.25">
      <c r="B86" s="1">
        <v>85</v>
      </c>
      <c r="H86" s="1">
        <v>85</v>
      </c>
      <c r="I86" s="1">
        <v>85</v>
      </c>
      <c r="J86" s="1">
        <v>85</v>
      </c>
      <c r="L86" s="1">
        <v>85</v>
      </c>
      <c r="M86" s="1">
        <v>85</v>
      </c>
      <c r="N86" s="1">
        <v>85</v>
      </c>
      <c r="AT86" s="1" t="str">
        <f t="shared" si="0"/>
        <v/>
      </c>
      <c r="AY86" s="7" t="str">
        <f t="shared" si="1"/>
        <v/>
      </c>
    </row>
    <row r="87" spans="2:51" ht="12.5" x14ac:dyDescent="0.25">
      <c r="B87" s="1">
        <v>86</v>
      </c>
      <c r="H87" s="1">
        <v>86</v>
      </c>
      <c r="I87" s="1">
        <v>86</v>
      </c>
      <c r="J87" s="1">
        <v>86</v>
      </c>
      <c r="L87" s="1">
        <v>86</v>
      </c>
      <c r="M87" s="1">
        <v>86</v>
      </c>
      <c r="N87" s="1">
        <v>86</v>
      </c>
      <c r="AT87" s="1" t="str">
        <f t="shared" si="0"/>
        <v/>
      </c>
      <c r="AY87" s="7" t="str">
        <f t="shared" si="1"/>
        <v/>
      </c>
    </row>
    <row r="88" spans="2:51" ht="12.5" x14ac:dyDescent="0.25">
      <c r="B88" s="1">
        <v>87</v>
      </c>
      <c r="H88" s="1">
        <v>87</v>
      </c>
      <c r="I88" s="1">
        <v>87</v>
      </c>
      <c r="J88" s="1">
        <v>87</v>
      </c>
      <c r="L88" s="1">
        <v>87</v>
      </c>
      <c r="M88" s="1">
        <v>87</v>
      </c>
      <c r="N88" s="1">
        <v>87</v>
      </c>
      <c r="AT88" s="1" t="str">
        <f t="shared" si="0"/>
        <v/>
      </c>
      <c r="AY88" s="7" t="str">
        <f t="shared" si="1"/>
        <v/>
      </c>
    </row>
    <row r="89" spans="2:51" ht="12.5" x14ac:dyDescent="0.25">
      <c r="B89" s="1">
        <v>88</v>
      </c>
      <c r="H89" s="1">
        <v>88</v>
      </c>
      <c r="I89" s="1">
        <v>88</v>
      </c>
      <c r="J89" s="1">
        <v>88</v>
      </c>
      <c r="L89" s="1">
        <v>88</v>
      </c>
      <c r="M89" s="1">
        <v>88</v>
      </c>
      <c r="N89" s="1">
        <v>88</v>
      </c>
      <c r="AT89" s="1" t="str">
        <f t="shared" si="0"/>
        <v/>
      </c>
      <c r="AY89" s="7" t="str">
        <f t="shared" si="1"/>
        <v/>
      </c>
    </row>
    <row r="90" spans="2:51" ht="12.5" x14ac:dyDescent="0.25">
      <c r="B90" s="1">
        <v>89</v>
      </c>
      <c r="H90" s="1">
        <v>89</v>
      </c>
      <c r="I90" s="1">
        <v>89</v>
      </c>
      <c r="J90" s="1">
        <v>89</v>
      </c>
      <c r="L90" s="1">
        <v>89</v>
      </c>
      <c r="M90" s="1">
        <v>89</v>
      </c>
      <c r="N90" s="1">
        <v>89</v>
      </c>
      <c r="AT90" s="1" t="str">
        <f t="shared" si="0"/>
        <v/>
      </c>
      <c r="AY90" s="7" t="str">
        <f t="shared" si="1"/>
        <v/>
      </c>
    </row>
    <row r="91" spans="2:51" ht="12.5" x14ac:dyDescent="0.25">
      <c r="B91" s="1">
        <v>90</v>
      </c>
      <c r="H91" s="1">
        <v>90</v>
      </c>
      <c r="I91" s="1">
        <v>90</v>
      </c>
      <c r="J91" s="1">
        <v>90</v>
      </c>
      <c r="L91" s="1">
        <v>90</v>
      </c>
      <c r="M91" s="1">
        <v>90</v>
      </c>
      <c r="N91" s="1">
        <v>90</v>
      </c>
      <c r="AT91" s="1" t="str">
        <f t="shared" si="0"/>
        <v/>
      </c>
      <c r="AY91" s="7" t="str">
        <f t="shared" si="1"/>
        <v/>
      </c>
    </row>
    <row r="92" spans="2:51" ht="12.5" x14ac:dyDescent="0.25">
      <c r="B92" s="1">
        <v>91</v>
      </c>
      <c r="H92" s="1">
        <v>91</v>
      </c>
      <c r="I92" s="1">
        <v>91</v>
      </c>
      <c r="J92" s="1">
        <v>91</v>
      </c>
      <c r="L92" s="1">
        <v>91</v>
      </c>
      <c r="M92" s="1">
        <v>91</v>
      </c>
      <c r="N92" s="1">
        <v>91</v>
      </c>
      <c r="AT92" s="1" t="str">
        <f t="shared" si="0"/>
        <v/>
      </c>
      <c r="AY92" s="7" t="str">
        <f t="shared" si="1"/>
        <v/>
      </c>
    </row>
    <row r="93" spans="2:51" ht="12.5" x14ac:dyDescent="0.25">
      <c r="B93" s="1">
        <v>92</v>
      </c>
      <c r="H93" s="1">
        <v>92</v>
      </c>
      <c r="I93" s="1">
        <v>92</v>
      </c>
      <c r="J93" s="1">
        <v>92</v>
      </c>
      <c r="L93" s="1">
        <v>92</v>
      </c>
      <c r="M93" s="1">
        <v>92</v>
      </c>
      <c r="N93" s="1">
        <v>92</v>
      </c>
      <c r="AT93" s="1" t="str">
        <f t="shared" si="0"/>
        <v/>
      </c>
      <c r="AY93" s="7" t="str">
        <f t="shared" si="1"/>
        <v/>
      </c>
    </row>
    <row r="94" spans="2:51" ht="12.5" x14ac:dyDescent="0.25">
      <c r="B94" s="1">
        <v>93</v>
      </c>
      <c r="H94" s="1">
        <v>93</v>
      </c>
      <c r="I94" s="1">
        <v>93</v>
      </c>
      <c r="J94" s="1">
        <v>93</v>
      </c>
      <c r="L94" s="1">
        <v>93</v>
      </c>
      <c r="M94" s="1">
        <v>93</v>
      </c>
      <c r="N94" s="1">
        <v>93</v>
      </c>
      <c r="AT94" s="1" t="str">
        <f t="shared" si="0"/>
        <v/>
      </c>
      <c r="AY94" s="7" t="str">
        <f t="shared" si="1"/>
        <v/>
      </c>
    </row>
    <row r="95" spans="2:51" ht="12.5" x14ac:dyDescent="0.25">
      <c r="B95" s="1">
        <v>94</v>
      </c>
      <c r="H95" s="1">
        <v>94</v>
      </c>
      <c r="I95" s="1">
        <v>94</v>
      </c>
      <c r="J95" s="1">
        <v>94</v>
      </c>
      <c r="L95" s="1">
        <v>94</v>
      </c>
      <c r="M95" s="1">
        <v>94</v>
      </c>
      <c r="N95" s="1">
        <v>94</v>
      </c>
      <c r="AT95" s="1" t="str">
        <f t="shared" si="0"/>
        <v/>
      </c>
      <c r="AY95" s="7" t="str">
        <f t="shared" si="1"/>
        <v/>
      </c>
    </row>
    <row r="96" spans="2:51" ht="12.5" x14ac:dyDescent="0.25">
      <c r="B96" s="1">
        <v>95</v>
      </c>
      <c r="H96" s="1">
        <v>95</v>
      </c>
      <c r="I96" s="1">
        <v>95</v>
      </c>
      <c r="J96" s="1">
        <v>95</v>
      </c>
      <c r="L96" s="1">
        <v>95</v>
      </c>
      <c r="M96" s="1">
        <v>95</v>
      </c>
      <c r="N96" s="1">
        <v>95</v>
      </c>
      <c r="AT96" s="1" t="str">
        <f t="shared" si="0"/>
        <v/>
      </c>
      <c r="AY96" s="7" t="str">
        <f t="shared" si="1"/>
        <v/>
      </c>
    </row>
    <row r="97" spans="2:51" ht="12.5" x14ac:dyDescent="0.25">
      <c r="B97" s="1">
        <v>96</v>
      </c>
      <c r="H97" s="1">
        <v>96</v>
      </c>
      <c r="I97" s="1">
        <v>96</v>
      </c>
      <c r="J97" s="1">
        <v>96</v>
      </c>
      <c r="L97" s="1">
        <v>96</v>
      </c>
      <c r="M97" s="1">
        <v>96</v>
      </c>
      <c r="N97" s="1">
        <v>96</v>
      </c>
      <c r="AT97" s="1" t="str">
        <f t="shared" si="0"/>
        <v/>
      </c>
      <c r="AY97" s="7" t="str">
        <f t="shared" si="1"/>
        <v/>
      </c>
    </row>
    <row r="98" spans="2:51" ht="12.5" x14ac:dyDescent="0.25">
      <c r="B98" s="1">
        <v>97</v>
      </c>
      <c r="H98" s="1">
        <v>97</v>
      </c>
      <c r="I98" s="1">
        <v>97</v>
      </c>
      <c r="J98" s="1">
        <v>97</v>
      </c>
      <c r="L98" s="1">
        <v>97</v>
      </c>
      <c r="M98" s="1">
        <v>97</v>
      </c>
      <c r="N98" s="1">
        <v>97</v>
      </c>
      <c r="AT98" s="1" t="str">
        <f t="shared" si="0"/>
        <v/>
      </c>
      <c r="AY98" s="7" t="str">
        <f t="shared" si="1"/>
        <v/>
      </c>
    </row>
    <row r="99" spans="2:51" ht="12.5" x14ac:dyDescent="0.25">
      <c r="B99" s="1">
        <v>98</v>
      </c>
      <c r="H99" s="1">
        <v>98</v>
      </c>
      <c r="I99" s="1">
        <v>98</v>
      </c>
      <c r="J99" s="1">
        <v>98</v>
      </c>
      <c r="L99" s="1">
        <v>98</v>
      </c>
      <c r="M99" s="1">
        <v>98</v>
      </c>
      <c r="N99" s="1">
        <v>98</v>
      </c>
      <c r="AT99" s="1" t="str">
        <f t="shared" si="0"/>
        <v/>
      </c>
      <c r="AY99" s="7" t="str">
        <f t="shared" si="1"/>
        <v/>
      </c>
    </row>
    <row r="100" spans="2:51" ht="12.5" x14ac:dyDescent="0.25">
      <c r="B100" s="1">
        <v>99</v>
      </c>
      <c r="H100" s="1">
        <v>99</v>
      </c>
      <c r="I100" s="1">
        <v>99</v>
      </c>
      <c r="J100" s="1">
        <v>99</v>
      </c>
      <c r="L100" s="1">
        <v>99</v>
      </c>
      <c r="M100" s="1">
        <v>99</v>
      </c>
      <c r="N100" s="1">
        <v>99</v>
      </c>
      <c r="AT100" s="1" t="str">
        <f t="shared" si="0"/>
        <v/>
      </c>
      <c r="AY100" s="7" t="str">
        <f t="shared" si="1"/>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77CD-CD98-3940-9A6E-AED969E1275C}">
  <dimension ref="A1:T190"/>
  <sheetViews>
    <sheetView tabSelected="1" topLeftCell="A54" zoomScale="94" workbookViewId="0">
      <selection activeCell="F63" sqref="F63"/>
    </sheetView>
  </sheetViews>
  <sheetFormatPr defaultColWidth="8.81640625" defaultRowHeight="12.5" x14ac:dyDescent="0.25"/>
  <cols>
    <col min="1" max="1" width="55.36328125" bestFit="1" customWidth="1"/>
    <col min="2" max="2" width="15.81640625" bestFit="1" customWidth="1"/>
    <col min="3" max="3" width="5.1796875" bestFit="1" customWidth="1"/>
    <col min="4" max="4" width="3.1796875" bestFit="1" customWidth="1"/>
    <col min="5" max="6" width="10.6328125" bestFit="1" customWidth="1"/>
    <col min="7" max="13" width="5.1796875" bestFit="1" customWidth="1"/>
    <col min="14" max="14" width="13.1796875" bestFit="1" customWidth="1"/>
    <col min="15" max="15" width="26.81640625" bestFit="1" customWidth="1"/>
    <col min="16" max="17" width="5.1796875" bestFit="1" customWidth="1"/>
    <col min="18" max="18" width="3.1796875" bestFit="1" customWidth="1"/>
    <col min="19" max="19" width="2.1796875" bestFit="1" customWidth="1"/>
    <col min="20" max="20" width="10.6328125" bestFit="1" customWidth="1"/>
    <col min="21" max="26" width="3.1796875" bestFit="1" customWidth="1"/>
    <col min="27" max="27" width="10.6328125" bestFit="1" customWidth="1"/>
    <col min="28" max="34" width="12.453125" customWidth="1"/>
    <col min="35" max="35" width="58.81640625" bestFit="1" customWidth="1"/>
    <col min="36" max="36" width="54.6328125" bestFit="1" customWidth="1"/>
    <col min="37" max="40" width="49.6328125" bestFit="1" customWidth="1"/>
    <col min="41" max="41" width="63" bestFit="1" customWidth="1"/>
    <col min="42" max="42" width="58.6328125" bestFit="1" customWidth="1"/>
    <col min="43" max="44" width="49.6328125" bestFit="1" customWidth="1"/>
    <col min="45" max="45" width="61.36328125" bestFit="1" customWidth="1"/>
    <col min="46" max="46" width="57" bestFit="1" customWidth="1"/>
    <col min="47" max="48" width="49.6328125" bestFit="1" customWidth="1"/>
    <col min="49" max="49" width="63.6328125" bestFit="1" customWidth="1"/>
    <col min="50" max="50" width="59.453125" bestFit="1" customWidth="1"/>
    <col min="51" max="52" width="49.6328125" bestFit="1" customWidth="1"/>
    <col min="53" max="53" width="57.36328125" bestFit="1" customWidth="1"/>
    <col min="54" max="54" width="53" bestFit="1" customWidth="1"/>
    <col min="55" max="55" width="54.81640625" bestFit="1" customWidth="1"/>
    <col min="56" max="56" width="50.6328125" bestFit="1" customWidth="1"/>
  </cols>
  <sheetData>
    <row r="1" spans="1:15" x14ac:dyDescent="0.25">
      <c r="N1" s="8" t="s">
        <v>820</v>
      </c>
      <c r="O1" t="s">
        <v>821</v>
      </c>
    </row>
    <row r="2" spans="1:15" x14ac:dyDescent="0.25">
      <c r="A2" s="8" t="s">
        <v>822</v>
      </c>
      <c r="B2" s="8" t="s">
        <v>823</v>
      </c>
      <c r="N2" s="9">
        <v>18</v>
      </c>
      <c r="O2">
        <v>2</v>
      </c>
    </row>
    <row r="3" spans="1:15" x14ac:dyDescent="0.25">
      <c r="A3" s="8" t="s">
        <v>820</v>
      </c>
      <c r="B3" t="s">
        <v>189</v>
      </c>
      <c r="C3" t="s">
        <v>226</v>
      </c>
      <c r="D3" t="s">
        <v>824</v>
      </c>
      <c r="N3" s="9">
        <v>19</v>
      </c>
      <c r="O3">
        <v>2</v>
      </c>
    </row>
    <row r="4" spans="1:15" x14ac:dyDescent="0.25">
      <c r="A4" s="9" t="s">
        <v>186</v>
      </c>
      <c r="B4">
        <v>29</v>
      </c>
      <c r="C4">
        <v>50</v>
      </c>
      <c r="D4">
        <v>79</v>
      </c>
      <c r="N4" s="9">
        <v>20</v>
      </c>
      <c r="O4">
        <v>2</v>
      </c>
    </row>
    <row r="5" spans="1:15" x14ac:dyDescent="0.25">
      <c r="A5" s="9" t="s">
        <v>385</v>
      </c>
      <c r="B5">
        <v>1</v>
      </c>
      <c r="D5">
        <v>1</v>
      </c>
      <c r="N5" s="9">
        <v>21</v>
      </c>
      <c r="O5">
        <v>16</v>
      </c>
    </row>
    <row r="6" spans="1:15" x14ac:dyDescent="0.25">
      <c r="A6" s="9" t="s">
        <v>325</v>
      </c>
      <c r="B6">
        <v>8</v>
      </c>
      <c r="C6">
        <v>6</v>
      </c>
      <c r="D6">
        <v>14</v>
      </c>
      <c r="N6" s="9">
        <v>22</v>
      </c>
      <c r="O6">
        <v>22</v>
      </c>
    </row>
    <row r="7" spans="1:15" x14ac:dyDescent="0.25">
      <c r="A7" s="9" t="s">
        <v>349</v>
      </c>
      <c r="C7">
        <v>4</v>
      </c>
      <c r="D7">
        <v>4</v>
      </c>
      <c r="N7" s="9">
        <v>23</v>
      </c>
      <c r="O7">
        <v>18</v>
      </c>
    </row>
    <row r="8" spans="1:15" x14ac:dyDescent="0.25">
      <c r="A8" s="9" t="s">
        <v>824</v>
      </c>
      <c r="B8">
        <v>38</v>
      </c>
      <c r="C8">
        <v>60</v>
      </c>
      <c r="D8">
        <v>98</v>
      </c>
      <c r="N8" s="9">
        <v>24</v>
      </c>
      <c r="O8">
        <v>18</v>
      </c>
    </row>
    <row r="9" spans="1:15" x14ac:dyDescent="0.25">
      <c r="N9" s="9">
        <v>25</v>
      </c>
      <c r="O9">
        <v>8</v>
      </c>
    </row>
    <row r="10" spans="1:15" x14ac:dyDescent="0.25">
      <c r="N10" s="9">
        <v>27</v>
      </c>
      <c r="O10">
        <v>2</v>
      </c>
    </row>
    <row r="11" spans="1:15" x14ac:dyDescent="0.25">
      <c r="N11" s="9">
        <v>29</v>
      </c>
      <c r="O11">
        <v>2</v>
      </c>
    </row>
    <row r="12" spans="1:15" x14ac:dyDescent="0.25">
      <c r="N12" s="9">
        <v>30</v>
      </c>
      <c r="O12">
        <v>4</v>
      </c>
    </row>
    <row r="13" spans="1:15" x14ac:dyDescent="0.25">
      <c r="N13" s="9">
        <v>39</v>
      </c>
      <c r="O13">
        <v>2</v>
      </c>
    </row>
    <row r="14" spans="1:15" x14ac:dyDescent="0.25">
      <c r="N14" s="9" t="s">
        <v>824</v>
      </c>
      <c r="O14">
        <v>98</v>
      </c>
    </row>
    <row r="16" spans="1:15" x14ac:dyDescent="0.25">
      <c r="A16" s="8" t="s">
        <v>930</v>
      </c>
      <c r="B16" s="8" t="s">
        <v>823</v>
      </c>
    </row>
    <row r="17" spans="1:20" x14ac:dyDescent="0.25">
      <c r="A17" s="8" t="s">
        <v>820</v>
      </c>
      <c r="B17">
        <v>0</v>
      </c>
      <c r="C17">
        <v>0.05</v>
      </c>
      <c r="D17">
        <v>7.0000000000000007E-2</v>
      </c>
      <c r="E17">
        <v>0.08</v>
      </c>
      <c r="F17">
        <v>0.1</v>
      </c>
      <c r="G17">
        <v>0.15</v>
      </c>
      <c r="H17">
        <v>0.22</v>
      </c>
      <c r="I17">
        <v>0.24</v>
      </c>
      <c r="J17">
        <v>0.27</v>
      </c>
      <c r="K17">
        <v>0.34</v>
      </c>
      <c r="L17">
        <v>0.35</v>
      </c>
      <c r="M17">
        <v>0.44</v>
      </c>
      <c r="N17">
        <v>0.53</v>
      </c>
      <c r="O17">
        <v>0.61</v>
      </c>
      <c r="P17">
        <v>0.74</v>
      </c>
      <c r="Q17">
        <v>0.78</v>
      </c>
      <c r="R17">
        <v>1</v>
      </c>
      <c r="T17" t="s">
        <v>824</v>
      </c>
    </row>
    <row r="18" spans="1:20" x14ac:dyDescent="0.25">
      <c r="A18" s="9" t="s">
        <v>186</v>
      </c>
      <c r="B18">
        <v>2</v>
      </c>
      <c r="C18">
        <v>2</v>
      </c>
      <c r="D18">
        <v>2</v>
      </c>
      <c r="E18">
        <v>2</v>
      </c>
      <c r="F18">
        <v>2</v>
      </c>
      <c r="G18">
        <v>4</v>
      </c>
      <c r="H18">
        <v>18</v>
      </c>
      <c r="I18">
        <v>2</v>
      </c>
      <c r="J18">
        <v>2</v>
      </c>
      <c r="K18">
        <v>4</v>
      </c>
      <c r="L18">
        <v>22</v>
      </c>
      <c r="M18">
        <v>2</v>
      </c>
      <c r="N18">
        <v>2</v>
      </c>
      <c r="O18">
        <v>2</v>
      </c>
      <c r="Q18">
        <v>2</v>
      </c>
      <c r="R18">
        <v>7</v>
      </c>
      <c r="S18">
        <v>2</v>
      </c>
      <c r="T18">
        <v>79</v>
      </c>
    </row>
    <row r="19" spans="1:20" x14ac:dyDescent="0.25">
      <c r="A19" s="9" t="s">
        <v>385</v>
      </c>
      <c r="R19">
        <v>1</v>
      </c>
      <c r="T19">
        <v>1</v>
      </c>
    </row>
    <row r="20" spans="1:20" x14ac:dyDescent="0.25">
      <c r="A20" s="9" t="s">
        <v>325</v>
      </c>
      <c r="H20">
        <v>2</v>
      </c>
      <c r="L20">
        <v>4</v>
      </c>
      <c r="O20">
        <v>2</v>
      </c>
      <c r="P20">
        <v>2</v>
      </c>
      <c r="R20">
        <v>4</v>
      </c>
      <c r="T20">
        <v>14</v>
      </c>
    </row>
    <row r="21" spans="1:20" x14ac:dyDescent="0.25">
      <c r="A21" s="9" t="s">
        <v>349</v>
      </c>
      <c r="L21">
        <v>2</v>
      </c>
      <c r="O21">
        <v>2</v>
      </c>
      <c r="T21">
        <v>4</v>
      </c>
    </row>
    <row r="22" spans="1:20" x14ac:dyDescent="0.25">
      <c r="A22" s="9" t="s">
        <v>824</v>
      </c>
      <c r="B22">
        <v>2</v>
      </c>
      <c r="C22">
        <v>2</v>
      </c>
      <c r="D22">
        <v>2</v>
      </c>
      <c r="E22">
        <v>2</v>
      </c>
      <c r="F22">
        <v>2</v>
      </c>
      <c r="G22">
        <v>4</v>
      </c>
      <c r="H22">
        <v>20</v>
      </c>
      <c r="I22">
        <v>2</v>
      </c>
      <c r="J22">
        <v>2</v>
      </c>
      <c r="K22">
        <v>4</v>
      </c>
      <c r="L22">
        <v>28</v>
      </c>
      <c r="M22">
        <v>2</v>
      </c>
      <c r="N22">
        <v>2</v>
      </c>
      <c r="O22">
        <v>6</v>
      </c>
      <c r="P22">
        <v>2</v>
      </c>
      <c r="Q22">
        <v>2</v>
      </c>
      <c r="R22">
        <v>12</v>
      </c>
      <c r="S22">
        <v>2</v>
      </c>
      <c r="T22">
        <v>98</v>
      </c>
    </row>
    <row r="37" spans="1:5" x14ac:dyDescent="0.25">
      <c r="A37" s="8" t="s">
        <v>931</v>
      </c>
      <c r="B37" s="8" t="s">
        <v>823</v>
      </c>
    </row>
    <row r="38" spans="1:5" x14ac:dyDescent="0.25">
      <c r="A38" s="8" t="s">
        <v>820</v>
      </c>
      <c r="B38">
        <v>0</v>
      </c>
      <c r="C38">
        <v>0.35</v>
      </c>
      <c r="D38">
        <v>1</v>
      </c>
      <c r="E38" t="s">
        <v>824</v>
      </c>
    </row>
    <row r="39" spans="1:5" x14ac:dyDescent="0.25">
      <c r="A39" s="9" t="s">
        <v>186</v>
      </c>
      <c r="B39">
        <v>26</v>
      </c>
      <c r="C39">
        <v>6</v>
      </c>
      <c r="D39">
        <v>13</v>
      </c>
      <c r="E39">
        <v>45</v>
      </c>
    </row>
    <row r="40" spans="1:5" x14ac:dyDescent="0.25">
      <c r="A40" s="9" t="s">
        <v>385</v>
      </c>
      <c r="D40">
        <v>1</v>
      </c>
      <c r="E40">
        <v>1</v>
      </c>
    </row>
    <row r="41" spans="1:5" x14ac:dyDescent="0.25">
      <c r="A41" s="9" t="s">
        <v>325</v>
      </c>
      <c r="B41">
        <v>4</v>
      </c>
      <c r="D41">
        <v>8</v>
      </c>
      <c r="E41">
        <v>12</v>
      </c>
    </row>
    <row r="42" spans="1:5" x14ac:dyDescent="0.25">
      <c r="A42" s="9" t="s">
        <v>349</v>
      </c>
      <c r="B42">
        <v>2</v>
      </c>
      <c r="E42">
        <v>2</v>
      </c>
    </row>
    <row r="43" spans="1:5" x14ac:dyDescent="0.25">
      <c r="A43" s="9" t="s">
        <v>824</v>
      </c>
      <c r="B43">
        <v>32</v>
      </c>
      <c r="C43">
        <v>6</v>
      </c>
      <c r="D43">
        <v>22</v>
      </c>
      <c r="E43">
        <v>60</v>
      </c>
    </row>
    <row r="54" spans="1:5" x14ac:dyDescent="0.25">
      <c r="A54" s="8" t="s">
        <v>820</v>
      </c>
      <c r="B54" t="s">
        <v>833</v>
      </c>
      <c r="C54" t="s">
        <v>836</v>
      </c>
      <c r="D54" t="s">
        <v>837</v>
      </c>
      <c r="E54" t="s">
        <v>838</v>
      </c>
    </row>
    <row r="55" spans="1:5" x14ac:dyDescent="0.25">
      <c r="A55" s="9" t="s">
        <v>59</v>
      </c>
      <c r="B55">
        <v>54</v>
      </c>
      <c r="C55" s="9">
        <v>0</v>
      </c>
      <c r="D55">
        <v>38</v>
      </c>
      <c r="E55" t="s">
        <v>839</v>
      </c>
    </row>
    <row r="56" spans="1:5" x14ac:dyDescent="0.25">
      <c r="A56" s="9" t="s">
        <v>60</v>
      </c>
      <c r="B56">
        <v>6</v>
      </c>
      <c r="C56" s="9" t="s">
        <v>59</v>
      </c>
      <c r="D56">
        <v>54</v>
      </c>
      <c r="E56" t="s">
        <v>839</v>
      </c>
    </row>
    <row r="57" spans="1:5" x14ac:dyDescent="0.25">
      <c r="A57" s="9">
        <v>0</v>
      </c>
      <c r="B57">
        <v>38</v>
      </c>
      <c r="C57" s="9" t="s">
        <v>60</v>
      </c>
      <c r="D57">
        <v>6</v>
      </c>
      <c r="E57" t="s">
        <v>839</v>
      </c>
    </row>
    <row r="58" spans="1:5" x14ac:dyDescent="0.25">
      <c r="A58" s="9" t="s">
        <v>824</v>
      </c>
      <c r="B58">
        <v>98</v>
      </c>
    </row>
    <row r="60" spans="1:5" x14ac:dyDescent="0.25">
      <c r="A60" s="8" t="s">
        <v>820</v>
      </c>
      <c r="B60" t="s">
        <v>834</v>
      </c>
    </row>
    <row r="61" spans="1:5" x14ac:dyDescent="0.25">
      <c r="A61" s="9" t="s">
        <v>59</v>
      </c>
      <c r="B61">
        <v>28</v>
      </c>
      <c r="C61" s="9">
        <v>0</v>
      </c>
      <c r="D61">
        <v>70</v>
      </c>
      <c r="E61" t="s">
        <v>840</v>
      </c>
    </row>
    <row r="62" spans="1:5" x14ac:dyDescent="0.25">
      <c r="A62" s="9">
        <v>0</v>
      </c>
      <c r="B62">
        <v>70</v>
      </c>
      <c r="C62" s="9" t="s">
        <v>59</v>
      </c>
      <c r="D62">
        <v>28</v>
      </c>
      <c r="E62" t="s">
        <v>840</v>
      </c>
    </row>
    <row r="63" spans="1:5" x14ac:dyDescent="0.25">
      <c r="A63" s="9" t="s">
        <v>824</v>
      </c>
      <c r="B63">
        <v>98</v>
      </c>
      <c r="C63" s="9" t="s">
        <v>60</v>
      </c>
      <c r="D63">
        <v>0</v>
      </c>
      <c r="E63" t="s">
        <v>840</v>
      </c>
    </row>
    <row r="73" spans="1:5" x14ac:dyDescent="0.25">
      <c r="A73" s="8" t="s">
        <v>820</v>
      </c>
      <c r="B73" t="s">
        <v>835</v>
      </c>
      <c r="C73" t="s">
        <v>836</v>
      </c>
      <c r="D73" t="s">
        <v>837</v>
      </c>
      <c r="E73" t="s">
        <v>838</v>
      </c>
    </row>
    <row r="74" spans="1:5" x14ac:dyDescent="0.25">
      <c r="A74" s="9" t="s">
        <v>59</v>
      </c>
      <c r="B74">
        <v>2</v>
      </c>
      <c r="C74" s="9" t="s">
        <v>191</v>
      </c>
      <c r="D74">
        <v>1</v>
      </c>
      <c r="E74" t="s">
        <v>839</v>
      </c>
    </row>
    <row r="75" spans="1:5" x14ac:dyDescent="0.25">
      <c r="A75" s="9" t="s">
        <v>60</v>
      </c>
      <c r="B75">
        <v>30</v>
      </c>
      <c r="C75" s="9" t="s">
        <v>59</v>
      </c>
      <c r="D75">
        <v>1</v>
      </c>
      <c r="E75" t="s">
        <v>839</v>
      </c>
    </row>
    <row r="76" spans="1:5" x14ac:dyDescent="0.25">
      <c r="A76" s="9" t="s">
        <v>61</v>
      </c>
      <c r="B76">
        <v>26</v>
      </c>
      <c r="C76" s="9" t="s">
        <v>60</v>
      </c>
      <c r="D76">
        <v>15</v>
      </c>
      <c r="E76" t="s">
        <v>839</v>
      </c>
    </row>
    <row r="77" spans="1:5" x14ac:dyDescent="0.25">
      <c r="A77" s="9" t="s">
        <v>62</v>
      </c>
      <c r="B77">
        <v>6</v>
      </c>
      <c r="C77" s="9" t="s">
        <v>61</v>
      </c>
      <c r="D77">
        <v>13</v>
      </c>
      <c r="E77" t="s">
        <v>839</v>
      </c>
    </row>
    <row r="78" spans="1:5" x14ac:dyDescent="0.25">
      <c r="A78" s="9" t="s">
        <v>63</v>
      </c>
      <c r="B78">
        <v>6</v>
      </c>
      <c r="C78" s="9" t="s">
        <v>62</v>
      </c>
      <c r="D78">
        <v>3</v>
      </c>
      <c r="E78" t="s">
        <v>839</v>
      </c>
    </row>
    <row r="79" spans="1:5" x14ac:dyDescent="0.25">
      <c r="A79" s="9" t="s">
        <v>64</v>
      </c>
      <c r="B79">
        <v>6</v>
      </c>
      <c r="C79" s="9" t="s">
        <v>63</v>
      </c>
      <c r="D79">
        <v>3</v>
      </c>
      <c r="E79" t="s">
        <v>839</v>
      </c>
    </row>
    <row r="80" spans="1:5" x14ac:dyDescent="0.25">
      <c r="A80" s="9" t="s">
        <v>65</v>
      </c>
      <c r="B80">
        <v>2</v>
      </c>
      <c r="C80" s="9" t="s">
        <v>64</v>
      </c>
      <c r="D80">
        <v>3</v>
      </c>
      <c r="E80" t="s">
        <v>839</v>
      </c>
    </row>
    <row r="81" spans="1:5" x14ac:dyDescent="0.25">
      <c r="A81" s="9" t="s">
        <v>66</v>
      </c>
      <c r="B81">
        <v>4</v>
      </c>
      <c r="C81" s="9" t="s">
        <v>65</v>
      </c>
      <c r="D81">
        <v>1</v>
      </c>
      <c r="E81" t="s">
        <v>839</v>
      </c>
    </row>
    <row r="82" spans="1:5" x14ac:dyDescent="0.25">
      <c r="A82" s="9" t="s">
        <v>68</v>
      </c>
      <c r="B82">
        <v>2</v>
      </c>
      <c r="C82" s="9" t="s">
        <v>66</v>
      </c>
      <c r="D82">
        <v>2</v>
      </c>
      <c r="E82" t="s">
        <v>839</v>
      </c>
    </row>
    <row r="83" spans="1:5" x14ac:dyDescent="0.25">
      <c r="A83" s="9" t="s">
        <v>69</v>
      </c>
      <c r="B83">
        <v>12</v>
      </c>
      <c r="C83" s="9" t="s">
        <v>68</v>
      </c>
      <c r="D83">
        <v>1</v>
      </c>
      <c r="E83" t="s">
        <v>839</v>
      </c>
    </row>
    <row r="84" spans="1:5" x14ac:dyDescent="0.25">
      <c r="A84" s="9">
        <v>0</v>
      </c>
      <c r="B84">
        <v>2</v>
      </c>
      <c r="C84" s="9" t="s">
        <v>69</v>
      </c>
      <c r="D84">
        <v>6</v>
      </c>
      <c r="E84" t="s">
        <v>839</v>
      </c>
    </row>
    <row r="85" spans="1:5" x14ac:dyDescent="0.25">
      <c r="A85" s="9" t="s">
        <v>824</v>
      </c>
      <c r="B85">
        <v>98</v>
      </c>
      <c r="C85" s="9" t="s">
        <v>191</v>
      </c>
      <c r="D85">
        <v>2</v>
      </c>
      <c r="E85" t="s">
        <v>840</v>
      </c>
    </row>
    <row r="86" spans="1:5" x14ac:dyDescent="0.25">
      <c r="A86" s="8" t="s">
        <v>820</v>
      </c>
      <c r="B86" t="s">
        <v>841</v>
      </c>
      <c r="C86" s="9" t="s">
        <v>59</v>
      </c>
      <c r="D86">
        <v>30</v>
      </c>
      <c r="E86" t="s">
        <v>840</v>
      </c>
    </row>
    <row r="87" spans="1:5" x14ac:dyDescent="0.25">
      <c r="A87" s="9" t="s">
        <v>59</v>
      </c>
      <c r="B87">
        <v>60</v>
      </c>
      <c r="C87" s="9" t="s">
        <v>60</v>
      </c>
      <c r="D87">
        <v>7</v>
      </c>
      <c r="E87" t="s">
        <v>840</v>
      </c>
    </row>
    <row r="88" spans="1:5" x14ac:dyDescent="0.25">
      <c r="A88" s="9" t="s">
        <v>60</v>
      </c>
      <c r="B88">
        <v>14</v>
      </c>
      <c r="C88" s="9" t="s">
        <v>61</v>
      </c>
      <c r="D88">
        <v>2</v>
      </c>
      <c r="E88" t="s">
        <v>840</v>
      </c>
    </row>
    <row r="89" spans="1:5" x14ac:dyDescent="0.25">
      <c r="A89" s="9" t="s">
        <v>61</v>
      </c>
      <c r="B89">
        <v>4</v>
      </c>
      <c r="C89" s="9" t="s">
        <v>62</v>
      </c>
      <c r="D89">
        <v>1</v>
      </c>
      <c r="E89" t="s">
        <v>840</v>
      </c>
    </row>
    <row r="90" spans="1:5" x14ac:dyDescent="0.25">
      <c r="A90" s="9" t="s">
        <v>62</v>
      </c>
      <c r="B90">
        <v>2</v>
      </c>
      <c r="C90" s="9" t="s">
        <v>64</v>
      </c>
      <c r="D90">
        <v>4</v>
      </c>
      <c r="E90" t="s">
        <v>840</v>
      </c>
    </row>
    <row r="91" spans="1:5" x14ac:dyDescent="0.25">
      <c r="A91" s="9" t="s">
        <v>64</v>
      </c>
      <c r="B91">
        <v>8</v>
      </c>
      <c r="C91" s="9" t="s">
        <v>69</v>
      </c>
      <c r="D91">
        <v>3</v>
      </c>
      <c r="E91" t="s">
        <v>840</v>
      </c>
    </row>
    <row r="92" spans="1:5" x14ac:dyDescent="0.25">
      <c r="A92" s="9" t="s">
        <v>69</v>
      </c>
      <c r="B92">
        <v>6</v>
      </c>
    </row>
    <row r="93" spans="1:5" x14ac:dyDescent="0.25">
      <c r="A93" s="9">
        <v>0</v>
      </c>
      <c r="B93">
        <v>4</v>
      </c>
    </row>
    <row r="94" spans="1:5" x14ac:dyDescent="0.25">
      <c r="A94" s="9" t="s">
        <v>824</v>
      </c>
      <c r="B94">
        <v>98</v>
      </c>
    </row>
    <row r="99" spans="1:6" x14ac:dyDescent="0.25">
      <c r="A99" s="8" t="s">
        <v>842</v>
      </c>
      <c r="B99" s="8" t="s">
        <v>823</v>
      </c>
    </row>
    <row r="100" spans="1:6" x14ac:dyDescent="0.25">
      <c r="A100" s="8" t="s">
        <v>820</v>
      </c>
      <c r="B100" t="s">
        <v>186</v>
      </c>
      <c r="C100" t="s">
        <v>385</v>
      </c>
      <c r="D100" t="s">
        <v>325</v>
      </c>
      <c r="E100" t="s">
        <v>349</v>
      </c>
      <c r="F100" t="s">
        <v>824</v>
      </c>
    </row>
    <row r="101" spans="1:6" x14ac:dyDescent="0.25">
      <c r="A101" s="9" t="s">
        <v>193</v>
      </c>
      <c r="B101">
        <v>14</v>
      </c>
      <c r="D101">
        <v>2</v>
      </c>
      <c r="F101">
        <v>16</v>
      </c>
    </row>
    <row r="102" spans="1:6" x14ac:dyDescent="0.25">
      <c r="A102" s="9" t="s">
        <v>192</v>
      </c>
      <c r="B102">
        <v>20</v>
      </c>
      <c r="D102">
        <v>4</v>
      </c>
      <c r="E102">
        <v>2</v>
      </c>
      <c r="F102">
        <v>26</v>
      </c>
    </row>
    <row r="103" spans="1:6" x14ac:dyDescent="0.25">
      <c r="A103" s="9" t="s">
        <v>236</v>
      </c>
      <c r="B103">
        <v>14</v>
      </c>
      <c r="F103">
        <v>14</v>
      </c>
    </row>
    <row r="104" spans="1:6" x14ac:dyDescent="0.25">
      <c r="A104" s="9" t="s">
        <v>200</v>
      </c>
      <c r="B104">
        <v>14</v>
      </c>
      <c r="D104">
        <v>2</v>
      </c>
      <c r="F104">
        <v>16</v>
      </c>
    </row>
    <row r="105" spans="1:6" x14ac:dyDescent="0.25">
      <c r="A105" s="9" t="s">
        <v>199</v>
      </c>
      <c r="B105">
        <v>17</v>
      </c>
      <c r="C105">
        <v>1</v>
      </c>
      <c r="D105">
        <v>6</v>
      </c>
      <c r="E105">
        <v>2</v>
      </c>
      <c r="F105">
        <v>26</v>
      </c>
    </row>
    <row r="106" spans="1:6" x14ac:dyDescent="0.25">
      <c r="A106" s="9" t="s">
        <v>824</v>
      </c>
      <c r="B106">
        <v>79</v>
      </c>
      <c r="C106">
        <v>1</v>
      </c>
      <c r="D106">
        <v>14</v>
      </c>
      <c r="E106">
        <v>4</v>
      </c>
      <c r="F106">
        <v>98</v>
      </c>
    </row>
    <row r="107" spans="1:6" x14ac:dyDescent="0.25">
      <c r="A107" s="8" t="s">
        <v>843</v>
      </c>
      <c r="B107" s="8" t="s">
        <v>823</v>
      </c>
    </row>
    <row r="108" spans="1:6" x14ac:dyDescent="0.25">
      <c r="A108" s="8" t="s">
        <v>820</v>
      </c>
      <c r="B108" t="s">
        <v>186</v>
      </c>
      <c r="C108" t="s">
        <v>385</v>
      </c>
      <c r="D108" t="s">
        <v>325</v>
      </c>
      <c r="E108" t="s">
        <v>349</v>
      </c>
      <c r="F108" t="s">
        <v>824</v>
      </c>
    </row>
    <row r="109" spans="1:6" x14ac:dyDescent="0.25">
      <c r="A109" s="9" t="s">
        <v>193</v>
      </c>
      <c r="B109">
        <v>14</v>
      </c>
      <c r="D109">
        <v>2</v>
      </c>
      <c r="F109">
        <v>16</v>
      </c>
    </row>
    <row r="110" spans="1:6" x14ac:dyDescent="0.25">
      <c r="A110" s="9" t="s">
        <v>192</v>
      </c>
      <c r="B110">
        <v>34</v>
      </c>
      <c r="D110">
        <v>2</v>
      </c>
      <c r="F110">
        <v>36</v>
      </c>
    </row>
    <row r="111" spans="1:6" x14ac:dyDescent="0.25">
      <c r="A111" s="9" t="s">
        <v>236</v>
      </c>
      <c r="B111">
        <v>20</v>
      </c>
      <c r="D111">
        <v>4</v>
      </c>
      <c r="E111">
        <v>2</v>
      </c>
      <c r="F111">
        <v>26</v>
      </c>
    </row>
    <row r="112" spans="1:6" x14ac:dyDescent="0.25">
      <c r="A112" s="9" t="s">
        <v>200</v>
      </c>
      <c r="B112">
        <v>6</v>
      </c>
      <c r="F112">
        <v>6</v>
      </c>
    </row>
    <row r="113" spans="1:20" x14ac:dyDescent="0.25">
      <c r="A113" s="9" t="s">
        <v>199</v>
      </c>
      <c r="B113">
        <v>5</v>
      </c>
      <c r="C113">
        <v>1</v>
      </c>
      <c r="D113">
        <v>6</v>
      </c>
      <c r="E113">
        <v>2</v>
      </c>
      <c r="F113">
        <v>14</v>
      </c>
    </row>
    <row r="114" spans="1:20" x14ac:dyDescent="0.25">
      <c r="A114" s="9" t="s">
        <v>824</v>
      </c>
      <c r="B114">
        <v>79</v>
      </c>
      <c r="C114">
        <v>1</v>
      </c>
      <c r="D114">
        <v>14</v>
      </c>
      <c r="E114">
        <v>4</v>
      </c>
      <c r="F114">
        <v>98</v>
      </c>
    </row>
    <row r="115" spans="1:20" x14ac:dyDescent="0.25">
      <c r="A115" s="8" t="s">
        <v>844</v>
      </c>
      <c r="B115" s="8" t="s">
        <v>823</v>
      </c>
    </row>
    <row r="116" spans="1:20" x14ac:dyDescent="0.25">
      <c r="A116" s="8" t="s">
        <v>820</v>
      </c>
      <c r="B116" t="s">
        <v>186</v>
      </c>
      <c r="C116" t="s">
        <v>385</v>
      </c>
      <c r="D116" t="s">
        <v>325</v>
      </c>
      <c r="E116" t="s">
        <v>349</v>
      </c>
      <c r="F116" t="s">
        <v>824</v>
      </c>
      <c r="R116" t="s">
        <v>845</v>
      </c>
      <c r="S116" t="s">
        <v>846</v>
      </c>
      <c r="T116" t="s">
        <v>847</v>
      </c>
    </row>
    <row r="117" spans="1:20" x14ac:dyDescent="0.25">
      <c r="A117" s="9" t="s">
        <v>193</v>
      </c>
      <c r="B117">
        <v>4</v>
      </c>
      <c r="F117">
        <v>4</v>
      </c>
      <c r="Q117" t="s">
        <v>848</v>
      </c>
    </row>
    <row r="118" spans="1:20" x14ac:dyDescent="0.25">
      <c r="A118" s="9" t="s">
        <v>192</v>
      </c>
      <c r="B118">
        <v>2</v>
      </c>
      <c r="D118">
        <v>2</v>
      </c>
      <c r="F118">
        <v>4</v>
      </c>
      <c r="Q118" t="s">
        <v>849</v>
      </c>
    </row>
    <row r="119" spans="1:20" x14ac:dyDescent="0.25">
      <c r="A119" s="9" t="s">
        <v>236</v>
      </c>
      <c r="B119">
        <v>6</v>
      </c>
      <c r="F119">
        <v>6</v>
      </c>
      <c r="Q119" t="s">
        <v>850</v>
      </c>
    </row>
    <row r="120" spans="1:20" x14ac:dyDescent="0.25">
      <c r="A120" s="9" t="s">
        <v>200</v>
      </c>
      <c r="B120">
        <v>30</v>
      </c>
      <c r="D120">
        <v>4</v>
      </c>
      <c r="F120">
        <v>34</v>
      </c>
    </row>
    <row r="121" spans="1:20" x14ac:dyDescent="0.25">
      <c r="A121" s="9" t="s">
        <v>199</v>
      </c>
      <c r="B121">
        <v>37</v>
      </c>
      <c r="C121">
        <v>1</v>
      </c>
      <c r="D121">
        <v>8</v>
      </c>
      <c r="E121">
        <v>4</v>
      </c>
      <c r="F121">
        <v>50</v>
      </c>
    </row>
    <row r="122" spans="1:20" x14ac:dyDescent="0.25">
      <c r="A122" s="9" t="s">
        <v>824</v>
      </c>
      <c r="B122">
        <v>79</v>
      </c>
      <c r="C122">
        <v>1</v>
      </c>
      <c r="D122">
        <v>14</v>
      </c>
      <c r="E122">
        <v>4</v>
      </c>
      <c r="F122">
        <v>98</v>
      </c>
    </row>
    <row r="123" spans="1:20" x14ac:dyDescent="0.25">
      <c r="A123" s="8" t="s">
        <v>851</v>
      </c>
      <c r="B123" s="8" t="s">
        <v>823</v>
      </c>
    </row>
    <row r="124" spans="1:20" x14ac:dyDescent="0.25">
      <c r="A124" s="8" t="s">
        <v>820</v>
      </c>
      <c r="B124" t="s">
        <v>186</v>
      </c>
      <c r="C124" t="s">
        <v>385</v>
      </c>
      <c r="D124" t="s">
        <v>325</v>
      </c>
      <c r="E124" t="s">
        <v>349</v>
      </c>
      <c r="F124" t="s">
        <v>824</v>
      </c>
    </row>
    <row r="125" spans="1:20" x14ac:dyDescent="0.25">
      <c r="A125" s="9" t="s">
        <v>193</v>
      </c>
      <c r="B125">
        <v>6</v>
      </c>
      <c r="F125">
        <v>6</v>
      </c>
    </row>
    <row r="126" spans="1:20" x14ac:dyDescent="0.25">
      <c r="A126" s="9" t="s">
        <v>192</v>
      </c>
      <c r="B126">
        <v>18</v>
      </c>
      <c r="F126">
        <v>18</v>
      </c>
    </row>
    <row r="127" spans="1:20" x14ac:dyDescent="0.25">
      <c r="A127" s="9" t="s">
        <v>236</v>
      </c>
      <c r="B127">
        <v>18</v>
      </c>
      <c r="D127">
        <v>6</v>
      </c>
      <c r="E127">
        <v>2</v>
      </c>
      <c r="F127">
        <v>26</v>
      </c>
    </row>
    <row r="128" spans="1:20" x14ac:dyDescent="0.25">
      <c r="A128" s="9" t="s">
        <v>200</v>
      </c>
      <c r="B128">
        <v>16</v>
      </c>
      <c r="D128">
        <v>2</v>
      </c>
      <c r="F128">
        <v>18</v>
      </c>
    </row>
    <row r="129" spans="1:6" x14ac:dyDescent="0.25">
      <c r="A129" s="9" t="s">
        <v>199</v>
      </c>
      <c r="B129">
        <v>21</v>
      </c>
      <c r="C129">
        <v>1</v>
      </c>
      <c r="D129">
        <v>6</v>
      </c>
      <c r="E129">
        <v>2</v>
      </c>
      <c r="F129">
        <v>30</v>
      </c>
    </row>
    <row r="130" spans="1:6" x14ac:dyDescent="0.25">
      <c r="A130" s="9" t="s">
        <v>824</v>
      </c>
      <c r="B130">
        <v>79</v>
      </c>
      <c r="C130">
        <v>1</v>
      </c>
      <c r="D130">
        <v>14</v>
      </c>
      <c r="E130">
        <v>4</v>
      </c>
      <c r="F130">
        <v>98</v>
      </c>
    </row>
    <row r="131" spans="1:6" x14ac:dyDescent="0.25">
      <c r="A131" s="8" t="s">
        <v>852</v>
      </c>
      <c r="B131" s="8" t="s">
        <v>823</v>
      </c>
    </row>
    <row r="132" spans="1:6" x14ac:dyDescent="0.25">
      <c r="A132" s="8" t="s">
        <v>820</v>
      </c>
      <c r="B132" t="s">
        <v>186</v>
      </c>
      <c r="C132" t="s">
        <v>385</v>
      </c>
      <c r="D132" t="s">
        <v>325</v>
      </c>
      <c r="E132" t="s">
        <v>349</v>
      </c>
      <c r="F132" t="s">
        <v>824</v>
      </c>
    </row>
    <row r="133" spans="1:6" x14ac:dyDescent="0.25">
      <c r="A133" s="9" t="s">
        <v>193</v>
      </c>
      <c r="B133">
        <v>34</v>
      </c>
      <c r="D133">
        <v>4</v>
      </c>
      <c r="E133">
        <v>2</v>
      </c>
      <c r="F133">
        <v>40</v>
      </c>
    </row>
    <row r="134" spans="1:6" x14ac:dyDescent="0.25">
      <c r="A134" s="9" t="s">
        <v>192</v>
      </c>
      <c r="B134">
        <v>31</v>
      </c>
      <c r="C134">
        <v>1</v>
      </c>
      <c r="D134">
        <v>10</v>
      </c>
      <c r="E134">
        <v>2</v>
      </c>
      <c r="F134">
        <v>44</v>
      </c>
    </row>
    <row r="135" spans="1:6" x14ac:dyDescent="0.25">
      <c r="A135" s="9" t="s">
        <v>236</v>
      </c>
      <c r="B135">
        <v>6</v>
      </c>
      <c r="F135">
        <v>6</v>
      </c>
    </row>
    <row r="136" spans="1:6" x14ac:dyDescent="0.25">
      <c r="A136" s="9" t="s">
        <v>200</v>
      </c>
      <c r="B136">
        <v>8</v>
      </c>
      <c r="F136">
        <v>8</v>
      </c>
    </row>
    <row r="137" spans="1:6" x14ac:dyDescent="0.25">
      <c r="A137" s="9" t="s">
        <v>824</v>
      </c>
      <c r="B137">
        <v>79</v>
      </c>
      <c r="C137">
        <v>1</v>
      </c>
      <c r="D137">
        <v>14</v>
      </c>
      <c r="E137">
        <v>4</v>
      </c>
      <c r="F137">
        <v>98</v>
      </c>
    </row>
    <row r="138" spans="1:6" x14ac:dyDescent="0.25">
      <c r="A138" s="8" t="s">
        <v>853</v>
      </c>
      <c r="B138" s="8" t="s">
        <v>823</v>
      </c>
    </row>
    <row r="139" spans="1:6" x14ac:dyDescent="0.25">
      <c r="A139" s="8" t="s">
        <v>820</v>
      </c>
      <c r="B139" t="s">
        <v>186</v>
      </c>
      <c r="C139" t="s">
        <v>385</v>
      </c>
      <c r="D139" t="s">
        <v>325</v>
      </c>
      <c r="E139" t="s">
        <v>349</v>
      </c>
      <c r="F139" t="s">
        <v>824</v>
      </c>
    </row>
    <row r="140" spans="1:6" x14ac:dyDescent="0.25">
      <c r="A140" s="9" t="s">
        <v>193</v>
      </c>
      <c r="B140">
        <v>60</v>
      </c>
      <c r="D140">
        <v>6</v>
      </c>
      <c r="E140">
        <v>4</v>
      </c>
      <c r="F140">
        <v>70</v>
      </c>
    </row>
    <row r="141" spans="1:6" x14ac:dyDescent="0.25">
      <c r="A141" s="9" t="s">
        <v>192</v>
      </c>
      <c r="B141">
        <v>15</v>
      </c>
      <c r="C141">
        <v>1</v>
      </c>
      <c r="D141">
        <v>8</v>
      </c>
      <c r="F141">
        <v>24</v>
      </c>
    </row>
    <row r="142" spans="1:6" x14ac:dyDescent="0.25">
      <c r="A142" s="9" t="s">
        <v>236</v>
      </c>
      <c r="B142">
        <v>2</v>
      </c>
      <c r="F142">
        <v>2</v>
      </c>
    </row>
    <row r="143" spans="1:6" x14ac:dyDescent="0.25">
      <c r="A143" s="9" t="s">
        <v>200</v>
      </c>
      <c r="B143">
        <v>2</v>
      </c>
      <c r="F143">
        <v>2</v>
      </c>
    </row>
    <row r="144" spans="1:6" x14ac:dyDescent="0.25">
      <c r="A144" s="9" t="s">
        <v>824</v>
      </c>
      <c r="B144">
        <v>79</v>
      </c>
      <c r="C144">
        <v>1</v>
      </c>
      <c r="D144">
        <v>14</v>
      </c>
      <c r="E144">
        <v>4</v>
      </c>
      <c r="F144">
        <v>98</v>
      </c>
    </row>
    <row r="153" spans="1:5" x14ac:dyDescent="0.25">
      <c r="A153" s="8" t="s">
        <v>854</v>
      </c>
      <c r="B153" s="8" t="s">
        <v>823</v>
      </c>
    </row>
    <row r="154" spans="1:5" x14ac:dyDescent="0.25">
      <c r="A154" s="8" t="s">
        <v>820</v>
      </c>
      <c r="B154" t="s">
        <v>196</v>
      </c>
      <c r="C154" t="s">
        <v>197</v>
      </c>
      <c r="D154" t="s">
        <v>198</v>
      </c>
      <c r="E154" t="s">
        <v>824</v>
      </c>
    </row>
    <row r="155" spans="1:5" x14ac:dyDescent="0.25">
      <c r="A155" s="9" t="s">
        <v>186</v>
      </c>
      <c r="B155">
        <v>3</v>
      </c>
      <c r="C155">
        <v>20</v>
      </c>
      <c r="D155">
        <v>16</v>
      </c>
      <c r="E155">
        <v>39</v>
      </c>
    </row>
    <row r="156" spans="1:5" x14ac:dyDescent="0.25">
      <c r="A156" s="9" t="s">
        <v>385</v>
      </c>
      <c r="D156">
        <v>1</v>
      </c>
      <c r="E156">
        <v>1</v>
      </c>
    </row>
    <row r="157" spans="1:5" x14ac:dyDescent="0.25">
      <c r="A157" s="9" t="s">
        <v>325</v>
      </c>
      <c r="C157">
        <v>2</v>
      </c>
      <c r="D157">
        <v>5</v>
      </c>
      <c r="E157">
        <v>7</v>
      </c>
    </row>
    <row r="158" spans="1:5" x14ac:dyDescent="0.25">
      <c r="A158" s="9" t="s">
        <v>349</v>
      </c>
      <c r="C158">
        <v>1</v>
      </c>
      <c r="D158">
        <v>1</v>
      </c>
      <c r="E158">
        <v>2</v>
      </c>
    </row>
    <row r="159" spans="1:5" x14ac:dyDescent="0.25">
      <c r="A159" s="9" t="s">
        <v>824</v>
      </c>
      <c r="B159">
        <v>3</v>
      </c>
      <c r="C159">
        <v>23</v>
      </c>
      <c r="D159">
        <v>23</v>
      </c>
      <c r="E159">
        <v>49</v>
      </c>
    </row>
    <row r="160" spans="1:5" x14ac:dyDescent="0.25">
      <c r="A160" s="8" t="s">
        <v>855</v>
      </c>
      <c r="B160" s="8" t="s">
        <v>823</v>
      </c>
    </row>
    <row r="161" spans="1:5" x14ac:dyDescent="0.25">
      <c r="A161" s="8" t="s">
        <v>820</v>
      </c>
      <c r="B161" t="s">
        <v>196</v>
      </c>
      <c r="C161" t="s">
        <v>197</v>
      </c>
      <c r="D161" t="s">
        <v>198</v>
      </c>
      <c r="E161" t="s">
        <v>824</v>
      </c>
    </row>
    <row r="162" spans="1:5" x14ac:dyDescent="0.25">
      <c r="A162" s="9" t="s">
        <v>186</v>
      </c>
      <c r="B162">
        <v>3</v>
      </c>
      <c r="C162">
        <v>20</v>
      </c>
      <c r="D162">
        <v>16</v>
      </c>
      <c r="E162">
        <v>39</v>
      </c>
    </row>
    <row r="163" spans="1:5" x14ac:dyDescent="0.25">
      <c r="A163" s="9" t="s">
        <v>385</v>
      </c>
      <c r="D163">
        <v>1</v>
      </c>
      <c r="E163">
        <v>1</v>
      </c>
    </row>
    <row r="164" spans="1:5" x14ac:dyDescent="0.25">
      <c r="A164" s="9" t="s">
        <v>325</v>
      </c>
      <c r="C164">
        <v>2</v>
      </c>
      <c r="D164">
        <v>5</v>
      </c>
      <c r="E164">
        <v>7</v>
      </c>
    </row>
    <row r="165" spans="1:5" x14ac:dyDescent="0.25">
      <c r="A165" s="9" t="s">
        <v>349</v>
      </c>
      <c r="C165">
        <v>1</v>
      </c>
      <c r="D165">
        <v>1</v>
      </c>
      <c r="E165">
        <v>2</v>
      </c>
    </row>
    <row r="166" spans="1:5" x14ac:dyDescent="0.25">
      <c r="A166" s="9" t="s">
        <v>824</v>
      </c>
      <c r="B166">
        <v>3</v>
      </c>
      <c r="C166">
        <v>23</v>
      </c>
      <c r="D166">
        <v>23</v>
      </c>
      <c r="E166">
        <v>49</v>
      </c>
    </row>
    <row r="167" spans="1:5" x14ac:dyDescent="0.25">
      <c r="A167" s="8" t="s">
        <v>856</v>
      </c>
      <c r="B167" s="8" t="s">
        <v>823</v>
      </c>
    </row>
    <row r="168" spans="1:5" x14ac:dyDescent="0.25">
      <c r="A168" s="8" t="s">
        <v>820</v>
      </c>
      <c r="B168" t="s">
        <v>196</v>
      </c>
      <c r="C168" t="s">
        <v>197</v>
      </c>
      <c r="D168" t="s">
        <v>198</v>
      </c>
      <c r="E168" t="s">
        <v>824</v>
      </c>
    </row>
    <row r="169" spans="1:5" x14ac:dyDescent="0.25">
      <c r="A169" s="9" t="s">
        <v>186</v>
      </c>
      <c r="B169">
        <v>5</v>
      </c>
      <c r="C169">
        <v>25</v>
      </c>
      <c r="D169">
        <v>9</v>
      </c>
      <c r="E169">
        <v>39</v>
      </c>
    </row>
    <row r="170" spans="1:5" x14ac:dyDescent="0.25">
      <c r="A170" s="9" t="s">
        <v>385</v>
      </c>
      <c r="C170">
        <v>1</v>
      </c>
      <c r="E170">
        <v>1</v>
      </c>
    </row>
    <row r="171" spans="1:5" x14ac:dyDescent="0.25">
      <c r="A171" s="9" t="s">
        <v>325</v>
      </c>
      <c r="C171">
        <v>4</v>
      </c>
      <c r="D171">
        <v>3</v>
      </c>
      <c r="E171">
        <v>7</v>
      </c>
    </row>
    <row r="172" spans="1:5" x14ac:dyDescent="0.25">
      <c r="A172" s="9" t="s">
        <v>349</v>
      </c>
      <c r="C172">
        <v>1</v>
      </c>
      <c r="D172">
        <v>1</v>
      </c>
      <c r="E172">
        <v>2</v>
      </c>
    </row>
    <row r="173" spans="1:5" x14ac:dyDescent="0.25">
      <c r="A173" s="9" t="s">
        <v>824</v>
      </c>
      <c r="B173">
        <v>5</v>
      </c>
      <c r="C173">
        <v>31</v>
      </c>
      <c r="D173">
        <v>13</v>
      </c>
      <c r="E173">
        <v>49</v>
      </c>
    </row>
    <row r="184" spans="1:8" x14ac:dyDescent="0.25">
      <c r="A184" s="8" t="s">
        <v>857</v>
      </c>
      <c r="B184" s="8" t="s">
        <v>823</v>
      </c>
    </row>
    <row r="185" spans="1:8" x14ac:dyDescent="0.25">
      <c r="A185" s="8" t="s">
        <v>820</v>
      </c>
      <c r="B185" t="s">
        <v>203</v>
      </c>
      <c r="C185" t="s">
        <v>407</v>
      </c>
      <c r="D185" t="s">
        <v>202</v>
      </c>
      <c r="E185" t="s">
        <v>264</v>
      </c>
      <c r="F185" t="s">
        <v>433</v>
      </c>
      <c r="G185" t="s">
        <v>204</v>
      </c>
      <c r="H185" t="s">
        <v>824</v>
      </c>
    </row>
    <row r="186" spans="1:8" x14ac:dyDescent="0.25">
      <c r="A186" s="9" t="s">
        <v>186</v>
      </c>
      <c r="B186">
        <v>6</v>
      </c>
      <c r="D186">
        <v>29</v>
      </c>
      <c r="E186">
        <v>1</v>
      </c>
      <c r="F186">
        <v>1</v>
      </c>
      <c r="G186">
        <v>2</v>
      </c>
      <c r="H186">
        <v>39</v>
      </c>
    </row>
    <row r="187" spans="1:8" x14ac:dyDescent="0.25">
      <c r="A187" s="9" t="s">
        <v>385</v>
      </c>
      <c r="D187">
        <v>1</v>
      </c>
      <c r="H187">
        <v>1</v>
      </c>
    </row>
    <row r="188" spans="1:8" x14ac:dyDescent="0.25">
      <c r="A188" s="9" t="s">
        <v>325</v>
      </c>
      <c r="B188">
        <v>2</v>
      </c>
      <c r="D188">
        <v>2</v>
      </c>
      <c r="G188">
        <v>3</v>
      </c>
      <c r="H188">
        <v>7</v>
      </c>
    </row>
    <row r="189" spans="1:8" x14ac:dyDescent="0.25">
      <c r="A189" s="9" t="s">
        <v>349</v>
      </c>
      <c r="C189">
        <v>1</v>
      </c>
      <c r="D189">
        <v>1</v>
      </c>
      <c r="H189">
        <v>2</v>
      </c>
    </row>
    <row r="190" spans="1:8" x14ac:dyDescent="0.25">
      <c r="A190" s="9" t="s">
        <v>824</v>
      </c>
      <c r="B190">
        <v>8</v>
      </c>
      <c r="C190">
        <v>1</v>
      </c>
      <c r="D190">
        <v>33</v>
      </c>
      <c r="E190">
        <v>1</v>
      </c>
      <c r="F190">
        <v>1</v>
      </c>
      <c r="G190">
        <v>5</v>
      </c>
      <c r="H190">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4C9A-F5C1-4079-9BE3-1A1F64B7F50C}">
  <dimension ref="B1:O73"/>
  <sheetViews>
    <sheetView zoomScale="75" zoomScaleNormal="55" workbookViewId="0">
      <selection activeCell="M44" sqref="M44"/>
    </sheetView>
  </sheetViews>
  <sheetFormatPr defaultColWidth="10.453125" defaultRowHeight="12.5" x14ac:dyDescent="0.25"/>
  <cols>
    <col min="2" max="2" width="87.6328125" bestFit="1" customWidth="1"/>
    <col min="3" max="3" width="24.6328125" bestFit="1" customWidth="1"/>
    <col min="4" max="4" width="15.6328125" bestFit="1" customWidth="1"/>
    <col min="5" max="5" width="14" bestFit="1" customWidth="1"/>
    <col min="6" max="6" width="16.453125" bestFit="1" customWidth="1"/>
    <col min="7" max="7" width="7" bestFit="1" customWidth="1"/>
    <col min="8" max="8" width="11.36328125" bestFit="1" customWidth="1"/>
    <col min="9" max="9" width="20.6328125" bestFit="1" customWidth="1"/>
    <col min="10" max="10" width="15.81640625" bestFit="1" customWidth="1"/>
    <col min="11" max="11" width="14" bestFit="1" customWidth="1"/>
    <col min="12" max="12" width="19" bestFit="1" customWidth="1"/>
    <col min="13" max="13" width="18.453125" bestFit="1" customWidth="1"/>
    <col min="14" max="14" width="21.6328125" bestFit="1" customWidth="1"/>
    <col min="15" max="15" width="8.81640625" bestFit="1" customWidth="1"/>
    <col min="16" max="16" width="11.81640625" bestFit="1" customWidth="1"/>
    <col min="17" max="17" width="11.36328125" bestFit="1" customWidth="1"/>
    <col min="18" max="18" width="92.6328125" bestFit="1" customWidth="1"/>
    <col min="19" max="19" width="87.6328125" bestFit="1" customWidth="1"/>
    <col min="20" max="20" width="92.6328125" bestFit="1" customWidth="1"/>
    <col min="21" max="21" width="101.453125" bestFit="1" customWidth="1"/>
    <col min="22" max="22" width="106.453125" bestFit="1" customWidth="1"/>
    <col min="23" max="23" width="87.6328125" bestFit="1" customWidth="1"/>
    <col min="24" max="24" width="92.6328125" bestFit="1" customWidth="1"/>
    <col min="25" max="25" width="104.1796875" bestFit="1" customWidth="1"/>
    <col min="26" max="26" width="109.1796875" bestFit="1" customWidth="1"/>
    <col min="27" max="27" width="87.6328125" bestFit="1" customWidth="1"/>
    <col min="28" max="28" width="92.6328125" bestFit="1" customWidth="1"/>
    <col min="29" max="29" width="94.36328125" bestFit="1" customWidth="1"/>
    <col min="30" max="30" width="99.453125" bestFit="1" customWidth="1"/>
    <col min="31" max="31" width="92.6328125" bestFit="1" customWidth="1"/>
    <col min="32" max="33" width="97.6328125" bestFit="1" customWidth="1"/>
    <col min="34" max="34" width="92.6328125" bestFit="1" customWidth="1"/>
    <col min="35" max="35" width="18.453125" bestFit="1" customWidth="1"/>
    <col min="36" max="36" width="10.1796875" bestFit="1" customWidth="1"/>
    <col min="37" max="37" width="15.1796875" bestFit="1" customWidth="1"/>
    <col min="38" max="38" width="44.453125" bestFit="1" customWidth="1"/>
    <col min="39" max="39" width="18" bestFit="1" customWidth="1"/>
    <col min="40" max="40" width="12.1796875" bestFit="1" customWidth="1"/>
    <col min="41" max="41" width="44.453125" bestFit="1" customWidth="1"/>
    <col min="42" max="42" width="14.81640625" bestFit="1" customWidth="1"/>
    <col min="43" max="43" width="9.453125" bestFit="1" customWidth="1"/>
    <col min="44" max="44" width="44.453125" bestFit="1" customWidth="1"/>
    <col min="45" max="45" width="12" bestFit="1" customWidth="1"/>
    <col min="46" max="46" width="12.453125" bestFit="1" customWidth="1"/>
    <col min="47" max="47" width="44.453125" bestFit="1" customWidth="1"/>
    <col min="48" max="48" width="15" bestFit="1" customWidth="1"/>
    <col min="49" max="49" width="10.453125" bestFit="1" customWidth="1"/>
  </cols>
  <sheetData>
    <row r="1" spans="2:15" x14ac:dyDescent="0.25">
      <c r="B1" s="8" t="s">
        <v>822</v>
      </c>
      <c r="C1" s="8" t="s">
        <v>823</v>
      </c>
    </row>
    <row r="2" spans="2:15" x14ac:dyDescent="0.25">
      <c r="B2" s="8" t="s">
        <v>820</v>
      </c>
      <c r="C2" t="s">
        <v>472</v>
      </c>
      <c r="D2" t="s">
        <v>353</v>
      </c>
      <c r="E2" t="s">
        <v>227</v>
      </c>
      <c r="F2" t="s">
        <v>250</v>
      </c>
      <c r="G2" t="s">
        <v>301</v>
      </c>
      <c r="H2" t="s">
        <v>317</v>
      </c>
      <c r="I2" t="s">
        <v>393</v>
      </c>
      <c r="J2" t="s">
        <v>261</v>
      </c>
      <c r="K2" t="s">
        <v>334</v>
      </c>
      <c r="L2" t="s">
        <v>305</v>
      </c>
      <c r="M2" t="s">
        <v>190</v>
      </c>
      <c r="N2" t="s">
        <v>858</v>
      </c>
      <c r="O2" t="s">
        <v>824</v>
      </c>
    </row>
    <row r="3" spans="2:15" x14ac:dyDescent="0.25">
      <c r="B3" s="9" t="s">
        <v>186</v>
      </c>
      <c r="E3">
        <v>11</v>
      </c>
      <c r="F3">
        <v>9</v>
      </c>
      <c r="G3">
        <v>1</v>
      </c>
      <c r="H3">
        <v>7</v>
      </c>
      <c r="I3">
        <v>1</v>
      </c>
      <c r="J3">
        <v>4</v>
      </c>
      <c r="K3">
        <v>1</v>
      </c>
      <c r="L3">
        <v>2</v>
      </c>
      <c r="M3">
        <v>3</v>
      </c>
      <c r="O3">
        <v>39</v>
      </c>
    </row>
    <row r="4" spans="2:15" x14ac:dyDescent="0.25">
      <c r="B4" s="10" t="s">
        <v>189</v>
      </c>
      <c r="G4">
        <v>1</v>
      </c>
      <c r="H4">
        <v>7</v>
      </c>
      <c r="I4">
        <v>1</v>
      </c>
      <c r="L4">
        <v>2</v>
      </c>
      <c r="M4">
        <v>3</v>
      </c>
      <c r="O4">
        <v>14</v>
      </c>
    </row>
    <row r="5" spans="2:15" x14ac:dyDescent="0.25">
      <c r="B5" s="10" t="s">
        <v>226</v>
      </c>
      <c r="E5">
        <v>11</v>
      </c>
      <c r="F5">
        <v>9</v>
      </c>
      <c r="J5">
        <v>4</v>
      </c>
      <c r="K5">
        <v>1</v>
      </c>
      <c r="O5">
        <v>25</v>
      </c>
    </row>
    <row r="6" spans="2:15" x14ac:dyDescent="0.25">
      <c r="B6" s="9" t="s">
        <v>385</v>
      </c>
      <c r="H6">
        <v>1</v>
      </c>
      <c r="O6">
        <v>1</v>
      </c>
    </row>
    <row r="7" spans="2:15" x14ac:dyDescent="0.25">
      <c r="B7" s="10" t="s">
        <v>189</v>
      </c>
      <c r="H7">
        <v>1</v>
      </c>
      <c r="O7">
        <v>1</v>
      </c>
    </row>
    <row r="8" spans="2:15" x14ac:dyDescent="0.25">
      <c r="B8" s="9" t="s">
        <v>325</v>
      </c>
      <c r="C8">
        <v>1</v>
      </c>
      <c r="D8">
        <v>1</v>
      </c>
      <c r="E8">
        <v>1</v>
      </c>
      <c r="G8">
        <v>1</v>
      </c>
      <c r="H8">
        <v>3</v>
      </c>
      <c r="J8">
        <v>1</v>
      </c>
      <c r="O8">
        <v>8</v>
      </c>
    </row>
    <row r="9" spans="2:15" x14ac:dyDescent="0.25">
      <c r="B9" s="10" t="s">
        <v>189</v>
      </c>
      <c r="G9">
        <v>1</v>
      </c>
      <c r="H9">
        <v>3</v>
      </c>
      <c r="O9">
        <v>4</v>
      </c>
    </row>
    <row r="10" spans="2:15" x14ac:dyDescent="0.25">
      <c r="B10" s="10" t="s">
        <v>226</v>
      </c>
      <c r="C10">
        <v>1</v>
      </c>
      <c r="D10">
        <v>1</v>
      </c>
      <c r="E10">
        <v>1</v>
      </c>
      <c r="J10">
        <v>1</v>
      </c>
      <c r="O10">
        <v>4</v>
      </c>
    </row>
    <row r="11" spans="2:15" x14ac:dyDescent="0.25">
      <c r="B11" s="9" t="s">
        <v>349</v>
      </c>
      <c r="E11">
        <v>1</v>
      </c>
      <c r="F11">
        <v>1</v>
      </c>
      <c r="O11">
        <v>2</v>
      </c>
    </row>
    <row r="12" spans="2:15" x14ac:dyDescent="0.25">
      <c r="B12" s="10" t="s">
        <v>226</v>
      </c>
      <c r="E12">
        <v>1</v>
      </c>
      <c r="F12">
        <v>1</v>
      </c>
      <c r="O12">
        <v>2</v>
      </c>
    </row>
    <row r="13" spans="2:15" x14ac:dyDescent="0.25">
      <c r="B13" s="9" t="s">
        <v>858</v>
      </c>
    </row>
    <row r="14" spans="2:15" x14ac:dyDescent="0.25">
      <c r="B14" s="10" t="s">
        <v>858</v>
      </c>
    </row>
    <row r="15" spans="2:15" x14ac:dyDescent="0.25">
      <c r="B15" s="9" t="s">
        <v>824</v>
      </c>
      <c r="C15">
        <v>1</v>
      </c>
      <c r="D15">
        <v>1</v>
      </c>
      <c r="E15">
        <v>13</v>
      </c>
      <c r="F15">
        <v>10</v>
      </c>
      <c r="G15">
        <v>2</v>
      </c>
      <c r="H15">
        <v>11</v>
      </c>
      <c r="I15">
        <v>1</v>
      </c>
      <c r="J15">
        <v>5</v>
      </c>
      <c r="K15">
        <v>1</v>
      </c>
      <c r="L15">
        <v>2</v>
      </c>
      <c r="M15">
        <v>3</v>
      </c>
      <c r="O15">
        <v>50</v>
      </c>
    </row>
    <row r="29" spans="2:9" x14ac:dyDescent="0.25">
      <c r="B29" s="8" t="s">
        <v>859</v>
      </c>
      <c r="C29" s="8" t="s">
        <v>823</v>
      </c>
    </row>
    <row r="30" spans="2:9" x14ac:dyDescent="0.25">
      <c r="B30" s="8" t="s">
        <v>820</v>
      </c>
      <c r="C30" t="s">
        <v>236</v>
      </c>
      <c r="D30" t="s">
        <v>200</v>
      </c>
      <c r="E30" t="s">
        <v>193</v>
      </c>
      <c r="F30" t="s">
        <v>192</v>
      </c>
      <c r="G30" t="s">
        <v>367</v>
      </c>
      <c r="H30" t="s">
        <v>858</v>
      </c>
      <c r="I30" t="s">
        <v>824</v>
      </c>
    </row>
    <row r="31" spans="2:9" x14ac:dyDescent="0.25">
      <c r="B31" s="9" t="s">
        <v>186</v>
      </c>
      <c r="C31">
        <v>5</v>
      </c>
      <c r="D31">
        <v>1</v>
      </c>
      <c r="E31">
        <v>10</v>
      </c>
      <c r="F31">
        <v>23</v>
      </c>
      <c r="I31">
        <v>39</v>
      </c>
    </row>
    <row r="32" spans="2:9" x14ac:dyDescent="0.25">
      <c r="B32" s="9" t="s">
        <v>385</v>
      </c>
      <c r="F32">
        <v>1</v>
      </c>
      <c r="I32">
        <v>1</v>
      </c>
    </row>
    <row r="33" spans="2:9" x14ac:dyDescent="0.25">
      <c r="B33" s="9" t="s">
        <v>325</v>
      </c>
      <c r="C33">
        <v>1</v>
      </c>
      <c r="D33">
        <v>1</v>
      </c>
      <c r="E33">
        <v>1</v>
      </c>
      <c r="F33">
        <v>4</v>
      </c>
      <c r="G33">
        <v>1</v>
      </c>
      <c r="I33">
        <v>8</v>
      </c>
    </row>
    <row r="34" spans="2:9" x14ac:dyDescent="0.25">
      <c r="B34" s="9" t="s">
        <v>349</v>
      </c>
      <c r="F34">
        <v>2</v>
      </c>
      <c r="I34">
        <v>2</v>
      </c>
    </row>
    <row r="35" spans="2:9" x14ac:dyDescent="0.25">
      <c r="B35" s="9" t="s">
        <v>858</v>
      </c>
    </row>
    <row r="36" spans="2:9" x14ac:dyDescent="0.25">
      <c r="B36" s="9" t="s">
        <v>824</v>
      </c>
      <c r="C36">
        <v>6</v>
      </c>
      <c r="D36">
        <v>2</v>
      </c>
      <c r="E36">
        <v>11</v>
      </c>
      <c r="F36">
        <v>30</v>
      </c>
      <c r="G36">
        <v>1</v>
      </c>
      <c r="I36">
        <v>50</v>
      </c>
    </row>
    <row r="42" spans="2:9" x14ac:dyDescent="0.25">
      <c r="B42" s="8" t="s">
        <v>860</v>
      </c>
      <c r="C42" s="8" t="s">
        <v>823</v>
      </c>
    </row>
    <row r="43" spans="2:9" x14ac:dyDescent="0.25">
      <c r="B43" s="8" t="s">
        <v>820</v>
      </c>
      <c r="C43" t="s">
        <v>196</v>
      </c>
      <c r="D43" t="s">
        <v>197</v>
      </c>
      <c r="E43" t="s">
        <v>198</v>
      </c>
      <c r="F43" t="s">
        <v>295</v>
      </c>
      <c r="G43" t="s">
        <v>858</v>
      </c>
      <c r="H43" t="s">
        <v>824</v>
      </c>
    </row>
    <row r="44" spans="2:9" x14ac:dyDescent="0.25">
      <c r="B44" s="9" t="s">
        <v>186</v>
      </c>
      <c r="C44">
        <v>9</v>
      </c>
      <c r="D44">
        <v>20</v>
      </c>
      <c r="E44">
        <v>9</v>
      </c>
      <c r="F44">
        <v>1</v>
      </c>
      <c r="H44">
        <v>39</v>
      </c>
    </row>
    <row r="45" spans="2:9" x14ac:dyDescent="0.25">
      <c r="B45" s="9" t="s">
        <v>385</v>
      </c>
      <c r="E45">
        <v>1</v>
      </c>
      <c r="H45">
        <v>1</v>
      </c>
    </row>
    <row r="46" spans="2:9" x14ac:dyDescent="0.25">
      <c r="B46" s="9" t="s">
        <v>325</v>
      </c>
      <c r="C46">
        <v>3</v>
      </c>
      <c r="D46">
        <v>3</v>
      </c>
      <c r="E46">
        <v>2</v>
      </c>
      <c r="H46">
        <v>8</v>
      </c>
    </row>
    <row r="47" spans="2:9" x14ac:dyDescent="0.25">
      <c r="B47" s="9" t="s">
        <v>349</v>
      </c>
      <c r="D47">
        <v>2</v>
      </c>
      <c r="H47">
        <v>2</v>
      </c>
    </row>
    <row r="48" spans="2:9" x14ac:dyDescent="0.25">
      <c r="B48" s="9" t="s">
        <v>858</v>
      </c>
    </row>
    <row r="49" spans="2:8" x14ac:dyDescent="0.25">
      <c r="B49" s="9" t="s">
        <v>824</v>
      </c>
      <c r="C49">
        <v>12</v>
      </c>
      <c r="D49">
        <v>25</v>
      </c>
      <c r="E49">
        <v>12</v>
      </c>
      <c r="F49">
        <v>1</v>
      </c>
      <c r="H49">
        <v>50</v>
      </c>
    </row>
    <row r="66" spans="2:8" x14ac:dyDescent="0.25">
      <c r="B66" s="8" t="s">
        <v>861</v>
      </c>
      <c r="C66" s="8" t="s">
        <v>823</v>
      </c>
    </row>
    <row r="67" spans="2:8" x14ac:dyDescent="0.25">
      <c r="B67" s="8" t="s">
        <v>820</v>
      </c>
      <c r="C67" t="s">
        <v>196</v>
      </c>
      <c r="D67" t="s">
        <v>197</v>
      </c>
      <c r="E67" t="s">
        <v>216</v>
      </c>
      <c r="F67" t="s">
        <v>198</v>
      </c>
      <c r="G67" t="s">
        <v>858</v>
      </c>
      <c r="H67" t="s">
        <v>824</v>
      </c>
    </row>
    <row r="68" spans="2:8" x14ac:dyDescent="0.25">
      <c r="B68" s="9" t="s">
        <v>186</v>
      </c>
      <c r="C68">
        <v>6</v>
      </c>
      <c r="D68">
        <v>21</v>
      </c>
      <c r="E68">
        <v>4</v>
      </c>
      <c r="F68">
        <v>8</v>
      </c>
      <c r="H68">
        <v>39</v>
      </c>
    </row>
    <row r="69" spans="2:8" x14ac:dyDescent="0.25">
      <c r="B69" s="9" t="s">
        <v>385</v>
      </c>
      <c r="D69">
        <v>1</v>
      </c>
      <c r="H69">
        <v>1</v>
      </c>
    </row>
    <row r="70" spans="2:8" x14ac:dyDescent="0.25">
      <c r="B70" s="9" t="s">
        <v>325</v>
      </c>
      <c r="C70">
        <v>2</v>
      </c>
      <c r="D70">
        <v>4</v>
      </c>
      <c r="E70">
        <v>1</v>
      </c>
      <c r="F70">
        <v>1</v>
      </c>
      <c r="H70">
        <v>8</v>
      </c>
    </row>
    <row r="71" spans="2:8" x14ac:dyDescent="0.25">
      <c r="B71" s="9" t="s">
        <v>349</v>
      </c>
      <c r="D71">
        <v>2</v>
      </c>
      <c r="H71">
        <v>2</v>
      </c>
    </row>
    <row r="72" spans="2:8" x14ac:dyDescent="0.25">
      <c r="B72" s="9" t="s">
        <v>858</v>
      </c>
    </row>
    <row r="73" spans="2:8" x14ac:dyDescent="0.25">
      <c r="B73" s="9" t="s">
        <v>824</v>
      </c>
      <c r="C73">
        <v>8</v>
      </c>
      <c r="D73">
        <v>28</v>
      </c>
      <c r="E73">
        <v>5</v>
      </c>
      <c r="F73">
        <v>9</v>
      </c>
      <c r="H73">
        <v>50</v>
      </c>
    </row>
  </sheetData>
  <phoneticPr fontId="11" type="noConversion"/>
  <pageMargins left="0.7" right="0.7" top="0.75" bottom="0.75" header="0.3" footer="0.3"/>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8C6C-4529-47B6-8A4D-A5A4E711BEC0}">
  <dimension ref="A1:M14"/>
  <sheetViews>
    <sheetView workbookViewId="0"/>
  </sheetViews>
  <sheetFormatPr defaultColWidth="11.453125" defaultRowHeight="12.5" x14ac:dyDescent="0.25"/>
  <cols>
    <col min="10" max="10" width="10.1796875" customWidth="1"/>
    <col min="12" max="12" width="10.6328125" customWidth="1"/>
  </cols>
  <sheetData>
    <row r="1" spans="1:13" ht="13" thickBot="1" x14ac:dyDescent="0.3"/>
    <row r="2" spans="1:13" ht="33" customHeight="1" thickBot="1" x14ac:dyDescent="0.3">
      <c r="A2" s="41" t="s">
        <v>862</v>
      </c>
      <c r="B2" s="42"/>
      <c r="C2" s="42"/>
      <c r="D2" s="42"/>
      <c r="E2" s="42"/>
      <c r="F2" s="42"/>
      <c r="G2" s="42"/>
      <c r="H2" s="42"/>
      <c r="I2" s="42"/>
      <c r="J2" s="42"/>
      <c r="K2" s="42"/>
      <c r="L2" s="42"/>
      <c r="M2" s="43"/>
    </row>
    <row r="3" spans="1:13" ht="16" customHeight="1" thickBot="1" x14ac:dyDescent="0.3">
      <c r="A3" s="37"/>
      <c r="B3" s="44" t="s">
        <v>863</v>
      </c>
      <c r="C3" s="45"/>
      <c r="D3" s="44" t="s">
        <v>864</v>
      </c>
      <c r="E3" s="45"/>
      <c r="F3" s="44" t="s">
        <v>863</v>
      </c>
      <c r="G3" s="45"/>
      <c r="H3" s="44" t="s">
        <v>864</v>
      </c>
      <c r="I3" s="45"/>
      <c r="J3" s="44" t="s">
        <v>863</v>
      </c>
      <c r="K3" s="45"/>
      <c r="L3" s="44" t="s">
        <v>864</v>
      </c>
      <c r="M3" s="45"/>
    </row>
    <row r="4" spans="1:13" ht="44" thickBot="1" x14ac:dyDescent="0.3">
      <c r="A4" s="37"/>
      <c r="B4" s="38" t="s">
        <v>865</v>
      </c>
      <c r="C4" s="38" t="s">
        <v>866</v>
      </c>
      <c r="D4" s="38" t="s">
        <v>867</v>
      </c>
      <c r="E4" s="38" t="s">
        <v>868</v>
      </c>
      <c r="F4" s="38" t="s">
        <v>867</v>
      </c>
      <c r="G4" s="38" t="s">
        <v>868</v>
      </c>
      <c r="H4" s="38" t="s">
        <v>846</v>
      </c>
      <c r="I4" s="38" t="s">
        <v>868</v>
      </c>
      <c r="J4" s="38" t="s">
        <v>869</v>
      </c>
      <c r="K4" s="38" t="s">
        <v>870</v>
      </c>
      <c r="L4" s="38" t="s">
        <v>869</v>
      </c>
      <c r="M4" s="38" t="s">
        <v>871</v>
      </c>
    </row>
    <row r="5" spans="1:13" ht="15" thickBot="1" x14ac:dyDescent="0.3">
      <c r="A5" s="38" t="s">
        <v>186</v>
      </c>
      <c r="B5" s="39" t="s">
        <v>872</v>
      </c>
      <c r="C5" s="38"/>
      <c r="D5" s="38"/>
      <c r="E5" s="38"/>
      <c r="F5" s="37"/>
      <c r="G5" s="37"/>
      <c r="H5" s="37"/>
      <c r="I5" s="37"/>
      <c r="J5" s="37"/>
      <c r="K5" s="37"/>
      <c r="L5" s="37"/>
      <c r="M5" s="37"/>
    </row>
    <row r="6" spans="1:13" ht="15" thickBot="1" x14ac:dyDescent="0.3">
      <c r="A6" s="38" t="s">
        <v>349</v>
      </c>
      <c r="B6" s="38"/>
      <c r="C6" s="38"/>
      <c r="D6" s="38"/>
      <c r="E6" s="38"/>
      <c r="F6" s="37"/>
      <c r="G6" s="37"/>
      <c r="H6" s="37"/>
      <c r="I6" s="37"/>
      <c r="J6" s="37"/>
      <c r="K6" s="37"/>
      <c r="L6" s="37"/>
      <c r="M6" s="37"/>
    </row>
    <row r="7" spans="1:13" ht="15" thickBot="1" x14ac:dyDescent="0.3">
      <c r="A7" s="38" t="s">
        <v>325</v>
      </c>
      <c r="B7" s="38"/>
      <c r="C7" s="38"/>
      <c r="D7" s="38"/>
      <c r="E7" s="38"/>
      <c r="F7" s="37"/>
      <c r="G7" s="37"/>
      <c r="H7" s="37"/>
      <c r="I7" s="37"/>
      <c r="J7" s="37"/>
      <c r="K7" s="37"/>
      <c r="L7" s="37"/>
      <c r="M7" s="37"/>
    </row>
    <row r="8" spans="1:13" ht="13" thickBot="1" x14ac:dyDescent="0.3"/>
    <row r="9" spans="1:13" ht="15" thickBot="1" x14ac:dyDescent="0.3">
      <c r="A9" s="41" t="s">
        <v>862</v>
      </c>
      <c r="B9" s="42"/>
      <c r="C9" s="42"/>
      <c r="D9" s="42"/>
      <c r="E9" s="42"/>
      <c r="F9" s="42"/>
      <c r="G9" s="42"/>
      <c r="H9" s="42"/>
      <c r="I9" s="42"/>
      <c r="J9" s="42"/>
      <c r="K9" s="42"/>
      <c r="L9" s="42"/>
      <c r="M9" s="43"/>
    </row>
    <row r="10" spans="1:13" ht="16" customHeight="1" thickBot="1" x14ac:dyDescent="0.3">
      <c r="A10" s="37"/>
      <c r="B10" s="44" t="s">
        <v>863</v>
      </c>
      <c r="C10" s="45"/>
      <c r="D10" s="44" t="s">
        <v>864</v>
      </c>
      <c r="E10" s="45"/>
      <c r="F10" s="44" t="s">
        <v>863</v>
      </c>
      <c r="G10" s="45"/>
      <c r="H10" s="44" t="s">
        <v>864</v>
      </c>
      <c r="I10" s="45"/>
      <c r="J10" s="44" t="s">
        <v>863</v>
      </c>
      <c r="K10" s="45"/>
      <c r="L10" s="44" t="s">
        <v>864</v>
      </c>
      <c r="M10" s="45"/>
    </row>
    <row r="11" spans="1:13" ht="44" thickBot="1" x14ac:dyDescent="0.3">
      <c r="A11" s="37"/>
      <c r="B11" s="38" t="s">
        <v>865</v>
      </c>
      <c r="C11" s="38" t="s">
        <v>866</v>
      </c>
      <c r="D11" s="38" t="s">
        <v>867</v>
      </c>
      <c r="E11" s="38" t="s">
        <v>868</v>
      </c>
      <c r="F11" s="38" t="s">
        <v>867</v>
      </c>
      <c r="G11" s="38" t="s">
        <v>868</v>
      </c>
      <c r="H11" s="38" t="s">
        <v>846</v>
      </c>
      <c r="I11" s="38" t="s">
        <v>868</v>
      </c>
      <c r="J11" s="38" t="s">
        <v>869</v>
      </c>
      <c r="K11" s="38" t="s">
        <v>870</v>
      </c>
      <c r="L11" s="38" t="s">
        <v>869</v>
      </c>
      <c r="M11" s="38" t="s">
        <v>871</v>
      </c>
    </row>
    <row r="12" spans="1:13" ht="15" thickBot="1" x14ac:dyDescent="0.3">
      <c r="A12" s="38" t="s">
        <v>186</v>
      </c>
      <c r="B12" s="39" t="s">
        <v>872</v>
      </c>
      <c r="C12" s="38"/>
      <c r="D12" s="38"/>
      <c r="E12" s="38"/>
      <c r="F12" s="37"/>
      <c r="G12" s="37"/>
      <c r="H12" s="37"/>
      <c r="I12" s="37"/>
      <c r="J12" s="37"/>
      <c r="K12" s="37"/>
      <c r="L12" s="37"/>
      <c r="M12" s="37"/>
    </row>
    <row r="13" spans="1:13" ht="15" thickBot="1" x14ac:dyDescent="0.3">
      <c r="A13" s="38" t="s">
        <v>349</v>
      </c>
      <c r="B13" s="38"/>
      <c r="C13" s="38"/>
      <c r="D13" s="38"/>
      <c r="E13" s="38"/>
      <c r="F13" s="37"/>
      <c r="G13" s="37"/>
      <c r="H13" s="37"/>
      <c r="I13" s="37"/>
      <c r="J13" s="37"/>
      <c r="K13" s="37"/>
      <c r="L13" s="37"/>
      <c r="M13" s="37"/>
    </row>
    <row r="14" spans="1:13" ht="15" thickBot="1" x14ac:dyDescent="0.3">
      <c r="A14" s="38" t="s">
        <v>325</v>
      </c>
      <c r="B14" s="38"/>
      <c r="C14" s="38"/>
      <c r="D14" s="38"/>
      <c r="E14" s="38"/>
      <c r="F14" s="37"/>
      <c r="G14" s="37"/>
      <c r="H14" s="37"/>
      <c r="I14" s="37"/>
      <c r="J14" s="37"/>
      <c r="K14" s="37"/>
      <c r="L14" s="37"/>
      <c r="M14" s="37"/>
    </row>
  </sheetData>
  <mergeCells count="14">
    <mergeCell ref="A9:M9"/>
    <mergeCell ref="B10:C10"/>
    <mergeCell ref="D10:E10"/>
    <mergeCell ref="F10:G10"/>
    <mergeCell ref="H10:I10"/>
    <mergeCell ref="J10:K10"/>
    <mergeCell ref="L10:M10"/>
    <mergeCell ref="A2:M2"/>
    <mergeCell ref="F3:G3"/>
    <mergeCell ref="H3:I3"/>
    <mergeCell ref="J3:K3"/>
    <mergeCell ref="L3:M3"/>
    <mergeCell ref="B3:C3"/>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D0A7-6B22-DB49-86E5-649626C45633}">
  <dimension ref="A1:Z101"/>
  <sheetViews>
    <sheetView workbookViewId="0">
      <selection activeCell="C3" sqref="C3"/>
    </sheetView>
  </sheetViews>
  <sheetFormatPr defaultColWidth="10.453125" defaultRowHeight="12.5" x14ac:dyDescent="0.25"/>
  <cols>
    <col min="7" max="7" width="49.36328125" bestFit="1" customWidth="1"/>
    <col min="8" max="8" width="16.36328125" bestFit="1" customWidth="1"/>
    <col min="9" max="9" width="7.6328125" bestFit="1" customWidth="1"/>
    <col min="10" max="10" width="5.453125" bestFit="1" customWidth="1"/>
    <col min="11" max="12" width="7.6328125" bestFit="1" customWidth="1"/>
    <col min="13" max="13" width="10.1796875" bestFit="1" customWidth="1"/>
    <col min="14" max="14" width="9.6328125" bestFit="1" customWidth="1"/>
    <col min="15" max="15" width="7.36328125" bestFit="1" customWidth="1"/>
    <col min="16" max="16" width="25.6328125" bestFit="1" customWidth="1"/>
    <col min="17" max="17" width="13.1796875" bestFit="1" customWidth="1"/>
    <col min="18" max="18" width="13.36328125" bestFit="1" customWidth="1"/>
    <col min="19" max="19" width="26.6328125" bestFit="1" customWidth="1"/>
    <col min="20" max="20" width="50.1796875" bestFit="1" customWidth="1"/>
    <col min="21" max="21" width="6" bestFit="1" customWidth="1"/>
    <col min="22" max="22" width="14" bestFit="1" customWidth="1"/>
    <col min="23" max="23" width="10.81640625" bestFit="1" customWidth="1"/>
    <col min="24" max="24" width="7.6328125" bestFit="1" customWidth="1"/>
    <col min="25" max="25" width="11.1796875" bestFit="1" customWidth="1"/>
    <col min="26" max="26" width="11.36328125" bestFit="1" customWidth="1"/>
    <col min="27" max="27" width="23.453125" bestFit="1" customWidth="1"/>
    <col min="28" max="28" width="46.453125" bestFit="1" customWidth="1"/>
    <col min="29" max="29" width="9.1796875" bestFit="1" customWidth="1"/>
    <col min="30" max="30" width="7" bestFit="1" customWidth="1"/>
    <col min="31" max="31" width="12.453125" bestFit="1" customWidth="1"/>
    <col min="32" max="32" width="24.453125" bestFit="1" customWidth="1"/>
    <col min="33" max="33" width="46.1796875" bestFit="1" customWidth="1"/>
    <col min="34" max="34" width="13.453125" bestFit="1" customWidth="1"/>
    <col min="35" max="35" width="10.453125" bestFit="1" customWidth="1"/>
    <col min="36" max="36" width="7.453125" bestFit="1" customWidth="1"/>
    <col min="37" max="37" width="10.453125" bestFit="1" customWidth="1"/>
    <col min="38" max="38" width="49.1796875" bestFit="1" customWidth="1"/>
    <col min="39" max="39" width="10.453125" bestFit="1" customWidth="1"/>
    <col min="40" max="40" width="18.453125" bestFit="1" customWidth="1"/>
    <col min="41" max="41" width="10.1796875" bestFit="1" customWidth="1"/>
    <col min="42" max="42" width="15.1796875" bestFit="1" customWidth="1"/>
    <col min="43" max="43" width="44.453125" bestFit="1" customWidth="1"/>
    <col min="44" max="44" width="18" bestFit="1" customWidth="1"/>
    <col min="45" max="45" width="12.1796875" bestFit="1" customWidth="1"/>
    <col min="46" max="46" width="44.453125" bestFit="1" customWidth="1"/>
    <col min="47" max="47" width="14.81640625" bestFit="1" customWidth="1"/>
    <col min="48" max="48" width="9.453125" bestFit="1" customWidth="1"/>
    <col min="49" max="49" width="44.453125" bestFit="1" customWidth="1"/>
    <col min="50" max="50" width="12" bestFit="1" customWidth="1"/>
    <col min="51" max="51" width="12.453125" bestFit="1" customWidth="1"/>
    <col min="52" max="52" width="44.453125" bestFit="1" customWidth="1"/>
    <col min="53" max="53" width="15" bestFit="1" customWidth="1"/>
    <col min="54" max="54" width="10.453125" bestFit="1" customWidth="1"/>
  </cols>
  <sheetData>
    <row r="1" spans="1:26" x14ac:dyDescent="0.25">
      <c r="A1" t="s">
        <v>2</v>
      </c>
      <c r="B1" t="s">
        <v>3</v>
      </c>
      <c r="C1" t="s">
        <v>4</v>
      </c>
      <c r="D1" t="s">
        <v>5</v>
      </c>
      <c r="E1" t="s">
        <v>873</v>
      </c>
      <c r="G1" s="8" t="s">
        <v>874</v>
      </c>
      <c r="H1" s="8" t="s">
        <v>823</v>
      </c>
    </row>
    <row r="2" spans="1:26" x14ac:dyDescent="0.25">
      <c r="A2" t="s">
        <v>186</v>
      </c>
      <c r="B2" t="s">
        <v>187</v>
      </c>
      <c r="C2" t="s">
        <v>818</v>
      </c>
      <c r="D2" t="s">
        <v>805</v>
      </c>
      <c r="E2" t="s">
        <v>482</v>
      </c>
      <c r="G2" s="8" t="s">
        <v>820</v>
      </c>
      <c r="H2" t="s">
        <v>472</v>
      </c>
      <c r="I2" t="s">
        <v>353</v>
      </c>
      <c r="J2" t="s">
        <v>555</v>
      </c>
      <c r="K2" t="s">
        <v>227</v>
      </c>
      <c r="L2" t="s">
        <v>250</v>
      </c>
      <c r="M2" t="s">
        <v>806</v>
      </c>
      <c r="N2" t="s">
        <v>301</v>
      </c>
      <c r="O2" t="s">
        <v>813</v>
      </c>
      <c r="P2" t="s">
        <v>490</v>
      </c>
      <c r="Q2" t="s">
        <v>317</v>
      </c>
      <c r="R2" t="s">
        <v>261</v>
      </c>
      <c r="S2" t="s">
        <v>815</v>
      </c>
      <c r="T2" t="s">
        <v>817</v>
      </c>
      <c r="U2" t="s">
        <v>643</v>
      </c>
      <c r="V2" t="s">
        <v>305</v>
      </c>
      <c r="W2" t="s">
        <v>482</v>
      </c>
      <c r="X2" t="s">
        <v>190</v>
      </c>
      <c r="Y2" t="s">
        <v>814</v>
      </c>
      <c r="Z2" t="s">
        <v>824</v>
      </c>
    </row>
    <row r="3" spans="1:26" x14ac:dyDescent="0.25">
      <c r="A3" t="s">
        <v>325</v>
      </c>
      <c r="B3" t="s">
        <v>804</v>
      </c>
      <c r="C3" t="s">
        <v>539</v>
      </c>
      <c r="D3" t="s">
        <v>189</v>
      </c>
      <c r="E3" t="s">
        <v>806</v>
      </c>
      <c r="G3" s="9" t="s">
        <v>189</v>
      </c>
      <c r="M3">
        <v>2</v>
      </c>
      <c r="N3">
        <v>3</v>
      </c>
      <c r="O3">
        <v>2</v>
      </c>
      <c r="Q3">
        <v>5</v>
      </c>
      <c r="S3">
        <v>2</v>
      </c>
      <c r="T3">
        <v>4</v>
      </c>
      <c r="V3">
        <v>1</v>
      </c>
      <c r="W3">
        <v>5</v>
      </c>
      <c r="X3">
        <v>3</v>
      </c>
      <c r="Y3">
        <v>4</v>
      </c>
      <c r="Z3">
        <v>31</v>
      </c>
    </row>
    <row r="4" spans="1:26" x14ac:dyDescent="0.25">
      <c r="A4" t="s">
        <v>325</v>
      </c>
      <c r="B4" t="s">
        <v>804</v>
      </c>
      <c r="C4" t="s">
        <v>249</v>
      </c>
      <c r="D4" t="s">
        <v>226</v>
      </c>
      <c r="E4" t="s">
        <v>490</v>
      </c>
      <c r="G4" s="10" t="s">
        <v>186</v>
      </c>
      <c r="M4">
        <v>1</v>
      </c>
      <c r="N4">
        <v>3</v>
      </c>
      <c r="Q4">
        <v>1</v>
      </c>
      <c r="W4">
        <v>1</v>
      </c>
      <c r="Z4">
        <v>6</v>
      </c>
    </row>
    <row r="5" spans="1:26" x14ac:dyDescent="0.25">
      <c r="A5" t="s">
        <v>186</v>
      </c>
      <c r="B5" t="s">
        <v>187</v>
      </c>
      <c r="C5" t="s">
        <v>281</v>
      </c>
      <c r="D5" t="s">
        <v>226</v>
      </c>
      <c r="E5" t="s">
        <v>490</v>
      </c>
      <c r="G5" s="10" t="s">
        <v>325</v>
      </c>
      <c r="M5">
        <v>1</v>
      </c>
      <c r="Q5">
        <v>1</v>
      </c>
      <c r="T5">
        <v>1</v>
      </c>
      <c r="W5">
        <v>1</v>
      </c>
      <c r="Z5">
        <v>4</v>
      </c>
    </row>
    <row r="6" spans="1:26" x14ac:dyDescent="0.25">
      <c r="A6" t="s">
        <v>186</v>
      </c>
      <c r="B6" t="s">
        <v>187</v>
      </c>
      <c r="C6" t="s">
        <v>320</v>
      </c>
      <c r="D6" t="s">
        <v>805</v>
      </c>
      <c r="E6" t="s">
        <v>317</v>
      </c>
      <c r="G6" s="10" t="s">
        <v>349</v>
      </c>
      <c r="Q6">
        <v>2</v>
      </c>
      <c r="T6">
        <v>1</v>
      </c>
      <c r="V6">
        <v>1</v>
      </c>
      <c r="X6">
        <v>2</v>
      </c>
      <c r="Y6">
        <v>3</v>
      </c>
      <c r="Z6">
        <v>9</v>
      </c>
    </row>
    <row r="7" spans="1:26" x14ac:dyDescent="0.25">
      <c r="A7" t="s">
        <v>507</v>
      </c>
      <c r="B7" t="s">
        <v>187</v>
      </c>
      <c r="C7" t="s">
        <v>416</v>
      </c>
      <c r="D7" t="s">
        <v>226</v>
      </c>
      <c r="E7" t="s">
        <v>261</v>
      </c>
      <c r="G7" s="10" t="s">
        <v>507</v>
      </c>
      <c r="O7">
        <v>2</v>
      </c>
      <c r="Q7">
        <v>1</v>
      </c>
      <c r="S7">
        <v>2</v>
      </c>
      <c r="T7">
        <v>2</v>
      </c>
      <c r="W7">
        <v>3</v>
      </c>
      <c r="X7">
        <v>1</v>
      </c>
      <c r="Y7">
        <v>1</v>
      </c>
      <c r="Z7">
        <v>12</v>
      </c>
    </row>
    <row r="8" spans="1:26" x14ac:dyDescent="0.25">
      <c r="A8" t="s">
        <v>186</v>
      </c>
      <c r="B8" t="s">
        <v>187</v>
      </c>
      <c r="C8" t="s">
        <v>260</v>
      </c>
      <c r="D8" t="s">
        <v>805</v>
      </c>
      <c r="E8" t="s">
        <v>813</v>
      </c>
      <c r="G8" s="9" t="s">
        <v>226</v>
      </c>
      <c r="H8">
        <v>7</v>
      </c>
      <c r="I8">
        <v>3</v>
      </c>
      <c r="J8">
        <v>1</v>
      </c>
      <c r="K8">
        <v>7</v>
      </c>
      <c r="L8">
        <v>3</v>
      </c>
      <c r="P8">
        <v>4</v>
      </c>
      <c r="R8">
        <v>3</v>
      </c>
      <c r="U8">
        <v>6</v>
      </c>
      <c r="Z8">
        <v>34</v>
      </c>
    </row>
    <row r="9" spans="1:26" x14ac:dyDescent="0.25">
      <c r="A9" t="s">
        <v>186</v>
      </c>
      <c r="B9" t="s">
        <v>187</v>
      </c>
      <c r="C9" t="s">
        <v>617</v>
      </c>
      <c r="D9" t="s">
        <v>189</v>
      </c>
      <c r="E9" t="s">
        <v>317</v>
      </c>
      <c r="G9" s="10" t="s">
        <v>186</v>
      </c>
      <c r="H9">
        <v>1</v>
      </c>
      <c r="I9">
        <v>1</v>
      </c>
      <c r="J9">
        <v>1</v>
      </c>
      <c r="K9">
        <v>5</v>
      </c>
      <c r="L9">
        <v>2</v>
      </c>
      <c r="P9">
        <v>1</v>
      </c>
      <c r="U9">
        <v>1</v>
      </c>
      <c r="Z9">
        <v>12</v>
      </c>
    </row>
    <row r="10" spans="1:26" x14ac:dyDescent="0.25">
      <c r="A10" t="s">
        <v>349</v>
      </c>
      <c r="B10" t="s">
        <v>804</v>
      </c>
      <c r="C10" t="s">
        <v>404</v>
      </c>
      <c r="D10" t="s">
        <v>189</v>
      </c>
      <c r="E10" t="s">
        <v>317</v>
      </c>
      <c r="G10" s="10" t="s">
        <v>325</v>
      </c>
      <c r="H10">
        <v>3</v>
      </c>
      <c r="I10">
        <v>2</v>
      </c>
      <c r="K10">
        <v>1</v>
      </c>
      <c r="P10">
        <v>1</v>
      </c>
      <c r="U10">
        <v>3</v>
      </c>
      <c r="Z10">
        <v>10</v>
      </c>
    </row>
    <row r="11" spans="1:26" x14ac:dyDescent="0.25">
      <c r="A11" t="s">
        <v>349</v>
      </c>
      <c r="B11" t="s">
        <v>187</v>
      </c>
      <c r="C11" t="s">
        <v>674</v>
      </c>
      <c r="D11" t="s">
        <v>189</v>
      </c>
      <c r="E11" t="s">
        <v>317</v>
      </c>
      <c r="G11" s="10" t="s">
        <v>349</v>
      </c>
      <c r="H11">
        <v>1</v>
      </c>
      <c r="K11">
        <v>1</v>
      </c>
      <c r="P11">
        <v>1</v>
      </c>
      <c r="R11">
        <v>2</v>
      </c>
      <c r="U11">
        <v>1</v>
      </c>
      <c r="Z11">
        <v>6</v>
      </c>
    </row>
    <row r="12" spans="1:26" x14ac:dyDescent="0.25">
      <c r="A12" t="s">
        <v>349</v>
      </c>
      <c r="B12" t="s">
        <v>187</v>
      </c>
      <c r="C12" t="s">
        <v>371</v>
      </c>
      <c r="D12" t="s">
        <v>189</v>
      </c>
      <c r="E12" t="s">
        <v>305</v>
      </c>
      <c r="G12" s="10" t="s">
        <v>507</v>
      </c>
      <c r="H12">
        <v>2</v>
      </c>
      <c r="L12">
        <v>1</v>
      </c>
      <c r="P12">
        <v>1</v>
      </c>
      <c r="R12">
        <v>1</v>
      </c>
      <c r="U12">
        <v>1</v>
      </c>
      <c r="Z12">
        <v>6</v>
      </c>
    </row>
    <row r="13" spans="1:26" x14ac:dyDescent="0.25">
      <c r="A13" t="s">
        <v>186</v>
      </c>
      <c r="B13" t="s">
        <v>507</v>
      </c>
      <c r="C13" t="s">
        <v>425</v>
      </c>
      <c r="D13" t="s">
        <v>226</v>
      </c>
      <c r="E13" t="s">
        <v>643</v>
      </c>
      <c r="G13" s="9" t="s">
        <v>805</v>
      </c>
      <c r="M13">
        <v>3</v>
      </c>
      <c r="N13">
        <v>4</v>
      </c>
      <c r="O13">
        <v>4</v>
      </c>
      <c r="Q13">
        <v>3</v>
      </c>
      <c r="S13">
        <v>3</v>
      </c>
      <c r="T13">
        <v>3</v>
      </c>
      <c r="V13">
        <v>3</v>
      </c>
      <c r="W13">
        <v>7</v>
      </c>
      <c r="X13">
        <v>2</v>
      </c>
      <c r="Y13">
        <v>3</v>
      </c>
      <c r="Z13">
        <v>35</v>
      </c>
    </row>
    <row r="14" spans="1:26" x14ac:dyDescent="0.25">
      <c r="A14" t="s">
        <v>325</v>
      </c>
      <c r="B14" t="s">
        <v>187</v>
      </c>
      <c r="C14" t="s">
        <v>333</v>
      </c>
      <c r="D14" t="s">
        <v>226</v>
      </c>
      <c r="E14" t="s">
        <v>472</v>
      </c>
      <c r="G14" s="10" t="s">
        <v>186</v>
      </c>
      <c r="N14">
        <v>1</v>
      </c>
      <c r="O14">
        <v>4</v>
      </c>
      <c r="Q14">
        <v>1</v>
      </c>
      <c r="T14">
        <v>2</v>
      </c>
      <c r="W14">
        <v>2</v>
      </c>
      <c r="X14">
        <v>1</v>
      </c>
      <c r="Y14">
        <v>1</v>
      </c>
      <c r="Z14">
        <v>12</v>
      </c>
    </row>
    <row r="15" spans="1:26" x14ac:dyDescent="0.25">
      <c r="A15" t="s">
        <v>349</v>
      </c>
      <c r="B15" t="s">
        <v>187</v>
      </c>
      <c r="C15" t="s">
        <v>225</v>
      </c>
      <c r="D15" t="s">
        <v>805</v>
      </c>
      <c r="E15" t="s">
        <v>317</v>
      </c>
      <c r="G15" s="10" t="s">
        <v>325</v>
      </c>
      <c r="M15">
        <v>3</v>
      </c>
      <c r="N15">
        <v>2</v>
      </c>
      <c r="S15">
        <v>3</v>
      </c>
      <c r="W15">
        <v>1</v>
      </c>
      <c r="Z15">
        <v>9</v>
      </c>
    </row>
    <row r="16" spans="1:26" x14ac:dyDescent="0.25">
      <c r="A16" t="s">
        <v>349</v>
      </c>
      <c r="B16" t="s">
        <v>187</v>
      </c>
      <c r="C16" t="s">
        <v>617</v>
      </c>
      <c r="D16" t="s">
        <v>226</v>
      </c>
      <c r="E16" t="s">
        <v>490</v>
      </c>
      <c r="G16" s="10" t="s">
        <v>349</v>
      </c>
      <c r="N16">
        <v>1</v>
      </c>
      <c r="Q16">
        <v>1</v>
      </c>
      <c r="T16">
        <v>1</v>
      </c>
      <c r="V16">
        <v>2</v>
      </c>
      <c r="W16">
        <v>4</v>
      </c>
      <c r="Y16">
        <v>1</v>
      </c>
      <c r="Z16">
        <v>10</v>
      </c>
    </row>
    <row r="17" spans="1:26" x14ac:dyDescent="0.25">
      <c r="A17" t="s">
        <v>507</v>
      </c>
      <c r="B17" t="s">
        <v>804</v>
      </c>
      <c r="C17" t="s">
        <v>316</v>
      </c>
      <c r="D17" t="s">
        <v>226</v>
      </c>
      <c r="E17" t="s">
        <v>643</v>
      </c>
      <c r="G17" s="10" t="s">
        <v>507</v>
      </c>
      <c r="Q17">
        <v>1</v>
      </c>
      <c r="V17">
        <v>1</v>
      </c>
      <c r="X17">
        <v>1</v>
      </c>
      <c r="Y17">
        <v>1</v>
      </c>
      <c r="Z17">
        <v>4</v>
      </c>
    </row>
    <row r="18" spans="1:26" x14ac:dyDescent="0.25">
      <c r="A18" t="s">
        <v>507</v>
      </c>
      <c r="B18" t="s">
        <v>187</v>
      </c>
      <c r="C18" t="s">
        <v>234</v>
      </c>
      <c r="D18" t="s">
        <v>226</v>
      </c>
      <c r="E18" t="s">
        <v>472</v>
      </c>
      <c r="G18" s="9" t="s">
        <v>824</v>
      </c>
      <c r="H18">
        <v>7</v>
      </c>
      <c r="I18">
        <v>3</v>
      </c>
      <c r="J18">
        <v>1</v>
      </c>
      <c r="K18">
        <v>7</v>
      </c>
      <c r="L18">
        <v>3</v>
      </c>
      <c r="M18">
        <v>5</v>
      </c>
      <c r="N18">
        <v>7</v>
      </c>
      <c r="O18">
        <v>6</v>
      </c>
      <c r="P18">
        <v>4</v>
      </c>
      <c r="Q18">
        <v>8</v>
      </c>
      <c r="R18">
        <v>3</v>
      </c>
      <c r="S18">
        <v>5</v>
      </c>
      <c r="T18">
        <v>7</v>
      </c>
      <c r="U18">
        <v>6</v>
      </c>
      <c r="V18">
        <v>4</v>
      </c>
      <c r="W18">
        <v>12</v>
      </c>
      <c r="X18">
        <v>5</v>
      </c>
      <c r="Y18">
        <v>7</v>
      </c>
      <c r="Z18">
        <v>100</v>
      </c>
    </row>
    <row r="19" spans="1:26" x14ac:dyDescent="0.25">
      <c r="A19" t="s">
        <v>507</v>
      </c>
      <c r="B19" t="s">
        <v>804</v>
      </c>
      <c r="C19" t="s">
        <v>326</v>
      </c>
      <c r="D19" t="s">
        <v>189</v>
      </c>
      <c r="E19" t="s">
        <v>190</v>
      </c>
    </row>
    <row r="20" spans="1:26" x14ac:dyDescent="0.25">
      <c r="A20" t="s">
        <v>349</v>
      </c>
      <c r="B20" t="s">
        <v>187</v>
      </c>
      <c r="C20" t="s">
        <v>462</v>
      </c>
      <c r="D20" t="s">
        <v>805</v>
      </c>
      <c r="E20" t="s">
        <v>817</v>
      </c>
    </row>
    <row r="21" spans="1:26" x14ac:dyDescent="0.25">
      <c r="A21" t="s">
        <v>349</v>
      </c>
      <c r="B21" t="s">
        <v>187</v>
      </c>
      <c r="C21" t="s">
        <v>508</v>
      </c>
      <c r="D21" t="s">
        <v>226</v>
      </c>
      <c r="E21" t="s">
        <v>227</v>
      </c>
    </row>
    <row r="22" spans="1:26" x14ac:dyDescent="0.25">
      <c r="A22" t="s">
        <v>349</v>
      </c>
      <c r="B22" t="s">
        <v>187</v>
      </c>
      <c r="C22" t="s">
        <v>617</v>
      </c>
      <c r="D22" t="s">
        <v>805</v>
      </c>
      <c r="E22" t="s">
        <v>482</v>
      </c>
    </row>
    <row r="23" spans="1:26" x14ac:dyDescent="0.25">
      <c r="A23" t="s">
        <v>325</v>
      </c>
      <c r="B23" t="s">
        <v>187</v>
      </c>
      <c r="C23" t="s">
        <v>416</v>
      </c>
      <c r="D23" t="s">
        <v>805</v>
      </c>
      <c r="E23" t="s">
        <v>815</v>
      </c>
    </row>
    <row r="24" spans="1:26" x14ac:dyDescent="0.25">
      <c r="A24" t="s">
        <v>325</v>
      </c>
      <c r="B24" t="s">
        <v>804</v>
      </c>
      <c r="C24" t="s">
        <v>225</v>
      </c>
      <c r="D24" t="s">
        <v>226</v>
      </c>
      <c r="E24" t="s">
        <v>643</v>
      </c>
    </row>
    <row r="25" spans="1:26" x14ac:dyDescent="0.25">
      <c r="A25" t="s">
        <v>507</v>
      </c>
      <c r="B25" t="s">
        <v>187</v>
      </c>
      <c r="C25" t="s">
        <v>430</v>
      </c>
      <c r="D25" t="s">
        <v>226</v>
      </c>
      <c r="E25" t="s">
        <v>250</v>
      </c>
    </row>
    <row r="26" spans="1:26" x14ac:dyDescent="0.25">
      <c r="A26" t="s">
        <v>507</v>
      </c>
      <c r="B26" t="s">
        <v>507</v>
      </c>
      <c r="C26" t="s">
        <v>316</v>
      </c>
      <c r="D26" t="s">
        <v>805</v>
      </c>
      <c r="E26" t="s">
        <v>317</v>
      </c>
    </row>
    <row r="27" spans="1:26" x14ac:dyDescent="0.25">
      <c r="A27" t="s">
        <v>325</v>
      </c>
      <c r="B27" t="s">
        <v>187</v>
      </c>
      <c r="C27" t="s">
        <v>425</v>
      </c>
      <c r="D27" t="s">
        <v>805</v>
      </c>
      <c r="E27" t="s">
        <v>815</v>
      </c>
    </row>
    <row r="28" spans="1:26" x14ac:dyDescent="0.25">
      <c r="A28" t="s">
        <v>507</v>
      </c>
      <c r="B28" t="s">
        <v>187</v>
      </c>
      <c r="C28" t="s">
        <v>316</v>
      </c>
      <c r="D28" t="s">
        <v>189</v>
      </c>
      <c r="E28" t="s">
        <v>813</v>
      </c>
    </row>
    <row r="29" spans="1:26" x14ac:dyDescent="0.25">
      <c r="A29" t="s">
        <v>507</v>
      </c>
      <c r="B29" t="s">
        <v>187</v>
      </c>
      <c r="C29" t="s">
        <v>341</v>
      </c>
      <c r="D29" t="s">
        <v>189</v>
      </c>
      <c r="E29" t="s">
        <v>317</v>
      </c>
    </row>
    <row r="30" spans="1:26" x14ac:dyDescent="0.25">
      <c r="A30" t="s">
        <v>507</v>
      </c>
      <c r="B30" t="s">
        <v>804</v>
      </c>
      <c r="C30" t="s">
        <v>260</v>
      </c>
      <c r="D30" t="s">
        <v>189</v>
      </c>
      <c r="E30" t="s">
        <v>817</v>
      </c>
    </row>
    <row r="31" spans="1:26" x14ac:dyDescent="0.25">
      <c r="A31" t="s">
        <v>349</v>
      </c>
      <c r="B31" t="s">
        <v>187</v>
      </c>
      <c r="C31" t="s">
        <v>316</v>
      </c>
      <c r="D31" t="s">
        <v>226</v>
      </c>
      <c r="E31" t="s">
        <v>472</v>
      </c>
    </row>
    <row r="32" spans="1:26" x14ac:dyDescent="0.25">
      <c r="A32" t="s">
        <v>507</v>
      </c>
      <c r="B32" t="s">
        <v>804</v>
      </c>
      <c r="C32" t="s">
        <v>320</v>
      </c>
      <c r="D32" t="s">
        <v>189</v>
      </c>
      <c r="E32" t="s">
        <v>813</v>
      </c>
    </row>
    <row r="33" spans="1:5" x14ac:dyDescent="0.25">
      <c r="A33" t="s">
        <v>507</v>
      </c>
      <c r="B33" t="s">
        <v>187</v>
      </c>
      <c r="C33" t="s">
        <v>617</v>
      </c>
      <c r="D33" t="s">
        <v>805</v>
      </c>
      <c r="E33" t="s">
        <v>190</v>
      </c>
    </row>
    <row r="34" spans="1:5" x14ac:dyDescent="0.25">
      <c r="A34" t="s">
        <v>186</v>
      </c>
      <c r="B34" t="s">
        <v>507</v>
      </c>
      <c r="C34" t="s">
        <v>539</v>
      </c>
      <c r="D34" t="s">
        <v>226</v>
      </c>
      <c r="E34" t="s">
        <v>250</v>
      </c>
    </row>
    <row r="35" spans="1:5" x14ac:dyDescent="0.25">
      <c r="A35" t="s">
        <v>186</v>
      </c>
      <c r="B35" t="s">
        <v>187</v>
      </c>
      <c r="C35" t="s">
        <v>326</v>
      </c>
      <c r="D35" t="s">
        <v>805</v>
      </c>
      <c r="E35" t="s">
        <v>482</v>
      </c>
    </row>
    <row r="36" spans="1:5" x14ac:dyDescent="0.25">
      <c r="A36" t="s">
        <v>186</v>
      </c>
      <c r="B36" t="s">
        <v>507</v>
      </c>
      <c r="C36" t="s">
        <v>818</v>
      </c>
      <c r="D36" t="s">
        <v>805</v>
      </c>
      <c r="E36" t="s">
        <v>190</v>
      </c>
    </row>
    <row r="37" spans="1:5" x14ac:dyDescent="0.25">
      <c r="A37" t="s">
        <v>186</v>
      </c>
      <c r="B37" t="s">
        <v>804</v>
      </c>
      <c r="C37" t="s">
        <v>341</v>
      </c>
      <c r="D37" t="s">
        <v>226</v>
      </c>
      <c r="E37" t="s">
        <v>555</v>
      </c>
    </row>
    <row r="38" spans="1:5" x14ac:dyDescent="0.25">
      <c r="A38" t="s">
        <v>325</v>
      </c>
      <c r="B38" t="s">
        <v>804</v>
      </c>
      <c r="C38" t="s">
        <v>364</v>
      </c>
      <c r="D38" t="s">
        <v>226</v>
      </c>
      <c r="E38" t="s">
        <v>643</v>
      </c>
    </row>
    <row r="39" spans="1:5" x14ac:dyDescent="0.25">
      <c r="A39" t="s">
        <v>186</v>
      </c>
      <c r="B39" t="s">
        <v>507</v>
      </c>
      <c r="C39" t="s">
        <v>404</v>
      </c>
      <c r="D39" t="s">
        <v>226</v>
      </c>
      <c r="E39" t="s">
        <v>353</v>
      </c>
    </row>
    <row r="40" spans="1:5" x14ac:dyDescent="0.25">
      <c r="A40" t="s">
        <v>186</v>
      </c>
      <c r="B40" t="s">
        <v>187</v>
      </c>
      <c r="C40" t="s">
        <v>685</v>
      </c>
      <c r="D40" t="s">
        <v>189</v>
      </c>
      <c r="E40" t="s">
        <v>301</v>
      </c>
    </row>
    <row r="41" spans="1:5" x14ac:dyDescent="0.25">
      <c r="A41" t="s">
        <v>507</v>
      </c>
      <c r="B41" t="s">
        <v>804</v>
      </c>
      <c r="C41" t="s">
        <v>404</v>
      </c>
      <c r="D41" t="s">
        <v>226</v>
      </c>
      <c r="E41" t="s">
        <v>490</v>
      </c>
    </row>
    <row r="42" spans="1:5" x14ac:dyDescent="0.25">
      <c r="A42" t="s">
        <v>507</v>
      </c>
      <c r="B42" t="s">
        <v>507</v>
      </c>
      <c r="C42" t="s">
        <v>281</v>
      </c>
      <c r="D42" t="s">
        <v>189</v>
      </c>
      <c r="E42" t="s">
        <v>817</v>
      </c>
    </row>
    <row r="43" spans="1:5" x14ac:dyDescent="0.25">
      <c r="A43" t="s">
        <v>186</v>
      </c>
      <c r="B43" t="s">
        <v>804</v>
      </c>
      <c r="C43" t="s">
        <v>249</v>
      </c>
      <c r="D43" t="s">
        <v>226</v>
      </c>
      <c r="E43" t="s">
        <v>227</v>
      </c>
    </row>
    <row r="44" spans="1:5" x14ac:dyDescent="0.25">
      <c r="A44" t="s">
        <v>186</v>
      </c>
      <c r="B44" t="s">
        <v>804</v>
      </c>
      <c r="C44" t="s">
        <v>416</v>
      </c>
      <c r="D44" t="s">
        <v>805</v>
      </c>
      <c r="E44" t="s">
        <v>301</v>
      </c>
    </row>
    <row r="45" spans="1:5" x14ac:dyDescent="0.25">
      <c r="A45" t="s">
        <v>507</v>
      </c>
      <c r="B45" t="s">
        <v>187</v>
      </c>
      <c r="C45" t="s">
        <v>225</v>
      </c>
      <c r="D45" t="s">
        <v>805</v>
      </c>
      <c r="E45" t="s">
        <v>305</v>
      </c>
    </row>
    <row r="46" spans="1:5" x14ac:dyDescent="0.25">
      <c r="A46" t="s">
        <v>325</v>
      </c>
      <c r="B46" t="s">
        <v>507</v>
      </c>
      <c r="C46" t="s">
        <v>260</v>
      </c>
      <c r="D46" t="s">
        <v>226</v>
      </c>
      <c r="E46" t="s">
        <v>353</v>
      </c>
    </row>
    <row r="47" spans="1:5" x14ac:dyDescent="0.25">
      <c r="A47" t="s">
        <v>325</v>
      </c>
      <c r="B47" t="s">
        <v>507</v>
      </c>
      <c r="C47" t="s">
        <v>333</v>
      </c>
      <c r="D47" t="s">
        <v>189</v>
      </c>
      <c r="E47" t="s">
        <v>817</v>
      </c>
    </row>
    <row r="48" spans="1:5" x14ac:dyDescent="0.25">
      <c r="A48" t="s">
        <v>325</v>
      </c>
      <c r="B48" t="s">
        <v>804</v>
      </c>
      <c r="C48" t="s">
        <v>225</v>
      </c>
      <c r="D48" t="s">
        <v>805</v>
      </c>
      <c r="E48" t="s">
        <v>806</v>
      </c>
    </row>
    <row r="49" spans="1:5" x14ac:dyDescent="0.25">
      <c r="A49" t="s">
        <v>186</v>
      </c>
      <c r="B49" t="s">
        <v>507</v>
      </c>
      <c r="C49" t="s">
        <v>425</v>
      </c>
      <c r="D49" t="s">
        <v>189</v>
      </c>
      <c r="E49" t="s">
        <v>301</v>
      </c>
    </row>
    <row r="50" spans="1:5" x14ac:dyDescent="0.25">
      <c r="A50" t="s">
        <v>507</v>
      </c>
      <c r="B50" t="s">
        <v>187</v>
      </c>
      <c r="C50" t="s">
        <v>188</v>
      </c>
      <c r="D50" t="s">
        <v>189</v>
      </c>
      <c r="E50" t="s">
        <v>815</v>
      </c>
    </row>
    <row r="51" spans="1:5" x14ac:dyDescent="0.25">
      <c r="A51" t="s">
        <v>349</v>
      </c>
      <c r="B51" t="s">
        <v>187</v>
      </c>
      <c r="C51" t="s">
        <v>333</v>
      </c>
      <c r="D51" t="s">
        <v>805</v>
      </c>
      <c r="E51" t="s">
        <v>482</v>
      </c>
    </row>
    <row r="52" spans="1:5" x14ac:dyDescent="0.25">
      <c r="A52" t="s">
        <v>507</v>
      </c>
      <c r="B52" t="s">
        <v>804</v>
      </c>
      <c r="C52" t="s">
        <v>242</v>
      </c>
      <c r="D52" t="s">
        <v>226</v>
      </c>
      <c r="E52" t="s">
        <v>472</v>
      </c>
    </row>
    <row r="53" spans="1:5" x14ac:dyDescent="0.25">
      <c r="A53" t="s">
        <v>325</v>
      </c>
      <c r="B53" t="s">
        <v>804</v>
      </c>
      <c r="C53" t="s">
        <v>249</v>
      </c>
      <c r="D53" t="s">
        <v>226</v>
      </c>
      <c r="E53" t="s">
        <v>227</v>
      </c>
    </row>
    <row r="54" spans="1:5" x14ac:dyDescent="0.25">
      <c r="A54" t="s">
        <v>186</v>
      </c>
      <c r="B54" t="s">
        <v>804</v>
      </c>
      <c r="C54" t="s">
        <v>320</v>
      </c>
      <c r="D54" t="s">
        <v>226</v>
      </c>
      <c r="E54" t="s">
        <v>227</v>
      </c>
    </row>
    <row r="55" spans="1:5" x14ac:dyDescent="0.25">
      <c r="A55" t="s">
        <v>325</v>
      </c>
      <c r="B55" t="s">
        <v>507</v>
      </c>
      <c r="C55" t="s">
        <v>425</v>
      </c>
      <c r="D55" t="s">
        <v>805</v>
      </c>
      <c r="E55" t="s">
        <v>806</v>
      </c>
    </row>
    <row r="56" spans="1:5" x14ac:dyDescent="0.25">
      <c r="A56" t="s">
        <v>186</v>
      </c>
      <c r="B56" t="s">
        <v>804</v>
      </c>
      <c r="C56" t="s">
        <v>341</v>
      </c>
      <c r="D56" t="s">
        <v>189</v>
      </c>
      <c r="E56" t="s">
        <v>482</v>
      </c>
    </row>
    <row r="57" spans="1:5" x14ac:dyDescent="0.25">
      <c r="A57" t="s">
        <v>349</v>
      </c>
      <c r="B57" t="s">
        <v>804</v>
      </c>
      <c r="C57" t="s">
        <v>430</v>
      </c>
      <c r="D57" t="s">
        <v>189</v>
      </c>
      <c r="E57" t="s">
        <v>814</v>
      </c>
    </row>
    <row r="58" spans="1:5" x14ac:dyDescent="0.25">
      <c r="A58" t="s">
        <v>186</v>
      </c>
      <c r="B58" t="s">
        <v>507</v>
      </c>
      <c r="C58" t="s">
        <v>249</v>
      </c>
      <c r="D58" t="s">
        <v>226</v>
      </c>
      <c r="E58" t="s">
        <v>472</v>
      </c>
    </row>
    <row r="59" spans="1:5" x14ac:dyDescent="0.25">
      <c r="A59" t="s">
        <v>186</v>
      </c>
      <c r="B59" t="s">
        <v>187</v>
      </c>
      <c r="C59" t="s">
        <v>674</v>
      </c>
      <c r="D59" t="s">
        <v>805</v>
      </c>
      <c r="E59" t="s">
        <v>813</v>
      </c>
    </row>
    <row r="60" spans="1:5" x14ac:dyDescent="0.25">
      <c r="A60" t="s">
        <v>325</v>
      </c>
      <c r="B60" t="s">
        <v>804</v>
      </c>
      <c r="C60" t="s">
        <v>462</v>
      </c>
      <c r="D60" t="s">
        <v>226</v>
      </c>
      <c r="E60" t="s">
        <v>472</v>
      </c>
    </row>
    <row r="61" spans="1:5" x14ac:dyDescent="0.25">
      <c r="A61" t="s">
        <v>349</v>
      </c>
      <c r="B61" t="s">
        <v>804</v>
      </c>
      <c r="C61" t="s">
        <v>819</v>
      </c>
      <c r="D61" t="s">
        <v>805</v>
      </c>
      <c r="E61" t="s">
        <v>482</v>
      </c>
    </row>
    <row r="62" spans="1:5" x14ac:dyDescent="0.25">
      <c r="A62" t="s">
        <v>349</v>
      </c>
      <c r="B62" t="s">
        <v>507</v>
      </c>
      <c r="C62" t="s">
        <v>462</v>
      </c>
      <c r="D62" t="s">
        <v>189</v>
      </c>
      <c r="E62" t="s">
        <v>817</v>
      </c>
    </row>
    <row r="63" spans="1:5" x14ac:dyDescent="0.25">
      <c r="A63" t="s">
        <v>507</v>
      </c>
      <c r="B63" t="s">
        <v>804</v>
      </c>
      <c r="C63" t="s">
        <v>371</v>
      </c>
      <c r="D63" t="s">
        <v>189</v>
      </c>
      <c r="E63" t="s">
        <v>815</v>
      </c>
    </row>
    <row r="64" spans="1:5" x14ac:dyDescent="0.25">
      <c r="A64" t="s">
        <v>349</v>
      </c>
      <c r="B64" t="s">
        <v>507</v>
      </c>
      <c r="C64" t="s">
        <v>685</v>
      </c>
      <c r="D64" t="s">
        <v>805</v>
      </c>
      <c r="E64" t="s">
        <v>482</v>
      </c>
    </row>
    <row r="65" spans="1:5" x14ac:dyDescent="0.25">
      <c r="A65" t="s">
        <v>186</v>
      </c>
      <c r="B65" t="s">
        <v>507</v>
      </c>
      <c r="C65" t="s">
        <v>281</v>
      </c>
      <c r="D65" t="s">
        <v>805</v>
      </c>
      <c r="E65" t="s">
        <v>813</v>
      </c>
    </row>
    <row r="66" spans="1:5" x14ac:dyDescent="0.25">
      <c r="A66" t="s">
        <v>325</v>
      </c>
      <c r="B66" t="s">
        <v>187</v>
      </c>
      <c r="C66" t="s">
        <v>364</v>
      </c>
      <c r="D66" t="s">
        <v>226</v>
      </c>
      <c r="E66" t="s">
        <v>643</v>
      </c>
    </row>
    <row r="67" spans="1:5" x14ac:dyDescent="0.25">
      <c r="A67" t="s">
        <v>349</v>
      </c>
      <c r="B67" t="s">
        <v>187</v>
      </c>
      <c r="C67" t="s">
        <v>364</v>
      </c>
      <c r="D67" t="s">
        <v>189</v>
      </c>
      <c r="E67" t="s">
        <v>814</v>
      </c>
    </row>
    <row r="68" spans="1:5" x14ac:dyDescent="0.25">
      <c r="A68" t="s">
        <v>186</v>
      </c>
      <c r="B68" t="s">
        <v>804</v>
      </c>
      <c r="C68" t="s">
        <v>818</v>
      </c>
      <c r="D68" t="s">
        <v>805</v>
      </c>
      <c r="E68" t="s">
        <v>817</v>
      </c>
    </row>
    <row r="69" spans="1:5" x14ac:dyDescent="0.25">
      <c r="A69" t="s">
        <v>349</v>
      </c>
      <c r="B69" t="s">
        <v>804</v>
      </c>
      <c r="C69" t="s">
        <v>242</v>
      </c>
      <c r="D69" t="s">
        <v>189</v>
      </c>
      <c r="E69" t="s">
        <v>814</v>
      </c>
    </row>
    <row r="70" spans="1:5" x14ac:dyDescent="0.25">
      <c r="A70" t="s">
        <v>349</v>
      </c>
      <c r="B70" t="s">
        <v>804</v>
      </c>
      <c r="C70" t="s">
        <v>425</v>
      </c>
      <c r="D70" t="s">
        <v>226</v>
      </c>
      <c r="E70" t="s">
        <v>261</v>
      </c>
    </row>
    <row r="71" spans="1:5" x14ac:dyDescent="0.25">
      <c r="A71" t="s">
        <v>186</v>
      </c>
      <c r="B71" t="s">
        <v>507</v>
      </c>
      <c r="C71" t="s">
        <v>617</v>
      </c>
      <c r="D71" t="s">
        <v>805</v>
      </c>
      <c r="E71" t="s">
        <v>817</v>
      </c>
    </row>
    <row r="72" spans="1:5" x14ac:dyDescent="0.25">
      <c r="A72" t="s">
        <v>507</v>
      </c>
      <c r="B72" t="s">
        <v>187</v>
      </c>
      <c r="C72" t="s">
        <v>225</v>
      </c>
      <c r="D72" t="s">
        <v>805</v>
      </c>
      <c r="E72" t="s">
        <v>814</v>
      </c>
    </row>
    <row r="73" spans="1:5" x14ac:dyDescent="0.25">
      <c r="A73" t="s">
        <v>349</v>
      </c>
      <c r="B73" t="s">
        <v>804</v>
      </c>
      <c r="C73" t="s">
        <v>260</v>
      </c>
      <c r="D73" t="s">
        <v>805</v>
      </c>
      <c r="E73" t="s">
        <v>301</v>
      </c>
    </row>
    <row r="74" spans="1:5" x14ac:dyDescent="0.25">
      <c r="A74" t="s">
        <v>325</v>
      </c>
      <c r="B74" t="s">
        <v>507</v>
      </c>
      <c r="C74" t="s">
        <v>425</v>
      </c>
      <c r="D74" t="s">
        <v>189</v>
      </c>
      <c r="E74" t="s">
        <v>317</v>
      </c>
    </row>
    <row r="75" spans="1:5" x14ac:dyDescent="0.25">
      <c r="A75" t="s">
        <v>507</v>
      </c>
      <c r="B75" t="s">
        <v>804</v>
      </c>
      <c r="C75" t="s">
        <v>601</v>
      </c>
      <c r="D75" t="s">
        <v>189</v>
      </c>
      <c r="E75" t="s">
        <v>482</v>
      </c>
    </row>
    <row r="76" spans="1:5" x14ac:dyDescent="0.25">
      <c r="A76" t="s">
        <v>186</v>
      </c>
      <c r="B76" t="s">
        <v>507</v>
      </c>
      <c r="C76" t="s">
        <v>341</v>
      </c>
      <c r="D76" t="s">
        <v>805</v>
      </c>
      <c r="E76" t="s">
        <v>813</v>
      </c>
    </row>
    <row r="77" spans="1:5" x14ac:dyDescent="0.25">
      <c r="A77" t="s">
        <v>186</v>
      </c>
      <c r="B77" t="s">
        <v>507</v>
      </c>
      <c r="C77" t="s">
        <v>316</v>
      </c>
      <c r="D77" t="s">
        <v>189</v>
      </c>
      <c r="E77" t="s">
        <v>806</v>
      </c>
    </row>
    <row r="78" spans="1:5" x14ac:dyDescent="0.25">
      <c r="A78" t="s">
        <v>349</v>
      </c>
      <c r="B78" t="s">
        <v>507</v>
      </c>
      <c r="C78" t="s">
        <v>249</v>
      </c>
      <c r="D78" t="s">
        <v>226</v>
      </c>
      <c r="E78" t="s">
        <v>261</v>
      </c>
    </row>
    <row r="79" spans="1:5" x14ac:dyDescent="0.25">
      <c r="A79" t="s">
        <v>507</v>
      </c>
      <c r="B79" t="s">
        <v>804</v>
      </c>
      <c r="C79" t="s">
        <v>601</v>
      </c>
      <c r="D79" t="s">
        <v>189</v>
      </c>
      <c r="E79" t="s">
        <v>482</v>
      </c>
    </row>
    <row r="80" spans="1:5" x14ac:dyDescent="0.25">
      <c r="A80" t="s">
        <v>325</v>
      </c>
      <c r="B80" t="s">
        <v>187</v>
      </c>
      <c r="C80" t="s">
        <v>260</v>
      </c>
      <c r="D80" t="s">
        <v>805</v>
      </c>
      <c r="E80" t="s">
        <v>301</v>
      </c>
    </row>
    <row r="81" spans="1:5" x14ac:dyDescent="0.25">
      <c r="A81" t="s">
        <v>186</v>
      </c>
      <c r="B81" t="s">
        <v>507</v>
      </c>
      <c r="C81" t="s">
        <v>462</v>
      </c>
      <c r="D81" t="s">
        <v>226</v>
      </c>
      <c r="E81" t="s">
        <v>227</v>
      </c>
    </row>
    <row r="82" spans="1:5" x14ac:dyDescent="0.25">
      <c r="A82" t="s">
        <v>349</v>
      </c>
      <c r="B82" t="s">
        <v>507</v>
      </c>
      <c r="C82" t="s">
        <v>425</v>
      </c>
      <c r="D82" t="s">
        <v>226</v>
      </c>
      <c r="E82" t="s">
        <v>643</v>
      </c>
    </row>
    <row r="83" spans="1:5" x14ac:dyDescent="0.25">
      <c r="A83" t="s">
        <v>325</v>
      </c>
      <c r="B83" t="s">
        <v>187</v>
      </c>
      <c r="C83" t="s">
        <v>404</v>
      </c>
      <c r="D83" t="s">
        <v>805</v>
      </c>
      <c r="E83" t="s">
        <v>815</v>
      </c>
    </row>
    <row r="84" spans="1:5" x14ac:dyDescent="0.25">
      <c r="A84" t="s">
        <v>507</v>
      </c>
      <c r="B84" t="s">
        <v>507</v>
      </c>
      <c r="C84" t="s">
        <v>364</v>
      </c>
      <c r="D84" t="s">
        <v>189</v>
      </c>
      <c r="E84" t="s">
        <v>814</v>
      </c>
    </row>
    <row r="85" spans="1:5" x14ac:dyDescent="0.25">
      <c r="A85" t="s">
        <v>186</v>
      </c>
      <c r="B85" t="s">
        <v>187</v>
      </c>
      <c r="C85" t="s">
        <v>601</v>
      </c>
      <c r="D85" t="s">
        <v>226</v>
      </c>
      <c r="E85" t="s">
        <v>227</v>
      </c>
    </row>
    <row r="86" spans="1:5" x14ac:dyDescent="0.25">
      <c r="A86" t="s">
        <v>325</v>
      </c>
      <c r="B86" t="s">
        <v>187</v>
      </c>
      <c r="C86" t="s">
        <v>320</v>
      </c>
      <c r="D86" t="s">
        <v>805</v>
      </c>
      <c r="E86" t="s">
        <v>806</v>
      </c>
    </row>
    <row r="87" spans="1:5" x14ac:dyDescent="0.25">
      <c r="A87" t="s">
        <v>186</v>
      </c>
      <c r="B87" t="s">
        <v>804</v>
      </c>
      <c r="C87" t="s">
        <v>382</v>
      </c>
      <c r="D87" t="s">
        <v>189</v>
      </c>
      <c r="E87" t="s">
        <v>301</v>
      </c>
    </row>
    <row r="88" spans="1:5" x14ac:dyDescent="0.25">
      <c r="A88" t="s">
        <v>349</v>
      </c>
      <c r="B88" t="s">
        <v>507</v>
      </c>
      <c r="C88" t="s">
        <v>425</v>
      </c>
      <c r="D88" t="s">
        <v>805</v>
      </c>
      <c r="E88" t="s">
        <v>305</v>
      </c>
    </row>
    <row r="89" spans="1:5" x14ac:dyDescent="0.25">
      <c r="A89" t="s">
        <v>186</v>
      </c>
      <c r="B89" t="s">
        <v>507</v>
      </c>
      <c r="C89" t="s">
        <v>341</v>
      </c>
      <c r="D89" t="s">
        <v>226</v>
      </c>
      <c r="E89" t="s">
        <v>227</v>
      </c>
    </row>
    <row r="90" spans="1:5" x14ac:dyDescent="0.25">
      <c r="A90" t="s">
        <v>325</v>
      </c>
      <c r="B90" t="s">
        <v>804</v>
      </c>
      <c r="C90" t="s">
        <v>382</v>
      </c>
      <c r="D90" t="s">
        <v>189</v>
      </c>
      <c r="E90" t="s">
        <v>482</v>
      </c>
    </row>
    <row r="91" spans="1:5" x14ac:dyDescent="0.25">
      <c r="A91" t="s">
        <v>349</v>
      </c>
      <c r="B91" t="s">
        <v>507</v>
      </c>
      <c r="C91" t="s">
        <v>333</v>
      </c>
      <c r="D91" t="s">
        <v>805</v>
      </c>
      <c r="E91" t="s">
        <v>814</v>
      </c>
    </row>
    <row r="92" spans="1:5" x14ac:dyDescent="0.25">
      <c r="A92" t="s">
        <v>325</v>
      </c>
      <c r="B92" t="s">
        <v>507</v>
      </c>
      <c r="C92" t="s">
        <v>601</v>
      </c>
      <c r="D92" t="s">
        <v>805</v>
      </c>
      <c r="E92" t="s">
        <v>301</v>
      </c>
    </row>
    <row r="93" spans="1:5" x14ac:dyDescent="0.25">
      <c r="A93" t="s">
        <v>507</v>
      </c>
      <c r="B93" t="s">
        <v>187</v>
      </c>
      <c r="C93" t="s">
        <v>425</v>
      </c>
      <c r="D93" t="s">
        <v>189</v>
      </c>
      <c r="E93" t="s">
        <v>482</v>
      </c>
    </row>
    <row r="94" spans="1:5" x14ac:dyDescent="0.25">
      <c r="A94" t="s">
        <v>186</v>
      </c>
      <c r="B94" t="s">
        <v>187</v>
      </c>
      <c r="C94" t="s">
        <v>430</v>
      </c>
      <c r="D94" t="s">
        <v>226</v>
      </c>
      <c r="E94" t="s">
        <v>250</v>
      </c>
    </row>
    <row r="95" spans="1:5" x14ac:dyDescent="0.25">
      <c r="A95" t="s">
        <v>325</v>
      </c>
      <c r="B95" t="s">
        <v>804</v>
      </c>
      <c r="C95" t="s">
        <v>416</v>
      </c>
      <c r="D95" t="s">
        <v>226</v>
      </c>
      <c r="E95" t="s">
        <v>472</v>
      </c>
    </row>
    <row r="96" spans="1:5" x14ac:dyDescent="0.25">
      <c r="A96" t="s">
        <v>349</v>
      </c>
      <c r="B96" t="s">
        <v>507</v>
      </c>
      <c r="C96" t="s">
        <v>819</v>
      </c>
      <c r="D96" t="s">
        <v>805</v>
      </c>
      <c r="E96" t="s">
        <v>305</v>
      </c>
    </row>
    <row r="97" spans="1:5" x14ac:dyDescent="0.25">
      <c r="A97" t="s">
        <v>349</v>
      </c>
      <c r="B97" t="s">
        <v>507</v>
      </c>
      <c r="C97" t="s">
        <v>617</v>
      </c>
      <c r="D97" t="s">
        <v>189</v>
      </c>
      <c r="E97" t="s">
        <v>190</v>
      </c>
    </row>
    <row r="98" spans="1:5" x14ac:dyDescent="0.25">
      <c r="A98" t="s">
        <v>325</v>
      </c>
      <c r="B98" t="s">
        <v>507</v>
      </c>
      <c r="C98" t="s">
        <v>404</v>
      </c>
      <c r="D98" t="s">
        <v>226</v>
      </c>
      <c r="E98" t="s">
        <v>353</v>
      </c>
    </row>
    <row r="99" spans="1:5" x14ac:dyDescent="0.25">
      <c r="A99" t="s">
        <v>186</v>
      </c>
      <c r="B99" t="s">
        <v>804</v>
      </c>
      <c r="C99" t="s">
        <v>249</v>
      </c>
      <c r="D99" t="s">
        <v>805</v>
      </c>
      <c r="E99" t="s">
        <v>814</v>
      </c>
    </row>
    <row r="100" spans="1:5" x14ac:dyDescent="0.25">
      <c r="A100" t="s">
        <v>325</v>
      </c>
      <c r="B100" t="s">
        <v>187</v>
      </c>
      <c r="C100" t="s">
        <v>364</v>
      </c>
      <c r="D100" t="s">
        <v>805</v>
      </c>
      <c r="E100" t="s">
        <v>482</v>
      </c>
    </row>
    <row r="101" spans="1:5" x14ac:dyDescent="0.25">
      <c r="A101" t="s">
        <v>349</v>
      </c>
      <c r="B101" t="s">
        <v>804</v>
      </c>
      <c r="C101" t="s">
        <v>188</v>
      </c>
      <c r="D101" t="s">
        <v>189</v>
      </c>
      <c r="E101" t="s">
        <v>190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4487-38DC-4493-AE1E-E463CE85F0DE}">
  <dimension ref="A1:AG108"/>
  <sheetViews>
    <sheetView topLeftCell="P74" zoomScale="75" workbookViewId="0">
      <selection activeCell="J81" sqref="J81"/>
    </sheetView>
  </sheetViews>
  <sheetFormatPr defaultColWidth="10.453125" defaultRowHeight="12.5" x14ac:dyDescent="0.25"/>
  <cols>
    <col min="1" max="1" width="14.1796875" bestFit="1" customWidth="1"/>
    <col min="2" max="2" width="13.36328125" bestFit="1" customWidth="1"/>
    <col min="3" max="3" width="14.453125" bestFit="1" customWidth="1"/>
    <col min="4" max="4" width="14.1796875" bestFit="1" customWidth="1"/>
    <col min="5" max="5" width="40.81640625" bestFit="1" customWidth="1"/>
    <col min="6" max="6" width="12.1796875" bestFit="1" customWidth="1"/>
    <col min="7" max="7" width="11.1796875" bestFit="1" customWidth="1"/>
    <col min="8" max="8" width="12.1796875" bestFit="1" customWidth="1"/>
    <col min="9" max="9" width="14.1796875" bestFit="1" customWidth="1"/>
    <col min="10" max="10" width="59.453125" bestFit="1" customWidth="1"/>
    <col min="11" max="11" width="5" bestFit="1" customWidth="1"/>
    <col min="12" max="18" width="6.453125" bestFit="1" customWidth="1"/>
    <col min="19" max="19" width="11.453125" bestFit="1" customWidth="1"/>
    <col min="20" max="20" width="11.1796875" bestFit="1" customWidth="1"/>
    <col min="21" max="21" width="12.1796875" bestFit="1" customWidth="1"/>
    <col min="22" max="22" width="39" bestFit="1" customWidth="1"/>
    <col min="23" max="23" width="17.453125" bestFit="1" customWidth="1"/>
    <col min="24" max="24" width="5" bestFit="1" customWidth="1"/>
    <col min="25" max="32" width="6.453125" bestFit="1" customWidth="1"/>
    <col min="33" max="34" width="11.453125" bestFit="1" customWidth="1"/>
    <col min="35" max="46" width="12.453125" bestFit="1" customWidth="1"/>
    <col min="47" max="48" width="11.453125" bestFit="1" customWidth="1"/>
    <col min="49" max="50" width="12.453125" bestFit="1" customWidth="1"/>
    <col min="51" max="51" width="5.453125" bestFit="1" customWidth="1"/>
    <col min="52" max="52" width="4.81640625" bestFit="1" customWidth="1"/>
    <col min="53" max="53" width="11.453125" bestFit="1" customWidth="1"/>
  </cols>
  <sheetData>
    <row r="1" spans="1:33" ht="32.5" x14ac:dyDescent="0.65">
      <c r="A1" s="14" t="s">
        <v>875</v>
      </c>
      <c r="I1" s="11" t="s">
        <v>863</v>
      </c>
      <c r="P1" s="11"/>
      <c r="V1" s="11" t="s">
        <v>864</v>
      </c>
    </row>
    <row r="3" spans="1:33" x14ac:dyDescent="0.25">
      <c r="I3" s="8" t="s">
        <v>876</v>
      </c>
      <c r="J3" s="8" t="s">
        <v>823</v>
      </c>
      <c r="V3" s="8" t="s">
        <v>877</v>
      </c>
      <c r="W3" s="8" t="s">
        <v>823</v>
      </c>
    </row>
    <row r="4" spans="1:33" ht="13" x14ac:dyDescent="0.3">
      <c r="A4" s="16" t="s">
        <v>863</v>
      </c>
      <c r="I4" s="8" t="s">
        <v>820</v>
      </c>
      <c r="J4" t="s">
        <v>858</v>
      </c>
      <c r="K4" t="s">
        <v>825</v>
      </c>
      <c r="L4" t="s">
        <v>826</v>
      </c>
      <c r="M4" t="s">
        <v>827</v>
      </c>
      <c r="N4" t="s">
        <v>828</v>
      </c>
      <c r="O4" t="s">
        <v>829</v>
      </c>
      <c r="P4" t="s">
        <v>830</v>
      </c>
      <c r="Q4" t="s">
        <v>831</v>
      </c>
      <c r="R4" t="s">
        <v>832</v>
      </c>
      <c r="S4" t="s">
        <v>824</v>
      </c>
      <c r="V4" s="8" t="s">
        <v>820</v>
      </c>
      <c r="W4" t="s">
        <v>858</v>
      </c>
      <c r="X4" t="s">
        <v>825</v>
      </c>
      <c r="Y4" t="s">
        <v>826</v>
      </c>
      <c r="Z4" t="s">
        <v>827</v>
      </c>
      <c r="AA4" t="s">
        <v>828</v>
      </c>
      <c r="AB4" t="s">
        <v>829</v>
      </c>
      <c r="AC4" t="s">
        <v>830</v>
      </c>
      <c r="AD4" t="s">
        <v>831</v>
      </c>
      <c r="AE4" t="s">
        <v>832</v>
      </c>
      <c r="AF4" t="s">
        <v>878</v>
      </c>
      <c r="AG4" t="s">
        <v>824</v>
      </c>
    </row>
    <row r="5" spans="1:33" x14ac:dyDescent="0.25">
      <c r="A5" s="8" t="s">
        <v>820</v>
      </c>
      <c r="B5" t="s">
        <v>879</v>
      </c>
      <c r="D5" s="8" t="s">
        <v>820</v>
      </c>
      <c r="E5" t="s">
        <v>880</v>
      </c>
      <c r="I5" s="9" t="s">
        <v>186</v>
      </c>
      <c r="K5">
        <v>10</v>
      </c>
      <c r="L5">
        <v>2</v>
      </c>
      <c r="M5">
        <v>1</v>
      </c>
      <c r="N5">
        <v>1</v>
      </c>
      <c r="O5">
        <v>2</v>
      </c>
      <c r="Q5">
        <v>1</v>
      </c>
      <c r="R5">
        <v>2</v>
      </c>
      <c r="S5">
        <v>19</v>
      </c>
      <c r="V5" s="9" t="s">
        <v>186</v>
      </c>
      <c r="X5">
        <v>9</v>
      </c>
      <c r="Y5">
        <v>1</v>
      </c>
      <c r="Z5">
        <v>2</v>
      </c>
      <c r="AA5">
        <v>2</v>
      </c>
      <c r="AB5">
        <v>1</v>
      </c>
      <c r="AC5">
        <v>2</v>
      </c>
      <c r="AD5">
        <v>2</v>
      </c>
      <c r="AE5">
        <v>2</v>
      </c>
      <c r="AG5">
        <v>21</v>
      </c>
    </row>
    <row r="6" spans="1:33" x14ac:dyDescent="0.25">
      <c r="A6" s="9" t="s">
        <v>186</v>
      </c>
      <c r="B6">
        <v>0.20938118003068515</v>
      </c>
      <c r="D6" s="9" t="s">
        <v>186</v>
      </c>
      <c r="E6">
        <v>0.28451482006478995</v>
      </c>
      <c r="I6" s="9" t="s">
        <v>325</v>
      </c>
      <c r="K6">
        <v>3</v>
      </c>
      <c r="L6">
        <v>1</v>
      </c>
      <c r="M6">
        <v>2</v>
      </c>
      <c r="P6">
        <v>1</v>
      </c>
      <c r="Q6">
        <v>1</v>
      </c>
      <c r="R6">
        <v>2</v>
      </c>
      <c r="S6">
        <v>10</v>
      </c>
      <c r="V6" s="9" t="s">
        <v>325</v>
      </c>
      <c r="X6">
        <v>1</v>
      </c>
      <c r="Z6">
        <v>1</v>
      </c>
      <c r="AA6">
        <v>1</v>
      </c>
      <c r="AB6">
        <v>1</v>
      </c>
      <c r="AC6">
        <v>1</v>
      </c>
      <c r="AD6">
        <v>2</v>
      </c>
      <c r="AF6">
        <v>1</v>
      </c>
      <c r="AG6">
        <v>8</v>
      </c>
    </row>
    <row r="7" spans="1:33" x14ac:dyDescent="0.25">
      <c r="A7" s="10" t="s">
        <v>858</v>
      </c>
      <c r="D7" s="10" t="s">
        <v>858</v>
      </c>
      <c r="I7" s="9" t="s">
        <v>349</v>
      </c>
      <c r="K7">
        <v>10</v>
      </c>
      <c r="L7">
        <v>1</v>
      </c>
      <c r="M7">
        <v>1</v>
      </c>
      <c r="N7">
        <v>1</v>
      </c>
      <c r="O7">
        <v>1</v>
      </c>
      <c r="P7">
        <v>1</v>
      </c>
      <c r="Q7">
        <v>2</v>
      </c>
      <c r="S7">
        <v>17</v>
      </c>
      <c r="V7" s="9" t="s">
        <v>349</v>
      </c>
      <c r="X7">
        <v>3</v>
      </c>
      <c r="Z7">
        <v>3</v>
      </c>
      <c r="AA7">
        <v>1</v>
      </c>
      <c r="AB7">
        <v>1</v>
      </c>
      <c r="AC7">
        <v>1</v>
      </c>
      <c r="AD7">
        <v>2</v>
      </c>
      <c r="AF7">
        <v>1</v>
      </c>
      <c r="AG7">
        <v>12</v>
      </c>
    </row>
    <row r="8" spans="1:33" x14ac:dyDescent="0.25">
      <c r="A8" s="10" t="s">
        <v>825</v>
      </c>
      <c r="B8">
        <v>0</v>
      </c>
      <c r="D8" s="10" t="s">
        <v>825</v>
      </c>
      <c r="E8">
        <v>3.0690242673545143E-2</v>
      </c>
      <c r="I8" s="9" t="s">
        <v>507</v>
      </c>
      <c r="K8">
        <v>5</v>
      </c>
      <c r="M8">
        <v>2</v>
      </c>
      <c r="N8">
        <v>1</v>
      </c>
      <c r="O8">
        <v>2</v>
      </c>
      <c r="R8">
        <v>1</v>
      </c>
      <c r="S8">
        <v>11</v>
      </c>
      <c r="V8" s="9" t="s">
        <v>507</v>
      </c>
      <c r="X8">
        <v>8</v>
      </c>
      <c r="AA8">
        <v>1</v>
      </c>
      <c r="AB8">
        <v>1</v>
      </c>
      <c r="AC8">
        <v>1</v>
      </c>
      <c r="AE8">
        <v>1</v>
      </c>
      <c r="AF8">
        <v>2</v>
      </c>
      <c r="AG8">
        <v>14</v>
      </c>
    </row>
    <row r="9" spans="1:33" x14ac:dyDescent="0.25">
      <c r="A9" s="10" t="s">
        <v>826</v>
      </c>
      <c r="B9">
        <v>0.16230366492146597</v>
      </c>
      <c r="D9" s="10" t="s">
        <v>826</v>
      </c>
      <c r="E9">
        <v>0.14691943127962084</v>
      </c>
      <c r="I9" s="9" t="s">
        <v>824</v>
      </c>
      <c r="K9">
        <v>28</v>
      </c>
      <c r="L9">
        <v>4</v>
      </c>
      <c r="M9">
        <v>6</v>
      </c>
      <c r="N9">
        <v>3</v>
      </c>
      <c r="O9">
        <v>5</v>
      </c>
      <c r="P9">
        <v>2</v>
      </c>
      <c r="Q9">
        <v>4</v>
      </c>
      <c r="R9">
        <v>5</v>
      </c>
      <c r="S9">
        <v>57</v>
      </c>
      <c r="V9" s="9" t="s">
        <v>824</v>
      </c>
      <c r="X9">
        <v>21</v>
      </c>
      <c r="Y9">
        <v>1</v>
      </c>
      <c r="Z9">
        <v>6</v>
      </c>
      <c r="AA9">
        <v>5</v>
      </c>
      <c r="AB9">
        <v>4</v>
      </c>
      <c r="AC9">
        <v>5</v>
      </c>
      <c r="AD9">
        <v>6</v>
      </c>
      <c r="AE9">
        <v>3</v>
      </c>
      <c r="AF9">
        <v>4</v>
      </c>
      <c r="AG9">
        <v>55</v>
      </c>
    </row>
    <row r="10" spans="1:33" x14ac:dyDescent="0.25">
      <c r="A10" s="10" t="s">
        <v>827</v>
      </c>
      <c r="B10">
        <v>0.27927927927927926</v>
      </c>
      <c r="D10" s="10" t="s">
        <v>827</v>
      </c>
      <c r="E10">
        <v>0.26049272020836001</v>
      </c>
    </row>
    <row r="11" spans="1:33" x14ac:dyDescent="0.25">
      <c r="A11" s="10" t="s">
        <v>828</v>
      </c>
      <c r="B11">
        <v>0.38931297709923662</v>
      </c>
      <c r="D11" s="10" t="s">
        <v>828</v>
      </c>
      <c r="E11">
        <v>0.3629029340472486</v>
      </c>
    </row>
    <row r="12" spans="1:33" x14ac:dyDescent="0.25">
      <c r="A12" s="10" t="s">
        <v>829</v>
      </c>
      <c r="B12">
        <v>0.43394966958146985</v>
      </c>
      <c r="D12" s="10" t="s">
        <v>829</v>
      </c>
      <c r="E12">
        <v>0.45945945945945948</v>
      </c>
    </row>
    <row r="13" spans="1:33" x14ac:dyDescent="0.25">
      <c r="A13" s="10" t="s">
        <v>831</v>
      </c>
      <c r="B13">
        <v>0.68586387434554974</v>
      </c>
      <c r="D13" s="10" t="s">
        <v>830</v>
      </c>
      <c r="E13">
        <v>0.54630165156480948</v>
      </c>
    </row>
    <row r="14" spans="1:33" x14ac:dyDescent="0.25">
      <c r="A14" s="10" t="s">
        <v>832</v>
      </c>
      <c r="B14">
        <v>0.71563981042654023</v>
      </c>
      <c r="D14" s="10" t="s">
        <v>831</v>
      </c>
      <c r="E14">
        <v>0.62848297213622284</v>
      </c>
    </row>
    <row r="15" spans="1:33" x14ac:dyDescent="0.25">
      <c r="A15" s="9" t="s">
        <v>325</v>
      </c>
      <c r="B15">
        <v>0.34021037825970335</v>
      </c>
      <c r="D15" s="10" t="s">
        <v>832</v>
      </c>
      <c r="E15">
        <v>0.74792979532316028</v>
      </c>
    </row>
    <row r="16" spans="1:33" x14ac:dyDescent="0.25">
      <c r="A16" s="10" t="s">
        <v>858</v>
      </c>
      <c r="D16" s="9" t="s">
        <v>325</v>
      </c>
      <c r="E16">
        <v>0.47335781786700037</v>
      </c>
    </row>
    <row r="17" spans="1:5" x14ac:dyDescent="0.25">
      <c r="A17" s="10" t="s">
        <v>825</v>
      </c>
      <c r="B17">
        <v>2.4282560706401765E-2</v>
      </c>
      <c r="D17" s="10" t="s">
        <v>858</v>
      </c>
    </row>
    <row r="18" spans="1:5" x14ac:dyDescent="0.25">
      <c r="A18" s="10" t="s">
        <v>826</v>
      </c>
      <c r="B18">
        <v>0.18128654970760233</v>
      </c>
      <c r="D18" s="10" t="s">
        <v>825</v>
      </c>
      <c r="E18">
        <v>8.3969465648854963E-2</v>
      </c>
    </row>
    <row r="19" spans="1:5" x14ac:dyDescent="0.25">
      <c r="A19" s="10" t="s">
        <v>827</v>
      </c>
      <c r="B19">
        <v>0.22350208719123693</v>
      </c>
      <c r="D19" s="10" t="s">
        <v>827</v>
      </c>
      <c r="E19">
        <v>0.23664122137404581</v>
      </c>
    </row>
    <row r="20" spans="1:5" x14ac:dyDescent="0.25">
      <c r="A20" s="10" t="s">
        <v>830</v>
      </c>
      <c r="B20">
        <v>0.58115183246073299</v>
      </c>
      <c r="D20" s="10" t="s">
        <v>828</v>
      </c>
      <c r="E20">
        <v>0.34065934065934067</v>
      </c>
    </row>
    <row r="21" spans="1:5" x14ac:dyDescent="0.25">
      <c r="A21" s="10" t="s">
        <v>831</v>
      </c>
      <c r="B21">
        <v>0.68586387434554974</v>
      </c>
      <c r="D21" s="10" t="s">
        <v>829</v>
      </c>
      <c r="E21">
        <v>0.43661971830985913</v>
      </c>
    </row>
    <row r="22" spans="1:5" x14ac:dyDescent="0.25">
      <c r="A22" s="10" t="s">
        <v>832</v>
      </c>
      <c r="B22">
        <v>0.71697483479073498</v>
      </c>
      <c r="D22" s="10" t="s">
        <v>830</v>
      </c>
      <c r="E22">
        <v>0.58115183246073299</v>
      </c>
    </row>
    <row r="23" spans="1:5" x14ac:dyDescent="0.25">
      <c r="A23" s="9" t="s">
        <v>349</v>
      </c>
      <c r="B23">
        <v>0.18860552351973342</v>
      </c>
      <c r="D23" s="10" t="s">
        <v>831</v>
      </c>
      <c r="E23">
        <v>0.63024636010418</v>
      </c>
    </row>
    <row r="24" spans="1:5" x14ac:dyDescent="0.25">
      <c r="A24" s="10" t="s">
        <v>858</v>
      </c>
      <c r="D24" s="10" t="s">
        <v>878</v>
      </c>
      <c r="E24">
        <v>0.84732824427480913</v>
      </c>
    </row>
    <row r="25" spans="1:5" x14ac:dyDescent="0.25">
      <c r="A25" s="10" t="s">
        <v>825</v>
      </c>
      <c r="B25">
        <v>9.9099099099099093E-3</v>
      </c>
      <c r="D25" s="9" t="s">
        <v>349</v>
      </c>
      <c r="E25">
        <v>0.34841497932288323</v>
      </c>
    </row>
    <row r="26" spans="1:5" x14ac:dyDescent="0.25">
      <c r="A26" s="10" t="s">
        <v>826</v>
      </c>
      <c r="B26">
        <v>0.16230366492146597</v>
      </c>
      <c r="D26" s="10" t="s">
        <v>858</v>
      </c>
    </row>
    <row r="27" spans="1:5" x14ac:dyDescent="0.25">
      <c r="A27" s="10" t="s">
        <v>827</v>
      </c>
      <c r="B27">
        <v>0.23664122137404581</v>
      </c>
      <c r="D27" s="10" t="s">
        <v>825</v>
      </c>
      <c r="E27">
        <v>1.7377567140600316E-2</v>
      </c>
    </row>
    <row r="28" spans="1:5" x14ac:dyDescent="0.25">
      <c r="A28" s="10" t="s">
        <v>828</v>
      </c>
      <c r="B28">
        <v>0.35483870967741937</v>
      </c>
      <c r="D28" s="10" t="s">
        <v>827</v>
      </c>
      <c r="E28">
        <v>0.24209448455391769</v>
      </c>
    </row>
    <row r="29" spans="1:5" x14ac:dyDescent="0.25">
      <c r="A29" s="10" t="s">
        <v>829</v>
      </c>
      <c r="B29">
        <v>0.47643979057591623</v>
      </c>
      <c r="D29" s="10" t="s">
        <v>828</v>
      </c>
      <c r="E29">
        <v>0.37172774869109948</v>
      </c>
    </row>
    <row r="30" spans="1:5" x14ac:dyDescent="0.25">
      <c r="A30" s="10" t="s">
        <v>830</v>
      </c>
      <c r="B30">
        <v>0.5419847328244275</v>
      </c>
      <c r="D30" s="10" t="s">
        <v>829</v>
      </c>
      <c r="E30">
        <v>0.43127962085308058</v>
      </c>
    </row>
    <row r="31" spans="1:5" x14ac:dyDescent="0.25">
      <c r="A31" s="10" t="s">
        <v>831</v>
      </c>
      <c r="B31">
        <v>0.66749334068154687</v>
      </c>
      <c r="D31" s="10" t="s">
        <v>830</v>
      </c>
      <c r="E31">
        <v>0.53216374269005851</v>
      </c>
    </row>
    <row r="32" spans="1:5" x14ac:dyDescent="0.25">
      <c r="A32" s="9" t="s">
        <v>507</v>
      </c>
      <c r="B32">
        <v>0.23319728010518445</v>
      </c>
      <c r="D32" s="10" t="s">
        <v>831</v>
      </c>
      <c r="E32">
        <v>0.62848297213622284</v>
      </c>
    </row>
    <row r="33" spans="1:5" x14ac:dyDescent="0.25">
      <c r="A33" s="10" t="s">
        <v>858</v>
      </c>
      <c r="D33" s="10" t="s">
        <v>878</v>
      </c>
      <c r="E33">
        <v>0.81042654028436023</v>
      </c>
    </row>
    <row r="34" spans="1:5" x14ac:dyDescent="0.25">
      <c r="A34" s="10" t="s">
        <v>825</v>
      </c>
      <c r="B34">
        <v>1.042654028436019E-2</v>
      </c>
      <c r="D34" s="9" t="s">
        <v>507</v>
      </c>
      <c r="E34">
        <v>0.28742618664324582</v>
      </c>
    </row>
    <row r="35" spans="1:5" x14ac:dyDescent="0.25">
      <c r="A35" s="10" t="s">
        <v>827</v>
      </c>
      <c r="B35">
        <v>0.24135099065804333</v>
      </c>
      <c r="D35" s="10" t="s">
        <v>858</v>
      </c>
    </row>
    <row r="36" spans="1:5" x14ac:dyDescent="0.25">
      <c r="A36" s="10" t="s">
        <v>828</v>
      </c>
      <c r="B36">
        <v>0.35483870967741937</v>
      </c>
      <c r="D36" s="10" t="s">
        <v>825</v>
      </c>
      <c r="E36">
        <v>1.2387387387387387E-2</v>
      </c>
    </row>
    <row r="37" spans="1:5" x14ac:dyDescent="0.25">
      <c r="A37" s="10" t="s">
        <v>829</v>
      </c>
      <c r="B37">
        <v>0.47019867549668876</v>
      </c>
      <c r="D37" s="10" t="s">
        <v>828</v>
      </c>
      <c r="E37">
        <v>0.38931297709923662</v>
      </c>
    </row>
    <row r="38" spans="1:5" x14ac:dyDescent="0.25">
      <c r="A38" s="10" t="s">
        <v>832</v>
      </c>
      <c r="B38">
        <v>0.73509933774834435</v>
      </c>
      <c r="D38" s="10" t="s">
        <v>829</v>
      </c>
      <c r="E38">
        <v>0.47019867549668876</v>
      </c>
    </row>
    <row r="39" spans="1:5" x14ac:dyDescent="0.25">
      <c r="A39" s="9" t="s">
        <v>824</v>
      </c>
      <c r="B39">
        <v>0.23073351200302727</v>
      </c>
      <c r="D39" s="10" t="s">
        <v>830</v>
      </c>
      <c r="E39">
        <v>0.53216374269005851</v>
      </c>
    </row>
    <row r="40" spans="1:5" x14ac:dyDescent="0.25">
      <c r="D40" s="10" t="s">
        <v>832</v>
      </c>
      <c r="E40">
        <v>0.79057591623036649</v>
      </c>
    </row>
    <row r="41" spans="1:5" x14ac:dyDescent="0.25">
      <c r="D41" s="10" t="s">
        <v>878</v>
      </c>
      <c r="E41">
        <v>0.87130810119499613</v>
      </c>
    </row>
    <row r="42" spans="1:5" x14ac:dyDescent="0.25">
      <c r="D42" s="9" t="s">
        <v>824</v>
      </c>
      <c r="E42">
        <v>0.32666582053048432</v>
      </c>
    </row>
    <row r="43" spans="1:5" ht="13" x14ac:dyDescent="0.3">
      <c r="A43" s="46" t="s">
        <v>881</v>
      </c>
      <c r="B43" s="46"/>
      <c r="C43" s="46"/>
    </row>
    <row r="44" spans="1:5" ht="13" x14ac:dyDescent="0.3">
      <c r="A44" s="16" t="s">
        <v>882</v>
      </c>
      <c r="B44" s="16" t="s">
        <v>883</v>
      </c>
      <c r="C44" s="21" t="s">
        <v>884</v>
      </c>
      <c r="D44" s="10"/>
      <c r="E44" s="10"/>
    </row>
    <row r="45" spans="1:5" x14ac:dyDescent="0.25">
      <c r="A45" s="19" t="s">
        <v>186</v>
      </c>
      <c r="B45" s="20">
        <f>GETPIVOTDATA("[Within] Friend Ethinicity Ratio 2",$A$5,"What is your ethnicity?","Chinese")</f>
        <v>0.20938118003068515</v>
      </c>
      <c r="C45">
        <f>GETPIVOTDATA("[Outside] Friend Ethinicity Ratio 2",$D$5,"What is your ethnicity?","Chinese")</f>
        <v>0.28451482006478995</v>
      </c>
      <c r="D45" s="12"/>
    </row>
    <row r="46" spans="1:5" x14ac:dyDescent="0.25">
      <c r="A46" s="12" t="s">
        <v>325</v>
      </c>
      <c r="B46">
        <f>GETPIVOTDATA("[Within] Friend Ethinicity Ratio 2",$A$5,"What is your ethnicity?","Indian")</f>
        <v>0.34021037825970335</v>
      </c>
      <c r="C46">
        <f>GETPIVOTDATA("[Outside] Friend Ethinicity Ratio 2",$D$5,"What is your ethnicity?","Indian")</f>
        <v>0.47335781786700037</v>
      </c>
      <c r="D46" s="12"/>
    </row>
    <row r="47" spans="1:5" x14ac:dyDescent="0.25">
      <c r="A47" s="12" t="s">
        <v>349</v>
      </c>
      <c r="B47">
        <f>GETPIVOTDATA("[Within] Friend Ethinicity Ratio 2",$A$5,"What is your ethnicity?","Malay")</f>
        <v>0.18860552351973342</v>
      </c>
      <c r="C47">
        <f>GETPIVOTDATA("[Outside] Friend Ethinicity Ratio 2",$D$5,"What is your ethnicity?","Malay")</f>
        <v>0.34841497932288323</v>
      </c>
      <c r="D47" s="12"/>
    </row>
    <row r="48" spans="1:5" x14ac:dyDescent="0.25">
      <c r="A48" s="12" t="s">
        <v>507</v>
      </c>
      <c r="B48">
        <f>GETPIVOTDATA("[Within] Friend Ethinicity Ratio 2",$A$5,"What is your ethnicity?","Others")</f>
        <v>0.23319728010518445</v>
      </c>
      <c r="C48">
        <f>GETPIVOTDATA("[Outside] Friend Ethinicity Ratio 2",$D$5,"What is your ethnicity?","Others")</f>
        <v>0.28742618664324582</v>
      </c>
      <c r="D48" s="12"/>
    </row>
    <row r="77" spans="9:23" x14ac:dyDescent="0.25">
      <c r="I77" s="8" t="s">
        <v>820</v>
      </c>
      <c r="J77" t="s">
        <v>885</v>
      </c>
      <c r="V77" s="8" t="s">
        <v>820</v>
      </c>
      <c r="W77" t="s">
        <v>886</v>
      </c>
    </row>
    <row r="78" spans="9:23" x14ac:dyDescent="0.25">
      <c r="I78" s="9">
        <v>0</v>
      </c>
      <c r="J78">
        <v>4</v>
      </c>
      <c r="V78" s="9">
        <v>0</v>
      </c>
      <c r="W78">
        <v>9</v>
      </c>
    </row>
    <row r="79" spans="9:23" x14ac:dyDescent="0.25">
      <c r="I79" s="9" t="s">
        <v>59</v>
      </c>
      <c r="J79">
        <v>7</v>
      </c>
      <c r="V79" s="9" t="s">
        <v>59</v>
      </c>
      <c r="W79">
        <v>7</v>
      </c>
    </row>
    <row r="80" spans="9:23" x14ac:dyDescent="0.25">
      <c r="I80" s="9" t="s">
        <v>60</v>
      </c>
      <c r="J80">
        <v>15</v>
      </c>
      <c r="V80" s="9" t="s">
        <v>60</v>
      </c>
      <c r="W80">
        <v>6</v>
      </c>
    </row>
    <row r="81" spans="9:23" x14ac:dyDescent="0.25">
      <c r="I81" s="9" t="s">
        <v>61</v>
      </c>
      <c r="J81">
        <v>4</v>
      </c>
      <c r="V81" s="9" t="s">
        <v>61</v>
      </c>
      <c r="W81">
        <v>11</v>
      </c>
    </row>
    <row r="82" spans="9:23" x14ac:dyDescent="0.25">
      <c r="I82" s="9" t="s">
        <v>62</v>
      </c>
      <c r="J82">
        <v>7</v>
      </c>
      <c r="V82" s="9" t="s">
        <v>62</v>
      </c>
      <c r="W82">
        <v>7</v>
      </c>
    </row>
    <row r="83" spans="9:23" x14ac:dyDescent="0.25">
      <c r="I83" s="9" t="s">
        <v>63</v>
      </c>
      <c r="J83">
        <v>6</v>
      </c>
      <c r="V83" s="9" t="s">
        <v>63</v>
      </c>
      <c r="W83">
        <v>10</v>
      </c>
    </row>
    <row r="84" spans="9:23" x14ac:dyDescent="0.25">
      <c r="I84" s="9" t="s">
        <v>64</v>
      </c>
      <c r="J84">
        <v>11</v>
      </c>
      <c r="V84" s="9" t="s">
        <v>64</v>
      </c>
      <c r="W84">
        <v>3</v>
      </c>
    </row>
    <row r="85" spans="9:23" x14ac:dyDescent="0.25">
      <c r="I85" s="9" t="s">
        <v>65</v>
      </c>
      <c r="J85">
        <v>11</v>
      </c>
      <c r="V85" s="9" t="s">
        <v>65</v>
      </c>
      <c r="W85">
        <v>12</v>
      </c>
    </row>
    <row r="86" spans="9:23" x14ac:dyDescent="0.25">
      <c r="I86" s="9" t="s">
        <v>66</v>
      </c>
      <c r="J86">
        <v>16</v>
      </c>
      <c r="V86" s="9" t="s">
        <v>66</v>
      </c>
      <c r="W86">
        <v>8</v>
      </c>
    </row>
    <row r="87" spans="9:23" x14ac:dyDescent="0.25">
      <c r="I87" s="9" t="s">
        <v>67</v>
      </c>
      <c r="J87">
        <v>9</v>
      </c>
      <c r="V87" s="9" t="s">
        <v>67</v>
      </c>
      <c r="W87">
        <v>13</v>
      </c>
    </row>
    <row r="88" spans="9:23" x14ac:dyDescent="0.25">
      <c r="I88" s="9" t="s">
        <v>68</v>
      </c>
      <c r="J88">
        <v>4</v>
      </c>
      <c r="V88" s="9" t="s">
        <v>68</v>
      </c>
      <c r="W88">
        <v>5</v>
      </c>
    </row>
    <row r="89" spans="9:23" x14ac:dyDescent="0.25">
      <c r="I89" s="9" t="s">
        <v>69</v>
      </c>
      <c r="J89">
        <v>6</v>
      </c>
      <c r="V89" s="9" t="s">
        <v>69</v>
      </c>
      <c r="W89">
        <v>9</v>
      </c>
    </row>
    <row r="90" spans="9:23" x14ac:dyDescent="0.25">
      <c r="I90" s="9" t="s">
        <v>824</v>
      </c>
      <c r="J90">
        <v>100</v>
      </c>
      <c r="V90" s="9" t="s">
        <v>824</v>
      </c>
      <c r="W90">
        <v>100</v>
      </c>
    </row>
    <row r="94" spans="9:23" x14ac:dyDescent="0.25">
      <c r="V94" s="8" t="s">
        <v>820</v>
      </c>
      <c r="W94" t="s">
        <v>887</v>
      </c>
    </row>
    <row r="95" spans="9:23" x14ac:dyDescent="0.25">
      <c r="I95" s="8" t="s">
        <v>820</v>
      </c>
      <c r="J95" t="s">
        <v>888</v>
      </c>
      <c r="V95" s="9">
        <v>0</v>
      </c>
      <c r="W95">
        <v>7</v>
      </c>
    </row>
    <row r="96" spans="9:23" x14ac:dyDescent="0.25">
      <c r="I96" s="9">
        <v>0</v>
      </c>
      <c r="J96">
        <v>8</v>
      </c>
      <c r="V96" s="9" t="s">
        <v>59</v>
      </c>
      <c r="W96">
        <v>4</v>
      </c>
    </row>
    <row r="97" spans="9:23" x14ac:dyDescent="0.25">
      <c r="I97" s="9" t="s">
        <v>59</v>
      </c>
      <c r="J97">
        <v>5</v>
      </c>
      <c r="V97" s="9" t="s">
        <v>60</v>
      </c>
      <c r="W97">
        <v>10</v>
      </c>
    </row>
    <row r="98" spans="9:23" x14ac:dyDescent="0.25">
      <c r="I98" s="9" t="s">
        <v>60</v>
      </c>
      <c r="J98">
        <v>9</v>
      </c>
      <c r="V98" s="9" t="s">
        <v>61</v>
      </c>
      <c r="W98">
        <v>7</v>
      </c>
    </row>
    <row r="99" spans="9:23" x14ac:dyDescent="0.25">
      <c r="I99" s="9" t="s">
        <v>61</v>
      </c>
      <c r="J99">
        <v>4</v>
      </c>
      <c r="V99" s="9" t="s">
        <v>62</v>
      </c>
      <c r="W99">
        <v>7</v>
      </c>
    </row>
    <row r="100" spans="9:23" x14ac:dyDescent="0.25">
      <c r="I100" s="9" t="s">
        <v>62</v>
      </c>
      <c r="J100">
        <v>12</v>
      </c>
      <c r="V100" s="9" t="s">
        <v>63</v>
      </c>
      <c r="W100">
        <v>12</v>
      </c>
    </row>
    <row r="101" spans="9:23" x14ac:dyDescent="0.25">
      <c r="I101" s="9" t="s">
        <v>63</v>
      </c>
      <c r="J101">
        <v>5</v>
      </c>
      <c r="V101" s="9" t="s">
        <v>64</v>
      </c>
      <c r="W101">
        <v>2</v>
      </c>
    </row>
    <row r="102" spans="9:23" x14ac:dyDescent="0.25">
      <c r="I102" s="9" t="s">
        <v>64</v>
      </c>
      <c r="J102">
        <v>10</v>
      </c>
      <c r="V102" s="9" t="s">
        <v>65</v>
      </c>
      <c r="W102">
        <v>14</v>
      </c>
    </row>
    <row r="103" spans="9:23" x14ac:dyDescent="0.25">
      <c r="I103" s="9" t="s">
        <v>65</v>
      </c>
      <c r="J103">
        <v>6</v>
      </c>
      <c r="V103" s="9" t="s">
        <v>66</v>
      </c>
      <c r="W103">
        <v>6</v>
      </c>
    </row>
    <row r="104" spans="9:23" x14ac:dyDescent="0.25">
      <c r="I104" s="9" t="s">
        <v>66</v>
      </c>
      <c r="J104">
        <v>7</v>
      </c>
      <c r="V104" s="9" t="s">
        <v>67</v>
      </c>
      <c r="W104">
        <v>9</v>
      </c>
    </row>
    <row r="105" spans="9:23" x14ac:dyDescent="0.25">
      <c r="I105" s="9" t="s">
        <v>67</v>
      </c>
      <c r="J105">
        <v>12</v>
      </c>
      <c r="V105" s="9" t="s">
        <v>68</v>
      </c>
      <c r="W105">
        <v>12</v>
      </c>
    </row>
    <row r="106" spans="9:23" x14ac:dyDescent="0.25">
      <c r="I106" s="9" t="s">
        <v>68</v>
      </c>
      <c r="J106">
        <v>9</v>
      </c>
      <c r="V106" s="9" t="s">
        <v>69</v>
      </c>
      <c r="W106">
        <v>10</v>
      </c>
    </row>
    <row r="107" spans="9:23" x14ac:dyDescent="0.25">
      <c r="I107" s="9" t="s">
        <v>69</v>
      </c>
      <c r="J107">
        <v>13</v>
      </c>
      <c r="V107" s="9" t="s">
        <v>824</v>
      </c>
      <c r="W107">
        <v>100</v>
      </c>
    </row>
    <row r="108" spans="9:23" x14ac:dyDescent="0.25">
      <c r="I108" s="9" t="s">
        <v>824</v>
      </c>
      <c r="J108">
        <v>100</v>
      </c>
    </row>
  </sheetData>
  <mergeCells count="1">
    <mergeCell ref="A43:C43"/>
  </mergeCells>
  <pageMargins left="0.7" right="0.7" top="0.75" bottom="0.75" header="0.3" footer="0.3"/>
  <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32F7-189F-3345-BCC3-A2156DD5BD94}">
  <dimension ref="A1:AI204"/>
  <sheetViews>
    <sheetView workbookViewId="0">
      <selection activeCell="L27" sqref="L27"/>
    </sheetView>
  </sheetViews>
  <sheetFormatPr defaultColWidth="8.81640625" defaultRowHeight="12.5" x14ac:dyDescent="0.25"/>
  <cols>
    <col min="5" max="5" width="33" customWidth="1"/>
    <col min="11" max="11" width="13.1796875" bestFit="1" customWidth="1"/>
    <col min="12" max="12" width="108.453125" bestFit="1" customWidth="1"/>
    <col min="13" max="13" width="109.453125" bestFit="1" customWidth="1"/>
    <col min="14" max="14" width="71.1796875" bestFit="1" customWidth="1"/>
    <col min="15" max="17" width="3.1796875" bestFit="1" customWidth="1"/>
    <col min="18" max="18" width="10.453125" bestFit="1" customWidth="1"/>
    <col min="19" max="19" width="105.1796875" bestFit="1" customWidth="1"/>
    <col min="20" max="20" width="106.1796875" bestFit="1" customWidth="1"/>
    <col min="21" max="21" width="105.1796875" bestFit="1" customWidth="1"/>
    <col min="22" max="22" width="106.1796875" bestFit="1" customWidth="1"/>
    <col min="23" max="23" width="105.1796875" bestFit="1" customWidth="1"/>
    <col min="24" max="24" width="110.81640625" bestFit="1" customWidth="1"/>
    <col min="25" max="25" width="109.81640625" bestFit="1" customWidth="1"/>
  </cols>
  <sheetData>
    <row r="1" spans="1:35" x14ac:dyDescent="0.25">
      <c r="A1" t="s">
        <v>0</v>
      </c>
      <c r="B1" t="s">
        <v>1</v>
      </c>
      <c r="C1" t="s">
        <v>2</v>
      </c>
      <c r="D1" t="s">
        <v>3</v>
      </c>
      <c r="E1" t="s">
        <v>30</v>
      </c>
      <c r="F1" t="s">
        <v>31</v>
      </c>
      <c r="G1" t="s">
        <v>32</v>
      </c>
      <c r="H1" t="s">
        <v>44</v>
      </c>
      <c r="I1" t="s">
        <v>45</v>
      </c>
      <c r="J1" t="s">
        <v>46</v>
      </c>
      <c r="K1" s="8" t="s">
        <v>820</v>
      </c>
      <c r="L1" t="s">
        <v>889</v>
      </c>
      <c r="M1" t="s">
        <v>890</v>
      </c>
      <c r="N1" t="s">
        <v>891</v>
      </c>
      <c r="O1" t="s">
        <v>892</v>
      </c>
      <c r="P1" t="s">
        <v>893</v>
      </c>
      <c r="Q1" t="s">
        <v>894</v>
      </c>
    </row>
    <row r="2" spans="1:35" x14ac:dyDescent="0.25">
      <c r="A2">
        <v>44839.812289560185</v>
      </c>
      <c r="B2">
        <v>74</v>
      </c>
      <c r="C2" t="s">
        <v>507</v>
      </c>
      <c r="D2" t="s">
        <v>507</v>
      </c>
      <c r="E2">
        <v>2</v>
      </c>
      <c r="F2">
        <v>5</v>
      </c>
      <c r="G2">
        <v>5</v>
      </c>
      <c r="H2">
        <v>1</v>
      </c>
      <c r="I2">
        <v>1</v>
      </c>
      <c r="J2">
        <v>5</v>
      </c>
      <c r="K2" s="9" t="s">
        <v>186</v>
      </c>
      <c r="L2">
        <v>2.4500000000000002</v>
      </c>
      <c r="M2">
        <v>2.35</v>
      </c>
      <c r="N2">
        <v>2.4</v>
      </c>
      <c r="O2">
        <v>2.4</v>
      </c>
      <c r="P2">
        <v>2.75</v>
      </c>
      <c r="Q2">
        <v>1.8</v>
      </c>
      <c r="AI2" t="s">
        <v>181</v>
      </c>
    </row>
    <row r="3" spans="1:35" x14ac:dyDescent="0.25">
      <c r="A3">
        <v>44840.812291666669</v>
      </c>
      <c r="B3">
        <v>81</v>
      </c>
      <c r="C3" t="s">
        <v>325</v>
      </c>
      <c r="D3" t="s">
        <v>804</v>
      </c>
      <c r="E3">
        <v>3</v>
      </c>
      <c r="F3">
        <v>0</v>
      </c>
      <c r="G3">
        <v>5</v>
      </c>
      <c r="H3">
        <v>2</v>
      </c>
      <c r="I3">
        <v>4</v>
      </c>
      <c r="J3">
        <v>0</v>
      </c>
      <c r="K3" s="9" t="s">
        <v>325</v>
      </c>
      <c r="L3">
        <v>2.3103448275862069</v>
      </c>
      <c r="M3">
        <v>2.5172413793103448</v>
      </c>
      <c r="N3">
        <v>2.7931034482758621</v>
      </c>
      <c r="O3">
        <v>2.6206896551724137</v>
      </c>
      <c r="P3">
        <v>2.5862068965517242</v>
      </c>
      <c r="Q3">
        <v>2.5172413793103448</v>
      </c>
      <c r="AI3" t="s">
        <v>181</v>
      </c>
    </row>
    <row r="4" spans="1:35" x14ac:dyDescent="0.25">
      <c r="A4">
        <v>44841.812291666669</v>
      </c>
      <c r="B4">
        <v>61</v>
      </c>
      <c r="C4" t="s">
        <v>349</v>
      </c>
      <c r="D4" t="s">
        <v>187</v>
      </c>
      <c r="E4">
        <v>3</v>
      </c>
      <c r="F4">
        <v>3</v>
      </c>
      <c r="G4">
        <v>3</v>
      </c>
      <c r="H4">
        <v>3</v>
      </c>
      <c r="I4">
        <v>3</v>
      </c>
      <c r="J4">
        <v>5</v>
      </c>
      <c r="K4" s="9" t="s">
        <v>349</v>
      </c>
      <c r="L4">
        <v>2.3846153846153846</v>
      </c>
      <c r="M4">
        <v>2.5</v>
      </c>
      <c r="N4">
        <v>1.8461538461538463</v>
      </c>
      <c r="O4">
        <v>2.9230769230769229</v>
      </c>
      <c r="P4">
        <v>2.5384615384615383</v>
      </c>
      <c r="Q4">
        <v>2.5384615384615383</v>
      </c>
      <c r="AI4" t="s">
        <v>181</v>
      </c>
    </row>
    <row r="5" spans="1:35" x14ac:dyDescent="0.25">
      <c r="A5">
        <v>44842.812291666669</v>
      </c>
      <c r="B5">
        <v>91</v>
      </c>
      <c r="C5" t="s">
        <v>349</v>
      </c>
      <c r="D5" t="s">
        <v>187</v>
      </c>
      <c r="E5">
        <v>1</v>
      </c>
      <c r="F5">
        <v>1</v>
      </c>
      <c r="G5">
        <v>2</v>
      </c>
      <c r="H5">
        <v>3</v>
      </c>
      <c r="I5">
        <v>2</v>
      </c>
      <c r="J5">
        <v>2</v>
      </c>
      <c r="K5" s="9" t="s">
        <v>507</v>
      </c>
      <c r="L5">
        <v>2.64</v>
      </c>
      <c r="M5">
        <v>2.48</v>
      </c>
      <c r="N5">
        <v>2.48</v>
      </c>
      <c r="O5">
        <v>2.76</v>
      </c>
      <c r="P5">
        <v>2.84</v>
      </c>
      <c r="Q5">
        <v>2.64</v>
      </c>
      <c r="AI5" t="s">
        <v>181</v>
      </c>
    </row>
    <row r="6" spans="1:35" x14ac:dyDescent="0.25">
      <c r="A6">
        <v>44843.812291666669</v>
      </c>
      <c r="B6">
        <v>86</v>
      </c>
      <c r="C6" t="s">
        <v>325</v>
      </c>
      <c r="D6" t="s">
        <v>187</v>
      </c>
      <c r="E6">
        <v>4</v>
      </c>
      <c r="F6">
        <v>4</v>
      </c>
      <c r="G6">
        <v>3</v>
      </c>
      <c r="H6">
        <v>5</v>
      </c>
      <c r="I6">
        <v>3</v>
      </c>
      <c r="J6">
        <v>3</v>
      </c>
      <c r="K6" s="9" t="s">
        <v>824</v>
      </c>
      <c r="L6">
        <v>2.44</v>
      </c>
      <c r="M6">
        <v>2.4700000000000002</v>
      </c>
      <c r="N6">
        <v>2.39</v>
      </c>
      <c r="O6">
        <v>2.69</v>
      </c>
      <c r="P6">
        <v>2.67</v>
      </c>
      <c r="Q6">
        <v>2.41</v>
      </c>
      <c r="AI6" t="s">
        <v>181</v>
      </c>
    </row>
    <row r="7" spans="1:35" x14ac:dyDescent="0.25">
      <c r="A7">
        <v>44844.812291666669</v>
      </c>
      <c r="B7">
        <v>35</v>
      </c>
      <c r="C7" t="s">
        <v>325</v>
      </c>
      <c r="D7" t="s">
        <v>507</v>
      </c>
      <c r="E7">
        <v>0</v>
      </c>
      <c r="F7">
        <v>0</v>
      </c>
      <c r="G7">
        <v>5</v>
      </c>
      <c r="H7">
        <v>0</v>
      </c>
      <c r="I7">
        <v>4</v>
      </c>
      <c r="J7">
        <v>0</v>
      </c>
      <c r="AI7" t="s">
        <v>181</v>
      </c>
    </row>
    <row r="8" spans="1:35" x14ac:dyDescent="0.25">
      <c r="A8">
        <v>44845.812291666669</v>
      </c>
      <c r="B8">
        <v>28</v>
      </c>
      <c r="C8" t="s">
        <v>325</v>
      </c>
      <c r="D8" t="s">
        <v>804</v>
      </c>
      <c r="E8">
        <v>0</v>
      </c>
      <c r="F8">
        <v>0</v>
      </c>
      <c r="G8">
        <v>1</v>
      </c>
      <c r="H8">
        <v>0</v>
      </c>
      <c r="I8">
        <v>5</v>
      </c>
      <c r="J8">
        <v>0</v>
      </c>
      <c r="AI8" t="s">
        <v>181</v>
      </c>
    </row>
    <row r="9" spans="1:35" x14ac:dyDescent="0.25">
      <c r="A9">
        <v>44846.812291666669</v>
      </c>
      <c r="B9">
        <v>48</v>
      </c>
      <c r="C9" t="s">
        <v>325</v>
      </c>
      <c r="D9" t="s">
        <v>187</v>
      </c>
      <c r="E9">
        <v>2</v>
      </c>
      <c r="F9">
        <v>3</v>
      </c>
      <c r="G9">
        <v>1</v>
      </c>
      <c r="H9">
        <v>3</v>
      </c>
      <c r="I9">
        <v>1</v>
      </c>
      <c r="J9">
        <v>5</v>
      </c>
      <c r="AI9" t="s">
        <v>181</v>
      </c>
    </row>
    <row r="10" spans="1:35" x14ac:dyDescent="0.25">
      <c r="A10">
        <v>44847.812291666669</v>
      </c>
      <c r="B10">
        <v>56</v>
      </c>
      <c r="C10" t="s">
        <v>349</v>
      </c>
      <c r="D10" t="s">
        <v>187</v>
      </c>
      <c r="E10">
        <v>2</v>
      </c>
      <c r="F10">
        <v>0</v>
      </c>
      <c r="G10">
        <v>4</v>
      </c>
      <c r="H10">
        <v>4</v>
      </c>
      <c r="I10">
        <v>0</v>
      </c>
      <c r="J10">
        <v>3</v>
      </c>
      <c r="AI10" t="s">
        <v>181</v>
      </c>
    </row>
    <row r="11" spans="1:35" x14ac:dyDescent="0.25">
      <c r="A11">
        <v>44848.812291666669</v>
      </c>
      <c r="B11">
        <v>74</v>
      </c>
      <c r="C11" t="s">
        <v>186</v>
      </c>
      <c r="D11" t="s">
        <v>507</v>
      </c>
      <c r="E11">
        <v>4</v>
      </c>
      <c r="F11">
        <v>3</v>
      </c>
      <c r="G11">
        <v>5</v>
      </c>
      <c r="H11">
        <v>1</v>
      </c>
      <c r="I11">
        <v>1</v>
      </c>
      <c r="J11">
        <v>1</v>
      </c>
      <c r="AI11" t="s">
        <v>181</v>
      </c>
    </row>
    <row r="12" spans="1:35" x14ac:dyDescent="0.25">
      <c r="A12">
        <v>44849.812291666669</v>
      </c>
      <c r="B12">
        <v>22</v>
      </c>
      <c r="C12" t="s">
        <v>325</v>
      </c>
      <c r="D12" t="s">
        <v>804</v>
      </c>
      <c r="E12">
        <v>0</v>
      </c>
      <c r="F12">
        <v>2</v>
      </c>
      <c r="G12">
        <v>5</v>
      </c>
      <c r="H12">
        <v>5</v>
      </c>
      <c r="I12">
        <v>4</v>
      </c>
      <c r="J12">
        <v>4</v>
      </c>
      <c r="AI12" t="s">
        <v>181</v>
      </c>
    </row>
    <row r="13" spans="1:35" x14ac:dyDescent="0.25">
      <c r="A13">
        <v>44850.812291666669</v>
      </c>
      <c r="B13">
        <v>71</v>
      </c>
      <c r="C13" t="s">
        <v>507</v>
      </c>
      <c r="D13" t="s">
        <v>187</v>
      </c>
      <c r="E13">
        <v>3</v>
      </c>
      <c r="F13">
        <v>5</v>
      </c>
      <c r="G13">
        <v>2</v>
      </c>
      <c r="H13">
        <v>3</v>
      </c>
      <c r="I13">
        <v>3</v>
      </c>
      <c r="J13">
        <v>5</v>
      </c>
      <c r="AI13" t="s">
        <v>181</v>
      </c>
    </row>
    <row r="14" spans="1:35" x14ac:dyDescent="0.25">
      <c r="A14">
        <v>44851.812291666669</v>
      </c>
      <c r="B14">
        <v>45</v>
      </c>
      <c r="C14" t="s">
        <v>186</v>
      </c>
      <c r="D14" t="s">
        <v>804</v>
      </c>
      <c r="E14">
        <v>0</v>
      </c>
      <c r="F14">
        <v>5</v>
      </c>
      <c r="G14">
        <v>2</v>
      </c>
      <c r="H14">
        <v>2</v>
      </c>
      <c r="I14">
        <v>4</v>
      </c>
      <c r="J14">
        <v>5</v>
      </c>
      <c r="AI14" t="s">
        <v>181</v>
      </c>
    </row>
    <row r="15" spans="1:35" x14ac:dyDescent="0.25">
      <c r="A15">
        <v>44852.812291666669</v>
      </c>
      <c r="B15">
        <v>10</v>
      </c>
      <c r="C15" t="s">
        <v>507</v>
      </c>
      <c r="D15" t="s">
        <v>804</v>
      </c>
      <c r="E15">
        <v>0</v>
      </c>
      <c r="F15">
        <v>3</v>
      </c>
      <c r="G15">
        <v>1</v>
      </c>
      <c r="H15">
        <v>4</v>
      </c>
      <c r="I15">
        <v>5</v>
      </c>
      <c r="J15">
        <v>4</v>
      </c>
      <c r="AI15" t="s">
        <v>181</v>
      </c>
    </row>
    <row r="16" spans="1:35" x14ac:dyDescent="0.25">
      <c r="A16">
        <v>44853.812291666669</v>
      </c>
      <c r="B16">
        <v>33</v>
      </c>
      <c r="C16" t="s">
        <v>325</v>
      </c>
      <c r="D16" t="s">
        <v>507</v>
      </c>
      <c r="E16">
        <v>3</v>
      </c>
      <c r="F16">
        <v>5</v>
      </c>
      <c r="G16">
        <v>2</v>
      </c>
      <c r="H16">
        <v>0</v>
      </c>
      <c r="I16">
        <v>3</v>
      </c>
      <c r="J16">
        <v>1</v>
      </c>
      <c r="AI16" t="s">
        <v>181</v>
      </c>
    </row>
    <row r="17" spans="1:35" x14ac:dyDescent="0.25">
      <c r="A17">
        <v>44854.812291666669</v>
      </c>
      <c r="B17">
        <v>63</v>
      </c>
      <c r="C17" t="s">
        <v>325</v>
      </c>
      <c r="D17" t="s">
        <v>804</v>
      </c>
      <c r="E17">
        <v>2</v>
      </c>
      <c r="F17">
        <v>0</v>
      </c>
      <c r="G17">
        <v>4</v>
      </c>
      <c r="H17">
        <v>4</v>
      </c>
      <c r="I17">
        <v>5</v>
      </c>
      <c r="J17">
        <v>4</v>
      </c>
      <c r="AI17" t="s">
        <v>181</v>
      </c>
    </row>
    <row r="18" spans="1:35" x14ac:dyDescent="0.25">
      <c r="A18">
        <v>44855.812291666669</v>
      </c>
      <c r="B18">
        <v>39</v>
      </c>
      <c r="C18" t="s">
        <v>325</v>
      </c>
      <c r="D18" t="s">
        <v>507</v>
      </c>
      <c r="E18">
        <v>4</v>
      </c>
      <c r="F18">
        <v>5</v>
      </c>
      <c r="G18">
        <v>2</v>
      </c>
      <c r="H18">
        <v>4</v>
      </c>
      <c r="I18">
        <v>4</v>
      </c>
      <c r="J18">
        <v>1</v>
      </c>
      <c r="AI18" t="s">
        <v>181</v>
      </c>
    </row>
    <row r="19" spans="1:35" x14ac:dyDescent="0.25">
      <c r="A19">
        <v>44856.812291666669</v>
      </c>
      <c r="B19">
        <v>38</v>
      </c>
      <c r="C19" t="s">
        <v>325</v>
      </c>
      <c r="D19" t="s">
        <v>187</v>
      </c>
      <c r="E19">
        <v>1</v>
      </c>
      <c r="F19">
        <v>1</v>
      </c>
      <c r="G19">
        <v>5</v>
      </c>
      <c r="H19">
        <v>3</v>
      </c>
      <c r="I19">
        <v>5</v>
      </c>
      <c r="J19">
        <v>5</v>
      </c>
      <c r="AI19" t="s">
        <v>181</v>
      </c>
    </row>
    <row r="20" spans="1:35" x14ac:dyDescent="0.25">
      <c r="A20">
        <v>44857.812291666669</v>
      </c>
      <c r="B20">
        <v>31</v>
      </c>
      <c r="C20" t="s">
        <v>349</v>
      </c>
      <c r="D20" t="s">
        <v>187</v>
      </c>
      <c r="E20">
        <v>2</v>
      </c>
      <c r="F20">
        <v>0</v>
      </c>
      <c r="G20">
        <v>4</v>
      </c>
      <c r="H20">
        <v>3</v>
      </c>
      <c r="I20">
        <v>1</v>
      </c>
      <c r="J20">
        <v>2</v>
      </c>
      <c r="AI20" t="s">
        <v>181</v>
      </c>
    </row>
    <row r="21" spans="1:35" x14ac:dyDescent="0.25">
      <c r="A21">
        <v>44858.812291666669</v>
      </c>
      <c r="B21">
        <v>94</v>
      </c>
      <c r="C21" t="s">
        <v>186</v>
      </c>
      <c r="D21" t="s">
        <v>187</v>
      </c>
      <c r="E21">
        <v>3</v>
      </c>
      <c r="F21">
        <v>3</v>
      </c>
      <c r="G21">
        <v>0</v>
      </c>
      <c r="H21">
        <v>0</v>
      </c>
      <c r="I21">
        <v>4</v>
      </c>
      <c r="J21">
        <v>3</v>
      </c>
      <c r="AI21" t="s">
        <v>181</v>
      </c>
    </row>
    <row r="22" spans="1:35" x14ac:dyDescent="0.25">
      <c r="A22">
        <v>44859.812291666669</v>
      </c>
      <c r="B22">
        <v>74</v>
      </c>
      <c r="C22" t="s">
        <v>507</v>
      </c>
      <c r="D22" t="s">
        <v>187</v>
      </c>
      <c r="E22">
        <v>4</v>
      </c>
      <c r="F22">
        <v>4</v>
      </c>
      <c r="G22">
        <v>2</v>
      </c>
      <c r="H22">
        <v>4</v>
      </c>
      <c r="I22">
        <v>3</v>
      </c>
      <c r="J22">
        <v>0</v>
      </c>
      <c r="AI22" t="s">
        <v>181</v>
      </c>
    </row>
    <row r="23" spans="1:35" x14ac:dyDescent="0.25">
      <c r="A23">
        <v>44860.812291666669</v>
      </c>
      <c r="B23">
        <v>52</v>
      </c>
      <c r="C23" t="s">
        <v>507</v>
      </c>
      <c r="D23" t="s">
        <v>187</v>
      </c>
      <c r="E23">
        <v>4</v>
      </c>
      <c r="F23">
        <v>2</v>
      </c>
      <c r="G23">
        <v>4</v>
      </c>
      <c r="H23">
        <v>0</v>
      </c>
      <c r="I23">
        <v>5</v>
      </c>
      <c r="J23">
        <v>4</v>
      </c>
      <c r="AI23" t="s">
        <v>181</v>
      </c>
    </row>
    <row r="24" spans="1:35" x14ac:dyDescent="0.25">
      <c r="A24">
        <v>44861.812291666669</v>
      </c>
      <c r="B24">
        <v>51</v>
      </c>
      <c r="C24" t="s">
        <v>325</v>
      </c>
      <c r="D24" t="s">
        <v>804</v>
      </c>
      <c r="E24">
        <v>4</v>
      </c>
      <c r="F24">
        <v>4</v>
      </c>
      <c r="G24">
        <v>4</v>
      </c>
      <c r="H24">
        <v>1</v>
      </c>
      <c r="I24">
        <v>5</v>
      </c>
      <c r="J24">
        <v>2</v>
      </c>
      <c r="AI24" t="s">
        <v>181</v>
      </c>
    </row>
    <row r="25" spans="1:35" x14ac:dyDescent="0.25">
      <c r="A25">
        <v>44862.812291666669</v>
      </c>
      <c r="B25">
        <v>4</v>
      </c>
      <c r="C25" t="s">
        <v>325</v>
      </c>
      <c r="D25" t="s">
        <v>187</v>
      </c>
      <c r="E25">
        <v>1</v>
      </c>
      <c r="F25">
        <v>3</v>
      </c>
      <c r="G25">
        <v>2</v>
      </c>
      <c r="H25">
        <v>3</v>
      </c>
      <c r="I25">
        <v>1</v>
      </c>
      <c r="J25">
        <v>3</v>
      </c>
      <c r="AI25" t="s">
        <v>181</v>
      </c>
    </row>
    <row r="26" spans="1:35" x14ac:dyDescent="0.25">
      <c r="A26">
        <v>44863.812291666669</v>
      </c>
      <c r="B26">
        <v>89</v>
      </c>
      <c r="C26" t="s">
        <v>186</v>
      </c>
      <c r="D26" t="s">
        <v>187</v>
      </c>
      <c r="E26">
        <v>3</v>
      </c>
      <c r="F26">
        <v>0</v>
      </c>
      <c r="G26">
        <v>4</v>
      </c>
      <c r="H26">
        <v>5</v>
      </c>
      <c r="I26">
        <v>0</v>
      </c>
      <c r="J26">
        <v>5</v>
      </c>
      <c r="K26" s="8" t="s">
        <v>820</v>
      </c>
      <c r="L26" t="s">
        <v>894</v>
      </c>
      <c r="M26" t="s">
        <v>891</v>
      </c>
      <c r="AI26" t="s">
        <v>181</v>
      </c>
    </row>
    <row r="27" spans="1:35" x14ac:dyDescent="0.25">
      <c r="A27">
        <v>44864.812291666669</v>
      </c>
      <c r="B27">
        <v>39</v>
      </c>
      <c r="C27" t="s">
        <v>186</v>
      </c>
      <c r="D27" t="s">
        <v>187</v>
      </c>
      <c r="E27">
        <v>4</v>
      </c>
      <c r="F27">
        <v>4</v>
      </c>
      <c r="G27">
        <v>4</v>
      </c>
      <c r="H27">
        <v>0</v>
      </c>
      <c r="I27">
        <v>1</v>
      </c>
      <c r="J27">
        <v>2</v>
      </c>
      <c r="K27" s="9" t="s">
        <v>186</v>
      </c>
      <c r="L27">
        <v>1.8</v>
      </c>
      <c r="M27">
        <v>2.4</v>
      </c>
      <c r="AI27" t="s">
        <v>181</v>
      </c>
    </row>
    <row r="28" spans="1:35" x14ac:dyDescent="0.25">
      <c r="A28">
        <v>44865.812291666669</v>
      </c>
      <c r="B28">
        <v>72</v>
      </c>
      <c r="C28" t="s">
        <v>325</v>
      </c>
      <c r="D28" t="s">
        <v>804</v>
      </c>
      <c r="E28">
        <v>0</v>
      </c>
      <c r="F28">
        <v>0</v>
      </c>
      <c r="G28">
        <v>1</v>
      </c>
      <c r="H28">
        <v>4</v>
      </c>
      <c r="I28">
        <v>0</v>
      </c>
      <c r="J28">
        <v>2</v>
      </c>
      <c r="K28" s="9" t="s">
        <v>325</v>
      </c>
      <c r="L28">
        <v>2.5172413793103448</v>
      </c>
      <c r="M28">
        <v>2.7931034482758621</v>
      </c>
      <c r="AI28" t="s">
        <v>181</v>
      </c>
    </row>
    <row r="29" spans="1:35" x14ac:dyDescent="0.25">
      <c r="A29">
        <v>44866.812291666669</v>
      </c>
      <c r="B29">
        <v>30</v>
      </c>
      <c r="C29" t="s">
        <v>349</v>
      </c>
      <c r="D29" t="s">
        <v>187</v>
      </c>
      <c r="E29">
        <v>2</v>
      </c>
      <c r="F29">
        <v>0</v>
      </c>
      <c r="G29">
        <v>1</v>
      </c>
      <c r="H29">
        <v>2</v>
      </c>
      <c r="I29">
        <v>3</v>
      </c>
      <c r="J29">
        <v>5</v>
      </c>
      <c r="K29" s="9" t="s">
        <v>349</v>
      </c>
      <c r="L29">
        <v>2.5384615384615383</v>
      </c>
      <c r="M29">
        <v>1.8461538461538463</v>
      </c>
      <c r="AI29" t="s">
        <v>181</v>
      </c>
    </row>
    <row r="30" spans="1:35" x14ac:dyDescent="0.25">
      <c r="A30">
        <v>44867.812291666669</v>
      </c>
      <c r="B30">
        <v>75</v>
      </c>
      <c r="C30" t="s">
        <v>507</v>
      </c>
      <c r="D30" t="s">
        <v>804</v>
      </c>
      <c r="E30">
        <v>2</v>
      </c>
      <c r="F30">
        <v>0</v>
      </c>
      <c r="G30">
        <v>1</v>
      </c>
      <c r="H30">
        <v>3</v>
      </c>
      <c r="I30">
        <v>2</v>
      </c>
      <c r="J30">
        <v>3</v>
      </c>
      <c r="K30" s="9" t="s">
        <v>507</v>
      </c>
      <c r="L30">
        <v>2.64</v>
      </c>
      <c r="M30">
        <v>2.48</v>
      </c>
      <c r="AI30" t="s">
        <v>181</v>
      </c>
    </row>
    <row r="31" spans="1:35" x14ac:dyDescent="0.25">
      <c r="A31">
        <v>44868.812291666669</v>
      </c>
      <c r="B31">
        <v>25</v>
      </c>
      <c r="C31" t="s">
        <v>186</v>
      </c>
      <c r="D31" t="s">
        <v>187</v>
      </c>
      <c r="E31">
        <v>0</v>
      </c>
      <c r="F31">
        <v>0</v>
      </c>
      <c r="G31">
        <v>1</v>
      </c>
      <c r="H31">
        <v>2</v>
      </c>
      <c r="I31">
        <v>0</v>
      </c>
      <c r="J31">
        <v>4</v>
      </c>
      <c r="K31" s="9" t="s">
        <v>824</v>
      </c>
      <c r="L31">
        <v>2.41</v>
      </c>
      <c r="M31">
        <v>2.39</v>
      </c>
      <c r="AI31" t="s">
        <v>181</v>
      </c>
    </row>
    <row r="32" spans="1:35" x14ac:dyDescent="0.25">
      <c r="A32">
        <v>44869.812291666669</v>
      </c>
      <c r="B32">
        <v>8</v>
      </c>
      <c r="C32" t="s">
        <v>507</v>
      </c>
      <c r="D32" t="s">
        <v>187</v>
      </c>
      <c r="E32">
        <v>0</v>
      </c>
      <c r="F32">
        <v>0</v>
      </c>
      <c r="G32">
        <v>4</v>
      </c>
      <c r="H32">
        <v>5</v>
      </c>
      <c r="I32">
        <v>5</v>
      </c>
      <c r="J32">
        <v>0</v>
      </c>
      <c r="AI32" t="s">
        <v>181</v>
      </c>
    </row>
    <row r="33" spans="1:35" x14ac:dyDescent="0.25">
      <c r="A33">
        <v>44870.812291666669</v>
      </c>
      <c r="B33">
        <v>65</v>
      </c>
      <c r="C33" t="s">
        <v>186</v>
      </c>
      <c r="D33" t="s">
        <v>187</v>
      </c>
      <c r="E33">
        <v>0</v>
      </c>
      <c r="F33">
        <v>5</v>
      </c>
      <c r="G33">
        <v>3</v>
      </c>
      <c r="H33">
        <v>4</v>
      </c>
      <c r="I33">
        <v>4</v>
      </c>
      <c r="J33">
        <v>0</v>
      </c>
      <c r="AI33" t="s">
        <v>181</v>
      </c>
    </row>
    <row r="34" spans="1:35" x14ac:dyDescent="0.25">
      <c r="A34">
        <v>44871.812291666669</v>
      </c>
      <c r="B34">
        <v>36</v>
      </c>
      <c r="C34" t="s">
        <v>507</v>
      </c>
      <c r="D34" t="s">
        <v>804</v>
      </c>
      <c r="E34">
        <v>3</v>
      </c>
      <c r="F34">
        <v>4</v>
      </c>
      <c r="G34">
        <v>3</v>
      </c>
      <c r="H34">
        <v>4</v>
      </c>
      <c r="I34">
        <v>0</v>
      </c>
      <c r="J34">
        <v>3</v>
      </c>
      <c r="AI34" t="s">
        <v>181</v>
      </c>
    </row>
    <row r="35" spans="1:35" x14ac:dyDescent="0.25">
      <c r="A35">
        <v>44872.812291666669</v>
      </c>
      <c r="B35">
        <v>5</v>
      </c>
      <c r="C35" t="s">
        <v>325</v>
      </c>
      <c r="D35" t="s">
        <v>187</v>
      </c>
      <c r="E35">
        <v>1</v>
      </c>
      <c r="F35">
        <v>5</v>
      </c>
      <c r="G35">
        <v>4</v>
      </c>
      <c r="H35">
        <v>5</v>
      </c>
      <c r="I35">
        <v>2</v>
      </c>
      <c r="J35">
        <v>5</v>
      </c>
      <c r="AI35" t="s">
        <v>181</v>
      </c>
    </row>
    <row r="36" spans="1:35" x14ac:dyDescent="0.25">
      <c r="A36">
        <v>44873.812291666669</v>
      </c>
      <c r="B36">
        <v>19</v>
      </c>
      <c r="C36" t="s">
        <v>507</v>
      </c>
      <c r="D36" t="s">
        <v>187</v>
      </c>
      <c r="E36">
        <v>5</v>
      </c>
      <c r="F36">
        <v>4</v>
      </c>
      <c r="G36">
        <v>3</v>
      </c>
      <c r="H36">
        <v>0</v>
      </c>
      <c r="I36">
        <v>1</v>
      </c>
      <c r="J36">
        <v>4</v>
      </c>
      <c r="AI36" t="s">
        <v>181</v>
      </c>
    </row>
    <row r="37" spans="1:35" x14ac:dyDescent="0.25">
      <c r="A37">
        <v>44874.812291666669</v>
      </c>
      <c r="B37">
        <v>38</v>
      </c>
      <c r="C37" t="s">
        <v>349</v>
      </c>
      <c r="D37" t="s">
        <v>804</v>
      </c>
      <c r="E37">
        <v>4</v>
      </c>
      <c r="F37">
        <v>4</v>
      </c>
      <c r="G37">
        <v>0</v>
      </c>
      <c r="H37">
        <v>5</v>
      </c>
      <c r="I37">
        <v>1</v>
      </c>
      <c r="J37">
        <v>5</v>
      </c>
      <c r="AI37" t="s">
        <v>181</v>
      </c>
    </row>
    <row r="38" spans="1:35" x14ac:dyDescent="0.25">
      <c r="A38">
        <v>44875.812291666669</v>
      </c>
      <c r="B38">
        <v>48</v>
      </c>
      <c r="C38" t="s">
        <v>349</v>
      </c>
      <c r="D38" t="s">
        <v>507</v>
      </c>
      <c r="E38">
        <v>5</v>
      </c>
      <c r="F38">
        <v>4</v>
      </c>
      <c r="G38">
        <v>4</v>
      </c>
      <c r="H38">
        <v>0</v>
      </c>
      <c r="I38">
        <v>3</v>
      </c>
      <c r="J38">
        <v>1</v>
      </c>
      <c r="AI38" t="s">
        <v>181</v>
      </c>
    </row>
    <row r="39" spans="1:35" x14ac:dyDescent="0.25">
      <c r="A39">
        <v>44876.812291666669</v>
      </c>
      <c r="B39">
        <v>92</v>
      </c>
      <c r="C39" t="s">
        <v>325</v>
      </c>
      <c r="D39" t="s">
        <v>507</v>
      </c>
      <c r="E39">
        <v>5</v>
      </c>
      <c r="F39">
        <v>1</v>
      </c>
      <c r="G39">
        <v>0</v>
      </c>
      <c r="H39">
        <v>3</v>
      </c>
      <c r="I39">
        <v>1</v>
      </c>
      <c r="J39">
        <v>4</v>
      </c>
      <c r="AI39" t="s">
        <v>181</v>
      </c>
    </row>
    <row r="40" spans="1:35" x14ac:dyDescent="0.25">
      <c r="A40">
        <v>44877.812291666669</v>
      </c>
      <c r="B40">
        <v>61</v>
      </c>
      <c r="C40" t="s">
        <v>349</v>
      </c>
      <c r="D40" t="s">
        <v>187</v>
      </c>
      <c r="E40">
        <v>4</v>
      </c>
      <c r="F40">
        <v>4</v>
      </c>
      <c r="G40">
        <v>5</v>
      </c>
      <c r="H40">
        <v>1</v>
      </c>
      <c r="I40">
        <v>1</v>
      </c>
      <c r="J40">
        <v>4</v>
      </c>
      <c r="AI40" t="s">
        <v>181</v>
      </c>
    </row>
    <row r="41" spans="1:35" x14ac:dyDescent="0.25">
      <c r="A41">
        <v>44878.812291666669</v>
      </c>
      <c r="B41">
        <v>28</v>
      </c>
      <c r="C41" t="s">
        <v>507</v>
      </c>
      <c r="D41" t="s">
        <v>187</v>
      </c>
      <c r="E41">
        <v>2</v>
      </c>
      <c r="F41">
        <v>1</v>
      </c>
      <c r="G41">
        <v>2</v>
      </c>
      <c r="H41">
        <v>4</v>
      </c>
      <c r="I41">
        <v>5</v>
      </c>
      <c r="J41">
        <v>5</v>
      </c>
      <c r="AI41" t="s">
        <v>181</v>
      </c>
    </row>
    <row r="42" spans="1:35" x14ac:dyDescent="0.25">
      <c r="A42">
        <v>44879.812291666669</v>
      </c>
      <c r="B42">
        <v>34</v>
      </c>
      <c r="C42" t="s">
        <v>186</v>
      </c>
      <c r="D42" t="s">
        <v>507</v>
      </c>
      <c r="E42">
        <v>3</v>
      </c>
      <c r="F42">
        <v>5</v>
      </c>
      <c r="G42">
        <v>2</v>
      </c>
      <c r="H42">
        <v>4</v>
      </c>
      <c r="I42">
        <v>5</v>
      </c>
      <c r="J42">
        <v>5</v>
      </c>
      <c r="AI42" t="s">
        <v>181</v>
      </c>
    </row>
    <row r="43" spans="1:35" x14ac:dyDescent="0.25">
      <c r="A43">
        <v>44880.812291666669</v>
      </c>
      <c r="B43">
        <v>53</v>
      </c>
      <c r="C43" t="s">
        <v>186</v>
      </c>
      <c r="D43" t="s">
        <v>187</v>
      </c>
      <c r="E43">
        <v>0</v>
      </c>
      <c r="F43">
        <v>1</v>
      </c>
      <c r="G43">
        <v>3</v>
      </c>
      <c r="H43">
        <v>3</v>
      </c>
      <c r="I43">
        <v>0</v>
      </c>
      <c r="J43">
        <v>4</v>
      </c>
      <c r="AI43" t="s">
        <v>181</v>
      </c>
    </row>
    <row r="44" spans="1:35" x14ac:dyDescent="0.25">
      <c r="A44">
        <v>44881.812291666669</v>
      </c>
      <c r="B44">
        <v>32</v>
      </c>
      <c r="C44" t="s">
        <v>349</v>
      </c>
      <c r="D44" t="s">
        <v>187</v>
      </c>
      <c r="E44">
        <v>3</v>
      </c>
      <c r="F44">
        <v>0</v>
      </c>
      <c r="G44">
        <v>3</v>
      </c>
      <c r="H44">
        <v>1</v>
      </c>
      <c r="I44">
        <v>5</v>
      </c>
      <c r="J44">
        <v>5</v>
      </c>
      <c r="AI44" t="s">
        <v>181</v>
      </c>
    </row>
    <row r="45" spans="1:35" x14ac:dyDescent="0.25">
      <c r="A45">
        <v>44882.812291666669</v>
      </c>
      <c r="B45">
        <v>66</v>
      </c>
      <c r="C45" t="s">
        <v>507</v>
      </c>
      <c r="D45" t="s">
        <v>804</v>
      </c>
      <c r="E45">
        <v>5</v>
      </c>
      <c r="F45">
        <v>5</v>
      </c>
      <c r="G45">
        <v>1</v>
      </c>
      <c r="H45">
        <v>5</v>
      </c>
      <c r="I45">
        <v>1</v>
      </c>
      <c r="J45">
        <v>1</v>
      </c>
      <c r="AI45" t="s">
        <v>181</v>
      </c>
    </row>
    <row r="46" spans="1:35" x14ac:dyDescent="0.25">
      <c r="A46">
        <v>44883.812291666669</v>
      </c>
      <c r="B46">
        <v>83</v>
      </c>
      <c r="C46" t="s">
        <v>349</v>
      </c>
      <c r="D46" t="s">
        <v>187</v>
      </c>
      <c r="E46">
        <v>0</v>
      </c>
      <c r="F46">
        <v>1</v>
      </c>
      <c r="G46">
        <v>1</v>
      </c>
      <c r="H46">
        <v>3</v>
      </c>
      <c r="I46">
        <v>1</v>
      </c>
      <c r="J46">
        <v>0</v>
      </c>
      <c r="AI46" t="s">
        <v>181</v>
      </c>
    </row>
    <row r="47" spans="1:35" x14ac:dyDescent="0.25">
      <c r="A47">
        <v>44884.812291666669</v>
      </c>
      <c r="B47">
        <v>98</v>
      </c>
      <c r="C47" t="s">
        <v>349</v>
      </c>
      <c r="D47" t="s">
        <v>507</v>
      </c>
      <c r="E47">
        <v>3</v>
      </c>
      <c r="F47">
        <v>4</v>
      </c>
      <c r="G47">
        <v>0</v>
      </c>
      <c r="H47">
        <v>1</v>
      </c>
      <c r="I47">
        <v>4</v>
      </c>
      <c r="J47">
        <v>4</v>
      </c>
      <c r="AI47" t="s">
        <v>181</v>
      </c>
    </row>
    <row r="48" spans="1:35" x14ac:dyDescent="0.25">
      <c r="A48">
        <v>44885.812291666669</v>
      </c>
      <c r="B48">
        <v>9</v>
      </c>
      <c r="C48" t="s">
        <v>186</v>
      </c>
      <c r="D48" t="s">
        <v>804</v>
      </c>
      <c r="E48">
        <v>0</v>
      </c>
      <c r="F48">
        <v>4</v>
      </c>
      <c r="G48">
        <v>0</v>
      </c>
      <c r="H48">
        <v>5</v>
      </c>
      <c r="I48">
        <v>2</v>
      </c>
      <c r="J48">
        <v>1</v>
      </c>
      <c r="AI48" t="s">
        <v>181</v>
      </c>
    </row>
    <row r="49" spans="1:35" x14ac:dyDescent="0.25">
      <c r="A49">
        <v>44886.812291666669</v>
      </c>
      <c r="B49">
        <v>68</v>
      </c>
      <c r="C49" t="s">
        <v>349</v>
      </c>
      <c r="D49" t="s">
        <v>804</v>
      </c>
      <c r="E49">
        <v>5</v>
      </c>
      <c r="F49">
        <v>1</v>
      </c>
      <c r="G49">
        <v>2</v>
      </c>
      <c r="H49">
        <v>1</v>
      </c>
      <c r="I49">
        <v>5</v>
      </c>
      <c r="J49">
        <v>2</v>
      </c>
      <c r="K49" s="8" t="s">
        <v>820</v>
      </c>
      <c r="L49" t="s">
        <v>889</v>
      </c>
      <c r="M49" t="s">
        <v>890</v>
      </c>
      <c r="AI49" t="s">
        <v>181</v>
      </c>
    </row>
    <row r="50" spans="1:35" x14ac:dyDescent="0.25">
      <c r="A50">
        <v>44887.812291666669</v>
      </c>
      <c r="B50">
        <v>3</v>
      </c>
      <c r="C50" t="s">
        <v>325</v>
      </c>
      <c r="D50" t="s">
        <v>187</v>
      </c>
      <c r="E50">
        <v>5</v>
      </c>
      <c r="F50">
        <v>5</v>
      </c>
      <c r="G50">
        <v>0</v>
      </c>
      <c r="H50">
        <v>0</v>
      </c>
      <c r="I50">
        <v>0</v>
      </c>
      <c r="J50">
        <v>4</v>
      </c>
      <c r="K50" s="9" t="s">
        <v>186</v>
      </c>
      <c r="L50">
        <v>2.4500000000000002</v>
      </c>
      <c r="M50">
        <v>2.35</v>
      </c>
      <c r="AI50" t="s">
        <v>181</v>
      </c>
    </row>
    <row r="51" spans="1:35" x14ac:dyDescent="0.25">
      <c r="A51">
        <v>44888.812291666669</v>
      </c>
      <c r="B51">
        <v>74</v>
      </c>
      <c r="C51" t="s">
        <v>186</v>
      </c>
      <c r="D51" t="s">
        <v>507</v>
      </c>
      <c r="E51">
        <v>2</v>
      </c>
      <c r="F51">
        <v>0</v>
      </c>
      <c r="G51">
        <v>0</v>
      </c>
      <c r="H51">
        <v>5</v>
      </c>
      <c r="I51">
        <v>5</v>
      </c>
      <c r="J51">
        <v>2</v>
      </c>
      <c r="K51" s="9" t="s">
        <v>325</v>
      </c>
      <c r="L51">
        <v>2.3103448275862069</v>
      </c>
      <c r="M51">
        <v>2.5172413793103448</v>
      </c>
      <c r="AI51" t="s">
        <v>181</v>
      </c>
    </row>
    <row r="52" spans="1:35" x14ac:dyDescent="0.25">
      <c r="A52">
        <v>44889.812291666669</v>
      </c>
      <c r="B52">
        <v>4</v>
      </c>
      <c r="C52" t="s">
        <v>507</v>
      </c>
      <c r="D52" t="s">
        <v>507</v>
      </c>
      <c r="E52">
        <v>3</v>
      </c>
      <c r="F52">
        <v>5</v>
      </c>
      <c r="G52">
        <v>1</v>
      </c>
      <c r="H52">
        <v>1</v>
      </c>
      <c r="I52">
        <v>3</v>
      </c>
      <c r="J52">
        <v>4</v>
      </c>
      <c r="K52" s="9" t="s">
        <v>349</v>
      </c>
      <c r="L52">
        <v>2.3846153846153846</v>
      </c>
      <c r="M52">
        <v>2.5</v>
      </c>
      <c r="AI52" t="s">
        <v>181</v>
      </c>
    </row>
    <row r="53" spans="1:35" x14ac:dyDescent="0.25">
      <c r="A53">
        <v>44890.812291666669</v>
      </c>
      <c r="B53">
        <v>51</v>
      </c>
      <c r="C53" t="s">
        <v>507</v>
      </c>
      <c r="D53" t="s">
        <v>187</v>
      </c>
      <c r="E53">
        <v>5</v>
      </c>
      <c r="F53">
        <v>3</v>
      </c>
      <c r="G53">
        <v>4</v>
      </c>
      <c r="H53">
        <v>1</v>
      </c>
      <c r="I53">
        <v>2</v>
      </c>
      <c r="J53">
        <v>5</v>
      </c>
      <c r="K53" s="9" t="s">
        <v>507</v>
      </c>
      <c r="L53">
        <v>2.64</v>
      </c>
      <c r="M53">
        <v>2.48</v>
      </c>
      <c r="AI53" t="s">
        <v>181</v>
      </c>
    </row>
    <row r="54" spans="1:35" x14ac:dyDescent="0.25">
      <c r="A54">
        <v>44891.812291666669</v>
      </c>
      <c r="B54">
        <v>28</v>
      </c>
      <c r="C54" t="s">
        <v>507</v>
      </c>
      <c r="D54" t="s">
        <v>507</v>
      </c>
      <c r="E54">
        <v>0</v>
      </c>
      <c r="F54">
        <v>4</v>
      </c>
      <c r="G54">
        <v>5</v>
      </c>
      <c r="H54">
        <v>5</v>
      </c>
      <c r="I54">
        <v>1</v>
      </c>
      <c r="J54">
        <v>4</v>
      </c>
      <c r="K54" s="9" t="s">
        <v>824</v>
      </c>
      <c r="L54">
        <v>2.44</v>
      </c>
      <c r="M54">
        <v>2.4700000000000002</v>
      </c>
      <c r="AI54" t="s">
        <v>181</v>
      </c>
    </row>
    <row r="55" spans="1:35" x14ac:dyDescent="0.25">
      <c r="A55">
        <v>44892.812291666669</v>
      </c>
      <c r="B55">
        <v>52</v>
      </c>
      <c r="C55" t="s">
        <v>325</v>
      </c>
      <c r="D55" t="s">
        <v>804</v>
      </c>
      <c r="E55">
        <v>4</v>
      </c>
      <c r="F55">
        <v>3</v>
      </c>
      <c r="G55">
        <v>1</v>
      </c>
      <c r="H55">
        <v>2</v>
      </c>
      <c r="I55">
        <v>4</v>
      </c>
      <c r="J55">
        <v>0</v>
      </c>
      <c r="AI55" t="s">
        <v>181</v>
      </c>
    </row>
    <row r="56" spans="1:35" x14ac:dyDescent="0.25">
      <c r="A56">
        <v>44893.812291666669</v>
      </c>
      <c r="B56">
        <v>37</v>
      </c>
      <c r="C56" t="s">
        <v>507</v>
      </c>
      <c r="D56" t="s">
        <v>507</v>
      </c>
      <c r="E56">
        <v>4</v>
      </c>
      <c r="F56">
        <v>0</v>
      </c>
      <c r="G56">
        <v>1</v>
      </c>
      <c r="H56">
        <v>1</v>
      </c>
      <c r="I56">
        <v>2</v>
      </c>
      <c r="J56">
        <v>2</v>
      </c>
      <c r="AI56" t="s">
        <v>181</v>
      </c>
    </row>
    <row r="57" spans="1:35" x14ac:dyDescent="0.25">
      <c r="A57">
        <v>44894.812291666669</v>
      </c>
      <c r="B57">
        <v>36</v>
      </c>
      <c r="C57" t="s">
        <v>186</v>
      </c>
      <c r="D57" t="s">
        <v>507</v>
      </c>
      <c r="E57">
        <v>3</v>
      </c>
      <c r="F57">
        <v>1</v>
      </c>
      <c r="G57">
        <v>3</v>
      </c>
      <c r="H57">
        <v>2</v>
      </c>
      <c r="I57">
        <v>2</v>
      </c>
      <c r="J57">
        <v>3</v>
      </c>
      <c r="AI57" t="s">
        <v>181</v>
      </c>
    </row>
    <row r="58" spans="1:35" x14ac:dyDescent="0.25">
      <c r="A58">
        <v>44895.812291666669</v>
      </c>
      <c r="B58">
        <v>44</v>
      </c>
      <c r="C58" t="s">
        <v>349</v>
      </c>
      <c r="D58" t="s">
        <v>804</v>
      </c>
      <c r="E58">
        <v>1</v>
      </c>
      <c r="F58">
        <v>5</v>
      </c>
      <c r="G58">
        <v>5</v>
      </c>
      <c r="H58">
        <v>3</v>
      </c>
      <c r="I58">
        <v>1</v>
      </c>
      <c r="J58">
        <v>2</v>
      </c>
      <c r="AI58" t="s">
        <v>181</v>
      </c>
    </row>
    <row r="59" spans="1:35" x14ac:dyDescent="0.25">
      <c r="A59">
        <v>44896.812291666669</v>
      </c>
      <c r="B59">
        <v>52</v>
      </c>
      <c r="C59" t="s">
        <v>325</v>
      </c>
      <c r="D59" t="s">
        <v>507</v>
      </c>
      <c r="E59">
        <v>1</v>
      </c>
      <c r="F59">
        <v>0</v>
      </c>
      <c r="G59">
        <v>5</v>
      </c>
      <c r="H59">
        <v>0</v>
      </c>
      <c r="I59">
        <v>0</v>
      </c>
      <c r="J59">
        <v>5</v>
      </c>
      <c r="AI59" t="s">
        <v>181</v>
      </c>
    </row>
    <row r="60" spans="1:35" x14ac:dyDescent="0.25">
      <c r="A60">
        <v>44897.812291666669</v>
      </c>
      <c r="B60">
        <v>64</v>
      </c>
      <c r="C60" t="s">
        <v>186</v>
      </c>
      <c r="D60" t="s">
        <v>187</v>
      </c>
      <c r="E60">
        <v>0</v>
      </c>
      <c r="F60">
        <v>2</v>
      </c>
      <c r="G60">
        <v>3</v>
      </c>
      <c r="H60">
        <v>3</v>
      </c>
      <c r="I60">
        <v>5</v>
      </c>
      <c r="J60">
        <v>5</v>
      </c>
      <c r="AI60" t="s">
        <v>181</v>
      </c>
    </row>
    <row r="61" spans="1:35" x14ac:dyDescent="0.25">
      <c r="A61">
        <v>44898.812291666669</v>
      </c>
      <c r="B61">
        <v>79</v>
      </c>
      <c r="C61" t="s">
        <v>186</v>
      </c>
      <c r="D61" t="s">
        <v>507</v>
      </c>
      <c r="E61">
        <v>3</v>
      </c>
      <c r="F61">
        <v>3</v>
      </c>
      <c r="G61">
        <v>3</v>
      </c>
      <c r="H61">
        <v>0</v>
      </c>
      <c r="I61">
        <v>0</v>
      </c>
      <c r="J61">
        <v>2</v>
      </c>
      <c r="AI61" t="s">
        <v>181</v>
      </c>
    </row>
    <row r="62" spans="1:35" x14ac:dyDescent="0.25">
      <c r="A62">
        <v>44899.812291666669</v>
      </c>
      <c r="B62">
        <v>75</v>
      </c>
      <c r="C62" t="s">
        <v>507</v>
      </c>
      <c r="D62" t="s">
        <v>804</v>
      </c>
      <c r="E62">
        <v>0</v>
      </c>
      <c r="F62">
        <v>2</v>
      </c>
      <c r="G62">
        <v>2</v>
      </c>
      <c r="H62">
        <v>2</v>
      </c>
      <c r="I62">
        <v>5</v>
      </c>
      <c r="J62">
        <v>0</v>
      </c>
      <c r="AI62" t="s">
        <v>181</v>
      </c>
    </row>
    <row r="63" spans="1:35" x14ac:dyDescent="0.25">
      <c r="A63">
        <v>44900.812291666669</v>
      </c>
      <c r="B63">
        <v>46</v>
      </c>
      <c r="C63" t="s">
        <v>325</v>
      </c>
      <c r="D63" t="s">
        <v>507</v>
      </c>
      <c r="E63">
        <v>2</v>
      </c>
      <c r="F63">
        <v>1</v>
      </c>
      <c r="G63">
        <v>1</v>
      </c>
      <c r="H63">
        <v>5</v>
      </c>
      <c r="I63">
        <v>3</v>
      </c>
      <c r="J63">
        <v>1</v>
      </c>
      <c r="AI63" t="s">
        <v>181</v>
      </c>
    </row>
    <row r="64" spans="1:35" x14ac:dyDescent="0.25">
      <c r="A64">
        <v>44901.812291666669</v>
      </c>
      <c r="B64">
        <v>79</v>
      </c>
      <c r="C64" t="s">
        <v>325</v>
      </c>
      <c r="D64" t="s">
        <v>804</v>
      </c>
      <c r="E64">
        <v>1</v>
      </c>
      <c r="F64">
        <v>4</v>
      </c>
      <c r="G64">
        <v>0</v>
      </c>
      <c r="H64">
        <v>5</v>
      </c>
      <c r="I64">
        <v>2</v>
      </c>
      <c r="J64">
        <v>4</v>
      </c>
      <c r="AI64" t="s">
        <v>181</v>
      </c>
    </row>
    <row r="65" spans="1:35" x14ac:dyDescent="0.25">
      <c r="A65">
        <v>44902.812291666669</v>
      </c>
      <c r="B65">
        <v>98</v>
      </c>
      <c r="C65" t="s">
        <v>349</v>
      </c>
      <c r="D65" t="s">
        <v>804</v>
      </c>
      <c r="E65">
        <v>2</v>
      </c>
      <c r="F65">
        <v>4</v>
      </c>
      <c r="G65">
        <v>4</v>
      </c>
      <c r="H65">
        <v>0</v>
      </c>
      <c r="I65">
        <v>5</v>
      </c>
      <c r="J65">
        <v>4</v>
      </c>
      <c r="AI65" t="s">
        <v>181</v>
      </c>
    </row>
    <row r="66" spans="1:35" x14ac:dyDescent="0.25">
      <c r="A66">
        <v>44903.812291666669</v>
      </c>
      <c r="B66">
        <v>78</v>
      </c>
      <c r="C66" t="s">
        <v>507</v>
      </c>
      <c r="D66" t="s">
        <v>187</v>
      </c>
      <c r="E66">
        <v>4</v>
      </c>
      <c r="F66">
        <v>1</v>
      </c>
      <c r="G66">
        <v>4</v>
      </c>
      <c r="H66">
        <v>1</v>
      </c>
      <c r="I66">
        <v>3</v>
      </c>
      <c r="J66">
        <v>3</v>
      </c>
      <c r="AI66" t="s">
        <v>181</v>
      </c>
    </row>
    <row r="67" spans="1:35" x14ac:dyDescent="0.25">
      <c r="A67">
        <v>44904.812291666669</v>
      </c>
      <c r="B67">
        <v>51</v>
      </c>
      <c r="C67" t="s">
        <v>507</v>
      </c>
      <c r="D67" t="s">
        <v>187</v>
      </c>
      <c r="E67">
        <v>5</v>
      </c>
      <c r="F67">
        <v>2</v>
      </c>
      <c r="G67">
        <v>5</v>
      </c>
      <c r="H67">
        <v>3</v>
      </c>
      <c r="I67">
        <v>5</v>
      </c>
      <c r="J67">
        <v>2</v>
      </c>
      <c r="AI67" t="s">
        <v>181</v>
      </c>
    </row>
    <row r="68" spans="1:35" x14ac:dyDescent="0.25">
      <c r="A68">
        <v>44905.812291666669</v>
      </c>
      <c r="B68">
        <v>3</v>
      </c>
      <c r="C68" t="s">
        <v>325</v>
      </c>
      <c r="D68" t="s">
        <v>187</v>
      </c>
      <c r="E68">
        <v>2</v>
      </c>
      <c r="F68">
        <v>1</v>
      </c>
      <c r="G68">
        <v>2</v>
      </c>
      <c r="H68">
        <v>5</v>
      </c>
      <c r="I68">
        <v>2</v>
      </c>
      <c r="J68">
        <v>4</v>
      </c>
      <c r="AI68" t="s">
        <v>181</v>
      </c>
    </row>
    <row r="69" spans="1:35" x14ac:dyDescent="0.25">
      <c r="A69">
        <v>44906.812291666669</v>
      </c>
      <c r="B69">
        <v>6</v>
      </c>
      <c r="C69" t="s">
        <v>186</v>
      </c>
      <c r="D69" t="s">
        <v>804</v>
      </c>
      <c r="E69">
        <v>4</v>
      </c>
      <c r="F69">
        <v>4</v>
      </c>
      <c r="G69">
        <v>5</v>
      </c>
      <c r="H69">
        <v>3</v>
      </c>
      <c r="I69">
        <v>3</v>
      </c>
      <c r="J69">
        <v>0</v>
      </c>
      <c r="AI69" t="s">
        <v>181</v>
      </c>
    </row>
    <row r="70" spans="1:35" x14ac:dyDescent="0.25">
      <c r="A70">
        <v>44907.812291666669</v>
      </c>
      <c r="B70">
        <v>64</v>
      </c>
      <c r="C70" t="s">
        <v>186</v>
      </c>
      <c r="D70" t="s">
        <v>804</v>
      </c>
      <c r="E70">
        <v>5</v>
      </c>
      <c r="F70">
        <v>5</v>
      </c>
      <c r="G70">
        <v>0</v>
      </c>
      <c r="H70">
        <v>0</v>
      </c>
      <c r="I70">
        <v>0</v>
      </c>
      <c r="J70">
        <v>1</v>
      </c>
      <c r="AI70" t="s">
        <v>181</v>
      </c>
    </row>
    <row r="71" spans="1:35" x14ac:dyDescent="0.25">
      <c r="A71">
        <v>44908.812291666669</v>
      </c>
      <c r="B71">
        <v>60</v>
      </c>
      <c r="C71" t="s">
        <v>507</v>
      </c>
      <c r="D71" t="s">
        <v>804</v>
      </c>
      <c r="E71">
        <v>2</v>
      </c>
      <c r="F71">
        <v>3</v>
      </c>
      <c r="G71">
        <v>4</v>
      </c>
      <c r="H71">
        <v>4</v>
      </c>
      <c r="I71">
        <v>3</v>
      </c>
      <c r="J71">
        <v>4</v>
      </c>
      <c r="AI71" t="s">
        <v>181</v>
      </c>
    </row>
    <row r="72" spans="1:35" x14ac:dyDescent="0.25">
      <c r="A72">
        <v>44909.812291666669</v>
      </c>
      <c r="B72">
        <v>54</v>
      </c>
      <c r="C72" t="s">
        <v>325</v>
      </c>
      <c r="D72" t="s">
        <v>804</v>
      </c>
      <c r="E72">
        <v>1</v>
      </c>
      <c r="F72">
        <v>1</v>
      </c>
      <c r="G72">
        <v>2</v>
      </c>
      <c r="H72">
        <v>2</v>
      </c>
      <c r="I72">
        <v>1</v>
      </c>
      <c r="J72">
        <v>3</v>
      </c>
      <c r="K72" s="8" t="s">
        <v>820</v>
      </c>
      <c r="L72" t="s">
        <v>892</v>
      </c>
      <c r="M72" t="s">
        <v>893</v>
      </c>
      <c r="AI72" t="s">
        <v>181</v>
      </c>
    </row>
    <row r="73" spans="1:35" x14ac:dyDescent="0.25">
      <c r="A73">
        <v>44910.812291666669</v>
      </c>
      <c r="B73">
        <v>57</v>
      </c>
      <c r="C73" t="s">
        <v>186</v>
      </c>
      <c r="D73" t="s">
        <v>507</v>
      </c>
      <c r="E73">
        <v>1</v>
      </c>
      <c r="F73">
        <v>2</v>
      </c>
      <c r="G73">
        <v>2</v>
      </c>
      <c r="H73">
        <v>4</v>
      </c>
      <c r="I73">
        <v>5</v>
      </c>
      <c r="J73">
        <v>1</v>
      </c>
      <c r="K73" s="9" t="s">
        <v>186</v>
      </c>
      <c r="L73">
        <v>2.4</v>
      </c>
      <c r="M73">
        <v>2.75</v>
      </c>
      <c r="AI73" t="s">
        <v>181</v>
      </c>
    </row>
    <row r="74" spans="1:35" x14ac:dyDescent="0.25">
      <c r="A74">
        <v>44911.812291666669</v>
      </c>
      <c r="B74">
        <v>39</v>
      </c>
      <c r="C74" t="s">
        <v>349</v>
      </c>
      <c r="D74" t="s">
        <v>804</v>
      </c>
      <c r="E74">
        <v>4</v>
      </c>
      <c r="F74">
        <v>0</v>
      </c>
      <c r="G74">
        <v>0</v>
      </c>
      <c r="H74">
        <v>3</v>
      </c>
      <c r="I74">
        <v>4</v>
      </c>
      <c r="J74">
        <v>5</v>
      </c>
      <c r="K74" s="9" t="s">
        <v>325</v>
      </c>
      <c r="L74">
        <v>2.6206896551724137</v>
      </c>
      <c r="M74">
        <v>2.5862068965517242</v>
      </c>
      <c r="AI74" t="s">
        <v>181</v>
      </c>
    </row>
    <row r="75" spans="1:35" x14ac:dyDescent="0.25">
      <c r="A75">
        <v>44912.812291666669</v>
      </c>
      <c r="B75">
        <v>91</v>
      </c>
      <c r="C75" t="s">
        <v>325</v>
      </c>
      <c r="D75" t="s">
        <v>804</v>
      </c>
      <c r="E75">
        <v>5</v>
      </c>
      <c r="F75">
        <v>5</v>
      </c>
      <c r="G75">
        <v>0</v>
      </c>
      <c r="H75">
        <v>3</v>
      </c>
      <c r="I75">
        <v>2</v>
      </c>
      <c r="J75">
        <v>3</v>
      </c>
      <c r="K75" s="9" t="s">
        <v>349</v>
      </c>
      <c r="L75">
        <v>2.9230769230769229</v>
      </c>
      <c r="M75">
        <v>2.5384615384615383</v>
      </c>
      <c r="AI75" t="s">
        <v>181</v>
      </c>
    </row>
    <row r="76" spans="1:35" x14ac:dyDescent="0.25">
      <c r="A76">
        <v>44913.812291666669</v>
      </c>
      <c r="B76">
        <v>27</v>
      </c>
      <c r="C76" t="s">
        <v>325</v>
      </c>
      <c r="D76" t="s">
        <v>804</v>
      </c>
      <c r="E76">
        <v>4</v>
      </c>
      <c r="F76">
        <v>1</v>
      </c>
      <c r="G76">
        <v>3</v>
      </c>
      <c r="H76">
        <v>5</v>
      </c>
      <c r="I76">
        <v>5</v>
      </c>
      <c r="J76">
        <v>3</v>
      </c>
      <c r="K76" s="9" t="s">
        <v>507</v>
      </c>
      <c r="L76">
        <v>2.76</v>
      </c>
      <c r="M76">
        <v>2.84</v>
      </c>
      <c r="AI76" t="s">
        <v>181</v>
      </c>
    </row>
    <row r="77" spans="1:35" x14ac:dyDescent="0.25">
      <c r="A77">
        <v>44914.812291666669</v>
      </c>
      <c r="B77">
        <v>16</v>
      </c>
      <c r="C77" t="s">
        <v>349</v>
      </c>
      <c r="D77" t="s">
        <v>187</v>
      </c>
      <c r="E77">
        <v>2</v>
      </c>
      <c r="F77">
        <v>5</v>
      </c>
      <c r="G77">
        <v>4</v>
      </c>
      <c r="H77">
        <v>2</v>
      </c>
      <c r="I77">
        <v>3</v>
      </c>
      <c r="J77">
        <v>1</v>
      </c>
      <c r="K77" s="9" t="s">
        <v>824</v>
      </c>
      <c r="L77">
        <v>2.69</v>
      </c>
      <c r="M77">
        <v>2.67</v>
      </c>
      <c r="AI77" t="s">
        <v>181</v>
      </c>
    </row>
    <row r="78" spans="1:35" x14ac:dyDescent="0.25">
      <c r="A78">
        <v>44915.812291666669</v>
      </c>
      <c r="B78">
        <v>94</v>
      </c>
      <c r="C78" t="s">
        <v>325</v>
      </c>
      <c r="D78" t="s">
        <v>507</v>
      </c>
      <c r="E78">
        <v>2</v>
      </c>
      <c r="F78">
        <v>4</v>
      </c>
      <c r="G78">
        <v>4</v>
      </c>
      <c r="H78">
        <v>5</v>
      </c>
      <c r="I78">
        <v>1</v>
      </c>
      <c r="J78">
        <v>0</v>
      </c>
      <c r="AI78" t="s">
        <v>181</v>
      </c>
    </row>
    <row r="79" spans="1:35" x14ac:dyDescent="0.25">
      <c r="A79">
        <v>44916.812291666669</v>
      </c>
      <c r="B79">
        <v>69</v>
      </c>
      <c r="C79" t="s">
        <v>186</v>
      </c>
      <c r="D79" t="s">
        <v>507</v>
      </c>
      <c r="E79">
        <v>0</v>
      </c>
      <c r="F79">
        <v>1</v>
      </c>
      <c r="G79">
        <v>0</v>
      </c>
      <c r="H79">
        <v>4</v>
      </c>
      <c r="I79">
        <v>2</v>
      </c>
      <c r="J79">
        <v>1</v>
      </c>
      <c r="AI79" t="s">
        <v>181</v>
      </c>
    </row>
    <row r="80" spans="1:35" x14ac:dyDescent="0.25">
      <c r="A80">
        <v>44917.812291666669</v>
      </c>
      <c r="B80">
        <v>25</v>
      </c>
      <c r="C80" t="s">
        <v>349</v>
      </c>
      <c r="D80" t="s">
        <v>507</v>
      </c>
      <c r="E80">
        <v>2</v>
      </c>
      <c r="F80">
        <v>4</v>
      </c>
      <c r="G80">
        <v>2</v>
      </c>
      <c r="H80">
        <v>0</v>
      </c>
      <c r="I80">
        <v>4</v>
      </c>
      <c r="J80">
        <v>0</v>
      </c>
      <c r="AI80" t="s">
        <v>181</v>
      </c>
    </row>
    <row r="81" spans="1:35" x14ac:dyDescent="0.25">
      <c r="A81">
        <v>44918.812291666669</v>
      </c>
      <c r="B81">
        <v>31</v>
      </c>
      <c r="C81" t="s">
        <v>186</v>
      </c>
      <c r="D81" t="s">
        <v>187</v>
      </c>
      <c r="E81">
        <v>0</v>
      </c>
      <c r="F81">
        <v>1</v>
      </c>
      <c r="G81">
        <v>4</v>
      </c>
      <c r="H81">
        <v>1</v>
      </c>
      <c r="I81">
        <v>4</v>
      </c>
      <c r="J81">
        <v>5</v>
      </c>
      <c r="AI81" t="s">
        <v>181</v>
      </c>
    </row>
    <row r="82" spans="1:35" x14ac:dyDescent="0.25">
      <c r="A82">
        <v>44919.812291666669</v>
      </c>
      <c r="B82">
        <v>59</v>
      </c>
      <c r="C82" t="s">
        <v>325</v>
      </c>
      <c r="D82" t="s">
        <v>507</v>
      </c>
      <c r="E82">
        <v>5</v>
      </c>
      <c r="F82">
        <v>3</v>
      </c>
      <c r="G82">
        <v>1</v>
      </c>
      <c r="H82">
        <v>5</v>
      </c>
      <c r="I82">
        <v>1</v>
      </c>
      <c r="J82">
        <v>0</v>
      </c>
      <c r="AI82" t="s">
        <v>181</v>
      </c>
    </row>
    <row r="83" spans="1:35" x14ac:dyDescent="0.25">
      <c r="A83">
        <v>44920.812291666669</v>
      </c>
      <c r="B83">
        <v>9</v>
      </c>
      <c r="C83" t="s">
        <v>507</v>
      </c>
      <c r="D83" t="s">
        <v>187</v>
      </c>
      <c r="E83">
        <v>2</v>
      </c>
      <c r="F83">
        <v>4</v>
      </c>
      <c r="G83">
        <v>1</v>
      </c>
      <c r="H83">
        <v>2</v>
      </c>
      <c r="I83">
        <v>2</v>
      </c>
      <c r="J83">
        <v>3</v>
      </c>
      <c r="AI83" t="s">
        <v>181</v>
      </c>
    </row>
    <row r="84" spans="1:35" x14ac:dyDescent="0.25">
      <c r="A84">
        <v>44921.812291666669</v>
      </c>
      <c r="B84">
        <v>1</v>
      </c>
      <c r="C84" t="s">
        <v>325</v>
      </c>
      <c r="D84" t="s">
        <v>187</v>
      </c>
      <c r="E84">
        <v>4</v>
      </c>
      <c r="F84">
        <v>2</v>
      </c>
      <c r="G84">
        <v>3</v>
      </c>
      <c r="H84">
        <v>0</v>
      </c>
      <c r="I84">
        <v>4</v>
      </c>
      <c r="J84">
        <v>5</v>
      </c>
      <c r="AI84" t="s">
        <v>181</v>
      </c>
    </row>
    <row r="85" spans="1:35" x14ac:dyDescent="0.25">
      <c r="A85">
        <v>44922.812291666669</v>
      </c>
      <c r="B85">
        <v>40</v>
      </c>
      <c r="C85" t="s">
        <v>349</v>
      </c>
      <c r="D85" t="s">
        <v>507</v>
      </c>
      <c r="E85">
        <v>5</v>
      </c>
      <c r="F85">
        <v>2</v>
      </c>
      <c r="G85">
        <v>3</v>
      </c>
      <c r="H85">
        <v>0</v>
      </c>
      <c r="I85">
        <v>5</v>
      </c>
      <c r="J85">
        <v>0</v>
      </c>
      <c r="AI85" t="s">
        <v>181</v>
      </c>
    </row>
    <row r="86" spans="1:35" x14ac:dyDescent="0.25">
      <c r="A86">
        <v>44923.812291666669</v>
      </c>
      <c r="B86">
        <v>78</v>
      </c>
      <c r="C86" t="s">
        <v>349</v>
      </c>
      <c r="D86" t="s">
        <v>187</v>
      </c>
      <c r="E86">
        <v>2</v>
      </c>
      <c r="F86">
        <v>2</v>
      </c>
      <c r="G86">
        <v>3</v>
      </c>
      <c r="H86">
        <v>1</v>
      </c>
      <c r="I86">
        <v>1</v>
      </c>
      <c r="J86">
        <v>1</v>
      </c>
      <c r="AI86" t="s">
        <v>181</v>
      </c>
    </row>
    <row r="87" spans="1:35" x14ac:dyDescent="0.25">
      <c r="A87">
        <v>44924.812291666669</v>
      </c>
      <c r="B87">
        <v>41</v>
      </c>
      <c r="C87" t="s">
        <v>507</v>
      </c>
      <c r="D87" t="s">
        <v>507</v>
      </c>
      <c r="E87">
        <v>5</v>
      </c>
      <c r="F87">
        <v>0</v>
      </c>
      <c r="G87">
        <v>1</v>
      </c>
      <c r="H87">
        <v>1</v>
      </c>
      <c r="I87">
        <v>0</v>
      </c>
      <c r="J87">
        <v>3</v>
      </c>
      <c r="AI87" t="s">
        <v>181</v>
      </c>
    </row>
    <row r="88" spans="1:35" x14ac:dyDescent="0.25">
      <c r="A88">
        <v>44925.812291666669</v>
      </c>
      <c r="B88">
        <v>66</v>
      </c>
      <c r="C88" t="s">
        <v>507</v>
      </c>
      <c r="D88" t="s">
        <v>187</v>
      </c>
      <c r="E88">
        <v>4</v>
      </c>
      <c r="F88">
        <v>1</v>
      </c>
      <c r="G88">
        <v>0</v>
      </c>
      <c r="H88">
        <v>1</v>
      </c>
      <c r="I88">
        <v>3</v>
      </c>
      <c r="J88">
        <v>2</v>
      </c>
      <c r="AI88" t="s">
        <v>181</v>
      </c>
    </row>
    <row r="89" spans="1:35" x14ac:dyDescent="0.25">
      <c r="A89">
        <v>44926.812291666669</v>
      </c>
      <c r="B89">
        <v>95</v>
      </c>
      <c r="C89" t="s">
        <v>349</v>
      </c>
      <c r="D89" t="s">
        <v>804</v>
      </c>
      <c r="E89">
        <v>5</v>
      </c>
      <c r="F89">
        <v>5</v>
      </c>
      <c r="G89">
        <v>2</v>
      </c>
      <c r="H89">
        <v>0</v>
      </c>
      <c r="I89">
        <v>3</v>
      </c>
      <c r="J89">
        <v>5</v>
      </c>
      <c r="AI89" t="s">
        <v>181</v>
      </c>
    </row>
    <row r="90" spans="1:35" x14ac:dyDescent="0.25">
      <c r="A90">
        <v>44927.812291666669</v>
      </c>
      <c r="B90">
        <v>51</v>
      </c>
      <c r="C90" t="s">
        <v>349</v>
      </c>
      <c r="D90" t="s">
        <v>187</v>
      </c>
      <c r="E90">
        <v>1</v>
      </c>
      <c r="F90">
        <v>1</v>
      </c>
      <c r="G90">
        <v>2</v>
      </c>
      <c r="H90">
        <v>2</v>
      </c>
      <c r="I90">
        <v>4</v>
      </c>
      <c r="J90">
        <v>4</v>
      </c>
      <c r="AI90" t="s">
        <v>181</v>
      </c>
    </row>
    <row r="91" spans="1:35" x14ac:dyDescent="0.25">
      <c r="A91">
        <v>44928.812291666669</v>
      </c>
      <c r="B91">
        <v>45</v>
      </c>
      <c r="C91" t="s">
        <v>349</v>
      </c>
      <c r="D91" t="s">
        <v>187</v>
      </c>
      <c r="E91">
        <v>1</v>
      </c>
      <c r="F91">
        <v>0</v>
      </c>
      <c r="G91">
        <v>3</v>
      </c>
      <c r="H91">
        <v>3</v>
      </c>
      <c r="I91">
        <v>1</v>
      </c>
      <c r="J91">
        <v>2</v>
      </c>
      <c r="AI91" t="s">
        <v>181</v>
      </c>
    </row>
    <row r="92" spans="1:35" x14ac:dyDescent="0.25">
      <c r="A92">
        <v>44929.812291666669</v>
      </c>
      <c r="B92">
        <v>83</v>
      </c>
      <c r="C92" t="s">
        <v>349</v>
      </c>
      <c r="D92" t="s">
        <v>187</v>
      </c>
      <c r="E92">
        <v>0</v>
      </c>
      <c r="F92">
        <v>3</v>
      </c>
      <c r="G92">
        <v>3</v>
      </c>
      <c r="H92">
        <v>4</v>
      </c>
      <c r="I92">
        <v>3</v>
      </c>
      <c r="J92">
        <v>0</v>
      </c>
      <c r="AI92" t="s">
        <v>181</v>
      </c>
    </row>
    <row r="93" spans="1:35" x14ac:dyDescent="0.25">
      <c r="A93">
        <v>44930.812291666669</v>
      </c>
      <c r="B93">
        <v>54</v>
      </c>
      <c r="C93" t="s">
        <v>349</v>
      </c>
      <c r="D93" t="s">
        <v>804</v>
      </c>
      <c r="E93">
        <v>5</v>
      </c>
      <c r="F93">
        <v>3</v>
      </c>
      <c r="G93">
        <v>0</v>
      </c>
      <c r="H93">
        <v>1</v>
      </c>
      <c r="I93">
        <v>5</v>
      </c>
      <c r="J93">
        <v>2</v>
      </c>
      <c r="AI93" t="s">
        <v>181</v>
      </c>
    </row>
    <row r="94" spans="1:35" x14ac:dyDescent="0.25">
      <c r="A94">
        <v>44931.812291666669</v>
      </c>
      <c r="B94">
        <v>55</v>
      </c>
      <c r="C94" t="s">
        <v>507</v>
      </c>
      <c r="D94" t="s">
        <v>187</v>
      </c>
      <c r="E94">
        <v>0</v>
      </c>
      <c r="F94">
        <v>1</v>
      </c>
      <c r="G94">
        <v>0</v>
      </c>
      <c r="H94">
        <v>5</v>
      </c>
      <c r="I94">
        <v>2</v>
      </c>
      <c r="J94">
        <v>0</v>
      </c>
      <c r="AI94" t="s">
        <v>181</v>
      </c>
    </row>
    <row r="95" spans="1:35" x14ac:dyDescent="0.25">
      <c r="A95">
        <v>44932.812291666669</v>
      </c>
      <c r="B95">
        <v>84</v>
      </c>
      <c r="C95" t="s">
        <v>325</v>
      </c>
      <c r="D95" t="s">
        <v>187</v>
      </c>
      <c r="E95">
        <v>5</v>
      </c>
      <c r="F95">
        <v>4</v>
      </c>
      <c r="G95">
        <v>2</v>
      </c>
      <c r="H95">
        <v>1</v>
      </c>
      <c r="I95">
        <v>1</v>
      </c>
      <c r="J95">
        <v>1</v>
      </c>
      <c r="AI95" t="s">
        <v>181</v>
      </c>
    </row>
    <row r="96" spans="1:35" x14ac:dyDescent="0.25">
      <c r="A96">
        <v>44933.812291666669</v>
      </c>
      <c r="B96">
        <v>17</v>
      </c>
      <c r="C96" t="s">
        <v>507</v>
      </c>
      <c r="D96" t="s">
        <v>187</v>
      </c>
      <c r="E96">
        <v>1</v>
      </c>
      <c r="F96">
        <v>3</v>
      </c>
      <c r="G96">
        <v>4</v>
      </c>
      <c r="H96">
        <v>0</v>
      </c>
      <c r="I96">
        <v>5</v>
      </c>
      <c r="J96">
        <v>5</v>
      </c>
      <c r="AI96" t="s">
        <v>181</v>
      </c>
    </row>
    <row r="97" spans="1:35" x14ac:dyDescent="0.25">
      <c r="A97">
        <v>44934.812291666669</v>
      </c>
      <c r="B97">
        <v>66</v>
      </c>
      <c r="C97" t="s">
        <v>349</v>
      </c>
      <c r="D97" t="s">
        <v>804</v>
      </c>
      <c r="E97">
        <v>0</v>
      </c>
      <c r="F97">
        <v>4</v>
      </c>
      <c r="G97">
        <v>1</v>
      </c>
      <c r="H97">
        <v>2</v>
      </c>
      <c r="I97">
        <v>4</v>
      </c>
      <c r="J97">
        <v>1</v>
      </c>
      <c r="AI97" t="s">
        <v>181</v>
      </c>
    </row>
    <row r="98" spans="1:35" x14ac:dyDescent="0.25">
      <c r="A98">
        <v>44935.812291666669</v>
      </c>
      <c r="B98">
        <v>55</v>
      </c>
      <c r="C98" t="s">
        <v>507</v>
      </c>
      <c r="D98" t="s">
        <v>804</v>
      </c>
      <c r="E98">
        <v>1</v>
      </c>
      <c r="F98">
        <v>4</v>
      </c>
      <c r="G98">
        <v>2</v>
      </c>
      <c r="H98">
        <v>2</v>
      </c>
      <c r="I98">
        <v>2</v>
      </c>
      <c r="J98">
        <v>0</v>
      </c>
      <c r="AI98" t="s">
        <v>181</v>
      </c>
    </row>
    <row r="99" spans="1:35" x14ac:dyDescent="0.25">
      <c r="A99">
        <v>44936.812291666669</v>
      </c>
      <c r="B99">
        <v>12</v>
      </c>
      <c r="C99" t="s">
        <v>325</v>
      </c>
      <c r="D99" t="s">
        <v>507</v>
      </c>
      <c r="E99">
        <v>2</v>
      </c>
      <c r="F99">
        <v>0</v>
      </c>
      <c r="G99">
        <v>5</v>
      </c>
      <c r="H99">
        <v>1</v>
      </c>
      <c r="I99">
        <v>3</v>
      </c>
      <c r="J99">
        <v>3</v>
      </c>
      <c r="AI99" t="s">
        <v>181</v>
      </c>
    </row>
    <row r="100" spans="1:35" x14ac:dyDescent="0.25">
      <c r="A100">
        <v>44937.812291666669</v>
      </c>
      <c r="B100">
        <v>71</v>
      </c>
      <c r="C100" t="s">
        <v>186</v>
      </c>
      <c r="D100" t="s">
        <v>187</v>
      </c>
      <c r="E100">
        <v>1</v>
      </c>
      <c r="F100">
        <v>0</v>
      </c>
      <c r="G100">
        <v>3</v>
      </c>
      <c r="H100">
        <v>0</v>
      </c>
      <c r="I100">
        <v>1</v>
      </c>
      <c r="J100">
        <v>5</v>
      </c>
      <c r="AI100" t="s">
        <v>181</v>
      </c>
    </row>
    <row r="101" spans="1:35" x14ac:dyDescent="0.25">
      <c r="A101">
        <v>44938.812291666669</v>
      </c>
      <c r="B101">
        <v>3</v>
      </c>
      <c r="C101" t="s">
        <v>349</v>
      </c>
      <c r="D101" t="s">
        <v>187</v>
      </c>
      <c r="E101">
        <v>2</v>
      </c>
      <c r="F101">
        <v>2</v>
      </c>
      <c r="G101">
        <v>4</v>
      </c>
      <c r="H101">
        <v>0</v>
      </c>
      <c r="I101">
        <v>4</v>
      </c>
      <c r="J101">
        <v>1</v>
      </c>
      <c r="AI101" t="s">
        <v>181</v>
      </c>
    </row>
    <row r="104" spans="1:35" x14ac:dyDescent="0.25">
      <c r="A104" t="s">
        <v>0</v>
      </c>
      <c r="B104" t="s">
        <v>1</v>
      </c>
      <c r="C104" t="s">
        <v>2</v>
      </c>
      <c r="D104" t="s">
        <v>3</v>
      </c>
      <c r="E104" t="s">
        <v>895</v>
      </c>
      <c r="F104" t="s">
        <v>896</v>
      </c>
      <c r="G104" t="s">
        <v>897</v>
      </c>
      <c r="K104" s="8" t="s">
        <v>820</v>
      </c>
      <c r="L104" t="s">
        <v>898</v>
      </c>
      <c r="M104" t="s">
        <v>899</v>
      </c>
      <c r="N104" t="s">
        <v>900</v>
      </c>
    </row>
    <row r="105" spans="1:35" x14ac:dyDescent="0.25">
      <c r="A105">
        <v>44839.812289560185</v>
      </c>
      <c r="B105">
        <v>59</v>
      </c>
      <c r="C105" t="s">
        <v>325</v>
      </c>
      <c r="D105" t="s">
        <v>804</v>
      </c>
      <c r="E105">
        <v>1</v>
      </c>
      <c r="F105">
        <v>0</v>
      </c>
      <c r="G105">
        <v>5</v>
      </c>
      <c r="K105" s="9" t="s">
        <v>186</v>
      </c>
      <c r="L105">
        <v>2.5666666666666669</v>
      </c>
      <c r="M105">
        <v>2.8333333333333335</v>
      </c>
      <c r="N105">
        <v>2.2999999999999998</v>
      </c>
    </row>
    <row r="106" spans="1:35" x14ac:dyDescent="0.25">
      <c r="A106">
        <v>44840.812291666669</v>
      </c>
      <c r="B106">
        <v>96</v>
      </c>
      <c r="C106" t="s">
        <v>186</v>
      </c>
      <c r="D106" t="s">
        <v>804</v>
      </c>
      <c r="E106">
        <v>5</v>
      </c>
      <c r="F106">
        <v>5</v>
      </c>
      <c r="G106">
        <v>0</v>
      </c>
      <c r="K106" s="9" t="s">
        <v>325</v>
      </c>
      <c r="L106">
        <v>3.2413793103448274</v>
      </c>
      <c r="M106">
        <v>2.2413793103448274</v>
      </c>
      <c r="N106">
        <v>2.1379310344827585</v>
      </c>
    </row>
    <row r="107" spans="1:35" x14ac:dyDescent="0.25">
      <c r="A107">
        <v>44841.812291666669</v>
      </c>
      <c r="B107">
        <v>39</v>
      </c>
      <c r="C107" t="s">
        <v>325</v>
      </c>
      <c r="D107" t="s">
        <v>507</v>
      </c>
      <c r="E107">
        <v>0</v>
      </c>
      <c r="F107">
        <v>2</v>
      </c>
      <c r="G107">
        <v>2</v>
      </c>
      <c r="K107" s="9" t="s">
        <v>349</v>
      </c>
      <c r="L107">
        <v>2.6666666666666665</v>
      </c>
      <c r="M107">
        <v>2.2380952380952381</v>
      </c>
      <c r="N107">
        <v>2.8571428571428572</v>
      </c>
    </row>
    <row r="108" spans="1:35" x14ac:dyDescent="0.25">
      <c r="A108">
        <v>44842.812291666669</v>
      </c>
      <c r="B108">
        <v>52</v>
      </c>
      <c r="C108" t="s">
        <v>507</v>
      </c>
      <c r="D108" t="s">
        <v>804</v>
      </c>
      <c r="E108">
        <v>4</v>
      </c>
      <c r="F108">
        <v>3</v>
      </c>
      <c r="G108">
        <v>5</v>
      </c>
      <c r="K108" s="9" t="s">
        <v>507</v>
      </c>
      <c r="L108">
        <v>2.15</v>
      </c>
      <c r="M108">
        <v>2.2000000000000002</v>
      </c>
      <c r="N108">
        <v>3</v>
      </c>
    </row>
    <row r="109" spans="1:35" x14ac:dyDescent="0.25">
      <c r="A109">
        <v>44843.812291666669</v>
      </c>
      <c r="B109">
        <v>36</v>
      </c>
      <c r="C109" t="s">
        <v>186</v>
      </c>
      <c r="D109" t="s">
        <v>804</v>
      </c>
      <c r="E109">
        <v>1</v>
      </c>
      <c r="F109">
        <v>0</v>
      </c>
      <c r="G109">
        <v>5</v>
      </c>
      <c r="K109" s="9" t="s">
        <v>824</v>
      </c>
      <c r="L109">
        <v>2.7</v>
      </c>
      <c r="M109">
        <v>2.41</v>
      </c>
      <c r="N109">
        <v>2.5099999999999998</v>
      </c>
    </row>
    <row r="110" spans="1:35" x14ac:dyDescent="0.25">
      <c r="A110">
        <v>44844.812291666669</v>
      </c>
      <c r="B110">
        <v>55</v>
      </c>
      <c r="C110" t="s">
        <v>325</v>
      </c>
      <c r="D110" t="s">
        <v>187</v>
      </c>
      <c r="E110">
        <v>4</v>
      </c>
      <c r="F110">
        <v>5</v>
      </c>
      <c r="G110">
        <v>3</v>
      </c>
    </row>
    <row r="111" spans="1:35" x14ac:dyDescent="0.25">
      <c r="A111">
        <v>44845.812291666669</v>
      </c>
      <c r="B111">
        <v>17</v>
      </c>
      <c r="C111" t="s">
        <v>507</v>
      </c>
      <c r="D111" t="s">
        <v>187</v>
      </c>
      <c r="E111">
        <v>1</v>
      </c>
      <c r="F111">
        <v>3</v>
      </c>
      <c r="G111">
        <v>2</v>
      </c>
    </row>
    <row r="112" spans="1:35" x14ac:dyDescent="0.25">
      <c r="A112">
        <v>44846.812291666669</v>
      </c>
      <c r="B112">
        <v>93</v>
      </c>
      <c r="C112" t="s">
        <v>186</v>
      </c>
      <c r="D112" t="s">
        <v>507</v>
      </c>
      <c r="E112">
        <v>5</v>
      </c>
      <c r="F112">
        <v>0</v>
      </c>
      <c r="G112">
        <v>1</v>
      </c>
    </row>
    <row r="113" spans="1:12" x14ac:dyDescent="0.25">
      <c r="A113">
        <v>44847.812291666669</v>
      </c>
      <c r="B113">
        <v>77</v>
      </c>
      <c r="C113" t="s">
        <v>507</v>
      </c>
      <c r="D113" t="s">
        <v>804</v>
      </c>
      <c r="E113">
        <v>1</v>
      </c>
      <c r="F113">
        <v>0</v>
      </c>
      <c r="G113">
        <v>5</v>
      </c>
    </row>
    <row r="114" spans="1:12" x14ac:dyDescent="0.25">
      <c r="A114">
        <v>44848.812291666669</v>
      </c>
      <c r="B114">
        <v>69</v>
      </c>
      <c r="C114" t="s">
        <v>507</v>
      </c>
      <c r="D114" t="s">
        <v>507</v>
      </c>
      <c r="E114">
        <v>3</v>
      </c>
      <c r="F114">
        <v>2</v>
      </c>
      <c r="G114">
        <v>2</v>
      </c>
    </row>
    <row r="115" spans="1:12" x14ac:dyDescent="0.25">
      <c r="A115">
        <v>44849.812291666669</v>
      </c>
      <c r="B115">
        <v>29</v>
      </c>
      <c r="C115" t="s">
        <v>186</v>
      </c>
      <c r="D115" t="s">
        <v>187</v>
      </c>
      <c r="E115">
        <v>1</v>
      </c>
      <c r="F115">
        <v>5</v>
      </c>
      <c r="G115">
        <v>4</v>
      </c>
    </row>
    <row r="116" spans="1:12" x14ac:dyDescent="0.25">
      <c r="A116">
        <v>44850.812291666669</v>
      </c>
      <c r="B116">
        <v>44</v>
      </c>
      <c r="C116" t="s">
        <v>507</v>
      </c>
      <c r="D116" t="s">
        <v>187</v>
      </c>
      <c r="E116">
        <v>1</v>
      </c>
      <c r="F116">
        <v>5</v>
      </c>
      <c r="G116">
        <v>1</v>
      </c>
    </row>
    <row r="117" spans="1:12" x14ac:dyDescent="0.25">
      <c r="A117">
        <v>44851.812291666669</v>
      </c>
      <c r="B117">
        <v>45</v>
      </c>
      <c r="C117" t="s">
        <v>325</v>
      </c>
      <c r="D117" t="s">
        <v>804</v>
      </c>
      <c r="E117">
        <v>4</v>
      </c>
      <c r="F117">
        <v>3</v>
      </c>
      <c r="G117">
        <v>0</v>
      </c>
    </row>
    <row r="118" spans="1:12" x14ac:dyDescent="0.25">
      <c r="A118">
        <v>44852.812291666669</v>
      </c>
      <c r="B118">
        <v>51</v>
      </c>
      <c r="C118" t="s">
        <v>186</v>
      </c>
      <c r="D118" t="s">
        <v>804</v>
      </c>
      <c r="E118">
        <v>5</v>
      </c>
      <c r="F118">
        <v>2</v>
      </c>
      <c r="G118">
        <v>4</v>
      </c>
    </row>
    <row r="119" spans="1:12" x14ac:dyDescent="0.25">
      <c r="A119">
        <v>44853.812291666669</v>
      </c>
      <c r="B119">
        <v>39</v>
      </c>
      <c r="C119" t="s">
        <v>325</v>
      </c>
      <c r="D119" t="s">
        <v>507</v>
      </c>
      <c r="E119">
        <v>4</v>
      </c>
      <c r="F119">
        <v>2</v>
      </c>
      <c r="G119">
        <v>5</v>
      </c>
    </row>
    <row r="120" spans="1:12" x14ac:dyDescent="0.25">
      <c r="A120">
        <v>44854.812291666669</v>
      </c>
      <c r="B120">
        <v>79</v>
      </c>
      <c r="C120" t="s">
        <v>186</v>
      </c>
      <c r="D120" t="s">
        <v>507</v>
      </c>
      <c r="E120">
        <v>2</v>
      </c>
      <c r="F120">
        <v>2</v>
      </c>
      <c r="G120">
        <v>0</v>
      </c>
    </row>
    <row r="121" spans="1:12" x14ac:dyDescent="0.25">
      <c r="A121">
        <v>44855.812291666669</v>
      </c>
      <c r="B121">
        <v>13</v>
      </c>
      <c r="C121" t="s">
        <v>349</v>
      </c>
      <c r="D121" t="s">
        <v>507</v>
      </c>
      <c r="E121">
        <v>0</v>
      </c>
      <c r="F121">
        <v>0</v>
      </c>
      <c r="G121">
        <v>4</v>
      </c>
    </row>
    <row r="122" spans="1:12" x14ac:dyDescent="0.25">
      <c r="A122">
        <v>44856.812291666669</v>
      </c>
      <c r="B122">
        <v>85</v>
      </c>
      <c r="C122" t="s">
        <v>186</v>
      </c>
      <c r="D122" t="s">
        <v>507</v>
      </c>
      <c r="E122">
        <v>3</v>
      </c>
      <c r="F122">
        <v>0</v>
      </c>
      <c r="G122">
        <v>2</v>
      </c>
      <c r="L122" t="s">
        <v>181</v>
      </c>
    </row>
    <row r="123" spans="1:12" x14ac:dyDescent="0.25">
      <c r="A123">
        <v>44857.812291666669</v>
      </c>
      <c r="B123">
        <v>42</v>
      </c>
      <c r="C123" t="s">
        <v>325</v>
      </c>
      <c r="D123" t="s">
        <v>187</v>
      </c>
      <c r="E123">
        <v>5</v>
      </c>
      <c r="F123">
        <v>5</v>
      </c>
      <c r="G123">
        <v>1</v>
      </c>
      <c r="L123" t="s">
        <v>181</v>
      </c>
    </row>
    <row r="124" spans="1:12" x14ac:dyDescent="0.25">
      <c r="A124">
        <v>44858.812291666669</v>
      </c>
      <c r="B124">
        <v>98</v>
      </c>
      <c r="C124" t="s">
        <v>325</v>
      </c>
      <c r="D124" t="s">
        <v>507</v>
      </c>
      <c r="E124">
        <v>5</v>
      </c>
      <c r="F124">
        <v>0</v>
      </c>
      <c r="G124">
        <v>1</v>
      </c>
      <c r="L124" t="s">
        <v>181</v>
      </c>
    </row>
    <row r="125" spans="1:12" x14ac:dyDescent="0.25">
      <c r="A125">
        <v>44859.812291666669</v>
      </c>
      <c r="B125">
        <v>44</v>
      </c>
      <c r="C125" t="s">
        <v>325</v>
      </c>
      <c r="D125" t="s">
        <v>804</v>
      </c>
      <c r="E125">
        <v>2</v>
      </c>
      <c r="F125">
        <v>1</v>
      </c>
      <c r="G125">
        <v>0</v>
      </c>
      <c r="L125" t="s">
        <v>181</v>
      </c>
    </row>
    <row r="126" spans="1:12" x14ac:dyDescent="0.25">
      <c r="A126">
        <v>44860.812291666669</v>
      </c>
      <c r="B126">
        <v>17</v>
      </c>
      <c r="C126" t="s">
        <v>507</v>
      </c>
      <c r="D126" t="s">
        <v>507</v>
      </c>
      <c r="E126">
        <v>3</v>
      </c>
      <c r="F126">
        <v>1</v>
      </c>
      <c r="G126">
        <v>4</v>
      </c>
      <c r="L126" t="s">
        <v>181</v>
      </c>
    </row>
    <row r="127" spans="1:12" x14ac:dyDescent="0.25">
      <c r="A127">
        <v>44861.812291666669</v>
      </c>
      <c r="B127">
        <v>17</v>
      </c>
      <c r="C127" t="s">
        <v>349</v>
      </c>
      <c r="D127" t="s">
        <v>507</v>
      </c>
      <c r="E127">
        <v>4</v>
      </c>
      <c r="F127">
        <v>3</v>
      </c>
      <c r="G127">
        <v>3</v>
      </c>
      <c r="L127" t="s">
        <v>181</v>
      </c>
    </row>
    <row r="128" spans="1:12" x14ac:dyDescent="0.25">
      <c r="A128">
        <v>44862.812291666669</v>
      </c>
      <c r="B128">
        <v>89</v>
      </c>
      <c r="C128" t="s">
        <v>349</v>
      </c>
      <c r="D128" t="s">
        <v>507</v>
      </c>
      <c r="E128">
        <v>3</v>
      </c>
      <c r="F128">
        <v>0</v>
      </c>
      <c r="G128">
        <v>4</v>
      </c>
      <c r="K128" s="8" t="s">
        <v>820</v>
      </c>
      <c r="L128" t="s">
        <v>898</v>
      </c>
    </row>
    <row r="129" spans="1:12" x14ac:dyDescent="0.25">
      <c r="A129">
        <v>44863.812291666669</v>
      </c>
      <c r="B129">
        <v>49</v>
      </c>
      <c r="C129" t="s">
        <v>349</v>
      </c>
      <c r="D129" t="s">
        <v>804</v>
      </c>
      <c r="E129">
        <v>3</v>
      </c>
      <c r="F129">
        <v>1</v>
      </c>
      <c r="G129">
        <v>4</v>
      </c>
      <c r="K129" s="9" t="s">
        <v>186</v>
      </c>
      <c r="L129">
        <v>2.5666666666666669</v>
      </c>
    </row>
    <row r="130" spans="1:12" x14ac:dyDescent="0.25">
      <c r="A130">
        <v>44864.812291666669</v>
      </c>
      <c r="B130">
        <v>45</v>
      </c>
      <c r="C130" t="s">
        <v>186</v>
      </c>
      <c r="D130" t="s">
        <v>804</v>
      </c>
      <c r="E130">
        <v>2</v>
      </c>
      <c r="F130">
        <v>3</v>
      </c>
      <c r="G130">
        <v>1</v>
      </c>
      <c r="K130" s="9" t="s">
        <v>325</v>
      </c>
      <c r="L130">
        <v>3.2413793103448274</v>
      </c>
    </row>
    <row r="131" spans="1:12" x14ac:dyDescent="0.25">
      <c r="A131">
        <v>44865.812291666669</v>
      </c>
      <c r="B131">
        <v>98</v>
      </c>
      <c r="C131" t="s">
        <v>349</v>
      </c>
      <c r="D131" t="s">
        <v>507</v>
      </c>
      <c r="E131">
        <v>0</v>
      </c>
      <c r="F131">
        <v>5</v>
      </c>
      <c r="G131">
        <v>4</v>
      </c>
      <c r="K131" s="9" t="s">
        <v>349</v>
      </c>
      <c r="L131">
        <v>2.6666666666666665</v>
      </c>
    </row>
    <row r="132" spans="1:12" x14ac:dyDescent="0.25">
      <c r="A132">
        <v>44866.812291666669</v>
      </c>
      <c r="B132">
        <v>2</v>
      </c>
      <c r="C132" t="s">
        <v>186</v>
      </c>
      <c r="D132" t="s">
        <v>187</v>
      </c>
      <c r="E132">
        <v>4</v>
      </c>
      <c r="F132">
        <v>1</v>
      </c>
      <c r="G132">
        <v>0</v>
      </c>
      <c r="K132" s="9" t="s">
        <v>507</v>
      </c>
      <c r="L132">
        <v>2.15</v>
      </c>
    </row>
    <row r="133" spans="1:12" x14ac:dyDescent="0.25">
      <c r="A133">
        <v>44867.812291666669</v>
      </c>
      <c r="B133">
        <v>72</v>
      </c>
      <c r="C133" t="s">
        <v>507</v>
      </c>
      <c r="D133" t="s">
        <v>187</v>
      </c>
      <c r="E133">
        <v>3</v>
      </c>
      <c r="F133">
        <v>4</v>
      </c>
      <c r="G133">
        <v>5</v>
      </c>
      <c r="K133" s="9" t="s">
        <v>824</v>
      </c>
      <c r="L133">
        <v>2.7</v>
      </c>
    </row>
    <row r="134" spans="1:12" x14ac:dyDescent="0.25">
      <c r="A134">
        <v>44868.812291666669</v>
      </c>
      <c r="B134">
        <v>56</v>
      </c>
      <c r="C134" t="s">
        <v>186</v>
      </c>
      <c r="D134" t="s">
        <v>804</v>
      </c>
      <c r="E134">
        <v>0</v>
      </c>
      <c r="F134">
        <v>3</v>
      </c>
      <c r="G134">
        <v>4</v>
      </c>
    </row>
    <row r="135" spans="1:12" x14ac:dyDescent="0.25">
      <c r="A135">
        <v>44869.812291666669</v>
      </c>
      <c r="B135">
        <v>35</v>
      </c>
      <c r="C135" t="s">
        <v>507</v>
      </c>
      <c r="D135" t="s">
        <v>187</v>
      </c>
      <c r="E135">
        <v>4</v>
      </c>
      <c r="F135">
        <v>0</v>
      </c>
      <c r="G135">
        <v>0</v>
      </c>
    </row>
    <row r="136" spans="1:12" x14ac:dyDescent="0.25">
      <c r="A136">
        <v>44870.812291666669</v>
      </c>
      <c r="B136">
        <v>13</v>
      </c>
      <c r="C136" t="s">
        <v>349</v>
      </c>
      <c r="D136" t="s">
        <v>804</v>
      </c>
      <c r="E136">
        <v>5</v>
      </c>
      <c r="F136">
        <v>3</v>
      </c>
      <c r="G136">
        <v>2</v>
      </c>
    </row>
    <row r="137" spans="1:12" x14ac:dyDescent="0.25">
      <c r="A137">
        <v>44871.812291666669</v>
      </c>
      <c r="B137">
        <v>53</v>
      </c>
      <c r="C137" t="s">
        <v>349</v>
      </c>
      <c r="D137" t="s">
        <v>187</v>
      </c>
      <c r="E137">
        <v>4</v>
      </c>
      <c r="F137">
        <v>2</v>
      </c>
      <c r="G137">
        <v>3</v>
      </c>
    </row>
    <row r="138" spans="1:12" x14ac:dyDescent="0.25">
      <c r="A138">
        <v>44872.812291666669</v>
      </c>
      <c r="B138">
        <v>7</v>
      </c>
      <c r="C138" t="s">
        <v>325</v>
      </c>
      <c r="D138" t="s">
        <v>804</v>
      </c>
      <c r="E138">
        <v>1</v>
      </c>
      <c r="F138">
        <v>2</v>
      </c>
      <c r="G138">
        <v>0</v>
      </c>
    </row>
    <row r="139" spans="1:12" x14ac:dyDescent="0.25">
      <c r="A139">
        <v>44873.812291666669</v>
      </c>
      <c r="B139">
        <v>45</v>
      </c>
      <c r="C139" t="s">
        <v>325</v>
      </c>
      <c r="D139" t="s">
        <v>507</v>
      </c>
      <c r="E139">
        <v>5</v>
      </c>
      <c r="F139">
        <v>3</v>
      </c>
      <c r="G139">
        <v>3</v>
      </c>
    </row>
    <row r="140" spans="1:12" x14ac:dyDescent="0.25">
      <c r="A140">
        <v>44874.812291666669</v>
      </c>
      <c r="B140">
        <v>30</v>
      </c>
      <c r="C140" t="s">
        <v>186</v>
      </c>
      <c r="D140" t="s">
        <v>804</v>
      </c>
      <c r="E140">
        <v>4</v>
      </c>
      <c r="F140">
        <v>4</v>
      </c>
      <c r="G140">
        <v>2</v>
      </c>
    </row>
    <row r="141" spans="1:12" x14ac:dyDescent="0.25">
      <c r="A141">
        <v>44875.812291666669</v>
      </c>
      <c r="B141">
        <v>20</v>
      </c>
      <c r="C141" t="s">
        <v>507</v>
      </c>
      <c r="D141" t="s">
        <v>507</v>
      </c>
      <c r="E141">
        <v>2</v>
      </c>
      <c r="F141">
        <v>1</v>
      </c>
      <c r="G141">
        <v>5</v>
      </c>
    </row>
    <row r="142" spans="1:12" x14ac:dyDescent="0.25">
      <c r="A142">
        <v>44876.812291666669</v>
      </c>
      <c r="B142">
        <v>8</v>
      </c>
      <c r="C142" t="s">
        <v>507</v>
      </c>
      <c r="D142" t="s">
        <v>187</v>
      </c>
      <c r="E142">
        <v>1</v>
      </c>
      <c r="F142">
        <v>1</v>
      </c>
      <c r="G142">
        <v>1</v>
      </c>
    </row>
    <row r="143" spans="1:12" x14ac:dyDescent="0.25">
      <c r="A143">
        <v>44877.812291666669</v>
      </c>
      <c r="B143">
        <v>97</v>
      </c>
      <c r="C143" t="s">
        <v>325</v>
      </c>
      <c r="D143" t="s">
        <v>507</v>
      </c>
      <c r="E143">
        <v>3</v>
      </c>
      <c r="F143">
        <v>5</v>
      </c>
      <c r="G143">
        <v>5</v>
      </c>
    </row>
    <row r="144" spans="1:12" x14ac:dyDescent="0.25">
      <c r="A144">
        <v>44878.812291666669</v>
      </c>
      <c r="B144">
        <v>59</v>
      </c>
      <c r="C144" t="s">
        <v>186</v>
      </c>
      <c r="D144" t="s">
        <v>187</v>
      </c>
      <c r="E144">
        <v>5</v>
      </c>
      <c r="F144">
        <v>4</v>
      </c>
      <c r="G144">
        <v>0</v>
      </c>
    </row>
    <row r="145" spans="1:12" x14ac:dyDescent="0.25">
      <c r="A145">
        <v>44879.812291666669</v>
      </c>
      <c r="B145">
        <v>42</v>
      </c>
      <c r="C145" t="s">
        <v>325</v>
      </c>
      <c r="D145" t="s">
        <v>507</v>
      </c>
      <c r="E145">
        <v>3</v>
      </c>
      <c r="F145">
        <v>4</v>
      </c>
      <c r="G145">
        <v>4</v>
      </c>
    </row>
    <row r="146" spans="1:12" x14ac:dyDescent="0.25">
      <c r="A146">
        <v>44880.812291666669</v>
      </c>
      <c r="B146">
        <v>36</v>
      </c>
      <c r="C146" t="s">
        <v>325</v>
      </c>
      <c r="D146" t="s">
        <v>804</v>
      </c>
      <c r="E146">
        <v>3</v>
      </c>
      <c r="F146">
        <v>3</v>
      </c>
      <c r="G146">
        <v>0</v>
      </c>
      <c r="L146" t="s">
        <v>181</v>
      </c>
    </row>
    <row r="147" spans="1:12" x14ac:dyDescent="0.25">
      <c r="A147">
        <v>44881.812291666669</v>
      </c>
      <c r="B147">
        <v>63</v>
      </c>
      <c r="C147" t="s">
        <v>325</v>
      </c>
      <c r="D147" t="s">
        <v>507</v>
      </c>
      <c r="E147">
        <v>5</v>
      </c>
      <c r="F147">
        <v>3</v>
      </c>
      <c r="G147">
        <v>1</v>
      </c>
      <c r="L147" t="s">
        <v>181</v>
      </c>
    </row>
    <row r="148" spans="1:12" x14ac:dyDescent="0.25">
      <c r="A148">
        <v>44882.812291666669</v>
      </c>
      <c r="B148">
        <v>83</v>
      </c>
      <c r="C148" t="s">
        <v>325</v>
      </c>
      <c r="D148" t="s">
        <v>507</v>
      </c>
      <c r="E148">
        <v>4</v>
      </c>
      <c r="F148">
        <v>2</v>
      </c>
      <c r="G148">
        <v>3</v>
      </c>
      <c r="L148" t="s">
        <v>181</v>
      </c>
    </row>
    <row r="149" spans="1:12" x14ac:dyDescent="0.25">
      <c r="A149">
        <v>44883.812291666669</v>
      </c>
      <c r="B149">
        <v>52</v>
      </c>
      <c r="C149" t="s">
        <v>186</v>
      </c>
      <c r="D149" t="s">
        <v>187</v>
      </c>
      <c r="E149">
        <v>0</v>
      </c>
      <c r="F149">
        <v>5</v>
      </c>
      <c r="G149">
        <v>1</v>
      </c>
      <c r="L149" t="s">
        <v>181</v>
      </c>
    </row>
    <row r="150" spans="1:12" x14ac:dyDescent="0.25">
      <c r="A150">
        <v>44884.812291666669</v>
      </c>
      <c r="B150">
        <v>84</v>
      </c>
      <c r="C150" t="s">
        <v>325</v>
      </c>
      <c r="D150" t="s">
        <v>804</v>
      </c>
      <c r="E150">
        <v>4</v>
      </c>
      <c r="F150">
        <v>5</v>
      </c>
      <c r="G150">
        <v>0</v>
      </c>
      <c r="L150" t="s">
        <v>181</v>
      </c>
    </row>
    <row r="151" spans="1:12" x14ac:dyDescent="0.25">
      <c r="A151">
        <v>44885.812291666669</v>
      </c>
      <c r="B151">
        <v>16</v>
      </c>
      <c r="C151" t="s">
        <v>325</v>
      </c>
      <c r="D151" t="s">
        <v>507</v>
      </c>
      <c r="E151">
        <v>5</v>
      </c>
      <c r="F151">
        <v>0</v>
      </c>
      <c r="G151">
        <v>0</v>
      </c>
      <c r="L151" t="s">
        <v>181</v>
      </c>
    </row>
    <row r="152" spans="1:12" x14ac:dyDescent="0.25">
      <c r="A152">
        <v>44886.812291666669</v>
      </c>
      <c r="B152">
        <v>29</v>
      </c>
      <c r="C152" t="s">
        <v>325</v>
      </c>
      <c r="D152" t="s">
        <v>804</v>
      </c>
      <c r="E152">
        <v>1</v>
      </c>
      <c r="F152">
        <v>2</v>
      </c>
      <c r="G152">
        <v>5</v>
      </c>
      <c r="K152" s="8" t="s">
        <v>820</v>
      </c>
      <c r="L152" t="s">
        <v>899</v>
      </c>
    </row>
    <row r="153" spans="1:12" x14ac:dyDescent="0.25">
      <c r="A153">
        <v>44887.812291666669</v>
      </c>
      <c r="B153">
        <v>19</v>
      </c>
      <c r="C153" t="s">
        <v>349</v>
      </c>
      <c r="D153" t="s">
        <v>507</v>
      </c>
      <c r="E153">
        <v>4</v>
      </c>
      <c r="F153">
        <v>4</v>
      </c>
      <c r="G153">
        <v>1</v>
      </c>
      <c r="K153" s="9" t="s">
        <v>186</v>
      </c>
      <c r="L153">
        <v>2.8333333333333335</v>
      </c>
    </row>
    <row r="154" spans="1:12" x14ac:dyDescent="0.25">
      <c r="A154">
        <v>44888.812291666669</v>
      </c>
      <c r="B154">
        <v>72</v>
      </c>
      <c r="C154" t="s">
        <v>186</v>
      </c>
      <c r="D154" t="s">
        <v>187</v>
      </c>
      <c r="E154">
        <v>3</v>
      </c>
      <c r="F154">
        <v>2</v>
      </c>
      <c r="G154">
        <v>5</v>
      </c>
      <c r="K154" s="9" t="s">
        <v>325</v>
      </c>
      <c r="L154">
        <v>2.2413793103448274</v>
      </c>
    </row>
    <row r="155" spans="1:12" x14ac:dyDescent="0.25">
      <c r="A155">
        <v>44889.812291666669</v>
      </c>
      <c r="B155">
        <v>22</v>
      </c>
      <c r="C155" t="s">
        <v>325</v>
      </c>
      <c r="D155" t="s">
        <v>187</v>
      </c>
      <c r="E155">
        <v>2</v>
      </c>
      <c r="F155">
        <v>2</v>
      </c>
      <c r="G155">
        <v>0</v>
      </c>
      <c r="K155" s="9" t="s">
        <v>349</v>
      </c>
      <c r="L155">
        <v>2.2380952380952381</v>
      </c>
    </row>
    <row r="156" spans="1:12" x14ac:dyDescent="0.25">
      <c r="A156">
        <v>44890.812291666669</v>
      </c>
      <c r="B156">
        <v>3</v>
      </c>
      <c r="C156" t="s">
        <v>186</v>
      </c>
      <c r="D156" t="s">
        <v>804</v>
      </c>
      <c r="E156">
        <v>2</v>
      </c>
      <c r="F156">
        <v>5</v>
      </c>
      <c r="G156">
        <v>1</v>
      </c>
      <c r="K156" s="9" t="s">
        <v>507</v>
      </c>
      <c r="L156">
        <v>2.2000000000000002</v>
      </c>
    </row>
    <row r="157" spans="1:12" x14ac:dyDescent="0.25">
      <c r="A157">
        <v>44891.812291666669</v>
      </c>
      <c r="B157">
        <v>69</v>
      </c>
      <c r="C157" t="s">
        <v>507</v>
      </c>
      <c r="D157" t="s">
        <v>804</v>
      </c>
      <c r="E157">
        <v>0</v>
      </c>
      <c r="F157">
        <v>0</v>
      </c>
      <c r="G157">
        <v>5</v>
      </c>
      <c r="K157" s="9" t="s">
        <v>824</v>
      </c>
      <c r="L157">
        <v>2.41</v>
      </c>
    </row>
    <row r="158" spans="1:12" x14ac:dyDescent="0.25">
      <c r="A158">
        <v>44892.812291666669</v>
      </c>
      <c r="B158">
        <v>85</v>
      </c>
      <c r="C158" t="s">
        <v>349</v>
      </c>
      <c r="D158" t="s">
        <v>187</v>
      </c>
      <c r="E158">
        <v>5</v>
      </c>
      <c r="F158">
        <v>4</v>
      </c>
      <c r="G158">
        <v>1</v>
      </c>
    </row>
    <row r="159" spans="1:12" x14ac:dyDescent="0.25">
      <c r="A159">
        <v>44893.812291666669</v>
      </c>
      <c r="B159">
        <v>73</v>
      </c>
      <c r="C159" t="s">
        <v>186</v>
      </c>
      <c r="D159" t="s">
        <v>804</v>
      </c>
      <c r="E159">
        <v>3</v>
      </c>
      <c r="F159">
        <v>2</v>
      </c>
      <c r="G159">
        <v>5</v>
      </c>
    </row>
    <row r="160" spans="1:12" x14ac:dyDescent="0.25">
      <c r="A160">
        <v>44894.812291666669</v>
      </c>
      <c r="B160">
        <v>91</v>
      </c>
      <c r="C160" t="s">
        <v>349</v>
      </c>
      <c r="D160" t="s">
        <v>507</v>
      </c>
      <c r="E160">
        <v>1</v>
      </c>
      <c r="F160">
        <v>1</v>
      </c>
      <c r="G160">
        <v>3</v>
      </c>
    </row>
    <row r="161" spans="1:12" x14ac:dyDescent="0.25">
      <c r="A161">
        <v>44895.812291666669</v>
      </c>
      <c r="B161">
        <v>71</v>
      </c>
      <c r="C161" t="s">
        <v>325</v>
      </c>
      <c r="D161" t="s">
        <v>187</v>
      </c>
      <c r="E161">
        <v>2</v>
      </c>
      <c r="F161">
        <v>3</v>
      </c>
      <c r="G161">
        <v>1</v>
      </c>
    </row>
    <row r="162" spans="1:12" x14ac:dyDescent="0.25">
      <c r="A162">
        <v>44896.812291666669</v>
      </c>
      <c r="B162">
        <v>31</v>
      </c>
      <c r="C162" t="s">
        <v>325</v>
      </c>
      <c r="D162" t="s">
        <v>187</v>
      </c>
      <c r="E162">
        <v>1</v>
      </c>
      <c r="F162">
        <v>1</v>
      </c>
      <c r="G162">
        <v>2</v>
      </c>
    </row>
    <row r="163" spans="1:12" x14ac:dyDescent="0.25">
      <c r="A163">
        <v>44897.812291666669</v>
      </c>
      <c r="B163">
        <v>36</v>
      </c>
      <c r="C163" t="s">
        <v>349</v>
      </c>
      <c r="D163" t="s">
        <v>187</v>
      </c>
      <c r="E163">
        <v>1</v>
      </c>
      <c r="F163">
        <v>5</v>
      </c>
      <c r="G163">
        <v>4</v>
      </c>
    </row>
    <row r="164" spans="1:12" x14ac:dyDescent="0.25">
      <c r="A164">
        <v>44898.812291666669</v>
      </c>
      <c r="B164">
        <v>63</v>
      </c>
      <c r="C164" t="s">
        <v>325</v>
      </c>
      <c r="D164" t="s">
        <v>804</v>
      </c>
      <c r="E164">
        <v>2</v>
      </c>
      <c r="F164">
        <v>0</v>
      </c>
      <c r="G164">
        <v>4</v>
      </c>
    </row>
    <row r="165" spans="1:12" x14ac:dyDescent="0.25">
      <c r="A165">
        <v>44899.812291666669</v>
      </c>
      <c r="B165">
        <v>36</v>
      </c>
      <c r="C165" t="s">
        <v>186</v>
      </c>
      <c r="D165" t="s">
        <v>507</v>
      </c>
      <c r="E165">
        <v>2</v>
      </c>
      <c r="F165">
        <v>1</v>
      </c>
      <c r="G165">
        <v>4</v>
      </c>
    </row>
    <row r="166" spans="1:12" x14ac:dyDescent="0.25">
      <c r="A166">
        <v>44900.812291666669</v>
      </c>
      <c r="B166">
        <v>14</v>
      </c>
      <c r="C166" t="s">
        <v>507</v>
      </c>
      <c r="D166" t="s">
        <v>804</v>
      </c>
      <c r="E166">
        <v>5</v>
      </c>
      <c r="F166">
        <v>1</v>
      </c>
      <c r="G166">
        <v>5</v>
      </c>
    </row>
    <row r="167" spans="1:12" x14ac:dyDescent="0.25">
      <c r="A167">
        <v>44901.812291666669</v>
      </c>
      <c r="B167">
        <v>10</v>
      </c>
      <c r="C167" t="s">
        <v>186</v>
      </c>
      <c r="D167" t="s">
        <v>804</v>
      </c>
      <c r="E167">
        <v>5</v>
      </c>
      <c r="F167">
        <v>0</v>
      </c>
      <c r="G167">
        <v>4</v>
      </c>
    </row>
    <row r="168" spans="1:12" x14ac:dyDescent="0.25">
      <c r="A168">
        <v>44902.812291666669</v>
      </c>
      <c r="B168">
        <v>61</v>
      </c>
      <c r="C168" t="s">
        <v>186</v>
      </c>
      <c r="D168" t="s">
        <v>804</v>
      </c>
      <c r="E168">
        <v>1</v>
      </c>
      <c r="F168">
        <v>5</v>
      </c>
      <c r="G168">
        <v>5</v>
      </c>
    </row>
    <row r="169" spans="1:12" x14ac:dyDescent="0.25">
      <c r="A169">
        <v>44903.812291666669</v>
      </c>
      <c r="B169">
        <v>84</v>
      </c>
      <c r="C169" t="s">
        <v>507</v>
      </c>
      <c r="D169" t="s">
        <v>507</v>
      </c>
      <c r="E169">
        <v>0</v>
      </c>
      <c r="F169">
        <v>3</v>
      </c>
      <c r="G169">
        <v>5</v>
      </c>
    </row>
    <row r="170" spans="1:12" x14ac:dyDescent="0.25">
      <c r="A170">
        <v>44904.812291666669</v>
      </c>
      <c r="B170">
        <v>60</v>
      </c>
      <c r="C170" t="s">
        <v>349</v>
      </c>
      <c r="D170" t="s">
        <v>507</v>
      </c>
      <c r="E170">
        <v>1</v>
      </c>
      <c r="F170">
        <v>1</v>
      </c>
      <c r="G170">
        <v>4</v>
      </c>
      <c r="L170" t="s">
        <v>181</v>
      </c>
    </row>
    <row r="171" spans="1:12" x14ac:dyDescent="0.25">
      <c r="A171">
        <v>44905.812291666669</v>
      </c>
      <c r="B171">
        <v>27</v>
      </c>
      <c r="C171" t="s">
        <v>349</v>
      </c>
      <c r="D171" t="s">
        <v>187</v>
      </c>
      <c r="E171">
        <v>2</v>
      </c>
      <c r="F171">
        <v>1</v>
      </c>
      <c r="G171">
        <v>5</v>
      </c>
      <c r="L171" t="s">
        <v>181</v>
      </c>
    </row>
    <row r="172" spans="1:12" x14ac:dyDescent="0.25">
      <c r="A172">
        <v>44906.812291666669</v>
      </c>
      <c r="B172">
        <v>52</v>
      </c>
      <c r="C172" t="s">
        <v>186</v>
      </c>
      <c r="D172" t="s">
        <v>187</v>
      </c>
      <c r="E172">
        <v>4</v>
      </c>
      <c r="F172">
        <v>5</v>
      </c>
      <c r="G172">
        <v>4</v>
      </c>
      <c r="L172" t="s">
        <v>181</v>
      </c>
    </row>
    <row r="173" spans="1:12" x14ac:dyDescent="0.25">
      <c r="A173">
        <v>44907.812291666669</v>
      </c>
      <c r="B173">
        <v>77</v>
      </c>
      <c r="C173" t="s">
        <v>186</v>
      </c>
      <c r="D173" t="s">
        <v>804</v>
      </c>
      <c r="E173">
        <v>2</v>
      </c>
      <c r="F173">
        <v>1</v>
      </c>
      <c r="G173">
        <v>0</v>
      </c>
      <c r="L173" t="s">
        <v>181</v>
      </c>
    </row>
    <row r="174" spans="1:12" x14ac:dyDescent="0.25">
      <c r="A174">
        <v>44908.812291666669</v>
      </c>
      <c r="B174">
        <v>29</v>
      </c>
      <c r="C174" t="s">
        <v>325</v>
      </c>
      <c r="D174" t="s">
        <v>804</v>
      </c>
      <c r="E174">
        <v>1</v>
      </c>
      <c r="F174">
        <v>3</v>
      </c>
      <c r="G174">
        <v>0</v>
      </c>
      <c r="L174" t="s">
        <v>181</v>
      </c>
    </row>
    <row r="175" spans="1:12" x14ac:dyDescent="0.25">
      <c r="A175">
        <v>44909.812291666669</v>
      </c>
      <c r="B175">
        <v>51</v>
      </c>
      <c r="C175" t="s">
        <v>325</v>
      </c>
      <c r="D175" t="s">
        <v>187</v>
      </c>
      <c r="E175">
        <v>4</v>
      </c>
      <c r="F175">
        <v>1</v>
      </c>
      <c r="G175">
        <v>3</v>
      </c>
      <c r="L175" t="s">
        <v>181</v>
      </c>
    </row>
    <row r="176" spans="1:12" x14ac:dyDescent="0.25">
      <c r="A176">
        <v>44910.812291666669</v>
      </c>
      <c r="B176">
        <v>21</v>
      </c>
      <c r="C176" t="s">
        <v>186</v>
      </c>
      <c r="D176" t="s">
        <v>507</v>
      </c>
      <c r="E176">
        <v>0</v>
      </c>
      <c r="F176">
        <v>4</v>
      </c>
      <c r="G176">
        <v>0</v>
      </c>
      <c r="K176" s="8" t="s">
        <v>820</v>
      </c>
      <c r="L176" t="s">
        <v>900</v>
      </c>
    </row>
    <row r="177" spans="1:12" x14ac:dyDescent="0.25">
      <c r="A177">
        <v>44911.812291666669</v>
      </c>
      <c r="B177">
        <v>98</v>
      </c>
      <c r="C177" t="s">
        <v>349</v>
      </c>
      <c r="D177" t="s">
        <v>187</v>
      </c>
      <c r="E177">
        <v>4</v>
      </c>
      <c r="F177">
        <v>3</v>
      </c>
      <c r="G177">
        <v>0</v>
      </c>
      <c r="K177" s="9" t="s">
        <v>186</v>
      </c>
      <c r="L177">
        <v>2.2999999999999998</v>
      </c>
    </row>
    <row r="178" spans="1:12" x14ac:dyDescent="0.25">
      <c r="A178">
        <v>44912.812291666669</v>
      </c>
      <c r="B178">
        <v>93</v>
      </c>
      <c r="C178" t="s">
        <v>325</v>
      </c>
      <c r="D178" t="s">
        <v>804</v>
      </c>
      <c r="E178">
        <v>5</v>
      </c>
      <c r="F178">
        <v>1</v>
      </c>
      <c r="G178">
        <v>4</v>
      </c>
      <c r="K178" s="9" t="s">
        <v>325</v>
      </c>
      <c r="L178">
        <v>2.1379310344827585</v>
      </c>
    </row>
    <row r="179" spans="1:12" x14ac:dyDescent="0.25">
      <c r="A179">
        <v>44913.812291666669</v>
      </c>
      <c r="B179">
        <v>56</v>
      </c>
      <c r="C179" t="s">
        <v>186</v>
      </c>
      <c r="D179" t="s">
        <v>187</v>
      </c>
      <c r="E179">
        <v>1</v>
      </c>
      <c r="F179">
        <v>0</v>
      </c>
      <c r="G179">
        <v>0</v>
      </c>
      <c r="K179" s="9" t="s">
        <v>349</v>
      </c>
      <c r="L179">
        <v>2.8571428571428572</v>
      </c>
    </row>
    <row r="180" spans="1:12" x14ac:dyDescent="0.25">
      <c r="A180">
        <v>44914.812291666669</v>
      </c>
      <c r="B180">
        <v>86</v>
      </c>
      <c r="C180" t="s">
        <v>325</v>
      </c>
      <c r="D180" t="s">
        <v>804</v>
      </c>
      <c r="E180">
        <v>5</v>
      </c>
      <c r="F180">
        <v>0</v>
      </c>
      <c r="G180">
        <v>1</v>
      </c>
      <c r="K180" s="9" t="s">
        <v>507</v>
      </c>
      <c r="L180">
        <v>3</v>
      </c>
    </row>
    <row r="181" spans="1:12" x14ac:dyDescent="0.25">
      <c r="A181">
        <v>44915.812291666669</v>
      </c>
      <c r="B181">
        <v>63</v>
      </c>
      <c r="C181" t="s">
        <v>186</v>
      </c>
      <c r="D181" t="s">
        <v>507</v>
      </c>
      <c r="E181">
        <v>2</v>
      </c>
      <c r="F181">
        <v>2</v>
      </c>
      <c r="G181">
        <v>2</v>
      </c>
      <c r="K181" s="9" t="s">
        <v>824</v>
      </c>
      <c r="L181">
        <v>2.5099999999999998</v>
      </c>
    </row>
    <row r="182" spans="1:12" x14ac:dyDescent="0.25">
      <c r="A182">
        <v>44916.812291666669</v>
      </c>
      <c r="B182">
        <v>16</v>
      </c>
      <c r="C182" t="s">
        <v>349</v>
      </c>
      <c r="D182" t="s">
        <v>507</v>
      </c>
      <c r="E182">
        <v>2</v>
      </c>
      <c r="F182">
        <v>5</v>
      </c>
      <c r="G182">
        <v>0</v>
      </c>
    </row>
    <row r="183" spans="1:12" x14ac:dyDescent="0.25">
      <c r="A183">
        <v>44917.812291666669</v>
      </c>
      <c r="B183">
        <v>53</v>
      </c>
      <c r="C183" t="s">
        <v>325</v>
      </c>
      <c r="D183" t="s">
        <v>507</v>
      </c>
      <c r="E183">
        <v>4</v>
      </c>
      <c r="F183">
        <v>3</v>
      </c>
      <c r="G183">
        <v>0</v>
      </c>
    </row>
    <row r="184" spans="1:12" x14ac:dyDescent="0.25">
      <c r="A184">
        <v>44918.812291666669</v>
      </c>
      <c r="B184">
        <v>24</v>
      </c>
      <c r="C184" t="s">
        <v>349</v>
      </c>
      <c r="D184" t="s">
        <v>187</v>
      </c>
      <c r="E184">
        <v>4</v>
      </c>
      <c r="F184">
        <v>2</v>
      </c>
      <c r="G184">
        <v>2</v>
      </c>
    </row>
    <row r="185" spans="1:12" x14ac:dyDescent="0.25">
      <c r="A185">
        <v>44919.812291666669</v>
      </c>
      <c r="B185">
        <v>83</v>
      </c>
      <c r="C185" t="s">
        <v>507</v>
      </c>
      <c r="D185" t="s">
        <v>187</v>
      </c>
      <c r="E185">
        <v>1</v>
      </c>
      <c r="F185">
        <v>5</v>
      </c>
      <c r="G185">
        <v>4</v>
      </c>
    </row>
    <row r="186" spans="1:12" x14ac:dyDescent="0.25">
      <c r="A186">
        <v>44920.812291666669</v>
      </c>
      <c r="B186">
        <v>55</v>
      </c>
      <c r="C186" t="s">
        <v>349</v>
      </c>
      <c r="D186" t="s">
        <v>507</v>
      </c>
      <c r="E186">
        <v>4</v>
      </c>
      <c r="F186">
        <v>1</v>
      </c>
      <c r="G186">
        <v>5</v>
      </c>
    </row>
    <row r="187" spans="1:12" x14ac:dyDescent="0.25">
      <c r="A187">
        <v>44921.812291666669</v>
      </c>
      <c r="B187">
        <v>77</v>
      </c>
      <c r="C187" t="s">
        <v>186</v>
      </c>
      <c r="D187" t="s">
        <v>187</v>
      </c>
      <c r="E187">
        <v>5</v>
      </c>
      <c r="F187">
        <v>4</v>
      </c>
      <c r="G187">
        <v>0</v>
      </c>
    </row>
    <row r="188" spans="1:12" x14ac:dyDescent="0.25">
      <c r="A188">
        <v>44922.812291666669</v>
      </c>
      <c r="B188">
        <v>27</v>
      </c>
      <c r="C188" t="s">
        <v>507</v>
      </c>
      <c r="D188" t="s">
        <v>804</v>
      </c>
      <c r="E188">
        <v>4</v>
      </c>
      <c r="F188">
        <v>3</v>
      </c>
      <c r="G188">
        <v>3</v>
      </c>
    </row>
    <row r="189" spans="1:12" x14ac:dyDescent="0.25">
      <c r="A189">
        <v>44923.812291666669</v>
      </c>
      <c r="B189">
        <v>18</v>
      </c>
      <c r="C189" t="s">
        <v>507</v>
      </c>
      <c r="D189" t="s">
        <v>804</v>
      </c>
      <c r="E189">
        <v>1</v>
      </c>
      <c r="F189">
        <v>5</v>
      </c>
      <c r="G189">
        <v>4</v>
      </c>
    </row>
    <row r="190" spans="1:12" x14ac:dyDescent="0.25">
      <c r="A190">
        <v>44924.812291666669</v>
      </c>
      <c r="B190">
        <v>45</v>
      </c>
      <c r="C190" t="s">
        <v>507</v>
      </c>
      <c r="D190" t="s">
        <v>804</v>
      </c>
      <c r="E190">
        <v>2</v>
      </c>
      <c r="F190">
        <v>4</v>
      </c>
      <c r="G190">
        <v>1</v>
      </c>
    </row>
    <row r="191" spans="1:12" x14ac:dyDescent="0.25">
      <c r="A191">
        <v>44925.812291666669</v>
      </c>
      <c r="B191">
        <v>41</v>
      </c>
      <c r="C191" t="s">
        <v>325</v>
      </c>
      <c r="D191" t="s">
        <v>507</v>
      </c>
      <c r="E191">
        <v>5</v>
      </c>
      <c r="F191">
        <v>4</v>
      </c>
      <c r="G191">
        <v>5</v>
      </c>
    </row>
    <row r="192" spans="1:12" x14ac:dyDescent="0.25">
      <c r="A192">
        <v>44926.812291666669</v>
      </c>
      <c r="B192">
        <v>14</v>
      </c>
      <c r="C192" t="s">
        <v>507</v>
      </c>
      <c r="D192" t="s">
        <v>187</v>
      </c>
      <c r="E192">
        <v>0</v>
      </c>
      <c r="F192">
        <v>2</v>
      </c>
      <c r="G192">
        <v>2</v>
      </c>
    </row>
    <row r="193" spans="1:12" x14ac:dyDescent="0.25">
      <c r="A193">
        <v>44927.812291666669</v>
      </c>
      <c r="B193">
        <v>6</v>
      </c>
      <c r="C193" t="s">
        <v>349</v>
      </c>
      <c r="D193" t="s">
        <v>187</v>
      </c>
      <c r="E193">
        <v>2</v>
      </c>
      <c r="F193">
        <v>4</v>
      </c>
      <c r="G193">
        <v>4</v>
      </c>
    </row>
    <row r="194" spans="1:12" x14ac:dyDescent="0.25">
      <c r="A194">
        <v>44928.812291666669</v>
      </c>
      <c r="B194">
        <v>40</v>
      </c>
      <c r="C194" t="s">
        <v>507</v>
      </c>
      <c r="D194" t="s">
        <v>507</v>
      </c>
      <c r="E194">
        <v>3</v>
      </c>
      <c r="F194">
        <v>0</v>
      </c>
      <c r="G194">
        <v>1</v>
      </c>
      <c r="L194" t="s">
        <v>181</v>
      </c>
    </row>
    <row r="195" spans="1:12" x14ac:dyDescent="0.25">
      <c r="A195">
        <v>44929.812291666669</v>
      </c>
      <c r="B195">
        <v>86</v>
      </c>
      <c r="C195" t="s">
        <v>186</v>
      </c>
      <c r="D195" t="s">
        <v>804</v>
      </c>
      <c r="E195">
        <v>4</v>
      </c>
      <c r="F195">
        <v>5</v>
      </c>
      <c r="G195">
        <v>5</v>
      </c>
      <c r="L195" t="s">
        <v>181</v>
      </c>
    </row>
    <row r="196" spans="1:12" x14ac:dyDescent="0.25">
      <c r="A196">
        <v>44930.812291666669</v>
      </c>
      <c r="B196">
        <v>97</v>
      </c>
      <c r="C196" t="s">
        <v>349</v>
      </c>
      <c r="D196" t="s">
        <v>507</v>
      </c>
      <c r="E196">
        <v>4</v>
      </c>
      <c r="F196">
        <v>2</v>
      </c>
      <c r="G196">
        <v>1</v>
      </c>
      <c r="L196" t="s">
        <v>181</v>
      </c>
    </row>
    <row r="197" spans="1:12" x14ac:dyDescent="0.25">
      <c r="A197">
        <v>44931.812291666669</v>
      </c>
      <c r="B197">
        <v>84</v>
      </c>
      <c r="C197" t="s">
        <v>325</v>
      </c>
      <c r="D197" t="s">
        <v>507</v>
      </c>
      <c r="E197">
        <v>4</v>
      </c>
      <c r="F197">
        <v>0</v>
      </c>
      <c r="G197">
        <v>4</v>
      </c>
      <c r="L197" t="s">
        <v>181</v>
      </c>
    </row>
    <row r="198" spans="1:12" x14ac:dyDescent="0.25">
      <c r="A198">
        <v>44932.812291666669</v>
      </c>
      <c r="B198">
        <v>55</v>
      </c>
      <c r="C198" t="s">
        <v>507</v>
      </c>
      <c r="D198" t="s">
        <v>507</v>
      </c>
      <c r="E198">
        <v>4</v>
      </c>
      <c r="F198">
        <v>1</v>
      </c>
      <c r="G198">
        <v>0</v>
      </c>
      <c r="L198" t="s">
        <v>181</v>
      </c>
    </row>
    <row r="199" spans="1:12" x14ac:dyDescent="0.25">
      <c r="A199">
        <v>44933.812291666669</v>
      </c>
      <c r="B199">
        <v>32</v>
      </c>
      <c r="C199" t="s">
        <v>186</v>
      </c>
      <c r="D199" t="s">
        <v>187</v>
      </c>
      <c r="E199">
        <v>4</v>
      </c>
      <c r="F199">
        <v>5</v>
      </c>
      <c r="G199">
        <v>2</v>
      </c>
      <c r="L199" t="s">
        <v>181</v>
      </c>
    </row>
    <row r="200" spans="1:12" x14ac:dyDescent="0.25">
      <c r="A200">
        <v>44934.812291666669</v>
      </c>
      <c r="B200">
        <v>25</v>
      </c>
      <c r="C200" t="s">
        <v>186</v>
      </c>
      <c r="D200" t="s">
        <v>187</v>
      </c>
      <c r="E200">
        <v>2</v>
      </c>
      <c r="F200">
        <v>4</v>
      </c>
      <c r="G200">
        <v>4</v>
      </c>
      <c r="L200" t="s">
        <v>181</v>
      </c>
    </row>
    <row r="201" spans="1:12" x14ac:dyDescent="0.25">
      <c r="A201">
        <v>44935.812291666669</v>
      </c>
      <c r="B201">
        <v>20</v>
      </c>
      <c r="C201" t="s">
        <v>186</v>
      </c>
      <c r="D201" t="s">
        <v>507</v>
      </c>
      <c r="E201">
        <v>0</v>
      </c>
      <c r="F201">
        <v>1</v>
      </c>
      <c r="G201">
        <v>2</v>
      </c>
      <c r="L201" t="s">
        <v>181</v>
      </c>
    </row>
    <row r="202" spans="1:12" x14ac:dyDescent="0.25">
      <c r="A202">
        <v>44936.812291666669</v>
      </c>
      <c r="B202">
        <v>59</v>
      </c>
      <c r="C202" t="s">
        <v>186</v>
      </c>
      <c r="D202" t="s">
        <v>187</v>
      </c>
      <c r="E202">
        <v>0</v>
      </c>
      <c r="F202">
        <v>5</v>
      </c>
      <c r="G202">
        <v>2</v>
      </c>
      <c r="L202" t="s">
        <v>181</v>
      </c>
    </row>
    <row r="203" spans="1:12" x14ac:dyDescent="0.25">
      <c r="A203">
        <v>44937.812291666669</v>
      </c>
      <c r="B203">
        <v>17</v>
      </c>
      <c r="C203" t="s">
        <v>349</v>
      </c>
      <c r="D203" t="s">
        <v>507</v>
      </c>
      <c r="E203">
        <v>1</v>
      </c>
      <c r="F203">
        <v>0</v>
      </c>
      <c r="G203">
        <v>1</v>
      </c>
      <c r="L203" t="s">
        <v>181</v>
      </c>
    </row>
    <row r="204" spans="1:12" x14ac:dyDescent="0.25">
      <c r="A204">
        <v>44938.812291666669</v>
      </c>
      <c r="B204">
        <v>74</v>
      </c>
      <c r="C204" t="s">
        <v>349</v>
      </c>
      <c r="D204" t="s">
        <v>507</v>
      </c>
      <c r="E204">
        <v>2</v>
      </c>
      <c r="F204">
        <v>0</v>
      </c>
      <c r="G204">
        <v>5</v>
      </c>
      <c r="L204" t="s">
        <v>181</v>
      </c>
    </row>
  </sheetData>
  <pageMargins left="0.7" right="0.7" top="0.75" bottom="0.75" header="0.3" footer="0.3"/>
  <drawing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0443-839E-1240-BA7D-B8939AD1C1BE}">
  <dimension ref="A4:F125"/>
  <sheetViews>
    <sheetView workbookViewId="0">
      <selection activeCell="A32" sqref="A32"/>
    </sheetView>
  </sheetViews>
  <sheetFormatPr defaultColWidth="10.453125" defaultRowHeight="12.5" x14ac:dyDescent="0.25"/>
  <cols>
    <col min="1" max="1" width="95.453125" bestFit="1" customWidth="1"/>
    <col min="2" max="2" width="20.453125" bestFit="1" customWidth="1"/>
    <col min="3" max="3" width="20" bestFit="1" customWidth="1"/>
    <col min="4" max="4" width="22.453125" bestFit="1" customWidth="1"/>
    <col min="5" max="5" width="21.453125" bestFit="1" customWidth="1"/>
    <col min="6" max="6" width="11.1796875" bestFit="1" customWidth="1"/>
    <col min="7" max="7" width="19.1796875" bestFit="1" customWidth="1"/>
    <col min="8" max="8" width="21.1796875" bestFit="1" customWidth="1"/>
    <col min="9" max="9" width="20.453125" bestFit="1" customWidth="1"/>
    <col min="10" max="10" width="67.453125" bestFit="1" customWidth="1"/>
    <col min="11" max="11" width="86.453125" bestFit="1" customWidth="1"/>
    <col min="12" max="12" width="23" bestFit="1" customWidth="1"/>
    <col min="13" max="13" width="19.1796875" bestFit="1" customWidth="1"/>
    <col min="14" max="14" width="21.1796875" bestFit="1" customWidth="1"/>
    <col min="15" max="15" width="20.453125" bestFit="1" customWidth="1"/>
    <col min="16" max="16" width="25.81640625" bestFit="1" customWidth="1"/>
    <col min="17" max="17" width="22.453125" bestFit="1" customWidth="1"/>
    <col min="18" max="18" width="19.1796875" bestFit="1" customWidth="1"/>
    <col min="19" max="19" width="21.1796875" bestFit="1" customWidth="1"/>
    <col min="20" max="20" width="20.453125" bestFit="1" customWidth="1"/>
    <col min="21" max="21" width="25.1796875" bestFit="1" customWidth="1"/>
    <col min="22" max="22" width="81.453125" bestFit="1" customWidth="1"/>
    <col min="23" max="23" width="19.1796875" bestFit="1" customWidth="1"/>
    <col min="24" max="24" width="21.1796875" bestFit="1" customWidth="1"/>
    <col min="25" max="25" width="20.453125" bestFit="1" customWidth="1"/>
    <col min="26" max="26" width="24.1796875" bestFit="1" customWidth="1"/>
    <col min="27" max="27" width="21" bestFit="1" customWidth="1"/>
    <col min="28" max="28" width="19.1796875" bestFit="1" customWidth="1"/>
    <col min="29" max="29" width="21.1796875" bestFit="1" customWidth="1"/>
    <col min="30" max="30" width="20.453125" bestFit="1" customWidth="1"/>
    <col min="31" max="31" width="23.81640625" bestFit="1" customWidth="1"/>
    <col min="32" max="32" width="23" bestFit="1" customWidth="1"/>
    <col min="33" max="33" width="19.1796875" bestFit="1" customWidth="1"/>
    <col min="34" max="34" width="21.1796875" bestFit="1" customWidth="1"/>
    <col min="35" max="35" width="20.453125" bestFit="1" customWidth="1"/>
    <col min="36" max="36" width="25.81640625" bestFit="1" customWidth="1"/>
    <col min="37" max="37" width="22.453125" bestFit="1" customWidth="1"/>
    <col min="38" max="38" width="19.1796875" bestFit="1" customWidth="1"/>
    <col min="39" max="39" width="21.1796875" bestFit="1" customWidth="1"/>
    <col min="40" max="40" width="20.453125" bestFit="1" customWidth="1"/>
    <col min="41" max="41" width="25.1796875" bestFit="1" customWidth="1"/>
    <col min="42" max="42" width="67.453125" bestFit="1" customWidth="1"/>
    <col min="43" max="43" width="86.453125" bestFit="1" customWidth="1"/>
  </cols>
  <sheetData>
    <row r="4" spans="1:6" x14ac:dyDescent="0.25">
      <c r="A4" s="8" t="s">
        <v>901</v>
      </c>
      <c r="B4" s="8" t="s">
        <v>823</v>
      </c>
    </row>
    <row r="5" spans="1:6" x14ac:dyDescent="0.25">
      <c r="A5" s="8" t="s">
        <v>820</v>
      </c>
      <c r="B5" t="s">
        <v>811</v>
      </c>
      <c r="C5" t="s">
        <v>800</v>
      </c>
      <c r="D5" t="s">
        <v>810</v>
      </c>
      <c r="E5" t="s">
        <v>807</v>
      </c>
      <c r="F5" t="s">
        <v>824</v>
      </c>
    </row>
    <row r="6" spans="1:6" x14ac:dyDescent="0.25">
      <c r="A6" s="9" t="s">
        <v>186</v>
      </c>
      <c r="B6">
        <v>1</v>
      </c>
      <c r="C6">
        <v>6</v>
      </c>
      <c r="D6">
        <v>7</v>
      </c>
      <c r="E6">
        <v>11</v>
      </c>
      <c r="F6">
        <v>25</v>
      </c>
    </row>
    <row r="7" spans="1:6" x14ac:dyDescent="0.25">
      <c r="A7" s="9" t="s">
        <v>325</v>
      </c>
      <c r="B7">
        <v>3</v>
      </c>
      <c r="C7">
        <v>5</v>
      </c>
      <c r="D7">
        <v>10</v>
      </c>
      <c r="E7">
        <v>4</v>
      </c>
      <c r="F7">
        <v>22</v>
      </c>
    </row>
    <row r="8" spans="1:6" x14ac:dyDescent="0.25">
      <c r="A8" s="9" t="s">
        <v>349</v>
      </c>
      <c r="B8">
        <v>7</v>
      </c>
      <c r="C8">
        <v>5</v>
      </c>
      <c r="D8">
        <v>6</v>
      </c>
      <c r="E8">
        <v>7</v>
      </c>
      <c r="F8">
        <v>25</v>
      </c>
    </row>
    <row r="9" spans="1:6" x14ac:dyDescent="0.25">
      <c r="A9" s="9" t="s">
        <v>507</v>
      </c>
      <c r="B9">
        <v>10</v>
      </c>
      <c r="C9">
        <v>8</v>
      </c>
      <c r="D9">
        <v>3</v>
      </c>
      <c r="E9">
        <v>7</v>
      </c>
      <c r="F9">
        <v>28</v>
      </c>
    </row>
    <row r="10" spans="1:6" x14ac:dyDescent="0.25">
      <c r="A10" s="9" t="s">
        <v>824</v>
      </c>
      <c r="B10">
        <v>21</v>
      </c>
      <c r="C10">
        <v>24</v>
      </c>
      <c r="D10">
        <v>26</v>
      </c>
      <c r="E10">
        <v>29</v>
      </c>
      <c r="F10">
        <v>100</v>
      </c>
    </row>
    <row r="36" spans="1:6" x14ac:dyDescent="0.25">
      <c r="A36" s="8" t="s">
        <v>902</v>
      </c>
      <c r="B36" s="8" t="s">
        <v>823</v>
      </c>
    </row>
    <row r="37" spans="1:6" x14ac:dyDescent="0.25">
      <c r="A37" s="8" t="s">
        <v>820</v>
      </c>
      <c r="B37" t="s">
        <v>811</v>
      </c>
      <c r="C37" t="s">
        <v>800</v>
      </c>
      <c r="D37" t="s">
        <v>810</v>
      </c>
      <c r="E37" t="s">
        <v>807</v>
      </c>
      <c r="F37" t="s">
        <v>824</v>
      </c>
    </row>
    <row r="38" spans="1:6" x14ac:dyDescent="0.25">
      <c r="A38" s="9" t="s">
        <v>186</v>
      </c>
      <c r="B38">
        <v>8</v>
      </c>
      <c r="C38">
        <v>6</v>
      </c>
      <c r="D38">
        <v>7</v>
      </c>
      <c r="E38">
        <v>4</v>
      </c>
      <c r="F38">
        <v>25</v>
      </c>
    </row>
    <row r="39" spans="1:6" x14ac:dyDescent="0.25">
      <c r="A39" s="9" t="s">
        <v>325</v>
      </c>
      <c r="B39">
        <v>4</v>
      </c>
      <c r="C39">
        <v>5</v>
      </c>
      <c r="D39">
        <v>6</v>
      </c>
      <c r="E39">
        <v>7</v>
      </c>
      <c r="F39">
        <v>22</v>
      </c>
    </row>
    <row r="40" spans="1:6" x14ac:dyDescent="0.25">
      <c r="A40" s="9" t="s">
        <v>349</v>
      </c>
      <c r="B40">
        <v>4</v>
      </c>
      <c r="C40">
        <v>10</v>
      </c>
      <c r="D40">
        <v>6</v>
      </c>
      <c r="E40">
        <v>5</v>
      </c>
      <c r="F40">
        <v>25</v>
      </c>
    </row>
    <row r="41" spans="1:6" x14ac:dyDescent="0.25">
      <c r="A41" s="9" t="s">
        <v>507</v>
      </c>
      <c r="B41">
        <v>4</v>
      </c>
      <c r="C41">
        <v>10</v>
      </c>
      <c r="D41">
        <v>5</v>
      </c>
      <c r="E41">
        <v>9</v>
      </c>
      <c r="F41">
        <v>28</v>
      </c>
    </row>
    <row r="42" spans="1:6" x14ac:dyDescent="0.25">
      <c r="A42" s="9" t="s">
        <v>824</v>
      </c>
      <c r="B42">
        <v>20</v>
      </c>
      <c r="C42">
        <v>31</v>
      </c>
      <c r="D42">
        <v>24</v>
      </c>
      <c r="E42">
        <v>25</v>
      </c>
      <c r="F42">
        <v>100</v>
      </c>
    </row>
    <row r="49" spans="1:6" x14ac:dyDescent="0.25">
      <c r="A49" s="8" t="s">
        <v>903</v>
      </c>
      <c r="B49" s="8" t="s">
        <v>823</v>
      </c>
    </row>
    <row r="50" spans="1:6" x14ac:dyDescent="0.25">
      <c r="A50" s="8" t="s">
        <v>820</v>
      </c>
      <c r="B50" t="s">
        <v>811</v>
      </c>
      <c r="C50" t="s">
        <v>800</v>
      </c>
      <c r="D50" t="s">
        <v>810</v>
      </c>
      <c r="E50" t="s">
        <v>807</v>
      </c>
      <c r="F50" t="s">
        <v>824</v>
      </c>
    </row>
    <row r="51" spans="1:6" x14ac:dyDescent="0.25">
      <c r="A51" s="9" t="s">
        <v>186</v>
      </c>
      <c r="B51">
        <v>6</v>
      </c>
      <c r="C51">
        <v>4</v>
      </c>
      <c r="D51">
        <v>6</v>
      </c>
      <c r="E51">
        <v>9</v>
      </c>
      <c r="F51">
        <v>25</v>
      </c>
    </row>
    <row r="52" spans="1:6" x14ac:dyDescent="0.25">
      <c r="A52" s="9" t="s">
        <v>325</v>
      </c>
      <c r="B52">
        <v>12</v>
      </c>
      <c r="C52">
        <v>6</v>
      </c>
      <c r="E52">
        <v>4</v>
      </c>
      <c r="F52">
        <v>22</v>
      </c>
    </row>
    <row r="53" spans="1:6" x14ac:dyDescent="0.25">
      <c r="A53" s="9" t="s">
        <v>349</v>
      </c>
      <c r="B53">
        <v>9</v>
      </c>
      <c r="C53">
        <v>5</v>
      </c>
      <c r="D53">
        <v>8</v>
      </c>
      <c r="E53">
        <v>3</v>
      </c>
      <c r="F53">
        <v>25</v>
      </c>
    </row>
    <row r="54" spans="1:6" x14ac:dyDescent="0.25">
      <c r="A54" s="9" t="s">
        <v>507</v>
      </c>
      <c r="B54">
        <v>4</v>
      </c>
      <c r="C54">
        <v>8</v>
      </c>
      <c r="D54">
        <v>8</v>
      </c>
      <c r="E54">
        <v>8</v>
      </c>
      <c r="F54">
        <v>28</v>
      </c>
    </row>
    <row r="55" spans="1:6" x14ac:dyDescent="0.25">
      <c r="A55" s="9" t="s">
        <v>824</v>
      </c>
      <c r="B55">
        <v>31</v>
      </c>
      <c r="C55">
        <v>23</v>
      </c>
      <c r="D55">
        <v>22</v>
      </c>
      <c r="E55">
        <v>24</v>
      </c>
      <c r="F55">
        <v>100</v>
      </c>
    </row>
    <row r="58" spans="1:6" x14ac:dyDescent="0.25">
      <c r="A58" s="8" t="s">
        <v>904</v>
      </c>
      <c r="B58" s="8" t="s">
        <v>823</v>
      </c>
    </row>
    <row r="59" spans="1:6" x14ac:dyDescent="0.25">
      <c r="A59" s="8" t="s">
        <v>820</v>
      </c>
      <c r="B59" t="s">
        <v>811</v>
      </c>
      <c r="C59" t="s">
        <v>800</v>
      </c>
      <c r="D59" t="s">
        <v>810</v>
      </c>
      <c r="E59" t="s">
        <v>807</v>
      </c>
      <c r="F59" t="s">
        <v>824</v>
      </c>
    </row>
    <row r="60" spans="1:6" x14ac:dyDescent="0.25">
      <c r="A60" s="9" t="s">
        <v>186</v>
      </c>
      <c r="B60">
        <v>6</v>
      </c>
      <c r="C60">
        <v>5</v>
      </c>
      <c r="D60">
        <v>9</v>
      </c>
      <c r="E60">
        <v>5</v>
      </c>
      <c r="F60">
        <v>25</v>
      </c>
    </row>
    <row r="61" spans="1:6" x14ac:dyDescent="0.25">
      <c r="A61" s="9" t="s">
        <v>325</v>
      </c>
      <c r="B61">
        <v>7</v>
      </c>
      <c r="C61">
        <v>6</v>
      </c>
      <c r="D61">
        <v>2</v>
      </c>
      <c r="E61">
        <v>7</v>
      </c>
      <c r="F61">
        <v>22</v>
      </c>
    </row>
    <row r="62" spans="1:6" x14ac:dyDescent="0.25">
      <c r="A62" s="9" t="s">
        <v>349</v>
      </c>
      <c r="B62">
        <v>4</v>
      </c>
      <c r="C62">
        <v>7</v>
      </c>
      <c r="D62">
        <v>4</v>
      </c>
      <c r="E62">
        <v>10</v>
      </c>
      <c r="F62">
        <v>25</v>
      </c>
    </row>
    <row r="63" spans="1:6" x14ac:dyDescent="0.25">
      <c r="A63" s="9" t="s">
        <v>507</v>
      </c>
      <c r="B63">
        <v>12</v>
      </c>
      <c r="C63">
        <v>4</v>
      </c>
      <c r="D63">
        <v>10</v>
      </c>
      <c r="E63">
        <v>2</v>
      </c>
      <c r="F63">
        <v>28</v>
      </c>
    </row>
    <row r="64" spans="1:6" x14ac:dyDescent="0.25">
      <c r="A64" s="9" t="s">
        <v>824</v>
      </c>
      <c r="B64">
        <v>29</v>
      </c>
      <c r="C64">
        <v>22</v>
      </c>
      <c r="D64">
        <v>25</v>
      </c>
      <c r="E64">
        <v>24</v>
      </c>
      <c r="F64">
        <v>100</v>
      </c>
    </row>
    <row r="71" spans="1:6" x14ac:dyDescent="0.25">
      <c r="A71" s="8" t="s">
        <v>905</v>
      </c>
      <c r="B71" s="8" t="s">
        <v>823</v>
      </c>
    </row>
    <row r="72" spans="1:6" x14ac:dyDescent="0.25">
      <c r="A72" s="8" t="s">
        <v>820</v>
      </c>
      <c r="B72" t="s">
        <v>811</v>
      </c>
      <c r="C72" t="s">
        <v>800</v>
      </c>
      <c r="D72" t="s">
        <v>810</v>
      </c>
      <c r="E72" t="s">
        <v>807</v>
      </c>
      <c r="F72" t="s">
        <v>824</v>
      </c>
    </row>
    <row r="73" spans="1:6" x14ac:dyDescent="0.25">
      <c r="A73" s="9" t="s">
        <v>186</v>
      </c>
      <c r="B73">
        <v>8</v>
      </c>
      <c r="C73">
        <v>5</v>
      </c>
      <c r="D73">
        <v>8</v>
      </c>
      <c r="E73">
        <v>4</v>
      </c>
      <c r="F73">
        <v>25</v>
      </c>
    </row>
    <row r="74" spans="1:6" x14ac:dyDescent="0.25">
      <c r="A74" s="9" t="s">
        <v>325</v>
      </c>
      <c r="B74">
        <v>4</v>
      </c>
      <c r="C74">
        <v>6</v>
      </c>
      <c r="D74">
        <v>7</v>
      </c>
      <c r="E74">
        <v>5</v>
      </c>
      <c r="F74">
        <v>22</v>
      </c>
    </row>
    <row r="75" spans="1:6" x14ac:dyDescent="0.25">
      <c r="A75" s="9" t="s">
        <v>349</v>
      </c>
      <c r="B75">
        <v>8</v>
      </c>
      <c r="C75">
        <v>6</v>
      </c>
      <c r="D75">
        <v>7</v>
      </c>
      <c r="E75">
        <v>4</v>
      </c>
      <c r="F75">
        <v>25</v>
      </c>
    </row>
    <row r="76" spans="1:6" x14ac:dyDescent="0.25">
      <c r="A76" s="9" t="s">
        <v>507</v>
      </c>
      <c r="B76">
        <v>4</v>
      </c>
      <c r="C76">
        <v>8</v>
      </c>
      <c r="D76">
        <v>8</v>
      </c>
      <c r="E76">
        <v>8</v>
      </c>
      <c r="F76">
        <v>28</v>
      </c>
    </row>
    <row r="77" spans="1:6" x14ac:dyDescent="0.25">
      <c r="A77" s="9" t="s">
        <v>824</v>
      </c>
      <c r="B77">
        <v>24</v>
      </c>
      <c r="C77">
        <v>25</v>
      </c>
      <c r="D77">
        <v>30</v>
      </c>
      <c r="E77">
        <v>21</v>
      </c>
      <c r="F77">
        <v>100</v>
      </c>
    </row>
    <row r="81" spans="1:6" x14ac:dyDescent="0.25">
      <c r="A81" s="8" t="s">
        <v>906</v>
      </c>
      <c r="B81" s="8" t="s">
        <v>823</v>
      </c>
    </row>
    <row r="82" spans="1:6" x14ac:dyDescent="0.25">
      <c r="A82" s="8" t="s">
        <v>820</v>
      </c>
      <c r="B82" t="s">
        <v>811</v>
      </c>
      <c r="C82" t="s">
        <v>800</v>
      </c>
      <c r="D82" t="s">
        <v>810</v>
      </c>
      <c r="E82" t="s">
        <v>807</v>
      </c>
      <c r="F82" t="s">
        <v>824</v>
      </c>
    </row>
    <row r="83" spans="1:6" x14ac:dyDescent="0.25">
      <c r="A83" s="9" t="s">
        <v>186</v>
      </c>
      <c r="B83">
        <v>9</v>
      </c>
      <c r="C83">
        <v>6</v>
      </c>
      <c r="D83">
        <v>5</v>
      </c>
      <c r="E83">
        <v>5</v>
      </c>
      <c r="F83">
        <v>25</v>
      </c>
    </row>
    <row r="84" spans="1:6" x14ac:dyDescent="0.25">
      <c r="A84" s="9" t="s">
        <v>325</v>
      </c>
      <c r="B84">
        <v>5</v>
      </c>
      <c r="C84">
        <v>8</v>
      </c>
      <c r="D84">
        <v>5</v>
      </c>
      <c r="E84">
        <v>4</v>
      </c>
      <c r="F84">
        <v>22</v>
      </c>
    </row>
    <row r="85" spans="1:6" x14ac:dyDescent="0.25">
      <c r="A85" s="9" t="s">
        <v>349</v>
      </c>
      <c r="B85">
        <v>4</v>
      </c>
      <c r="C85">
        <v>8</v>
      </c>
      <c r="D85">
        <v>7</v>
      </c>
      <c r="E85">
        <v>6</v>
      </c>
      <c r="F85">
        <v>25</v>
      </c>
    </row>
    <row r="86" spans="1:6" x14ac:dyDescent="0.25">
      <c r="A86" s="9" t="s">
        <v>507</v>
      </c>
      <c r="B86">
        <v>11</v>
      </c>
      <c r="C86">
        <v>5</v>
      </c>
      <c r="D86">
        <v>7</v>
      </c>
      <c r="E86">
        <v>5</v>
      </c>
      <c r="F86">
        <v>28</v>
      </c>
    </row>
    <row r="87" spans="1:6" x14ac:dyDescent="0.25">
      <c r="A87" s="9" t="s">
        <v>824</v>
      </c>
      <c r="B87">
        <v>29</v>
      </c>
      <c r="C87">
        <v>27</v>
      </c>
      <c r="D87">
        <v>24</v>
      </c>
      <c r="E87">
        <v>20</v>
      </c>
      <c r="F87">
        <v>100</v>
      </c>
    </row>
    <row r="91" spans="1:6" x14ac:dyDescent="0.25">
      <c r="A91" s="8" t="s">
        <v>907</v>
      </c>
      <c r="B91" s="8" t="s">
        <v>823</v>
      </c>
    </row>
    <row r="92" spans="1:6" x14ac:dyDescent="0.25">
      <c r="A92" s="8" t="s">
        <v>820</v>
      </c>
      <c r="B92" t="s">
        <v>811</v>
      </c>
      <c r="C92" t="s">
        <v>800</v>
      </c>
      <c r="D92" t="s">
        <v>810</v>
      </c>
      <c r="E92" t="s">
        <v>807</v>
      </c>
      <c r="F92" t="s">
        <v>824</v>
      </c>
    </row>
    <row r="93" spans="1:6" x14ac:dyDescent="0.25">
      <c r="A93" s="9" t="s">
        <v>186</v>
      </c>
      <c r="B93">
        <v>6</v>
      </c>
      <c r="C93">
        <v>8</v>
      </c>
      <c r="D93">
        <v>7</v>
      </c>
      <c r="E93">
        <v>4</v>
      </c>
      <c r="F93">
        <v>25</v>
      </c>
    </row>
    <row r="94" spans="1:6" x14ac:dyDescent="0.25">
      <c r="A94" s="9" t="s">
        <v>325</v>
      </c>
      <c r="B94">
        <v>6</v>
      </c>
      <c r="C94">
        <v>6</v>
      </c>
      <c r="D94">
        <v>5</v>
      </c>
      <c r="E94">
        <v>5</v>
      </c>
      <c r="F94">
        <v>22</v>
      </c>
    </row>
    <row r="95" spans="1:6" x14ac:dyDescent="0.25">
      <c r="A95" s="9" t="s">
        <v>349</v>
      </c>
      <c r="B95">
        <v>7</v>
      </c>
      <c r="C95">
        <v>1</v>
      </c>
      <c r="D95">
        <v>9</v>
      </c>
      <c r="E95">
        <v>8</v>
      </c>
      <c r="F95">
        <v>25</v>
      </c>
    </row>
    <row r="96" spans="1:6" x14ac:dyDescent="0.25">
      <c r="A96" s="9" t="s">
        <v>507</v>
      </c>
      <c r="B96">
        <v>3</v>
      </c>
      <c r="C96">
        <v>7</v>
      </c>
      <c r="D96">
        <v>11</v>
      </c>
      <c r="E96">
        <v>7</v>
      </c>
      <c r="F96">
        <v>28</v>
      </c>
    </row>
    <row r="97" spans="1:6" x14ac:dyDescent="0.25">
      <c r="A97" s="9" t="s">
        <v>824</v>
      </c>
      <c r="B97">
        <v>22</v>
      </c>
      <c r="C97">
        <v>22</v>
      </c>
      <c r="D97">
        <v>32</v>
      </c>
      <c r="E97">
        <v>24</v>
      </c>
      <c r="F97">
        <v>100</v>
      </c>
    </row>
    <row r="100" spans="1:6" x14ac:dyDescent="0.25">
      <c r="A100" s="8" t="s">
        <v>908</v>
      </c>
      <c r="B100" s="8" t="s">
        <v>823</v>
      </c>
    </row>
    <row r="101" spans="1:6" x14ac:dyDescent="0.25">
      <c r="A101" s="8" t="s">
        <v>820</v>
      </c>
      <c r="B101" t="s">
        <v>811</v>
      </c>
      <c r="C101" t="s">
        <v>800</v>
      </c>
      <c r="D101" t="s">
        <v>810</v>
      </c>
      <c r="E101" t="s">
        <v>807</v>
      </c>
      <c r="F101" t="s">
        <v>824</v>
      </c>
    </row>
    <row r="102" spans="1:6" x14ac:dyDescent="0.25">
      <c r="A102" s="9" t="s">
        <v>186</v>
      </c>
      <c r="B102">
        <v>5</v>
      </c>
      <c r="C102">
        <v>6</v>
      </c>
      <c r="D102">
        <v>6</v>
      </c>
      <c r="E102">
        <v>8</v>
      </c>
      <c r="F102">
        <v>25</v>
      </c>
    </row>
    <row r="103" spans="1:6" x14ac:dyDescent="0.25">
      <c r="A103" s="9" t="s">
        <v>325</v>
      </c>
      <c r="B103">
        <v>7</v>
      </c>
      <c r="C103">
        <v>5</v>
      </c>
      <c r="D103">
        <v>3</v>
      </c>
      <c r="E103">
        <v>7</v>
      </c>
      <c r="F103">
        <v>22</v>
      </c>
    </row>
    <row r="104" spans="1:6" x14ac:dyDescent="0.25">
      <c r="A104" s="9" t="s">
        <v>349</v>
      </c>
      <c r="B104">
        <v>6</v>
      </c>
      <c r="C104">
        <v>3</v>
      </c>
      <c r="D104">
        <v>9</v>
      </c>
      <c r="E104">
        <v>7</v>
      </c>
      <c r="F104">
        <v>25</v>
      </c>
    </row>
    <row r="105" spans="1:6" x14ac:dyDescent="0.25">
      <c r="A105" s="9" t="s">
        <v>507</v>
      </c>
      <c r="B105">
        <v>5</v>
      </c>
      <c r="C105">
        <v>10</v>
      </c>
      <c r="D105">
        <v>8</v>
      </c>
      <c r="E105">
        <v>5</v>
      </c>
      <c r="F105">
        <v>28</v>
      </c>
    </row>
    <row r="106" spans="1:6" x14ac:dyDescent="0.25">
      <c r="A106" s="9" t="s">
        <v>824</v>
      </c>
      <c r="B106">
        <v>23</v>
      </c>
      <c r="C106">
        <v>24</v>
      </c>
      <c r="D106">
        <v>26</v>
      </c>
      <c r="E106">
        <v>27</v>
      </c>
      <c r="F106">
        <v>100</v>
      </c>
    </row>
    <row r="110" spans="1:6" x14ac:dyDescent="0.25">
      <c r="A110" s="8" t="s">
        <v>909</v>
      </c>
      <c r="B110" s="8" t="s">
        <v>823</v>
      </c>
    </row>
    <row r="111" spans="1:6" x14ac:dyDescent="0.25">
      <c r="A111" s="8" t="s">
        <v>820</v>
      </c>
      <c r="B111" t="s">
        <v>811</v>
      </c>
      <c r="C111" t="s">
        <v>800</v>
      </c>
      <c r="D111" t="s">
        <v>810</v>
      </c>
      <c r="E111" t="s">
        <v>807</v>
      </c>
      <c r="F111" t="s">
        <v>824</v>
      </c>
    </row>
    <row r="112" spans="1:6" x14ac:dyDescent="0.25">
      <c r="A112" s="9" t="s">
        <v>186</v>
      </c>
      <c r="B112">
        <v>7</v>
      </c>
      <c r="C112">
        <v>10</v>
      </c>
      <c r="D112">
        <v>6</v>
      </c>
      <c r="E112">
        <v>2</v>
      </c>
      <c r="F112">
        <v>25</v>
      </c>
    </row>
    <row r="113" spans="1:6" x14ac:dyDescent="0.25">
      <c r="A113" s="9" t="s">
        <v>325</v>
      </c>
      <c r="B113">
        <v>6</v>
      </c>
      <c r="C113">
        <v>7</v>
      </c>
      <c r="D113">
        <v>5</v>
      </c>
      <c r="E113">
        <v>4</v>
      </c>
      <c r="F113">
        <v>22</v>
      </c>
    </row>
    <row r="114" spans="1:6" x14ac:dyDescent="0.25">
      <c r="A114" s="9" t="s">
        <v>349</v>
      </c>
      <c r="B114">
        <v>5</v>
      </c>
      <c r="C114">
        <v>6</v>
      </c>
      <c r="D114">
        <v>5</v>
      </c>
      <c r="E114">
        <v>9</v>
      </c>
      <c r="F114">
        <v>25</v>
      </c>
    </row>
    <row r="115" spans="1:6" x14ac:dyDescent="0.25">
      <c r="A115" s="9" t="s">
        <v>507</v>
      </c>
      <c r="B115">
        <v>9</v>
      </c>
      <c r="C115">
        <v>4</v>
      </c>
      <c r="D115">
        <v>7</v>
      </c>
      <c r="E115">
        <v>8</v>
      </c>
      <c r="F115">
        <v>28</v>
      </c>
    </row>
    <row r="116" spans="1:6" x14ac:dyDescent="0.25">
      <c r="A116" s="9" t="s">
        <v>824</v>
      </c>
      <c r="B116">
        <v>27</v>
      </c>
      <c r="C116">
        <v>27</v>
      </c>
      <c r="D116">
        <v>23</v>
      </c>
      <c r="E116">
        <v>23</v>
      </c>
      <c r="F116">
        <v>100</v>
      </c>
    </row>
    <row r="119" spans="1:6" x14ac:dyDescent="0.25">
      <c r="A119" s="8" t="s">
        <v>910</v>
      </c>
      <c r="B119" s="8" t="s">
        <v>823</v>
      </c>
    </row>
    <row r="120" spans="1:6" x14ac:dyDescent="0.25">
      <c r="A120" s="8" t="s">
        <v>820</v>
      </c>
      <c r="B120" t="s">
        <v>811</v>
      </c>
      <c r="C120" t="s">
        <v>800</v>
      </c>
      <c r="D120" t="s">
        <v>810</v>
      </c>
      <c r="E120" t="s">
        <v>807</v>
      </c>
      <c r="F120" t="s">
        <v>824</v>
      </c>
    </row>
    <row r="121" spans="1:6" x14ac:dyDescent="0.25">
      <c r="A121" s="9" t="s">
        <v>186</v>
      </c>
      <c r="B121">
        <v>4</v>
      </c>
      <c r="C121">
        <v>7</v>
      </c>
      <c r="D121">
        <v>7</v>
      </c>
      <c r="E121">
        <v>7</v>
      </c>
      <c r="F121">
        <v>25</v>
      </c>
    </row>
    <row r="122" spans="1:6" x14ac:dyDescent="0.25">
      <c r="A122" s="9" t="s">
        <v>325</v>
      </c>
      <c r="B122">
        <v>7</v>
      </c>
      <c r="C122">
        <v>9</v>
      </c>
      <c r="D122">
        <v>3</v>
      </c>
      <c r="E122">
        <v>3</v>
      </c>
      <c r="F122">
        <v>22</v>
      </c>
    </row>
    <row r="123" spans="1:6" x14ac:dyDescent="0.25">
      <c r="A123" s="9" t="s">
        <v>349</v>
      </c>
      <c r="B123">
        <v>8</v>
      </c>
      <c r="C123">
        <v>5</v>
      </c>
      <c r="D123">
        <v>4</v>
      </c>
      <c r="E123">
        <v>8</v>
      </c>
      <c r="F123">
        <v>25</v>
      </c>
    </row>
    <row r="124" spans="1:6" x14ac:dyDescent="0.25">
      <c r="A124" s="9" t="s">
        <v>507</v>
      </c>
      <c r="B124">
        <v>4</v>
      </c>
      <c r="C124">
        <v>6</v>
      </c>
      <c r="D124">
        <v>7</v>
      </c>
      <c r="E124">
        <v>11</v>
      </c>
      <c r="F124">
        <v>28</v>
      </c>
    </row>
    <row r="125" spans="1:6" x14ac:dyDescent="0.25">
      <c r="A125" s="9" t="s">
        <v>824</v>
      </c>
      <c r="B125">
        <v>23</v>
      </c>
      <c r="C125">
        <v>27</v>
      </c>
      <c r="D125">
        <v>21</v>
      </c>
      <c r="E125">
        <v>29</v>
      </c>
      <c r="F125">
        <v>100</v>
      </c>
    </row>
  </sheetData>
  <pageMargins left="0.7" right="0.7" top="0.75" bottom="0.75" header="0.3" footer="0.3"/>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E69E79E0B94244A9540B65874998A6" ma:contentTypeVersion="4" ma:contentTypeDescription="Create a new document." ma:contentTypeScope="" ma:versionID="699544f3776c9949f9809ad782acce71">
  <xsd:schema xmlns:xsd="http://www.w3.org/2001/XMLSchema" xmlns:xs="http://www.w3.org/2001/XMLSchema" xmlns:p="http://schemas.microsoft.com/office/2006/metadata/properties" xmlns:ns2="3d1c4858-ced7-4d4c-9a10-4539d270c195" xmlns:ns3="7d7a4243-0359-45eb-95a0-5e0b6c565e28" targetNamespace="http://schemas.microsoft.com/office/2006/metadata/properties" ma:root="true" ma:fieldsID="45427290b64f891c7f060c204f584f85" ns2:_="" ns3:_="">
    <xsd:import namespace="3d1c4858-ced7-4d4c-9a10-4539d270c195"/>
    <xsd:import namespace="7d7a4243-0359-45eb-95a0-5e0b6c565e2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c4858-ced7-4d4c-9a10-4539d270c1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7a4243-0359-45eb-95a0-5e0b6c565e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BF1DB4-BB76-4693-9361-EED6D6842E35}">
  <ds:schemaRefs>
    <ds:schemaRef ds:uri="http://purl.org/dc/dcmitype/"/>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3d1c4858-ced7-4d4c-9a10-4539d270c195"/>
    <ds:schemaRef ds:uri="http://schemas.microsoft.com/office/infopath/2007/PartnerControls"/>
    <ds:schemaRef ds:uri="7d7a4243-0359-45eb-95a0-5e0b6c565e28"/>
    <ds:schemaRef ds:uri="http://www.w3.org/XML/1998/namespace"/>
  </ds:schemaRefs>
</ds:datastoreItem>
</file>

<file path=customXml/itemProps2.xml><?xml version="1.0" encoding="utf-8"?>
<ds:datastoreItem xmlns:ds="http://schemas.openxmlformats.org/officeDocument/2006/customXml" ds:itemID="{FB08460C-3674-4988-812D-1F7212A99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c4858-ced7-4d4c-9a10-4539d270c195"/>
    <ds:schemaRef ds:uri="7d7a4243-0359-45eb-95a0-5e0b6c565e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9A96F8-F5BA-4CCB-96DB-DE248A8554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Form Responses 1 (Old)</vt:lpstr>
      <vt:lpstr>Survey Results (2)</vt:lpstr>
      <vt:lpstr>Survey results original</vt:lpstr>
      <vt:lpstr>Survey Results</vt:lpstr>
      <vt:lpstr>generated</vt:lpstr>
      <vt:lpstr>survey options</vt:lpstr>
      <vt:lpstr>Survey Results Vis</vt:lpstr>
      <vt:lpstr>analysis 1 (actual)</vt:lpstr>
      <vt:lpstr>Analysis within, outside neigh</vt:lpstr>
      <vt:lpstr>analysis 1</vt:lpstr>
      <vt:lpstr>analysis 2</vt:lpstr>
      <vt:lpstr>analysis 3 4</vt:lpstr>
      <vt:lpstr>how often interact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N2101618G@e.ntu.edu.sg</cp:lastModifiedBy>
  <cp:revision/>
  <dcterms:created xsi:type="dcterms:W3CDTF">2022-10-15T03:07:01Z</dcterms:created>
  <dcterms:modified xsi:type="dcterms:W3CDTF">2023-03-12T13:53:59Z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0x010100A9E69E79E0B94244A9540B65874998A6</vt:lpwstr>
  </property>
</Properties>
</file>