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hp\Desktop\Nutrition\Solver\"/>
    </mc:Choice>
  </mc:AlternateContent>
  <xr:revisionPtr revIDLastSave="0" documentId="13_ncr:1_{AAE163D0-A0F3-412F-9905-1D7951DEB800}" xr6:coauthVersionLast="36" xr6:coauthVersionMax="36" xr10:uidLastSave="{00000000-0000-0000-0000-000000000000}"/>
  <bookViews>
    <workbookView xWindow="0" yWindow="0" windowWidth="13884" windowHeight="6984" activeTab="4" xr2:uid="{00000000-000D-0000-FFFF-FFFF00000000}"/>
  </bookViews>
  <sheets>
    <sheet name="Nguyên liệu" sheetId="1" r:id="rId1"/>
    <sheet name="Sheet2" sheetId="2" r:id="rId2"/>
    <sheet name="Sheet3" sheetId="3" r:id="rId3"/>
    <sheet name="Sheet5" sheetId="4" r:id="rId4"/>
    <sheet name="Copy of Sheet2" sheetId="5" r:id="rId5"/>
    <sheet name="Sheet6" sheetId="6" r:id="rId6"/>
    <sheet name="Sheet7" sheetId="7" r:id="rId7"/>
  </sheets>
  <calcPr calcId="179021"/>
</workbook>
</file>

<file path=xl/calcChain.xml><?xml version="1.0" encoding="utf-8"?>
<calcChain xmlns="http://schemas.openxmlformats.org/spreadsheetml/2006/main">
  <c r="G886" i="3" l="1"/>
  <c r="F886" i="3"/>
  <c r="E886" i="3"/>
  <c r="C886" i="3"/>
  <c r="L885" i="3"/>
  <c r="G885" i="3"/>
  <c r="F885" i="3"/>
  <c r="E885" i="3"/>
  <c r="I885" i="3" s="1"/>
  <c r="C885" i="3"/>
  <c r="M884" i="3"/>
  <c r="G884" i="3"/>
  <c r="F884" i="3"/>
  <c r="E884" i="3" s="1"/>
  <c r="C884" i="3"/>
  <c r="L883" i="3"/>
  <c r="G883" i="3"/>
  <c r="F883" i="3"/>
  <c r="E883" i="3" s="1"/>
  <c r="C883" i="3"/>
  <c r="K882" i="3"/>
  <c r="G882" i="3"/>
  <c r="F882" i="3"/>
  <c r="E882" i="3" s="1"/>
  <c r="C882" i="3"/>
  <c r="M881" i="3"/>
  <c r="H881" i="3"/>
  <c r="G881" i="3"/>
  <c r="F881" i="3"/>
  <c r="E881" i="3"/>
  <c r="I881" i="3" s="1"/>
  <c r="C881" i="3"/>
  <c r="G880" i="3"/>
  <c r="F880" i="3"/>
  <c r="E880" i="3" s="1"/>
  <c r="C880" i="3"/>
  <c r="H879" i="3"/>
  <c r="G879" i="3"/>
  <c r="F879" i="3"/>
  <c r="E879" i="3" s="1"/>
  <c r="L879" i="3" s="1"/>
  <c r="C879" i="3"/>
  <c r="H878" i="3"/>
  <c r="G878" i="3"/>
  <c r="F878" i="3"/>
  <c r="E878" i="3" s="1"/>
  <c r="C878" i="3"/>
  <c r="H877" i="3"/>
  <c r="G877" i="3"/>
  <c r="F877" i="3"/>
  <c r="E877" i="3"/>
  <c r="J877" i="3" s="1"/>
  <c r="C877" i="3"/>
  <c r="D876" i="3"/>
  <c r="C876" i="3"/>
  <c r="L875" i="3"/>
  <c r="J875" i="3"/>
  <c r="I875" i="3"/>
  <c r="H875" i="3"/>
  <c r="G875" i="3"/>
  <c r="F875" i="3"/>
  <c r="E875" i="3"/>
  <c r="K875" i="3" s="1"/>
  <c r="C875" i="3"/>
  <c r="L874" i="3"/>
  <c r="K874" i="3"/>
  <c r="J874" i="3"/>
  <c r="G874" i="3"/>
  <c r="F874" i="3"/>
  <c r="E874" i="3" s="1"/>
  <c r="C874" i="3"/>
  <c r="L873" i="3"/>
  <c r="K873" i="3"/>
  <c r="G873" i="3"/>
  <c r="F873" i="3"/>
  <c r="E873" i="3" s="1"/>
  <c r="C873" i="3"/>
  <c r="G872" i="3"/>
  <c r="F872" i="3"/>
  <c r="E872" i="3" s="1"/>
  <c r="C872" i="3"/>
  <c r="M871" i="3"/>
  <c r="L871" i="3"/>
  <c r="J871" i="3"/>
  <c r="H871" i="3"/>
  <c r="G871" i="3"/>
  <c r="F871" i="3"/>
  <c r="E871" i="3"/>
  <c r="K871" i="3" s="1"/>
  <c r="C871" i="3"/>
  <c r="L870" i="3"/>
  <c r="K870" i="3"/>
  <c r="J870" i="3"/>
  <c r="I870" i="3"/>
  <c r="G870" i="3"/>
  <c r="F870" i="3"/>
  <c r="E870" i="3" s="1"/>
  <c r="C870" i="3"/>
  <c r="M869" i="3"/>
  <c r="G869" i="3"/>
  <c r="F869" i="3"/>
  <c r="E869" i="3"/>
  <c r="C869" i="3"/>
  <c r="K868" i="3"/>
  <c r="G868" i="3"/>
  <c r="F868" i="3"/>
  <c r="E868" i="3"/>
  <c r="C868" i="3"/>
  <c r="G867" i="3"/>
  <c r="F867" i="3"/>
  <c r="E867" i="3" s="1"/>
  <c r="C867" i="3"/>
  <c r="L866" i="3"/>
  <c r="G866" i="3"/>
  <c r="F866" i="3"/>
  <c r="E866" i="3" s="1"/>
  <c r="C866" i="3"/>
  <c r="F865" i="3"/>
  <c r="D865" i="3"/>
  <c r="C865" i="3"/>
  <c r="G864" i="3"/>
  <c r="F864" i="3"/>
  <c r="E864" i="3"/>
  <c r="C864" i="3"/>
  <c r="G863" i="3"/>
  <c r="F863" i="3"/>
  <c r="E863" i="3" s="1"/>
  <c r="C863" i="3"/>
  <c r="M862" i="3"/>
  <c r="H862" i="3"/>
  <c r="G862" i="3"/>
  <c r="F862" i="3"/>
  <c r="E862" i="3"/>
  <c r="I862" i="3" s="1"/>
  <c r="C862" i="3"/>
  <c r="G861" i="3"/>
  <c r="F861" i="3"/>
  <c r="E861" i="3" s="1"/>
  <c r="C861" i="3"/>
  <c r="L860" i="3"/>
  <c r="I860" i="3"/>
  <c r="G860" i="3"/>
  <c r="F860" i="3"/>
  <c r="E860" i="3"/>
  <c r="C860" i="3"/>
  <c r="K859" i="3"/>
  <c r="G859" i="3"/>
  <c r="F859" i="3"/>
  <c r="E859" i="3" s="1"/>
  <c r="C859" i="3"/>
  <c r="I858" i="3"/>
  <c r="H858" i="3"/>
  <c r="G858" i="3"/>
  <c r="F858" i="3"/>
  <c r="E858" i="3"/>
  <c r="M858" i="3" s="1"/>
  <c r="C858" i="3"/>
  <c r="K857" i="3"/>
  <c r="G857" i="3"/>
  <c r="F857" i="3"/>
  <c r="E857" i="3" s="1"/>
  <c r="C857" i="3"/>
  <c r="M856" i="3"/>
  <c r="G856" i="3"/>
  <c r="F856" i="3"/>
  <c r="E856" i="3"/>
  <c r="C856" i="3"/>
  <c r="G855" i="3"/>
  <c r="G854" i="3" s="1"/>
  <c r="F855" i="3"/>
  <c r="C855" i="3"/>
  <c r="D854" i="3"/>
  <c r="C854" i="3"/>
  <c r="L853" i="3"/>
  <c r="K853" i="3"/>
  <c r="H853" i="3"/>
  <c r="G853" i="3"/>
  <c r="F853" i="3"/>
  <c r="E853" i="3"/>
  <c r="J853" i="3" s="1"/>
  <c r="C853" i="3"/>
  <c r="M852" i="3"/>
  <c r="G852" i="3"/>
  <c r="F852" i="3"/>
  <c r="E852" i="3" s="1"/>
  <c r="C852" i="3"/>
  <c r="L851" i="3"/>
  <c r="H851" i="3"/>
  <c r="G851" i="3"/>
  <c r="F851" i="3"/>
  <c r="E851" i="3" s="1"/>
  <c r="C851" i="3"/>
  <c r="J850" i="3"/>
  <c r="G850" i="3"/>
  <c r="F850" i="3"/>
  <c r="E850" i="3" s="1"/>
  <c r="C850" i="3"/>
  <c r="L849" i="3"/>
  <c r="K849" i="3"/>
  <c r="H849" i="3"/>
  <c r="G849" i="3"/>
  <c r="F849" i="3"/>
  <c r="E849" i="3"/>
  <c r="J849" i="3" s="1"/>
  <c r="C849" i="3"/>
  <c r="M848" i="3"/>
  <c r="J848" i="3"/>
  <c r="G848" i="3"/>
  <c r="F848" i="3"/>
  <c r="E848" i="3"/>
  <c r="C848" i="3"/>
  <c r="G847" i="3"/>
  <c r="F847" i="3"/>
  <c r="E847" i="3" s="1"/>
  <c r="C847" i="3"/>
  <c r="I846" i="3"/>
  <c r="G846" i="3"/>
  <c r="F846" i="3"/>
  <c r="E846" i="3" s="1"/>
  <c r="C846" i="3"/>
  <c r="L845" i="3"/>
  <c r="G845" i="3"/>
  <c r="F845" i="3"/>
  <c r="E845" i="3" s="1"/>
  <c r="C845" i="3"/>
  <c r="G844" i="3"/>
  <c r="F844" i="3"/>
  <c r="C844" i="3"/>
  <c r="D843" i="3"/>
  <c r="C843" i="3"/>
  <c r="J842" i="3"/>
  <c r="G842" i="3"/>
  <c r="F842" i="3"/>
  <c r="E842" i="3" s="1"/>
  <c r="C842" i="3"/>
  <c r="M841" i="3"/>
  <c r="L841" i="3"/>
  <c r="G841" i="3"/>
  <c r="F841" i="3"/>
  <c r="E841" i="3"/>
  <c r="C841" i="3"/>
  <c r="K840" i="3"/>
  <c r="J840" i="3"/>
  <c r="H840" i="3"/>
  <c r="G840" i="3"/>
  <c r="F840" i="3"/>
  <c r="E840" i="3" s="1"/>
  <c r="C840" i="3"/>
  <c r="L839" i="3"/>
  <c r="K839" i="3"/>
  <c r="H839" i="3"/>
  <c r="G839" i="3"/>
  <c r="F839" i="3"/>
  <c r="E839" i="3"/>
  <c r="J839" i="3" s="1"/>
  <c r="C839" i="3"/>
  <c r="G838" i="3"/>
  <c r="F838" i="3"/>
  <c r="E838" i="3" s="1"/>
  <c r="C838" i="3"/>
  <c r="H837" i="3"/>
  <c r="G837" i="3"/>
  <c r="F837" i="3"/>
  <c r="E837" i="3" s="1"/>
  <c r="C837" i="3"/>
  <c r="K836" i="3"/>
  <c r="H836" i="3"/>
  <c r="G836" i="3"/>
  <c r="F836" i="3"/>
  <c r="E836" i="3" s="1"/>
  <c r="C836" i="3"/>
  <c r="I835" i="3"/>
  <c r="G835" i="3"/>
  <c r="F835" i="3"/>
  <c r="E835" i="3"/>
  <c r="M835" i="3" s="1"/>
  <c r="C835" i="3"/>
  <c r="K834" i="3"/>
  <c r="G834" i="3"/>
  <c r="F834" i="3"/>
  <c r="E834" i="3"/>
  <c r="C834" i="3"/>
  <c r="L833" i="3"/>
  <c r="G833" i="3"/>
  <c r="F833" i="3"/>
  <c r="E833" i="3" s="1"/>
  <c r="C833" i="3"/>
  <c r="M832" i="3"/>
  <c r="J832" i="3"/>
  <c r="H832" i="3"/>
  <c r="G832" i="3"/>
  <c r="F832" i="3"/>
  <c r="E832" i="3"/>
  <c r="L832" i="3" s="1"/>
  <c r="C832" i="3"/>
  <c r="L831" i="3"/>
  <c r="K831" i="3"/>
  <c r="J831" i="3"/>
  <c r="I831" i="3"/>
  <c r="G831" i="3"/>
  <c r="F831" i="3"/>
  <c r="E831" i="3"/>
  <c r="H831" i="3" s="1"/>
  <c r="C831" i="3"/>
  <c r="L830" i="3"/>
  <c r="K830" i="3"/>
  <c r="G830" i="3"/>
  <c r="F830" i="3"/>
  <c r="E830" i="3"/>
  <c r="H830" i="3" s="1"/>
  <c r="C830" i="3"/>
  <c r="M829" i="3"/>
  <c r="H829" i="3"/>
  <c r="G829" i="3"/>
  <c r="F829" i="3"/>
  <c r="E829" i="3" s="1"/>
  <c r="C829" i="3"/>
  <c r="I828" i="3"/>
  <c r="G828" i="3"/>
  <c r="F828" i="3"/>
  <c r="E828" i="3"/>
  <c r="M828" i="3" s="1"/>
  <c r="C828" i="3"/>
  <c r="G827" i="3"/>
  <c r="M78" i="5" s="1"/>
  <c r="D827" i="3"/>
  <c r="C827" i="3"/>
  <c r="M826" i="3"/>
  <c r="K826" i="3"/>
  <c r="H826" i="3"/>
  <c r="G826" i="3"/>
  <c r="F826" i="3"/>
  <c r="E826" i="3"/>
  <c r="I826" i="3" s="1"/>
  <c r="C826" i="3"/>
  <c r="I825" i="3"/>
  <c r="G825" i="3"/>
  <c r="F825" i="3"/>
  <c r="E825" i="3"/>
  <c r="C825" i="3"/>
  <c r="K824" i="3"/>
  <c r="J824" i="3"/>
  <c r="G824" i="3"/>
  <c r="F824" i="3"/>
  <c r="E824" i="3"/>
  <c r="I824" i="3" s="1"/>
  <c r="C824" i="3"/>
  <c r="M823" i="3"/>
  <c r="L823" i="3"/>
  <c r="I823" i="3"/>
  <c r="G823" i="3"/>
  <c r="F823" i="3"/>
  <c r="E823" i="3"/>
  <c r="C823" i="3"/>
  <c r="G822" i="3"/>
  <c r="F822" i="3"/>
  <c r="E822" i="3" s="1"/>
  <c r="C822" i="3"/>
  <c r="M821" i="3"/>
  <c r="I821" i="3"/>
  <c r="G821" i="3"/>
  <c r="F821" i="3"/>
  <c r="E821" i="3"/>
  <c r="C821" i="3"/>
  <c r="J820" i="3"/>
  <c r="G820" i="3"/>
  <c r="F820" i="3"/>
  <c r="E820" i="3"/>
  <c r="C820" i="3"/>
  <c r="M819" i="3"/>
  <c r="L819" i="3"/>
  <c r="G819" i="3"/>
  <c r="F819" i="3"/>
  <c r="E819" i="3"/>
  <c r="C819" i="3"/>
  <c r="K818" i="3"/>
  <c r="I818" i="3"/>
  <c r="G818" i="3"/>
  <c r="G816" i="3" s="1"/>
  <c r="M77" i="5" s="1"/>
  <c r="F818" i="3"/>
  <c r="E818" i="3" s="1"/>
  <c r="C818" i="3"/>
  <c r="M817" i="3"/>
  <c r="K817" i="3"/>
  <c r="I817" i="3"/>
  <c r="H817" i="3"/>
  <c r="G817" i="3"/>
  <c r="F817" i="3"/>
  <c r="F816" i="3" s="1"/>
  <c r="E817" i="3"/>
  <c r="C817" i="3"/>
  <c r="E816" i="3"/>
  <c r="D816" i="3"/>
  <c r="C816" i="3"/>
  <c r="G815" i="3"/>
  <c r="F815" i="3"/>
  <c r="E815" i="3"/>
  <c r="C815" i="3"/>
  <c r="L814" i="3"/>
  <c r="J814" i="3"/>
  <c r="I814" i="3"/>
  <c r="H814" i="3"/>
  <c r="G814" i="3"/>
  <c r="F814" i="3"/>
  <c r="E814" i="3"/>
  <c r="M814" i="3" s="1"/>
  <c r="C814" i="3"/>
  <c r="J813" i="3"/>
  <c r="G813" i="3"/>
  <c r="F813" i="3"/>
  <c r="E813" i="3" s="1"/>
  <c r="C813" i="3"/>
  <c r="L812" i="3"/>
  <c r="K812" i="3"/>
  <c r="H812" i="3"/>
  <c r="G812" i="3"/>
  <c r="F812" i="3"/>
  <c r="E812" i="3" s="1"/>
  <c r="C812" i="3"/>
  <c r="H811" i="3"/>
  <c r="G811" i="3"/>
  <c r="F811" i="3"/>
  <c r="E811" i="3"/>
  <c r="M811" i="3" s="1"/>
  <c r="C811" i="3"/>
  <c r="L810" i="3"/>
  <c r="J810" i="3"/>
  <c r="I810" i="3"/>
  <c r="H810" i="3"/>
  <c r="G810" i="3"/>
  <c r="F810" i="3"/>
  <c r="E810" i="3"/>
  <c r="M810" i="3" s="1"/>
  <c r="C810" i="3"/>
  <c r="J809" i="3"/>
  <c r="G809" i="3"/>
  <c r="F809" i="3"/>
  <c r="E809" i="3" s="1"/>
  <c r="L809" i="3" s="1"/>
  <c r="C809" i="3"/>
  <c r="L808" i="3"/>
  <c r="G808" i="3"/>
  <c r="F808" i="3"/>
  <c r="E808" i="3" s="1"/>
  <c r="C808" i="3"/>
  <c r="H807" i="3"/>
  <c r="G807" i="3"/>
  <c r="F807" i="3"/>
  <c r="E807" i="3"/>
  <c r="C807" i="3"/>
  <c r="L806" i="3"/>
  <c r="J806" i="3"/>
  <c r="I806" i="3"/>
  <c r="H806" i="3"/>
  <c r="G806" i="3"/>
  <c r="F806" i="3"/>
  <c r="E806" i="3"/>
  <c r="M806" i="3" s="1"/>
  <c r="C806" i="3"/>
  <c r="D805" i="3"/>
  <c r="C805" i="3"/>
  <c r="G804" i="3"/>
  <c r="F804" i="3"/>
  <c r="F794" i="3" s="1"/>
  <c r="C804" i="3"/>
  <c r="K803" i="3"/>
  <c r="H803" i="3"/>
  <c r="G803" i="3"/>
  <c r="F803" i="3"/>
  <c r="E803" i="3" s="1"/>
  <c r="I803" i="3" s="1"/>
  <c r="C803" i="3"/>
  <c r="H802" i="3"/>
  <c r="G802" i="3"/>
  <c r="F802" i="3"/>
  <c r="E802" i="3"/>
  <c r="L802" i="3" s="1"/>
  <c r="C802" i="3"/>
  <c r="J801" i="3"/>
  <c r="G801" i="3"/>
  <c r="F801" i="3"/>
  <c r="E801" i="3"/>
  <c r="M801" i="3" s="1"/>
  <c r="C801" i="3"/>
  <c r="G800" i="3"/>
  <c r="F800" i="3"/>
  <c r="E800" i="3" s="1"/>
  <c r="C800" i="3"/>
  <c r="I799" i="3"/>
  <c r="G799" i="3"/>
  <c r="F799" i="3"/>
  <c r="E799" i="3" s="1"/>
  <c r="L799" i="3" s="1"/>
  <c r="C799" i="3"/>
  <c r="G798" i="3"/>
  <c r="F798" i="3"/>
  <c r="E798" i="3" s="1"/>
  <c r="C798" i="3"/>
  <c r="H797" i="3"/>
  <c r="G797" i="3"/>
  <c r="F797" i="3"/>
  <c r="E797" i="3"/>
  <c r="I797" i="3" s="1"/>
  <c r="C797" i="3"/>
  <c r="I796" i="3"/>
  <c r="G796" i="3"/>
  <c r="F796" i="3"/>
  <c r="E796" i="3"/>
  <c r="M796" i="3" s="1"/>
  <c r="C796" i="3"/>
  <c r="K795" i="3"/>
  <c r="H795" i="3"/>
  <c r="G795" i="3"/>
  <c r="F795" i="3"/>
  <c r="E795" i="3" s="1"/>
  <c r="L795" i="3" s="1"/>
  <c r="C795" i="3"/>
  <c r="D794" i="3"/>
  <c r="C794" i="3"/>
  <c r="I793" i="3"/>
  <c r="G793" i="3"/>
  <c r="F793" i="3"/>
  <c r="E793" i="3" s="1"/>
  <c r="C793" i="3"/>
  <c r="J792" i="3"/>
  <c r="G792" i="3"/>
  <c r="F792" i="3"/>
  <c r="E792" i="3" s="1"/>
  <c r="C792" i="3"/>
  <c r="M791" i="3"/>
  <c r="L791" i="3"/>
  <c r="J791" i="3"/>
  <c r="I791" i="3"/>
  <c r="H791" i="3"/>
  <c r="G791" i="3"/>
  <c r="F791" i="3"/>
  <c r="E791" i="3"/>
  <c r="K791" i="3" s="1"/>
  <c r="C791" i="3"/>
  <c r="K790" i="3"/>
  <c r="J790" i="3"/>
  <c r="I790" i="3"/>
  <c r="G790" i="3"/>
  <c r="F790" i="3"/>
  <c r="E790" i="3" s="1"/>
  <c r="L790" i="3" s="1"/>
  <c r="C790" i="3"/>
  <c r="G789" i="3"/>
  <c r="F789" i="3"/>
  <c r="E789" i="3" s="1"/>
  <c r="C789" i="3"/>
  <c r="G788" i="3"/>
  <c r="F788" i="3"/>
  <c r="E788" i="3" s="1"/>
  <c r="C788" i="3"/>
  <c r="L787" i="3"/>
  <c r="H787" i="3"/>
  <c r="G787" i="3"/>
  <c r="F787" i="3"/>
  <c r="E787" i="3"/>
  <c r="K787" i="3" s="1"/>
  <c r="C787" i="3"/>
  <c r="L786" i="3"/>
  <c r="K786" i="3"/>
  <c r="J786" i="3"/>
  <c r="I786" i="3"/>
  <c r="G786" i="3"/>
  <c r="F786" i="3"/>
  <c r="E786" i="3" s="1"/>
  <c r="C786" i="3"/>
  <c r="L785" i="3"/>
  <c r="H785" i="3"/>
  <c r="G785" i="3"/>
  <c r="F785" i="3"/>
  <c r="E785" i="3"/>
  <c r="J785" i="3" s="1"/>
  <c r="C785" i="3"/>
  <c r="G784" i="3"/>
  <c r="G783" i="3" s="1"/>
  <c r="M74" i="5" s="1"/>
  <c r="F784" i="3"/>
  <c r="E784" i="3" s="1"/>
  <c r="C784" i="3"/>
  <c r="D783" i="3"/>
  <c r="C783" i="3"/>
  <c r="G782" i="3"/>
  <c r="F782" i="3"/>
  <c r="E782" i="3" s="1"/>
  <c r="C782" i="3"/>
  <c r="H781" i="3"/>
  <c r="G781" i="3"/>
  <c r="F781" i="3"/>
  <c r="E781" i="3"/>
  <c r="C781" i="3"/>
  <c r="I780" i="3"/>
  <c r="G780" i="3"/>
  <c r="F780" i="3"/>
  <c r="E780" i="3" s="1"/>
  <c r="C780" i="3"/>
  <c r="J779" i="3"/>
  <c r="G779" i="3"/>
  <c r="F779" i="3"/>
  <c r="E779" i="3" s="1"/>
  <c r="C779" i="3"/>
  <c r="L778" i="3"/>
  <c r="H778" i="3"/>
  <c r="G778" i="3"/>
  <c r="F778" i="3"/>
  <c r="E778" i="3"/>
  <c r="I778" i="3" s="1"/>
  <c r="C778" i="3"/>
  <c r="G777" i="3"/>
  <c r="F777" i="3"/>
  <c r="E777" i="3" s="1"/>
  <c r="C777" i="3"/>
  <c r="L776" i="3"/>
  <c r="K776" i="3"/>
  <c r="J776" i="3"/>
  <c r="I776" i="3"/>
  <c r="G776" i="3"/>
  <c r="F776" i="3"/>
  <c r="E776" i="3" s="1"/>
  <c r="M776" i="3" s="1"/>
  <c r="C776" i="3"/>
  <c r="G775" i="3"/>
  <c r="F775" i="3"/>
  <c r="E775" i="3" s="1"/>
  <c r="C775" i="3"/>
  <c r="M774" i="3"/>
  <c r="J774" i="3"/>
  <c r="G774" i="3"/>
  <c r="F774" i="3"/>
  <c r="E774" i="3"/>
  <c r="I774" i="3" s="1"/>
  <c r="C774" i="3"/>
  <c r="G773" i="3"/>
  <c r="F773" i="3"/>
  <c r="C773" i="3"/>
  <c r="D772" i="3"/>
  <c r="C772" i="3"/>
  <c r="K771" i="3"/>
  <c r="G771" i="3"/>
  <c r="F771" i="3"/>
  <c r="E771" i="3" s="1"/>
  <c r="C771" i="3"/>
  <c r="M770" i="3"/>
  <c r="H770" i="3"/>
  <c r="G770" i="3"/>
  <c r="F770" i="3"/>
  <c r="E770" i="3"/>
  <c r="C770" i="3"/>
  <c r="G769" i="3"/>
  <c r="F769" i="3"/>
  <c r="E769" i="3" s="1"/>
  <c r="C769" i="3"/>
  <c r="L768" i="3"/>
  <c r="I768" i="3"/>
  <c r="G768" i="3"/>
  <c r="F768" i="3"/>
  <c r="E768" i="3" s="1"/>
  <c r="C768" i="3"/>
  <c r="H767" i="3"/>
  <c r="G767" i="3"/>
  <c r="F767" i="3"/>
  <c r="E767" i="3" s="1"/>
  <c r="K767" i="3" s="1"/>
  <c r="C767" i="3"/>
  <c r="G766" i="3"/>
  <c r="F766" i="3"/>
  <c r="E766" i="3"/>
  <c r="C766" i="3"/>
  <c r="L765" i="3"/>
  <c r="J765" i="3"/>
  <c r="G765" i="3"/>
  <c r="F765" i="3"/>
  <c r="E765" i="3" s="1"/>
  <c r="C765" i="3"/>
  <c r="L764" i="3"/>
  <c r="I764" i="3"/>
  <c r="G764" i="3"/>
  <c r="F764" i="3"/>
  <c r="E764" i="3" s="1"/>
  <c r="C764" i="3"/>
  <c r="G763" i="3"/>
  <c r="F763" i="3"/>
  <c r="E763" i="3" s="1"/>
  <c r="C763" i="3"/>
  <c r="M762" i="3"/>
  <c r="J762" i="3"/>
  <c r="H762" i="3"/>
  <c r="G762" i="3"/>
  <c r="F762" i="3"/>
  <c r="E762" i="3"/>
  <c r="C762" i="3"/>
  <c r="G761" i="3"/>
  <c r="M72" i="5" s="1"/>
  <c r="D761" i="3"/>
  <c r="C761" i="3"/>
  <c r="G760" i="3"/>
  <c r="F760" i="3"/>
  <c r="E760" i="3"/>
  <c r="M760" i="3" s="1"/>
  <c r="C760" i="3"/>
  <c r="L759" i="3"/>
  <c r="I759" i="3"/>
  <c r="G759" i="3"/>
  <c r="F759" i="3"/>
  <c r="E759" i="3"/>
  <c r="M759" i="3" s="1"/>
  <c r="C759" i="3"/>
  <c r="K758" i="3"/>
  <c r="I758" i="3"/>
  <c r="G758" i="3"/>
  <c r="F758" i="3"/>
  <c r="E758" i="3" s="1"/>
  <c r="C758" i="3"/>
  <c r="H757" i="3"/>
  <c r="G757" i="3"/>
  <c r="F757" i="3"/>
  <c r="E757" i="3"/>
  <c r="M757" i="3" s="1"/>
  <c r="C757" i="3"/>
  <c r="G756" i="3"/>
  <c r="F756" i="3"/>
  <c r="E756" i="3"/>
  <c r="M756" i="3" s="1"/>
  <c r="C756" i="3"/>
  <c r="L755" i="3"/>
  <c r="I755" i="3"/>
  <c r="G755" i="3"/>
  <c r="F755" i="3"/>
  <c r="E755" i="3"/>
  <c r="M755" i="3" s="1"/>
  <c r="C755" i="3"/>
  <c r="K754" i="3"/>
  <c r="I754" i="3"/>
  <c r="G754" i="3"/>
  <c r="F754" i="3"/>
  <c r="E754" i="3" s="1"/>
  <c r="C754" i="3"/>
  <c r="H753" i="3"/>
  <c r="G753" i="3"/>
  <c r="F753" i="3"/>
  <c r="E753" i="3"/>
  <c r="M753" i="3" s="1"/>
  <c r="C753" i="3"/>
  <c r="G752" i="3"/>
  <c r="F752" i="3"/>
  <c r="E752" i="3"/>
  <c r="M752" i="3" s="1"/>
  <c r="C752" i="3"/>
  <c r="L751" i="3"/>
  <c r="I751" i="3"/>
  <c r="G751" i="3"/>
  <c r="F751" i="3"/>
  <c r="E751" i="3"/>
  <c r="M751" i="3" s="1"/>
  <c r="C751" i="3"/>
  <c r="F750" i="3"/>
  <c r="D750" i="3"/>
  <c r="C750" i="3"/>
  <c r="I749" i="3"/>
  <c r="G749" i="3"/>
  <c r="F749" i="3"/>
  <c r="E749" i="3" s="1"/>
  <c r="L749" i="3" s="1"/>
  <c r="C749" i="3"/>
  <c r="K748" i="3"/>
  <c r="H748" i="3"/>
  <c r="G748" i="3"/>
  <c r="F748" i="3"/>
  <c r="E748" i="3" s="1"/>
  <c r="C748" i="3"/>
  <c r="M747" i="3"/>
  <c r="J747" i="3"/>
  <c r="H747" i="3"/>
  <c r="G747" i="3"/>
  <c r="F747" i="3"/>
  <c r="E747" i="3"/>
  <c r="C747" i="3"/>
  <c r="L746" i="3"/>
  <c r="J746" i="3"/>
  <c r="G746" i="3"/>
  <c r="F746" i="3"/>
  <c r="E746" i="3" s="1"/>
  <c r="C746" i="3"/>
  <c r="G745" i="3"/>
  <c r="F745" i="3"/>
  <c r="E745" i="3" s="1"/>
  <c r="C745" i="3"/>
  <c r="K744" i="3"/>
  <c r="H744" i="3"/>
  <c r="G744" i="3"/>
  <c r="F744" i="3"/>
  <c r="E744" i="3" s="1"/>
  <c r="C744" i="3"/>
  <c r="H743" i="3"/>
  <c r="G743" i="3"/>
  <c r="F743" i="3"/>
  <c r="E743" i="3"/>
  <c r="M743" i="3" s="1"/>
  <c r="C743" i="3"/>
  <c r="H742" i="3"/>
  <c r="G742" i="3"/>
  <c r="G739" i="3" s="1"/>
  <c r="M70" i="5" s="1"/>
  <c r="F742" i="3"/>
  <c r="E742" i="3" s="1"/>
  <c r="L742" i="3" s="1"/>
  <c r="C742" i="3"/>
  <c r="G741" i="3"/>
  <c r="F741" i="3"/>
  <c r="E741" i="3" s="1"/>
  <c r="C741" i="3"/>
  <c r="L740" i="3"/>
  <c r="K740" i="3"/>
  <c r="H740" i="3"/>
  <c r="G740" i="3"/>
  <c r="F740" i="3"/>
  <c r="E740" i="3" s="1"/>
  <c r="C740" i="3"/>
  <c r="E739" i="3"/>
  <c r="D739" i="3"/>
  <c r="C739" i="3"/>
  <c r="K738" i="3"/>
  <c r="I738" i="3"/>
  <c r="H738" i="3"/>
  <c r="G738" i="3"/>
  <c r="F738" i="3"/>
  <c r="E738" i="3"/>
  <c r="M738" i="3" s="1"/>
  <c r="C738" i="3"/>
  <c r="J737" i="3"/>
  <c r="G737" i="3"/>
  <c r="F737" i="3"/>
  <c r="E737" i="3"/>
  <c r="M737" i="3" s="1"/>
  <c r="C737" i="3"/>
  <c r="I736" i="3"/>
  <c r="G736" i="3"/>
  <c r="F736" i="3"/>
  <c r="E736" i="3"/>
  <c r="M736" i="3" s="1"/>
  <c r="C736" i="3"/>
  <c r="G735" i="3"/>
  <c r="F735" i="3"/>
  <c r="E735" i="3" s="1"/>
  <c r="C735" i="3"/>
  <c r="I734" i="3"/>
  <c r="G734" i="3"/>
  <c r="F734" i="3"/>
  <c r="E734" i="3"/>
  <c r="C734" i="3"/>
  <c r="M733" i="3"/>
  <c r="K733" i="3"/>
  <c r="J733" i="3"/>
  <c r="G733" i="3"/>
  <c r="F733" i="3"/>
  <c r="E733" i="3"/>
  <c r="C733" i="3"/>
  <c r="M732" i="3"/>
  <c r="L732" i="3"/>
  <c r="I732" i="3"/>
  <c r="G732" i="3"/>
  <c r="F732" i="3"/>
  <c r="E732" i="3"/>
  <c r="C732" i="3"/>
  <c r="K731" i="3"/>
  <c r="I731" i="3"/>
  <c r="G731" i="3"/>
  <c r="F731" i="3"/>
  <c r="E731" i="3" s="1"/>
  <c r="C731" i="3"/>
  <c r="H730" i="3"/>
  <c r="G730" i="3"/>
  <c r="F730" i="3"/>
  <c r="E730" i="3"/>
  <c r="M730" i="3" s="1"/>
  <c r="C730" i="3"/>
  <c r="G729" i="3"/>
  <c r="G728" i="3" s="1"/>
  <c r="M69" i="5" s="1"/>
  <c r="F729" i="3"/>
  <c r="E729" i="3"/>
  <c r="M729" i="3" s="1"/>
  <c r="C729" i="3"/>
  <c r="F728" i="3"/>
  <c r="E728" i="3"/>
  <c r="D728" i="3"/>
  <c r="C728" i="3"/>
  <c r="G727" i="3"/>
  <c r="G717" i="3" s="1"/>
  <c r="M68" i="5" s="1"/>
  <c r="F727" i="3"/>
  <c r="E727" i="3" s="1"/>
  <c r="C727" i="3"/>
  <c r="G726" i="3"/>
  <c r="F726" i="3"/>
  <c r="E726" i="3" s="1"/>
  <c r="C726" i="3"/>
  <c r="G725" i="3"/>
  <c r="F725" i="3"/>
  <c r="E725" i="3"/>
  <c r="C725" i="3"/>
  <c r="G724" i="3"/>
  <c r="F724" i="3"/>
  <c r="E724" i="3" s="1"/>
  <c r="C724" i="3"/>
  <c r="L723" i="3"/>
  <c r="J723" i="3"/>
  <c r="I723" i="3"/>
  <c r="H723" i="3"/>
  <c r="G723" i="3"/>
  <c r="F723" i="3"/>
  <c r="E723" i="3" s="1"/>
  <c r="C723" i="3"/>
  <c r="L722" i="3"/>
  <c r="K722" i="3"/>
  <c r="J722" i="3"/>
  <c r="I722" i="3"/>
  <c r="H722" i="3"/>
  <c r="G722" i="3"/>
  <c r="F722" i="3"/>
  <c r="E722" i="3" s="1"/>
  <c r="M722" i="3" s="1"/>
  <c r="C722" i="3"/>
  <c r="L721" i="3"/>
  <c r="G721" i="3"/>
  <c r="F721" i="3"/>
  <c r="E721" i="3" s="1"/>
  <c r="C721" i="3"/>
  <c r="M720" i="3"/>
  <c r="G720" i="3"/>
  <c r="F720" i="3"/>
  <c r="E720" i="3" s="1"/>
  <c r="C720" i="3"/>
  <c r="L719" i="3"/>
  <c r="J719" i="3"/>
  <c r="I719" i="3"/>
  <c r="H719" i="3"/>
  <c r="G719" i="3"/>
  <c r="F719" i="3"/>
  <c r="E719" i="3" s="1"/>
  <c r="C719" i="3"/>
  <c r="K718" i="3"/>
  <c r="G718" i="3"/>
  <c r="F718" i="3"/>
  <c r="E718" i="3" s="1"/>
  <c r="C718" i="3"/>
  <c r="D717" i="3"/>
  <c r="C717" i="3"/>
  <c r="G716" i="3"/>
  <c r="F716" i="3"/>
  <c r="E716" i="3" s="1"/>
  <c r="C716" i="3"/>
  <c r="I715" i="3"/>
  <c r="H715" i="3"/>
  <c r="G715" i="3"/>
  <c r="F715" i="3"/>
  <c r="E715" i="3"/>
  <c r="M715" i="3" s="1"/>
  <c r="C715" i="3"/>
  <c r="J714" i="3"/>
  <c r="G714" i="3"/>
  <c r="F714" i="3"/>
  <c r="E714" i="3" s="1"/>
  <c r="C714" i="3"/>
  <c r="L713" i="3"/>
  <c r="K713" i="3"/>
  <c r="I713" i="3"/>
  <c r="H713" i="3"/>
  <c r="G713" i="3"/>
  <c r="F713" i="3"/>
  <c r="E713" i="3"/>
  <c r="J713" i="3" s="1"/>
  <c r="C713" i="3"/>
  <c r="G712" i="3"/>
  <c r="F712" i="3"/>
  <c r="E712" i="3" s="1"/>
  <c r="C712" i="3"/>
  <c r="M711" i="3"/>
  <c r="G711" i="3"/>
  <c r="F711" i="3"/>
  <c r="E711" i="3"/>
  <c r="C711" i="3"/>
  <c r="G710" i="3"/>
  <c r="F710" i="3"/>
  <c r="E710" i="3" s="1"/>
  <c r="C710" i="3"/>
  <c r="I709" i="3"/>
  <c r="G709" i="3"/>
  <c r="F709" i="3"/>
  <c r="E709" i="3" s="1"/>
  <c r="C709" i="3"/>
  <c r="G708" i="3"/>
  <c r="F708" i="3"/>
  <c r="E708" i="3" s="1"/>
  <c r="C708" i="3"/>
  <c r="M707" i="3"/>
  <c r="G707" i="3"/>
  <c r="F707" i="3"/>
  <c r="E707" i="3"/>
  <c r="C707" i="3"/>
  <c r="G706" i="3"/>
  <c r="M67" i="5" s="1"/>
  <c r="D706" i="3"/>
  <c r="C706" i="3"/>
  <c r="K705" i="3"/>
  <c r="J705" i="3"/>
  <c r="I705" i="3"/>
  <c r="H705" i="3"/>
  <c r="G705" i="3"/>
  <c r="F705" i="3"/>
  <c r="E705" i="3"/>
  <c r="M705" i="3" s="1"/>
  <c r="C705" i="3"/>
  <c r="L704" i="3"/>
  <c r="G704" i="3"/>
  <c r="F704" i="3"/>
  <c r="E704" i="3"/>
  <c r="K704" i="3" s="1"/>
  <c r="C704" i="3"/>
  <c r="G703" i="3"/>
  <c r="F703" i="3"/>
  <c r="E703" i="3" s="1"/>
  <c r="C703" i="3"/>
  <c r="I702" i="3"/>
  <c r="H702" i="3"/>
  <c r="G702" i="3"/>
  <c r="F702" i="3"/>
  <c r="E702" i="3"/>
  <c r="M702" i="3" s="1"/>
  <c r="C702" i="3"/>
  <c r="K701" i="3"/>
  <c r="J701" i="3"/>
  <c r="I701" i="3"/>
  <c r="H701" i="3"/>
  <c r="G701" i="3"/>
  <c r="F701" i="3"/>
  <c r="E701" i="3"/>
  <c r="M701" i="3" s="1"/>
  <c r="C701" i="3"/>
  <c r="L700" i="3"/>
  <c r="G700" i="3"/>
  <c r="F700" i="3"/>
  <c r="E700" i="3"/>
  <c r="K700" i="3" s="1"/>
  <c r="C700" i="3"/>
  <c r="G699" i="3"/>
  <c r="F699" i="3"/>
  <c r="E699" i="3" s="1"/>
  <c r="C699" i="3"/>
  <c r="I698" i="3"/>
  <c r="H698" i="3"/>
  <c r="G698" i="3"/>
  <c r="F698" i="3"/>
  <c r="E698" i="3"/>
  <c r="M698" i="3" s="1"/>
  <c r="C698" i="3"/>
  <c r="K697" i="3"/>
  <c r="J697" i="3"/>
  <c r="I697" i="3"/>
  <c r="H697" i="3"/>
  <c r="G697" i="3"/>
  <c r="F697" i="3"/>
  <c r="E697" i="3"/>
  <c r="M697" i="3" s="1"/>
  <c r="C697" i="3"/>
  <c r="G696" i="3"/>
  <c r="F696" i="3"/>
  <c r="E696" i="3"/>
  <c r="C696" i="3"/>
  <c r="G695" i="3"/>
  <c r="M66" i="5" s="1"/>
  <c r="D695" i="3"/>
  <c r="C695" i="3"/>
  <c r="G694" i="3"/>
  <c r="F694" i="3"/>
  <c r="E694" i="3" s="1"/>
  <c r="J694" i="3" s="1"/>
  <c r="C694" i="3"/>
  <c r="L693" i="3"/>
  <c r="K693" i="3"/>
  <c r="H693" i="3"/>
  <c r="G693" i="3"/>
  <c r="F693" i="3"/>
  <c r="E693" i="3" s="1"/>
  <c r="C693" i="3"/>
  <c r="J692" i="3"/>
  <c r="G692" i="3"/>
  <c r="F692" i="3"/>
  <c r="E692" i="3"/>
  <c r="C692" i="3"/>
  <c r="H691" i="3"/>
  <c r="G691" i="3"/>
  <c r="F691" i="3"/>
  <c r="E691" i="3" s="1"/>
  <c r="L691" i="3" s="1"/>
  <c r="C691" i="3"/>
  <c r="J690" i="3"/>
  <c r="I690" i="3"/>
  <c r="G690" i="3"/>
  <c r="F690" i="3"/>
  <c r="E690" i="3" s="1"/>
  <c r="C690" i="3"/>
  <c r="K689" i="3"/>
  <c r="G689" i="3"/>
  <c r="F689" i="3"/>
  <c r="E689" i="3" s="1"/>
  <c r="C689" i="3"/>
  <c r="G688" i="3"/>
  <c r="F688" i="3"/>
  <c r="E688" i="3" s="1"/>
  <c r="C688" i="3"/>
  <c r="G687" i="3"/>
  <c r="F687" i="3"/>
  <c r="E687" i="3" s="1"/>
  <c r="C687" i="3"/>
  <c r="J686" i="3"/>
  <c r="G686" i="3"/>
  <c r="F686" i="3"/>
  <c r="E686" i="3" s="1"/>
  <c r="C686" i="3"/>
  <c r="K685" i="3"/>
  <c r="H685" i="3"/>
  <c r="G685" i="3"/>
  <c r="F685" i="3"/>
  <c r="E685" i="3" s="1"/>
  <c r="L685" i="3" s="1"/>
  <c r="C685" i="3"/>
  <c r="D684" i="3"/>
  <c r="C684" i="3"/>
  <c r="G683" i="3"/>
  <c r="F683" i="3"/>
  <c r="E683" i="3"/>
  <c r="C683" i="3"/>
  <c r="K682" i="3"/>
  <c r="J682" i="3"/>
  <c r="I682" i="3"/>
  <c r="H682" i="3"/>
  <c r="G682" i="3"/>
  <c r="F682" i="3"/>
  <c r="E682" i="3"/>
  <c r="M682" i="3" s="1"/>
  <c r="C682" i="3"/>
  <c r="M681" i="3"/>
  <c r="L681" i="3"/>
  <c r="I681" i="3"/>
  <c r="G681" i="3"/>
  <c r="F681" i="3"/>
  <c r="E681" i="3"/>
  <c r="C681" i="3"/>
  <c r="K680" i="3"/>
  <c r="G680" i="3"/>
  <c r="F680" i="3"/>
  <c r="E680" i="3" s="1"/>
  <c r="C680" i="3"/>
  <c r="G679" i="3"/>
  <c r="F679" i="3"/>
  <c r="E679" i="3"/>
  <c r="M679" i="3" s="1"/>
  <c r="C679" i="3"/>
  <c r="K678" i="3"/>
  <c r="J678" i="3"/>
  <c r="I678" i="3"/>
  <c r="H678" i="3"/>
  <c r="G678" i="3"/>
  <c r="F678" i="3"/>
  <c r="E678" i="3"/>
  <c r="M678" i="3" s="1"/>
  <c r="C678" i="3"/>
  <c r="G677" i="3"/>
  <c r="F677" i="3"/>
  <c r="E677" i="3"/>
  <c r="M677" i="3" s="1"/>
  <c r="C677" i="3"/>
  <c r="G676" i="3"/>
  <c r="F676" i="3"/>
  <c r="E676" i="3" s="1"/>
  <c r="C676" i="3"/>
  <c r="G675" i="3"/>
  <c r="F675" i="3"/>
  <c r="E675" i="3"/>
  <c r="C675" i="3"/>
  <c r="K674" i="3"/>
  <c r="J674" i="3"/>
  <c r="I674" i="3"/>
  <c r="H674" i="3"/>
  <c r="G674" i="3"/>
  <c r="F674" i="3"/>
  <c r="E674" i="3"/>
  <c r="M674" i="3" s="1"/>
  <c r="C674" i="3"/>
  <c r="D673" i="3"/>
  <c r="C673" i="3"/>
  <c r="G672" i="3"/>
  <c r="F672" i="3"/>
  <c r="E672" i="3" s="1"/>
  <c r="C672" i="3"/>
  <c r="I671" i="3"/>
  <c r="G671" i="3"/>
  <c r="F671" i="3"/>
  <c r="E671" i="3" s="1"/>
  <c r="C671" i="3"/>
  <c r="K670" i="3"/>
  <c r="I670" i="3"/>
  <c r="G670" i="3"/>
  <c r="F670" i="3"/>
  <c r="E670" i="3" s="1"/>
  <c r="M670" i="3" s="1"/>
  <c r="C670" i="3"/>
  <c r="L669" i="3"/>
  <c r="J669" i="3"/>
  <c r="G669" i="3"/>
  <c r="F669" i="3"/>
  <c r="E669" i="3"/>
  <c r="M669" i="3" s="1"/>
  <c r="C669" i="3"/>
  <c r="G668" i="3"/>
  <c r="F668" i="3"/>
  <c r="E668" i="3" s="1"/>
  <c r="C668" i="3"/>
  <c r="H667" i="3"/>
  <c r="G667" i="3"/>
  <c r="F667" i="3"/>
  <c r="E667" i="3" s="1"/>
  <c r="J667" i="3" s="1"/>
  <c r="C667" i="3"/>
  <c r="H666" i="3"/>
  <c r="G666" i="3"/>
  <c r="F666" i="3"/>
  <c r="E666" i="3" s="1"/>
  <c r="M666" i="3" s="1"/>
  <c r="C666" i="3"/>
  <c r="G665" i="3"/>
  <c r="F665" i="3"/>
  <c r="E665" i="3" s="1"/>
  <c r="C665" i="3"/>
  <c r="G664" i="3"/>
  <c r="F664" i="3"/>
  <c r="E664" i="3" s="1"/>
  <c r="C664" i="3"/>
  <c r="H663" i="3"/>
  <c r="G663" i="3"/>
  <c r="F663" i="3"/>
  <c r="E663" i="3" s="1"/>
  <c r="L663" i="3" s="1"/>
  <c r="C663" i="3"/>
  <c r="D662" i="3"/>
  <c r="C662" i="3"/>
  <c r="G661" i="3"/>
  <c r="F661" i="3"/>
  <c r="E661" i="3"/>
  <c r="M661" i="3" s="1"/>
  <c r="C661" i="3"/>
  <c r="G660" i="3"/>
  <c r="F660" i="3"/>
  <c r="E660" i="3"/>
  <c r="M660" i="3" s="1"/>
  <c r="C660" i="3"/>
  <c r="H659" i="3"/>
  <c r="G659" i="3"/>
  <c r="F659" i="3"/>
  <c r="E659" i="3"/>
  <c r="L659" i="3" s="1"/>
  <c r="C659" i="3"/>
  <c r="M658" i="3"/>
  <c r="J658" i="3"/>
  <c r="I658" i="3"/>
  <c r="G658" i="3"/>
  <c r="F658" i="3"/>
  <c r="E658" i="3"/>
  <c r="H658" i="3" s="1"/>
  <c r="C658" i="3"/>
  <c r="G657" i="3"/>
  <c r="F657" i="3"/>
  <c r="E657" i="3" s="1"/>
  <c r="C657" i="3"/>
  <c r="G656" i="3"/>
  <c r="F656" i="3"/>
  <c r="E656" i="3" s="1"/>
  <c r="C656" i="3"/>
  <c r="J655" i="3"/>
  <c r="I655" i="3"/>
  <c r="H655" i="3"/>
  <c r="G655" i="3"/>
  <c r="F655" i="3"/>
  <c r="E655" i="3"/>
  <c r="L655" i="3" s="1"/>
  <c r="C655" i="3"/>
  <c r="L654" i="3"/>
  <c r="K654" i="3"/>
  <c r="J654" i="3"/>
  <c r="I654" i="3"/>
  <c r="G654" i="3"/>
  <c r="F654" i="3"/>
  <c r="E654" i="3"/>
  <c r="H654" i="3" s="1"/>
  <c r="C654" i="3"/>
  <c r="M653" i="3"/>
  <c r="G653" i="3"/>
  <c r="F653" i="3"/>
  <c r="E653" i="3" s="1"/>
  <c r="C653" i="3"/>
  <c r="M652" i="3"/>
  <c r="G652" i="3"/>
  <c r="F652" i="3"/>
  <c r="E652" i="3" s="1"/>
  <c r="C652" i="3"/>
  <c r="E651" i="3"/>
  <c r="D651" i="3"/>
  <c r="C651" i="3"/>
  <c r="G650" i="3"/>
  <c r="F650" i="3"/>
  <c r="E650" i="3"/>
  <c r="I650" i="3" s="1"/>
  <c r="C650" i="3"/>
  <c r="I649" i="3"/>
  <c r="G649" i="3"/>
  <c r="F649" i="3"/>
  <c r="E649" i="3" s="1"/>
  <c r="C649" i="3"/>
  <c r="K648" i="3"/>
  <c r="G648" i="3"/>
  <c r="F648" i="3"/>
  <c r="E648" i="3" s="1"/>
  <c r="C648" i="3"/>
  <c r="G647" i="3"/>
  <c r="F647" i="3"/>
  <c r="E647" i="3"/>
  <c r="C647" i="3"/>
  <c r="G646" i="3"/>
  <c r="F646" i="3"/>
  <c r="E646" i="3"/>
  <c r="M646" i="3" s="1"/>
  <c r="C646" i="3"/>
  <c r="I645" i="3"/>
  <c r="G645" i="3"/>
  <c r="F645" i="3"/>
  <c r="E645" i="3" s="1"/>
  <c r="C645" i="3"/>
  <c r="K644" i="3"/>
  <c r="G644" i="3"/>
  <c r="F644" i="3"/>
  <c r="E644" i="3" s="1"/>
  <c r="C644" i="3"/>
  <c r="M643" i="3"/>
  <c r="G643" i="3"/>
  <c r="F643" i="3"/>
  <c r="E643" i="3"/>
  <c r="C643" i="3"/>
  <c r="G642" i="3"/>
  <c r="F642" i="3"/>
  <c r="E642" i="3"/>
  <c r="C642" i="3"/>
  <c r="G641" i="3"/>
  <c r="F641" i="3"/>
  <c r="E641" i="3" s="1"/>
  <c r="C641" i="3"/>
  <c r="D640" i="3"/>
  <c r="C640" i="3"/>
  <c r="G639" i="3"/>
  <c r="F639" i="3"/>
  <c r="E639" i="3" s="1"/>
  <c r="C639" i="3"/>
  <c r="G638" i="3"/>
  <c r="F638" i="3"/>
  <c r="E638" i="3" s="1"/>
  <c r="C638" i="3"/>
  <c r="J637" i="3"/>
  <c r="I637" i="3"/>
  <c r="H637" i="3"/>
  <c r="G637" i="3"/>
  <c r="F637" i="3"/>
  <c r="E637" i="3"/>
  <c r="M637" i="3" s="1"/>
  <c r="C637" i="3"/>
  <c r="L636" i="3"/>
  <c r="G636" i="3"/>
  <c r="F636" i="3"/>
  <c r="E636" i="3" s="1"/>
  <c r="C636" i="3"/>
  <c r="G635" i="3"/>
  <c r="F635" i="3"/>
  <c r="E635" i="3" s="1"/>
  <c r="C635" i="3"/>
  <c r="G634" i="3"/>
  <c r="F634" i="3"/>
  <c r="E634" i="3" s="1"/>
  <c r="C634" i="3"/>
  <c r="J633" i="3"/>
  <c r="I633" i="3"/>
  <c r="H633" i="3"/>
  <c r="G633" i="3"/>
  <c r="F633" i="3"/>
  <c r="E633" i="3"/>
  <c r="M633" i="3" s="1"/>
  <c r="C633" i="3"/>
  <c r="L632" i="3"/>
  <c r="G632" i="3"/>
  <c r="F632" i="3"/>
  <c r="E632" i="3" s="1"/>
  <c r="C632" i="3"/>
  <c r="G631" i="3"/>
  <c r="F631" i="3"/>
  <c r="E631" i="3" s="1"/>
  <c r="C631" i="3"/>
  <c r="G630" i="3"/>
  <c r="F630" i="3"/>
  <c r="C630" i="3"/>
  <c r="G629" i="3"/>
  <c r="M60" i="5" s="1"/>
  <c r="D629" i="3"/>
  <c r="C629" i="3"/>
  <c r="K628" i="3"/>
  <c r="G628" i="3"/>
  <c r="F628" i="3"/>
  <c r="E628" i="3"/>
  <c r="C628" i="3"/>
  <c r="M627" i="3"/>
  <c r="G627" i="3"/>
  <c r="F627" i="3"/>
  <c r="E627" i="3"/>
  <c r="C627" i="3"/>
  <c r="G626" i="3"/>
  <c r="F626" i="3"/>
  <c r="E626" i="3" s="1"/>
  <c r="C626" i="3"/>
  <c r="G625" i="3"/>
  <c r="F625" i="3"/>
  <c r="E625" i="3" s="1"/>
  <c r="C625" i="3"/>
  <c r="M624" i="3"/>
  <c r="K624" i="3"/>
  <c r="G624" i="3"/>
  <c r="F624" i="3"/>
  <c r="E624" i="3"/>
  <c r="C624" i="3"/>
  <c r="M623" i="3"/>
  <c r="G623" i="3"/>
  <c r="F623" i="3"/>
  <c r="E623" i="3"/>
  <c r="C623" i="3"/>
  <c r="G622" i="3"/>
  <c r="F622" i="3"/>
  <c r="E622" i="3" s="1"/>
  <c r="C622" i="3"/>
  <c r="I621" i="3"/>
  <c r="H621" i="3"/>
  <c r="G621" i="3"/>
  <c r="F621" i="3"/>
  <c r="E621" i="3" s="1"/>
  <c r="K621" i="3" s="1"/>
  <c r="C621" i="3"/>
  <c r="G620" i="3"/>
  <c r="F620" i="3"/>
  <c r="E620" i="3"/>
  <c r="C620" i="3"/>
  <c r="G619" i="3"/>
  <c r="G618" i="3" s="1"/>
  <c r="M59" i="5" s="1"/>
  <c r="F619" i="3"/>
  <c r="E619" i="3"/>
  <c r="C619" i="3"/>
  <c r="F618" i="3"/>
  <c r="D618" i="3"/>
  <c r="C618" i="3"/>
  <c r="J617" i="3"/>
  <c r="I617" i="3"/>
  <c r="G617" i="3"/>
  <c r="F617" i="3"/>
  <c r="E617" i="3" s="1"/>
  <c r="L617" i="3" s="1"/>
  <c r="C617" i="3"/>
  <c r="K616" i="3"/>
  <c r="G616" i="3"/>
  <c r="F616" i="3"/>
  <c r="E616" i="3" s="1"/>
  <c r="C616" i="3"/>
  <c r="M615" i="3"/>
  <c r="G615" i="3"/>
  <c r="F615" i="3"/>
  <c r="E615" i="3"/>
  <c r="C615" i="3"/>
  <c r="J614" i="3"/>
  <c r="I614" i="3"/>
  <c r="H614" i="3"/>
  <c r="G614" i="3"/>
  <c r="F614" i="3"/>
  <c r="E614" i="3"/>
  <c r="M614" i="3" s="1"/>
  <c r="C614" i="3"/>
  <c r="J613" i="3"/>
  <c r="I613" i="3"/>
  <c r="G613" i="3"/>
  <c r="F613" i="3"/>
  <c r="E613" i="3" s="1"/>
  <c r="L613" i="3" s="1"/>
  <c r="C613" i="3"/>
  <c r="K612" i="3"/>
  <c r="G612" i="3"/>
  <c r="F612" i="3"/>
  <c r="E612" i="3" s="1"/>
  <c r="C612" i="3"/>
  <c r="M611" i="3"/>
  <c r="G611" i="3"/>
  <c r="F611" i="3"/>
  <c r="E611" i="3"/>
  <c r="C611" i="3"/>
  <c r="J610" i="3"/>
  <c r="I610" i="3"/>
  <c r="H610" i="3"/>
  <c r="G610" i="3"/>
  <c r="G607" i="3" s="1"/>
  <c r="M58" i="5" s="1"/>
  <c r="F610" i="3"/>
  <c r="E610" i="3"/>
  <c r="M610" i="3" s="1"/>
  <c r="C610" i="3"/>
  <c r="K609" i="3"/>
  <c r="J609" i="3"/>
  <c r="I609" i="3"/>
  <c r="G609" i="3"/>
  <c r="F609" i="3"/>
  <c r="E609" i="3" s="1"/>
  <c r="L609" i="3" s="1"/>
  <c r="C609" i="3"/>
  <c r="G608" i="3"/>
  <c r="F608" i="3"/>
  <c r="C608" i="3"/>
  <c r="D607" i="3"/>
  <c r="C607" i="3"/>
  <c r="I606" i="3"/>
  <c r="G606" i="3"/>
  <c r="F606" i="3"/>
  <c r="E606" i="3" s="1"/>
  <c r="C606" i="3"/>
  <c r="G605" i="3"/>
  <c r="F605" i="3"/>
  <c r="E605" i="3"/>
  <c r="C605" i="3"/>
  <c r="J604" i="3"/>
  <c r="G604" i="3"/>
  <c r="F604" i="3"/>
  <c r="E604" i="3"/>
  <c r="C604" i="3"/>
  <c r="L603" i="3"/>
  <c r="I603" i="3"/>
  <c r="H603" i="3"/>
  <c r="G603" i="3"/>
  <c r="G596" i="3" s="1"/>
  <c r="M57" i="5" s="1"/>
  <c r="F603" i="3"/>
  <c r="E603" i="3" s="1"/>
  <c r="C603" i="3"/>
  <c r="J602" i="3"/>
  <c r="G602" i="3"/>
  <c r="F602" i="3"/>
  <c r="E602" i="3" s="1"/>
  <c r="K602" i="3" s="1"/>
  <c r="C602" i="3"/>
  <c r="M601" i="3"/>
  <c r="L601" i="3"/>
  <c r="K601" i="3"/>
  <c r="J601" i="3"/>
  <c r="H601" i="3"/>
  <c r="G601" i="3"/>
  <c r="F601" i="3"/>
  <c r="E601" i="3"/>
  <c r="I601" i="3" s="1"/>
  <c r="C601" i="3"/>
  <c r="L600" i="3"/>
  <c r="G600" i="3"/>
  <c r="F600" i="3"/>
  <c r="E600" i="3"/>
  <c r="M600" i="3" s="1"/>
  <c r="C600" i="3"/>
  <c r="L599" i="3"/>
  <c r="I599" i="3"/>
  <c r="H599" i="3"/>
  <c r="G599" i="3"/>
  <c r="F599" i="3"/>
  <c r="E599" i="3" s="1"/>
  <c r="C599" i="3"/>
  <c r="K598" i="3"/>
  <c r="I598" i="3"/>
  <c r="H598" i="3"/>
  <c r="G598" i="3"/>
  <c r="F598" i="3"/>
  <c r="E598" i="3" s="1"/>
  <c r="J598" i="3" s="1"/>
  <c r="C598" i="3"/>
  <c r="M597" i="3"/>
  <c r="L597" i="3"/>
  <c r="J597" i="3"/>
  <c r="H597" i="3"/>
  <c r="G597" i="3"/>
  <c r="F597" i="3"/>
  <c r="E597" i="3"/>
  <c r="I597" i="3" s="1"/>
  <c r="C597" i="3"/>
  <c r="F596" i="3"/>
  <c r="D596" i="3"/>
  <c r="C596" i="3"/>
  <c r="M595" i="3"/>
  <c r="I595" i="3"/>
  <c r="H595" i="3"/>
  <c r="G595" i="3"/>
  <c r="F595" i="3"/>
  <c r="E595" i="3"/>
  <c r="J595" i="3" s="1"/>
  <c r="C595" i="3"/>
  <c r="L594" i="3"/>
  <c r="J594" i="3"/>
  <c r="I594" i="3"/>
  <c r="G594" i="3"/>
  <c r="F594" i="3"/>
  <c r="E594" i="3" s="1"/>
  <c r="K594" i="3" s="1"/>
  <c r="C594" i="3"/>
  <c r="G593" i="3"/>
  <c r="F593" i="3"/>
  <c r="E593" i="3" s="1"/>
  <c r="C593" i="3"/>
  <c r="G592" i="3"/>
  <c r="F592" i="3"/>
  <c r="E592" i="3"/>
  <c r="C592" i="3"/>
  <c r="G591" i="3"/>
  <c r="F591" i="3"/>
  <c r="E591" i="3"/>
  <c r="C591" i="3"/>
  <c r="J590" i="3"/>
  <c r="G590" i="3"/>
  <c r="F590" i="3"/>
  <c r="E590" i="3" s="1"/>
  <c r="C590" i="3"/>
  <c r="G589" i="3"/>
  <c r="F589" i="3"/>
  <c r="E589" i="3"/>
  <c r="C589" i="3"/>
  <c r="G588" i="3"/>
  <c r="F588" i="3"/>
  <c r="E588" i="3"/>
  <c r="C588" i="3"/>
  <c r="M587" i="3"/>
  <c r="L587" i="3"/>
  <c r="J587" i="3"/>
  <c r="H587" i="3"/>
  <c r="G587" i="3"/>
  <c r="F587" i="3"/>
  <c r="E587" i="3"/>
  <c r="K587" i="3" s="1"/>
  <c r="C587" i="3"/>
  <c r="G586" i="3"/>
  <c r="F586" i="3"/>
  <c r="C586" i="3"/>
  <c r="D585" i="3"/>
  <c r="C585" i="3"/>
  <c r="G584" i="3"/>
  <c r="F584" i="3"/>
  <c r="E584" i="3" s="1"/>
  <c r="C584" i="3"/>
  <c r="M583" i="3"/>
  <c r="K583" i="3"/>
  <c r="I583" i="3"/>
  <c r="H583" i="3"/>
  <c r="G583" i="3"/>
  <c r="F583" i="3"/>
  <c r="E583" i="3"/>
  <c r="L583" i="3" s="1"/>
  <c r="C583" i="3"/>
  <c r="I582" i="3"/>
  <c r="G582" i="3"/>
  <c r="F582" i="3"/>
  <c r="E582" i="3"/>
  <c r="H582" i="3" s="1"/>
  <c r="C582" i="3"/>
  <c r="G581" i="3"/>
  <c r="F581" i="3"/>
  <c r="E581" i="3" s="1"/>
  <c r="C581" i="3"/>
  <c r="L580" i="3"/>
  <c r="G580" i="3"/>
  <c r="F580" i="3"/>
  <c r="E580" i="3"/>
  <c r="J580" i="3" s="1"/>
  <c r="C580" i="3"/>
  <c r="G579" i="3"/>
  <c r="F579" i="3"/>
  <c r="E579" i="3" s="1"/>
  <c r="C579" i="3"/>
  <c r="L578" i="3"/>
  <c r="K578" i="3"/>
  <c r="J578" i="3"/>
  <c r="H578" i="3"/>
  <c r="G578" i="3"/>
  <c r="F578" i="3"/>
  <c r="E578" i="3"/>
  <c r="M578" i="3" s="1"/>
  <c r="C578" i="3"/>
  <c r="M577" i="3"/>
  <c r="L577" i="3"/>
  <c r="J577" i="3"/>
  <c r="I577" i="3"/>
  <c r="G577" i="3"/>
  <c r="G574" i="3" s="1"/>
  <c r="M55" i="5" s="1"/>
  <c r="F577" i="3"/>
  <c r="E577" i="3"/>
  <c r="H577" i="3" s="1"/>
  <c r="C577" i="3"/>
  <c r="M576" i="3"/>
  <c r="K576" i="3"/>
  <c r="I576" i="3"/>
  <c r="H576" i="3"/>
  <c r="G576" i="3"/>
  <c r="F576" i="3"/>
  <c r="E576" i="3"/>
  <c r="J576" i="3" s="1"/>
  <c r="C576" i="3"/>
  <c r="I575" i="3"/>
  <c r="G575" i="3"/>
  <c r="F575" i="3"/>
  <c r="E575" i="3"/>
  <c r="L575" i="3" s="1"/>
  <c r="C575" i="3"/>
  <c r="D574" i="3"/>
  <c r="C574" i="3"/>
  <c r="G573" i="3"/>
  <c r="F573" i="3"/>
  <c r="E573" i="3" s="1"/>
  <c r="C573" i="3"/>
  <c r="L572" i="3"/>
  <c r="J572" i="3"/>
  <c r="H572" i="3"/>
  <c r="G572" i="3"/>
  <c r="F572" i="3"/>
  <c r="E572" i="3"/>
  <c r="M572" i="3" s="1"/>
  <c r="C572" i="3"/>
  <c r="G571" i="3"/>
  <c r="F571" i="3"/>
  <c r="E571" i="3" s="1"/>
  <c r="C571" i="3"/>
  <c r="L570" i="3"/>
  <c r="G570" i="3"/>
  <c r="F570" i="3"/>
  <c r="E570" i="3" s="1"/>
  <c r="C570" i="3"/>
  <c r="G569" i="3"/>
  <c r="F569" i="3"/>
  <c r="E569" i="3" s="1"/>
  <c r="C569" i="3"/>
  <c r="L568" i="3"/>
  <c r="J568" i="3"/>
  <c r="H568" i="3"/>
  <c r="G568" i="3"/>
  <c r="F568" i="3"/>
  <c r="E568" i="3"/>
  <c r="M568" i="3" s="1"/>
  <c r="C568" i="3"/>
  <c r="G567" i="3"/>
  <c r="F567" i="3"/>
  <c r="E567" i="3" s="1"/>
  <c r="C567" i="3"/>
  <c r="G566" i="3"/>
  <c r="F566" i="3"/>
  <c r="E566" i="3" s="1"/>
  <c r="C566" i="3"/>
  <c r="G565" i="3"/>
  <c r="F565" i="3"/>
  <c r="C565" i="3"/>
  <c r="L564" i="3"/>
  <c r="J564" i="3"/>
  <c r="H564" i="3"/>
  <c r="G564" i="3"/>
  <c r="F564" i="3"/>
  <c r="E564" i="3"/>
  <c r="M564" i="3" s="1"/>
  <c r="C564" i="3"/>
  <c r="G563" i="3"/>
  <c r="M54" i="5" s="1"/>
  <c r="D563" i="3"/>
  <c r="C563" i="3"/>
  <c r="G562" i="3"/>
  <c r="F562" i="3"/>
  <c r="E562" i="3"/>
  <c r="C562" i="3"/>
  <c r="L561" i="3"/>
  <c r="K561" i="3"/>
  <c r="I561" i="3"/>
  <c r="H561" i="3"/>
  <c r="G561" i="3"/>
  <c r="F561" i="3"/>
  <c r="E561" i="3"/>
  <c r="M561" i="3" s="1"/>
  <c r="C561" i="3"/>
  <c r="I560" i="3"/>
  <c r="G560" i="3"/>
  <c r="F560" i="3"/>
  <c r="E560" i="3"/>
  <c r="H560" i="3" s="1"/>
  <c r="C560" i="3"/>
  <c r="K559" i="3"/>
  <c r="G559" i="3"/>
  <c r="F559" i="3"/>
  <c r="E559" i="3"/>
  <c r="J559" i="3" s="1"/>
  <c r="C559" i="3"/>
  <c r="G558" i="3"/>
  <c r="F558" i="3"/>
  <c r="E558" i="3"/>
  <c r="C558" i="3"/>
  <c r="L557" i="3"/>
  <c r="K557" i="3"/>
  <c r="I557" i="3"/>
  <c r="H557" i="3"/>
  <c r="G557" i="3"/>
  <c r="F557" i="3"/>
  <c r="E557" i="3"/>
  <c r="M557" i="3" s="1"/>
  <c r="C557" i="3"/>
  <c r="I556" i="3"/>
  <c r="G556" i="3"/>
  <c r="F556" i="3"/>
  <c r="E556" i="3"/>
  <c r="H556" i="3" s="1"/>
  <c r="C556" i="3"/>
  <c r="K555" i="3"/>
  <c r="H555" i="3"/>
  <c r="G555" i="3"/>
  <c r="F555" i="3"/>
  <c r="E555" i="3"/>
  <c r="J555" i="3" s="1"/>
  <c r="C555" i="3"/>
  <c r="G554" i="3"/>
  <c r="F554" i="3"/>
  <c r="E554" i="3"/>
  <c r="C554" i="3"/>
  <c r="L553" i="3"/>
  <c r="K553" i="3"/>
  <c r="I553" i="3"/>
  <c r="H553" i="3"/>
  <c r="G553" i="3"/>
  <c r="G552" i="3" s="1"/>
  <c r="M53" i="5" s="1"/>
  <c r="F553" i="3"/>
  <c r="E553" i="3"/>
  <c r="M553" i="3" s="1"/>
  <c r="C553" i="3"/>
  <c r="F552" i="3"/>
  <c r="D552" i="3"/>
  <c r="C552" i="3"/>
  <c r="G551" i="3"/>
  <c r="F551" i="3"/>
  <c r="E551" i="3" s="1"/>
  <c r="C551" i="3"/>
  <c r="G550" i="3"/>
  <c r="F550" i="3"/>
  <c r="E550" i="3" s="1"/>
  <c r="C550" i="3"/>
  <c r="H549" i="3"/>
  <c r="G549" i="3"/>
  <c r="F549" i="3"/>
  <c r="E549" i="3"/>
  <c r="M549" i="3" s="1"/>
  <c r="C549" i="3"/>
  <c r="J548" i="3"/>
  <c r="G548" i="3"/>
  <c r="F548" i="3"/>
  <c r="E548" i="3" s="1"/>
  <c r="C548" i="3"/>
  <c r="G547" i="3"/>
  <c r="F547" i="3"/>
  <c r="E547" i="3" s="1"/>
  <c r="C547" i="3"/>
  <c r="G546" i="3"/>
  <c r="F546" i="3"/>
  <c r="E546" i="3" s="1"/>
  <c r="C546" i="3"/>
  <c r="H545" i="3"/>
  <c r="G545" i="3"/>
  <c r="F545" i="3"/>
  <c r="E545" i="3"/>
  <c r="M545" i="3" s="1"/>
  <c r="C545" i="3"/>
  <c r="J544" i="3"/>
  <c r="G544" i="3"/>
  <c r="F544" i="3"/>
  <c r="E544" i="3" s="1"/>
  <c r="C544" i="3"/>
  <c r="G543" i="3"/>
  <c r="F543" i="3"/>
  <c r="E543" i="3" s="1"/>
  <c r="C543" i="3"/>
  <c r="G542" i="3"/>
  <c r="G541" i="3" s="1"/>
  <c r="M52" i="5" s="1"/>
  <c r="F542" i="3"/>
  <c r="C542" i="3"/>
  <c r="D541" i="3"/>
  <c r="C541" i="3"/>
  <c r="K540" i="3"/>
  <c r="H540" i="3"/>
  <c r="G540" i="3"/>
  <c r="F540" i="3"/>
  <c r="E540" i="3"/>
  <c r="J540" i="3" s="1"/>
  <c r="C540" i="3"/>
  <c r="M539" i="3"/>
  <c r="G539" i="3"/>
  <c r="F539" i="3"/>
  <c r="E539" i="3"/>
  <c r="C539" i="3"/>
  <c r="L538" i="3"/>
  <c r="K538" i="3"/>
  <c r="I538" i="3"/>
  <c r="H538" i="3"/>
  <c r="G538" i="3"/>
  <c r="F538" i="3"/>
  <c r="E538" i="3"/>
  <c r="M538" i="3" s="1"/>
  <c r="C538" i="3"/>
  <c r="I537" i="3"/>
  <c r="G537" i="3"/>
  <c r="F537" i="3"/>
  <c r="E537" i="3" s="1"/>
  <c r="C537" i="3"/>
  <c r="K536" i="3"/>
  <c r="H536" i="3"/>
  <c r="G536" i="3"/>
  <c r="F536" i="3"/>
  <c r="E536" i="3"/>
  <c r="J536" i="3" s="1"/>
  <c r="C536" i="3"/>
  <c r="G535" i="3"/>
  <c r="F535" i="3"/>
  <c r="E535" i="3"/>
  <c r="C535" i="3"/>
  <c r="L534" i="3"/>
  <c r="K534" i="3"/>
  <c r="I534" i="3"/>
  <c r="H534" i="3"/>
  <c r="G534" i="3"/>
  <c r="F534" i="3"/>
  <c r="E534" i="3"/>
  <c r="M534" i="3" s="1"/>
  <c r="C534" i="3"/>
  <c r="I533" i="3"/>
  <c r="G533" i="3"/>
  <c r="F533" i="3"/>
  <c r="E533" i="3" s="1"/>
  <c r="C533" i="3"/>
  <c r="K532" i="3"/>
  <c r="H532" i="3"/>
  <c r="G532" i="3"/>
  <c r="F532" i="3"/>
  <c r="E532" i="3"/>
  <c r="J532" i="3" s="1"/>
  <c r="C532" i="3"/>
  <c r="G531" i="3"/>
  <c r="F531" i="3"/>
  <c r="F530" i="3" s="1"/>
  <c r="E531" i="3"/>
  <c r="C531" i="3"/>
  <c r="G530" i="3"/>
  <c r="M51" i="5" s="1"/>
  <c r="D530" i="3"/>
  <c r="C530" i="3"/>
  <c r="G529" i="3"/>
  <c r="F529" i="3"/>
  <c r="E529" i="3" s="1"/>
  <c r="C529" i="3"/>
  <c r="L528" i="3"/>
  <c r="I528" i="3"/>
  <c r="G528" i="3"/>
  <c r="F528" i="3"/>
  <c r="E528" i="3" s="1"/>
  <c r="C528" i="3"/>
  <c r="G527" i="3"/>
  <c r="F527" i="3"/>
  <c r="E527" i="3" s="1"/>
  <c r="C527" i="3"/>
  <c r="M526" i="3"/>
  <c r="G526" i="3"/>
  <c r="F526" i="3"/>
  <c r="E526" i="3"/>
  <c r="C526" i="3"/>
  <c r="G525" i="3"/>
  <c r="F525" i="3"/>
  <c r="E525" i="3" s="1"/>
  <c r="C525" i="3"/>
  <c r="G524" i="3"/>
  <c r="F524" i="3"/>
  <c r="E524" i="3" s="1"/>
  <c r="C524" i="3"/>
  <c r="K523" i="3"/>
  <c r="G523" i="3"/>
  <c r="F523" i="3"/>
  <c r="E523" i="3" s="1"/>
  <c r="C523" i="3"/>
  <c r="G522" i="3"/>
  <c r="F522" i="3"/>
  <c r="E522" i="3"/>
  <c r="C522" i="3"/>
  <c r="G521" i="3"/>
  <c r="F521" i="3"/>
  <c r="E521" i="3" s="1"/>
  <c r="C521" i="3"/>
  <c r="G520" i="3"/>
  <c r="F520" i="3"/>
  <c r="E520" i="3" s="1"/>
  <c r="C520" i="3"/>
  <c r="D519" i="3"/>
  <c r="C519" i="3"/>
  <c r="K518" i="3"/>
  <c r="I518" i="3"/>
  <c r="G518" i="3"/>
  <c r="F518" i="3"/>
  <c r="E518" i="3" s="1"/>
  <c r="C518" i="3"/>
  <c r="M517" i="3"/>
  <c r="K517" i="3"/>
  <c r="H517" i="3"/>
  <c r="G517" i="3"/>
  <c r="F517" i="3"/>
  <c r="E517" i="3"/>
  <c r="C517" i="3"/>
  <c r="G516" i="3"/>
  <c r="F516" i="3"/>
  <c r="E516" i="3"/>
  <c r="C516" i="3"/>
  <c r="L515" i="3"/>
  <c r="K515" i="3"/>
  <c r="I515" i="3"/>
  <c r="H515" i="3"/>
  <c r="G515" i="3"/>
  <c r="F515" i="3"/>
  <c r="E515" i="3"/>
  <c r="M515" i="3" s="1"/>
  <c r="C515" i="3"/>
  <c r="G514" i="3"/>
  <c r="F514" i="3"/>
  <c r="E514" i="3"/>
  <c r="C514" i="3"/>
  <c r="K513" i="3"/>
  <c r="H513" i="3"/>
  <c r="G513" i="3"/>
  <c r="F513" i="3"/>
  <c r="E513" i="3"/>
  <c r="C513" i="3"/>
  <c r="M512" i="3"/>
  <c r="G512" i="3"/>
  <c r="F512" i="3"/>
  <c r="E512" i="3"/>
  <c r="C512" i="3"/>
  <c r="L511" i="3"/>
  <c r="K511" i="3"/>
  <c r="I511" i="3"/>
  <c r="H511" i="3"/>
  <c r="G511" i="3"/>
  <c r="F511" i="3"/>
  <c r="E511" i="3"/>
  <c r="M511" i="3" s="1"/>
  <c r="C511" i="3"/>
  <c r="G510" i="3"/>
  <c r="F510" i="3"/>
  <c r="F508" i="3" s="1"/>
  <c r="C510" i="3"/>
  <c r="K509" i="3"/>
  <c r="H509" i="3"/>
  <c r="G509" i="3"/>
  <c r="F509" i="3"/>
  <c r="E509" i="3"/>
  <c r="M509" i="3" s="1"/>
  <c r="C509" i="3"/>
  <c r="G508" i="3"/>
  <c r="M49" i="5" s="1"/>
  <c r="D508" i="3"/>
  <c r="C508" i="3"/>
  <c r="L507" i="3"/>
  <c r="H507" i="3"/>
  <c r="G507" i="3"/>
  <c r="F507" i="3"/>
  <c r="E507" i="3"/>
  <c r="M507" i="3" s="1"/>
  <c r="C507" i="3"/>
  <c r="G506" i="3"/>
  <c r="F506" i="3"/>
  <c r="E506" i="3" s="1"/>
  <c r="C506" i="3"/>
  <c r="G505" i="3"/>
  <c r="F505" i="3"/>
  <c r="E505" i="3" s="1"/>
  <c r="C505" i="3"/>
  <c r="K504" i="3"/>
  <c r="J504" i="3"/>
  <c r="G504" i="3"/>
  <c r="F504" i="3"/>
  <c r="E504" i="3" s="1"/>
  <c r="C504" i="3"/>
  <c r="M503" i="3"/>
  <c r="J503" i="3"/>
  <c r="H503" i="3"/>
  <c r="G503" i="3"/>
  <c r="F503" i="3"/>
  <c r="E503" i="3"/>
  <c r="L503" i="3" s="1"/>
  <c r="C503" i="3"/>
  <c r="G502" i="3"/>
  <c r="F502" i="3"/>
  <c r="E502" i="3" s="1"/>
  <c r="C502" i="3"/>
  <c r="I501" i="3"/>
  <c r="G501" i="3"/>
  <c r="F501" i="3"/>
  <c r="E501" i="3" s="1"/>
  <c r="C501" i="3"/>
  <c r="K500" i="3"/>
  <c r="J500" i="3"/>
  <c r="H500" i="3"/>
  <c r="G500" i="3"/>
  <c r="F500" i="3"/>
  <c r="E500" i="3" s="1"/>
  <c r="C500" i="3"/>
  <c r="L499" i="3"/>
  <c r="J499" i="3"/>
  <c r="G499" i="3"/>
  <c r="F499" i="3"/>
  <c r="E499" i="3"/>
  <c r="K499" i="3" s="1"/>
  <c r="C499" i="3"/>
  <c r="L498" i="3"/>
  <c r="K498" i="3"/>
  <c r="G498" i="3"/>
  <c r="F498" i="3"/>
  <c r="E498" i="3" s="1"/>
  <c r="C498" i="3"/>
  <c r="D497" i="3"/>
  <c r="C497" i="3"/>
  <c r="L496" i="3"/>
  <c r="K496" i="3"/>
  <c r="I496" i="3"/>
  <c r="H496" i="3"/>
  <c r="G496" i="3"/>
  <c r="F496" i="3"/>
  <c r="E496" i="3"/>
  <c r="M496" i="3" s="1"/>
  <c r="C496" i="3"/>
  <c r="M495" i="3"/>
  <c r="J495" i="3"/>
  <c r="I495" i="3"/>
  <c r="G495" i="3"/>
  <c r="F495" i="3"/>
  <c r="E495" i="3"/>
  <c r="K495" i="3" s="1"/>
  <c r="C495" i="3"/>
  <c r="M494" i="3"/>
  <c r="K494" i="3"/>
  <c r="H494" i="3"/>
  <c r="G494" i="3"/>
  <c r="F494" i="3"/>
  <c r="E494" i="3"/>
  <c r="L494" i="3" s="1"/>
  <c r="C494" i="3"/>
  <c r="M493" i="3"/>
  <c r="I493" i="3"/>
  <c r="G493" i="3"/>
  <c r="F493" i="3"/>
  <c r="E493" i="3"/>
  <c r="J493" i="3" s="1"/>
  <c r="C493" i="3"/>
  <c r="L492" i="3"/>
  <c r="K492" i="3"/>
  <c r="I492" i="3"/>
  <c r="H492" i="3"/>
  <c r="G492" i="3"/>
  <c r="F492" i="3"/>
  <c r="E492" i="3"/>
  <c r="M492" i="3" s="1"/>
  <c r="C492" i="3"/>
  <c r="K491" i="3"/>
  <c r="I491" i="3"/>
  <c r="G491" i="3"/>
  <c r="F491" i="3"/>
  <c r="E491" i="3"/>
  <c r="M491" i="3" s="1"/>
  <c r="C491" i="3"/>
  <c r="L490" i="3"/>
  <c r="H490" i="3"/>
  <c r="G490" i="3"/>
  <c r="F490" i="3"/>
  <c r="E490" i="3"/>
  <c r="M490" i="3" s="1"/>
  <c r="C490" i="3"/>
  <c r="G489" i="3"/>
  <c r="F489" i="3"/>
  <c r="E489" i="3" s="1"/>
  <c r="C489" i="3"/>
  <c r="L488" i="3"/>
  <c r="K488" i="3"/>
  <c r="I488" i="3"/>
  <c r="H488" i="3"/>
  <c r="G488" i="3"/>
  <c r="F488" i="3"/>
  <c r="E488" i="3"/>
  <c r="M488" i="3" s="1"/>
  <c r="C488" i="3"/>
  <c r="G487" i="3"/>
  <c r="F487" i="3"/>
  <c r="C487" i="3"/>
  <c r="G486" i="3"/>
  <c r="M47" i="5" s="1"/>
  <c r="D486" i="3"/>
  <c r="C486" i="3"/>
  <c r="G485" i="3"/>
  <c r="F485" i="3"/>
  <c r="E485" i="3" s="1"/>
  <c r="C485" i="3"/>
  <c r="G484" i="3"/>
  <c r="F484" i="3"/>
  <c r="E484" i="3"/>
  <c r="C484" i="3"/>
  <c r="L483" i="3"/>
  <c r="K483" i="3"/>
  <c r="G483" i="3"/>
  <c r="F483" i="3"/>
  <c r="E483" i="3" s="1"/>
  <c r="C483" i="3"/>
  <c r="M482" i="3"/>
  <c r="G482" i="3"/>
  <c r="F482" i="3"/>
  <c r="E482" i="3" s="1"/>
  <c r="C482" i="3"/>
  <c r="K481" i="3"/>
  <c r="J481" i="3"/>
  <c r="H481" i="3"/>
  <c r="G481" i="3"/>
  <c r="F481" i="3"/>
  <c r="E481" i="3" s="1"/>
  <c r="C481" i="3"/>
  <c r="L480" i="3"/>
  <c r="J480" i="3"/>
  <c r="G480" i="3"/>
  <c r="F480" i="3"/>
  <c r="E480" i="3"/>
  <c r="K480" i="3" s="1"/>
  <c r="C480" i="3"/>
  <c r="L479" i="3"/>
  <c r="K479" i="3"/>
  <c r="G479" i="3"/>
  <c r="F479" i="3"/>
  <c r="E479" i="3" s="1"/>
  <c r="C479" i="3"/>
  <c r="G478" i="3"/>
  <c r="F478" i="3"/>
  <c r="E478" i="3" s="1"/>
  <c r="C478" i="3"/>
  <c r="K477" i="3"/>
  <c r="J477" i="3"/>
  <c r="H477" i="3"/>
  <c r="G477" i="3"/>
  <c r="F477" i="3"/>
  <c r="E477" i="3" s="1"/>
  <c r="C477" i="3"/>
  <c r="J476" i="3"/>
  <c r="H476" i="3"/>
  <c r="G476" i="3"/>
  <c r="F476" i="3"/>
  <c r="E476" i="3"/>
  <c r="M476" i="3" s="1"/>
  <c r="C476" i="3"/>
  <c r="G475" i="3"/>
  <c r="M46" i="5" s="1"/>
  <c r="F475" i="3"/>
  <c r="D475" i="3"/>
  <c r="C475" i="3"/>
  <c r="G474" i="3"/>
  <c r="F474" i="3"/>
  <c r="E474" i="3"/>
  <c r="C474" i="3"/>
  <c r="L473" i="3"/>
  <c r="K473" i="3"/>
  <c r="I473" i="3"/>
  <c r="H473" i="3"/>
  <c r="G473" i="3"/>
  <c r="F473" i="3"/>
  <c r="E473" i="3"/>
  <c r="M473" i="3" s="1"/>
  <c r="C473" i="3"/>
  <c r="G472" i="3"/>
  <c r="F472" i="3"/>
  <c r="E472" i="3"/>
  <c r="C472" i="3"/>
  <c r="G471" i="3"/>
  <c r="F471" i="3"/>
  <c r="E471" i="3"/>
  <c r="C471" i="3"/>
  <c r="G470" i="3"/>
  <c r="F470" i="3"/>
  <c r="E470" i="3"/>
  <c r="C470" i="3"/>
  <c r="L469" i="3"/>
  <c r="K469" i="3"/>
  <c r="I469" i="3"/>
  <c r="H469" i="3"/>
  <c r="G469" i="3"/>
  <c r="F469" i="3"/>
  <c r="E469" i="3"/>
  <c r="M469" i="3" s="1"/>
  <c r="C469" i="3"/>
  <c r="G468" i="3"/>
  <c r="F468" i="3"/>
  <c r="E468" i="3"/>
  <c r="C468" i="3"/>
  <c r="G467" i="3"/>
  <c r="F467" i="3"/>
  <c r="E467" i="3"/>
  <c r="C467" i="3"/>
  <c r="G466" i="3"/>
  <c r="F466" i="3"/>
  <c r="E466" i="3" s="1"/>
  <c r="C466" i="3"/>
  <c r="G465" i="3"/>
  <c r="F465" i="3"/>
  <c r="E465" i="3"/>
  <c r="C465" i="3"/>
  <c r="G464" i="3"/>
  <c r="M45" i="5" s="1"/>
  <c r="D464" i="3"/>
  <c r="C464" i="3"/>
  <c r="G463" i="3"/>
  <c r="F463" i="3"/>
  <c r="E463" i="3" s="1"/>
  <c r="C463" i="3"/>
  <c r="G462" i="3"/>
  <c r="F462" i="3"/>
  <c r="E462" i="3" s="1"/>
  <c r="C462" i="3"/>
  <c r="G461" i="3"/>
  <c r="F461" i="3"/>
  <c r="E461" i="3" s="1"/>
  <c r="C461" i="3"/>
  <c r="G460" i="3"/>
  <c r="F460" i="3"/>
  <c r="E460" i="3" s="1"/>
  <c r="C460" i="3"/>
  <c r="G459" i="3"/>
  <c r="F459" i="3"/>
  <c r="E459" i="3" s="1"/>
  <c r="C459" i="3"/>
  <c r="G458" i="3"/>
  <c r="F458" i="3"/>
  <c r="E458" i="3" s="1"/>
  <c r="C458" i="3"/>
  <c r="G457" i="3"/>
  <c r="F457" i="3"/>
  <c r="C457" i="3"/>
  <c r="G456" i="3"/>
  <c r="F456" i="3"/>
  <c r="E456" i="3" s="1"/>
  <c r="C456" i="3"/>
  <c r="G455" i="3"/>
  <c r="F455" i="3"/>
  <c r="E455" i="3" s="1"/>
  <c r="C455" i="3"/>
  <c r="G454" i="3"/>
  <c r="G453" i="3" s="1"/>
  <c r="M44" i="5" s="1"/>
  <c r="F454" i="3"/>
  <c r="E454" i="3" s="1"/>
  <c r="C454" i="3"/>
  <c r="D453" i="3"/>
  <c r="C453" i="3"/>
  <c r="K452" i="3"/>
  <c r="H452" i="3"/>
  <c r="G452" i="3"/>
  <c r="F452" i="3"/>
  <c r="E452" i="3"/>
  <c r="J452" i="3" s="1"/>
  <c r="C452" i="3"/>
  <c r="K451" i="3"/>
  <c r="I451" i="3"/>
  <c r="G451" i="3"/>
  <c r="G442" i="3" s="1"/>
  <c r="M43" i="5" s="1"/>
  <c r="F451" i="3"/>
  <c r="E451" i="3"/>
  <c r="M451" i="3" s="1"/>
  <c r="C451" i="3"/>
  <c r="L450" i="3"/>
  <c r="I450" i="3"/>
  <c r="H450" i="3"/>
  <c r="G450" i="3"/>
  <c r="F450" i="3"/>
  <c r="E450" i="3"/>
  <c r="J450" i="3" s="1"/>
  <c r="C450" i="3"/>
  <c r="G449" i="3"/>
  <c r="F449" i="3"/>
  <c r="E449" i="3" s="1"/>
  <c r="C449" i="3"/>
  <c r="M448" i="3"/>
  <c r="L448" i="3"/>
  <c r="K448" i="3"/>
  <c r="I448" i="3"/>
  <c r="H448" i="3"/>
  <c r="G448" i="3"/>
  <c r="F448" i="3"/>
  <c r="E448" i="3"/>
  <c r="J448" i="3" s="1"/>
  <c r="C448" i="3"/>
  <c r="K447" i="3"/>
  <c r="G447" i="3"/>
  <c r="F447" i="3"/>
  <c r="E447" i="3" s="1"/>
  <c r="C447" i="3"/>
  <c r="L446" i="3"/>
  <c r="K446" i="3"/>
  <c r="G446" i="3"/>
  <c r="F446" i="3"/>
  <c r="E446" i="3"/>
  <c r="J446" i="3" s="1"/>
  <c r="C446" i="3"/>
  <c r="M445" i="3"/>
  <c r="K445" i="3"/>
  <c r="G445" i="3"/>
  <c r="F445" i="3"/>
  <c r="E445" i="3"/>
  <c r="C445" i="3"/>
  <c r="M444" i="3"/>
  <c r="L444" i="3"/>
  <c r="K444" i="3"/>
  <c r="I444" i="3"/>
  <c r="H444" i="3"/>
  <c r="G444" i="3"/>
  <c r="F444" i="3"/>
  <c r="E444" i="3"/>
  <c r="J444" i="3" s="1"/>
  <c r="C444" i="3"/>
  <c r="G443" i="3"/>
  <c r="F443" i="3"/>
  <c r="F442" i="3" s="1"/>
  <c r="C443" i="3"/>
  <c r="D442" i="3"/>
  <c r="C442" i="3"/>
  <c r="L441" i="3"/>
  <c r="K441" i="3"/>
  <c r="J441" i="3"/>
  <c r="G441" i="3"/>
  <c r="F441" i="3"/>
  <c r="E441" i="3" s="1"/>
  <c r="C441" i="3"/>
  <c r="M440" i="3"/>
  <c r="G440" i="3"/>
  <c r="F440" i="3"/>
  <c r="E440" i="3"/>
  <c r="C440" i="3"/>
  <c r="L439" i="3"/>
  <c r="K439" i="3"/>
  <c r="J439" i="3"/>
  <c r="G439" i="3"/>
  <c r="F439" i="3"/>
  <c r="E439" i="3" s="1"/>
  <c r="C439" i="3"/>
  <c r="G438" i="3"/>
  <c r="F438" i="3"/>
  <c r="E438" i="3"/>
  <c r="C438" i="3"/>
  <c r="L437" i="3"/>
  <c r="K437" i="3"/>
  <c r="J437" i="3"/>
  <c r="G437" i="3"/>
  <c r="F437" i="3"/>
  <c r="E437" i="3" s="1"/>
  <c r="C437" i="3"/>
  <c r="G436" i="3"/>
  <c r="F436" i="3"/>
  <c r="E436" i="3"/>
  <c r="C436" i="3"/>
  <c r="K435" i="3"/>
  <c r="J435" i="3"/>
  <c r="G435" i="3"/>
  <c r="F435" i="3"/>
  <c r="E435" i="3" s="1"/>
  <c r="C435" i="3"/>
  <c r="M434" i="3"/>
  <c r="G434" i="3"/>
  <c r="F434" i="3"/>
  <c r="E434" i="3"/>
  <c r="C434" i="3"/>
  <c r="K433" i="3"/>
  <c r="J433" i="3"/>
  <c r="G433" i="3"/>
  <c r="F433" i="3"/>
  <c r="E433" i="3" s="1"/>
  <c r="C433" i="3"/>
  <c r="M432" i="3"/>
  <c r="G432" i="3"/>
  <c r="F432" i="3"/>
  <c r="E432" i="3"/>
  <c r="C432" i="3"/>
  <c r="G431" i="3"/>
  <c r="M42" i="5" s="1"/>
  <c r="F431" i="3"/>
  <c r="D431" i="3"/>
  <c r="C431" i="3"/>
  <c r="G430" i="3"/>
  <c r="F430" i="3"/>
  <c r="E430" i="3" s="1"/>
  <c r="C430" i="3"/>
  <c r="G429" i="3"/>
  <c r="F429" i="3"/>
  <c r="E429" i="3" s="1"/>
  <c r="C429" i="3"/>
  <c r="J428" i="3"/>
  <c r="H428" i="3"/>
  <c r="G428" i="3"/>
  <c r="F428" i="3"/>
  <c r="E428" i="3"/>
  <c r="L428" i="3" s="1"/>
  <c r="C428" i="3"/>
  <c r="L427" i="3"/>
  <c r="K427" i="3"/>
  <c r="J427" i="3"/>
  <c r="I427" i="3"/>
  <c r="H427" i="3"/>
  <c r="G427" i="3"/>
  <c r="F427" i="3"/>
  <c r="E427" i="3"/>
  <c r="M427" i="3" s="1"/>
  <c r="C427" i="3"/>
  <c r="L426" i="3"/>
  <c r="K426" i="3"/>
  <c r="G426" i="3"/>
  <c r="F426" i="3"/>
  <c r="E426" i="3"/>
  <c r="H426" i="3" s="1"/>
  <c r="C426" i="3"/>
  <c r="L425" i="3"/>
  <c r="G425" i="3"/>
  <c r="F425" i="3"/>
  <c r="E425" i="3" s="1"/>
  <c r="M425" i="3" s="1"/>
  <c r="C425" i="3"/>
  <c r="M424" i="3"/>
  <c r="G424" i="3"/>
  <c r="F424" i="3"/>
  <c r="E424" i="3"/>
  <c r="C424" i="3"/>
  <c r="G423" i="3"/>
  <c r="G420" i="3" s="1"/>
  <c r="M41" i="5" s="1"/>
  <c r="F423" i="3"/>
  <c r="E423" i="3" s="1"/>
  <c r="C423" i="3"/>
  <c r="I422" i="3"/>
  <c r="G422" i="3"/>
  <c r="F422" i="3"/>
  <c r="E422" i="3" s="1"/>
  <c r="C422" i="3"/>
  <c r="K421" i="3"/>
  <c r="J421" i="3"/>
  <c r="G421" i="3"/>
  <c r="F421" i="3"/>
  <c r="E421" i="3"/>
  <c r="I421" i="3" s="1"/>
  <c r="C421" i="3"/>
  <c r="D420" i="3"/>
  <c r="C420" i="3"/>
  <c r="J419" i="3"/>
  <c r="H419" i="3"/>
  <c r="G419" i="3"/>
  <c r="F419" i="3"/>
  <c r="E419" i="3"/>
  <c r="M419" i="3" s="1"/>
  <c r="C419" i="3"/>
  <c r="J418" i="3"/>
  <c r="I418" i="3"/>
  <c r="G418" i="3"/>
  <c r="F418" i="3"/>
  <c r="E418" i="3" s="1"/>
  <c r="C418" i="3"/>
  <c r="K417" i="3"/>
  <c r="G417" i="3"/>
  <c r="F417" i="3"/>
  <c r="E417" i="3" s="1"/>
  <c r="L417" i="3" s="1"/>
  <c r="C417" i="3"/>
  <c r="G416" i="3"/>
  <c r="F416" i="3"/>
  <c r="E416" i="3"/>
  <c r="C416" i="3"/>
  <c r="J415" i="3"/>
  <c r="H415" i="3"/>
  <c r="G415" i="3"/>
  <c r="F415" i="3"/>
  <c r="E415" i="3"/>
  <c r="M415" i="3" s="1"/>
  <c r="C415" i="3"/>
  <c r="L414" i="3"/>
  <c r="J414" i="3"/>
  <c r="G414" i="3"/>
  <c r="F414" i="3"/>
  <c r="E414" i="3" s="1"/>
  <c r="C414" i="3"/>
  <c r="L413" i="3"/>
  <c r="I413" i="3"/>
  <c r="G413" i="3"/>
  <c r="F413" i="3"/>
  <c r="E413" i="3" s="1"/>
  <c r="K413" i="3" s="1"/>
  <c r="C413" i="3"/>
  <c r="G412" i="3"/>
  <c r="F412" i="3"/>
  <c r="C412" i="3"/>
  <c r="G411" i="3"/>
  <c r="F411" i="3"/>
  <c r="E411" i="3"/>
  <c r="C411" i="3"/>
  <c r="G410" i="3"/>
  <c r="F410" i="3"/>
  <c r="E410" i="3" s="1"/>
  <c r="C410" i="3"/>
  <c r="D409" i="3"/>
  <c r="C409" i="3"/>
  <c r="G408" i="3"/>
  <c r="F408" i="3"/>
  <c r="E408" i="3" s="1"/>
  <c r="C408" i="3"/>
  <c r="I407" i="3"/>
  <c r="G407" i="3"/>
  <c r="F407" i="3"/>
  <c r="E407" i="3" s="1"/>
  <c r="C407" i="3"/>
  <c r="M406" i="3"/>
  <c r="K406" i="3"/>
  <c r="H406" i="3"/>
  <c r="G406" i="3"/>
  <c r="F406" i="3"/>
  <c r="E406" i="3"/>
  <c r="C406" i="3"/>
  <c r="M405" i="3"/>
  <c r="G405" i="3"/>
  <c r="F405" i="3"/>
  <c r="E405" i="3"/>
  <c r="C405" i="3"/>
  <c r="L404" i="3"/>
  <c r="I404" i="3"/>
  <c r="G404" i="3"/>
  <c r="F404" i="3"/>
  <c r="E404" i="3" s="1"/>
  <c r="C404" i="3"/>
  <c r="G403" i="3"/>
  <c r="F403" i="3"/>
  <c r="E403" i="3" s="1"/>
  <c r="C403" i="3"/>
  <c r="G402" i="3"/>
  <c r="F402" i="3"/>
  <c r="E402" i="3"/>
  <c r="C402" i="3"/>
  <c r="G401" i="3"/>
  <c r="F401" i="3"/>
  <c r="E401" i="3"/>
  <c r="C401" i="3"/>
  <c r="L400" i="3"/>
  <c r="I400" i="3"/>
  <c r="G400" i="3"/>
  <c r="F400" i="3"/>
  <c r="E400" i="3" s="1"/>
  <c r="C400" i="3"/>
  <c r="G399" i="3"/>
  <c r="F399" i="3"/>
  <c r="C399" i="3"/>
  <c r="D398" i="3"/>
  <c r="C398" i="3"/>
  <c r="G397" i="3"/>
  <c r="F397" i="3"/>
  <c r="E397" i="3" s="1"/>
  <c r="C397" i="3"/>
  <c r="G396" i="3"/>
  <c r="F396" i="3"/>
  <c r="E396" i="3"/>
  <c r="C396" i="3"/>
  <c r="G395" i="3"/>
  <c r="F395" i="3"/>
  <c r="E395" i="3" s="1"/>
  <c r="C395" i="3"/>
  <c r="L394" i="3"/>
  <c r="K394" i="3"/>
  <c r="G394" i="3"/>
  <c r="F394" i="3"/>
  <c r="E394" i="3" s="1"/>
  <c r="C394" i="3"/>
  <c r="M393" i="3"/>
  <c r="J393" i="3"/>
  <c r="H393" i="3"/>
  <c r="G393" i="3"/>
  <c r="F393" i="3"/>
  <c r="E393" i="3"/>
  <c r="K393" i="3" s="1"/>
  <c r="C393" i="3"/>
  <c r="M392" i="3"/>
  <c r="J392" i="3"/>
  <c r="H392" i="3"/>
  <c r="G392" i="3"/>
  <c r="F392" i="3"/>
  <c r="E392" i="3"/>
  <c r="L392" i="3" s="1"/>
  <c r="C392" i="3"/>
  <c r="L391" i="3"/>
  <c r="I391" i="3"/>
  <c r="G391" i="3"/>
  <c r="G387" i="3" s="1"/>
  <c r="M38" i="5" s="1"/>
  <c r="F391" i="3"/>
  <c r="E391" i="3" s="1"/>
  <c r="J391" i="3" s="1"/>
  <c r="C391" i="3"/>
  <c r="G390" i="3"/>
  <c r="F390" i="3"/>
  <c r="E390" i="3" s="1"/>
  <c r="C390" i="3"/>
  <c r="G389" i="3"/>
  <c r="F389" i="3"/>
  <c r="E389" i="3"/>
  <c r="C389" i="3"/>
  <c r="G388" i="3"/>
  <c r="F388" i="3"/>
  <c r="E388" i="3"/>
  <c r="C388" i="3"/>
  <c r="D387" i="3"/>
  <c r="C387" i="3"/>
  <c r="G386" i="3"/>
  <c r="F386" i="3"/>
  <c r="E386" i="3"/>
  <c r="C386" i="3"/>
  <c r="G385" i="3"/>
  <c r="F385" i="3"/>
  <c r="E385" i="3" s="1"/>
  <c r="C385" i="3"/>
  <c r="M384" i="3"/>
  <c r="K384" i="3"/>
  <c r="G384" i="3"/>
  <c r="F384" i="3"/>
  <c r="E384" i="3"/>
  <c r="C384" i="3"/>
  <c r="M383" i="3"/>
  <c r="K383" i="3"/>
  <c r="G383" i="3"/>
  <c r="F383" i="3"/>
  <c r="E383" i="3"/>
  <c r="C383" i="3"/>
  <c r="M382" i="3"/>
  <c r="L382" i="3"/>
  <c r="G382" i="3"/>
  <c r="F382" i="3"/>
  <c r="E382" i="3"/>
  <c r="C382" i="3"/>
  <c r="L381" i="3"/>
  <c r="K381" i="3"/>
  <c r="G381" i="3"/>
  <c r="F381" i="3"/>
  <c r="E381" i="3" s="1"/>
  <c r="C381" i="3"/>
  <c r="M380" i="3"/>
  <c r="I380" i="3"/>
  <c r="H380" i="3"/>
  <c r="G380" i="3"/>
  <c r="F380" i="3"/>
  <c r="E380" i="3"/>
  <c r="K380" i="3" s="1"/>
  <c r="C380" i="3"/>
  <c r="M379" i="3"/>
  <c r="J379" i="3"/>
  <c r="H379" i="3"/>
  <c r="G379" i="3"/>
  <c r="F379" i="3"/>
  <c r="E379" i="3"/>
  <c r="K379" i="3" s="1"/>
  <c r="C379" i="3"/>
  <c r="M378" i="3"/>
  <c r="J378" i="3"/>
  <c r="I378" i="3"/>
  <c r="G378" i="3"/>
  <c r="F378" i="3"/>
  <c r="E378" i="3"/>
  <c r="L378" i="3" s="1"/>
  <c r="C378" i="3"/>
  <c r="L377" i="3"/>
  <c r="I377" i="3"/>
  <c r="G377" i="3"/>
  <c r="G376" i="3" s="1"/>
  <c r="M37" i="5" s="1"/>
  <c r="F377" i="3"/>
  <c r="E377" i="3" s="1"/>
  <c r="K377" i="3" s="1"/>
  <c r="C377" i="3"/>
  <c r="F376" i="3"/>
  <c r="E376" i="3"/>
  <c r="D376" i="3"/>
  <c r="C376" i="3"/>
  <c r="G375" i="3"/>
  <c r="F375" i="3"/>
  <c r="E375" i="3" s="1"/>
  <c r="C375" i="3"/>
  <c r="G374" i="3"/>
  <c r="F374" i="3"/>
  <c r="E374" i="3"/>
  <c r="C374" i="3"/>
  <c r="G373" i="3"/>
  <c r="F373" i="3"/>
  <c r="E373" i="3"/>
  <c r="C373" i="3"/>
  <c r="L372" i="3"/>
  <c r="J372" i="3"/>
  <c r="G372" i="3"/>
  <c r="F372" i="3"/>
  <c r="E372" i="3" s="1"/>
  <c r="C372" i="3"/>
  <c r="L371" i="3"/>
  <c r="G371" i="3"/>
  <c r="F371" i="3"/>
  <c r="E371" i="3" s="1"/>
  <c r="C371" i="3"/>
  <c r="M370" i="3"/>
  <c r="K370" i="3"/>
  <c r="G370" i="3"/>
  <c r="F370" i="3"/>
  <c r="E370" i="3"/>
  <c r="C370" i="3"/>
  <c r="M369" i="3"/>
  <c r="L369" i="3"/>
  <c r="J369" i="3"/>
  <c r="I369" i="3"/>
  <c r="H369" i="3"/>
  <c r="G369" i="3"/>
  <c r="F369" i="3"/>
  <c r="E369" i="3"/>
  <c r="K369" i="3" s="1"/>
  <c r="C369" i="3"/>
  <c r="L368" i="3"/>
  <c r="G368" i="3"/>
  <c r="F368" i="3"/>
  <c r="E368" i="3" s="1"/>
  <c r="C368" i="3"/>
  <c r="M367" i="3"/>
  <c r="G367" i="3"/>
  <c r="F367" i="3"/>
  <c r="E367" i="3" s="1"/>
  <c r="C367" i="3"/>
  <c r="M366" i="3"/>
  <c r="G366" i="3"/>
  <c r="F366" i="3"/>
  <c r="E366" i="3" s="1"/>
  <c r="C366" i="3"/>
  <c r="G365" i="3"/>
  <c r="M36" i="5" s="1"/>
  <c r="D365" i="3"/>
  <c r="C365" i="3"/>
  <c r="G364" i="3"/>
  <c r="F364" i="3"/>
  <c r="E364" i="3"/>
  <c r="C364" i="3"/>
  <c r="G363" i="3"/>
  <c r="F363" i="3"/>
  <c r="E363" i="3"/>
  <c r="C363" i="3"/>
  <c r="G362" i="3"/>
  <c r="F362" i="3"/>
  <c r="E362" i="3" s="1"/>
  <c r="C362" i="3"/>
  <c r="G361" i="3"/>
  <c r="F361" i="3"/>
  <c r="E361" i="3"/>
  <c r="C361" i="3"/>
  <c r="L360" i="3"/>
  <c r="J360" i="3"/>
  <c r="G360" i="3"/>
  <c r="F360" i="3"/>
  <c r="E360" i="3"/>
  <c r="I360" i="3" s="1"/>
  <c r="C360" i="3"/>
  <c r="G359" i="3"/>
  <c r="F359" i="3"/>
  <c r="E359" i="3" s="1"/>
  <c r="C359" i="3"/>
  <c r="G358" i="3"/>
  <c r="F358" i="3"/>
  <c r="E358" i="3" s="1"/>
  <c r="C358" i="3"/>
  <c r="G357" i="3"/>
  <c r="F357" i="3"/>
  <c r="C357" i="3"/>
  <c r="M356" i="3"/>
  <c r="K356" i="3"/>
  <c r="H356" i="3"/>
  <c r="G356" i="3"/>
  <c r="F356" i="3"/>
  <c r="E356" i="3"/>
  <c r="I356" i="3" s="1"/>
  <c r="C356" i="3"/>
  <c r="G355" i="3"/>
  <c r="G354" i="3" s="1"/>
  <c r="M35" i="5" s="1"/>
  <c r="F355" i="3"/>
  <c r="E355" i="3" s="1"/>
  <c r="C355" i="3"/>
  <c r="D354" i="3"/>
  <c r="C354" i="3"/>
  <c r="K353" i="3"/>
  <c r="I353" i="3"/>
  <c r="G353" i="3"/>
  <c r="F353" i="3"/>
  <c r="E353" i="3" s="1"/>
  <c r="L353" i="3" s="1"/>
  <c r="C353" i="3"/>
  <c r="G352" i="3"/>
  <c r="F352" i="3"/>
  <c r="E352" i="3" s="1"/>
  <c r="C352" i="3"/>
  <c r="L351" i="3"/>
  <c r="J351" i="3"/>
  <c r="H351" i="3"/>
  <c r="G351" i="3"/>
  <c r="F351" i="3"/>
  <c r="E351" i="3"/>
  <c r="I351" i="3" s="1"/>
  <c r="C351" i="3"/>
  <c r="G350" i="3"/>
  <c r="F350" i="3"/>
  <c r="E350" i="3" s="1"/>
  <c r="C350" i="3"/>
  <c r="L349" i="3"/>
  <c r="K349" i="3"/>
  <c r="J349" i="3"/>
  <c r="I349" i="3"/>
  <c r="H349" i="3"/>
  <c r="G349" i="3"/>
  <c r="F349" i="3"/>
  <c r="E349" i="3" s="1"/>
  <c r="M349" i="3" s="1"/>
  <c r="C349" i="3"/>
  <c r="K348" i="3"/>
  <c r="G348" i="3"/>
  <c r="F348" i="3"/>
  <c r="E348" i="3" s="1"/>
  <c r="C348" i="3"/>
  <c r="M347" i="3"/>
  <c r="G347" i="3"/>
  <c r="F347" i="3"/>
  <c r="E347" i="3"/>
  <c r="C347" i="3"/>
  <c r="G346" i="3"/>
  <c r="F346" i="3"/>
  <c r="E346" i="3" s="1"/>
  <c r="C346" i="3"/>
  <c r="I345" i="3"/>
  <c r="G345" i="3"/>
  <c r="F345" i="3"/>
  <c r="E345" i="3" s="1"/>
  <c r="C345" i="3"/>
  <c r="G344" i="3"/>
  <c r="F344" i="3"/>
  <c r="E344" i="3" s="1"/>
  <c r="C344" i="3"/>
  <c r="D343" i="3"/>
  <c r="C343" i="3"/>
  <c r="J342" i="3"/>
  <c r="G342" i="3"/>
  <c r="F342" i="3"/>
  <c r="E342" i="3"/>
  <c r="K342" i="3" s="1"/>
  <c r="C342" i="3"/>
  <c r="G341" i="3"/>
  <c r="F341" i="3"/>
  <c r="E341" i="3"/>
  <c r="C341" i="3"/>
  <c r="I340" i="3"/>
  <c r="G340" i="3"/>
  <c r="F340" i="3"/>
  <c r="E340" i="3"/>
  <c r="C340" i="3"/>
  <c r="I339" i="3"/>
  <c r="G339" i="3"/>
  <c r="F339" i="3"/>
  <c r="E339" i="3" s="1"/>
  <c r="C339" i="3"/>
  <c r="K338" i="3"/>
  <c r="I338" i="3"/>
  <c r="H338" i="3"/>
  <c r="G338" i="3"/>
  <c r="F338" i="3"/>
  <c r="E338" i="3"/>
  <c r="M338" i="3" s="1"/>
  <c r="C338" i="3"/>
  <c r="G337" i="3"/>
  <c r="F337" i="3"/>
  <c r="E337" i="3"/>
  <c r="C337" i="3"/>
  <c r="L336" i="3"/>
  <c r="G336" i="3"/>
  <c r="F336" i="3"/>
  <c r="E336" i="3"/>
  <c r="C336" i="3"/>
  <c r="I335" i="3"/>
  <c r="G335" i="3"/>
  <c r="G332" i="3" s="1"/>
  <c r="M33" i="5" s="1"/>
  <c r="F335" i="3"/>
  <c r="E335" i="3" s="1"/>
  <c r="C335" i="3"/>
  <c r="K334" i="3"/>
  <c r="I334" i="3"/>
  <c r="H334" i="3"/>
  <c r="G334" i="3"/>
  <c r="F334" i="3"/>
  <c r="F332" i="3" s="1"/>
  <c r="E334" i="3"/>
  <c r="M334" i="3" s="1"/>
  <c r="C334" i="3"/>
  <c r="G333" i="3"/>
  <c r="F333" i="3"/>
  <c r="E333" i="3"/>
  <c r="C333" i="3"/>
  <c r="D332" i="3"/>
  <c r="C332" i="3"/>
  <c r="J331" i="3"/>
  <c r="H331" i="3"/>
  <c r="G331" i="3"/>
  <c r="F331" i="3"/>
  <c r="E331" i="3" s="1"/>
  <c r="C331" i="3"/>
  <c r="G330" i="3"/>
  <c r="F330" i="3"/>
  <c r="E330" i="3" s="1"/>
  <c r="C330" i="3"/>
  <c r="L329" i="3"/>
  <c r="G329" i="3"/>
  <c r="F329" i="3"/>
  <c r="E329" i="3" s="1"/>
  <c r="C329" i="3"/>
  <c r="G328" i="3"/>
  <c r="F328" i="3"/>
  <c r="E328" i="3" s="1"/>
  <c r="C328" i="3"/>
  <c r="G327" i="3"/>
  <c r="F327" i="3"/>
  <c r="E327" i="3" s="1"/>
  <c r="C327" i="3"/>
  <c r="L326" i="3"/>
  <c r="G326" i="3"/>
  <c r="F326" i="3"/>
  <c r="E326" i="3" s="1"/>
  <c r="C326" i="3"/>
  <c r="L325" i="3"/>
  <c r="G325" i="3"/>
  <c r="F325" i="3"/>
  <c r="E325" i="3" s="1"/>
  <c r="C325" i="3"/>
  <c r="G324" i="3"/>
  <c r="F324" i="3"/>
  <c r="E324" i="3" s="1"/>
  <c r="C324" i="3"/>
  <c r="G323" i="3"/>
  <c r="F323" i="3"/>
  <c r="E323" i="3" s="1"/>
  <c r="C323" i="3"/>
  <c r="L322" i="3"/>
  <c r="I322" i="3"/>
  <c r="G322" i="3"/>
  <c r="F322" i="3"/>
  <c r="E322" i="3" s="1"/>
  <c r="C322" i="3"/>
  <c r="D321" i="3"/>
  <c r="C321" i="3"/>
  <c r="G320" i="3"/>
  <c r="F320" i="3"/>
  <c r="E320" i="3" s="1"/>
  <c r="C320" i="3"/>
  <c r="K319" i="3"/>
  <c r="I319" i="3"/>
  <c r="H319" i="3"/>
  <c r="G319" i="3"/>
  <c r="F319" i="3"/>
  <c r="E319" i="3"/>
  <c r="M319" i="3" s="1"/>
  <c r="C319" i="3"/>
  <c r="M318" i="3"/>
  <c r="K318" i="3"/>
  <c r="J318" i="3"/>
  <c r="G318" i="3"/>
  <c r="F318" i="3"/>
  <c r="E318" i="3"/>
  <c r="C318" i="3"/>
  <c r="M317" i="3"/>
  <c r="L317" i="3"/>
  <c r="G317" i="3"/>
  <c r="F317" i="3"/>
  <c r="E317" i="3"/>
  <c r="C317" i="3"/>
  <c r="G316" i="3"/>
  <c r="F316" i="3"/>
  <c r="E316" i="3" s="1"/>
  <c r="C316" i="3"/>
  <c r="K315" i="3"/>
  <c r="I315" i="3"/>
  <c r="H315" i="3"/>
  <c r="G315" i="3"/>
  <c r="F315" i="3"/>
  <c r="E315" i="3"/>
  <c r="M315" i="3" s="1"/>
  <c r="C315" i="3"/>
  <c r="M314" i="3"/>
  <c r="K314" i="3"/>
  <c r="J314" i="3"/>
  <c r="G314" i="3"/>
  <c r="F314" i="3"/>
  <c r="E314" i="3"/>
  <c r="C314" i="3"/>
  <c r="I313" i="3"/>
  <c r="G313" i="3"/>
  <c r="G310" i="3" s="1"/>
  <c r="M31" i="5" s="1"/>
  <c r="F313" i="3"/>
  <c r="E313" i="3"/>
  <c r="M313" i="3" s="1"/>
  <c r="C313" i="3"/>
  <c r="G312" i="3"/>
  <c r="F312" i="3"/>
  <c r="E312" i="3" s="1"/>
  <c r="C312" i="3"/>
  <c r="G311" i="3"/>
  <c r="F311" i="3"/>
  <c r="E311" i="3"/>
  <c r="C311" i="3"/>
  <c r="D310" i="3"/>
  <c r="C310" i="3"/>
  <c r="M309" i="3"/>
  <c r="H309" i="3"/>
  <c r="G309" i="3"/>
  <c r="F309" i="3"/>
  <c r="E309" i="3"/>
  <c r="C309" i="3"/>
  <c r="L308" i="3"/>
  <c r="J308" i="3"/>
  <c r="H308" i="3"/>
  <c r="G308" i="3"/>
  <c r="F308" i="3"/>
  <c r="E308" i="3" s="1"/>
  <c r="C308" i="3"/>
  <c r="L307" i="3"/>
  <c r="J307" i="3"/>
  <c r="I307" i="3"/>
  <c r="G307" i="3"/>
  <c r="F307" i="3"/>
  <c r="E307" i="3" s="1"/>
  <c r="C307" i="3"/>
  <c r="G306" i="3"/>
  <c r="F306" i="3"/>
  <c r="E306" i="3" s="1"/>
  <c r="C306" i="3"/>
  <c r="G305" i="3"/>
  <c r="F305" i="3"/>
  <c r="E305" i="3" s="1"/>
  <c r="C305" i="3"/>
  <c r="L304" i="3"/>
  <c r="H304" i="3"/>
  <c r="G304" i="3"/>
  <c r="F304" i="3"/>
  <c r="E304" i="3" s="1"/>
  <c r="C304" i="3"/>
  <c r="J303" i="3"/>
  <c r="I303" i="3"/>
  <c r="G303" i="3"/>
  <c r="F303" i="3"/>
  <c r="E303" i="3" s="1"/>
  <c r="L303" i="3" s="1"/>
  <c r="C303" i="3"/>
  <c r="G302" i="3"/>
  <c r="F302" i="3"/>
  <c r="C302" i="3"/>
  <c r="G301" i="3"/>
  <c r="F301" i="3"/>
  <c r="E301" i="3"/>
  <c r="C301" i="3"/>
  <c r="J300" i="3"/>
  <c r="G300" i="3"/>
  <c r="F300" i="3"/>
  <c r="E300" i="3" s="1"/>
  <c r="C300" i="3"/>
  <c r="D299" i="3"/>
  <c r="C299" i="3"/>
  <c r="G298" i="3"/>
  <c r="F298" i="3"/>
  <c r="E298" i="3"/>
  <c r="M298" i="3" s="1"/>
  <c r="C298" i="3"/>
  <c r="G297" i="3"/>
  <c r="F297" i="3"/>
  <c r="E297" i="3" s="1"/>
  <c r="C297" i="3"/>
  <c r="G296" i="3"/>
  <c r="F296" i="3"/>
  <c r="E296" i="3"/>
  <c r="C296" i="3"/>
  <c r="K295" i="3"/>
  <c r="G295" i="3"/>
  <c r="F295" i="3"/>
  <c r="E295" i="3"/>
  <c r="C295" i="3"/>
  <c r="M294" i="3"/>
  <c r="I294" i="3"/>
  <c r="G294" i="3"/>
  <c r="F294" i="3"/>
  <c r="E294" i="3"/>
  <c r="C294" i="3"/>
  <c r="I293" i="3"/>
  <c r="G293" i="3"/>
  <c r="F293" i="3"/>
  <c r="E293" i="3" s="1"/>
  <c r="K293" i="3" s="1"/>
  <c r="C293" i="3"/>
  <c r="G292" i="3"/>
  <c r="F292" i="3"/>
  <c r="E292" i="3"/>
  <c r="M292" i="3" s="1"/>
  <c r="C292" i="3"/>
  <c r="K291" i="3"/>
  <c r="J291" i="3"/>
  <c r="G291" i="3"/>
  <c r="F291" i="3"/>
  <c r="E291" i="3"/>
  <c r="M291" i="3" s="1"/>
  <c r="C291" i="3"/>
  <c r="G290" i="3"/>
  <c r="F290" i="3"/>
  <c r="E290" i="3"/>
  <c r="C290" i="3"/>
  <c r="G289" i="3"/>
  <c r="F289" i="3"/>
  <c r="C289" i="3"/>
  <c r="D288" i="3"/>
  <c r="C288" i="3"/>
  <c r="H287" i="3"/>
  <c r="G287" i="3"/>
  <c r="F287" i="3"/>
  <c r="E287" i="3" s="1"/>
  <c r="L287" i="3" s="1"/>
  <c r="C287" i="3"/>
  <c r="G286" i="3"/>
  <c r="F286" i="3"/>
  <c r="E286" i="3" s="1"/>
  <c r="C286" i="3"/>
  <c r="G285" i="3"/>
  <c r="F285" i="3"/>
  <c r="E285" i="3" s="1"/>
  <c r="C285" i="3"/>
  <c r="J284" i="3"/>
  <c r="G284" i="3"/>
  <c r="F284" i="3"/>
  <c r="E284" i="3" s="1"/>
  <c r="C284" i="3"/>
  <c r="L283" i="3"/>
  <c r="K283" i="3"/>
  <c r="H283" i="3"/>
  <c r="G283" i="3"/>
  <c r="F283" i="3"/>
  <c r="E283" i="3" s="1"/>
  <c r="C283" i="3"/>
  <c r="G282" i="3"/>
  <c r="F282" i="3"/>
  <c r="E282" i="3"/>
  <c r="M282" i="3" s="1"/>
  <c r="C282" i="3"/>
  <c r="G281" i="3"/>
  <c r="G277" i="3" s="1"/>
  <c r="M28" i="5" s="1"/>
  <c r="F281" i="3"/>
  <c r="E281" i="3" s="1"/>
  <c r="C281" i="3"/>
  <c r="L280" i="3"/>
  <c r="G280" i="3"/>
  <c r="F280" i="3"/>
  <c r="E280" i="3" s="1"/>
  <c r="C280" i="3"/>
  <c r="K279" i="3"/>
  <c r="G279" i="3"/>
  <c r="F279" i="3"/>
  <c r="E279" i="3" s="1"/>
  <c r="C279" i="3"/>
  <c r="G278" i="3"/>
  <c r="F278" i="3"/>
  <c r="C278" i="3"/>
  <c r="D277" i="3"/>
  <c r="C277" i="3"/>
  <c r="M276" i="3"/>
  <c r="K276" i="3"/>
  <c r="I276" i="3"/>
  <c r="G276" i="3"/>
  <c r="F276" i="3"/>
  <c r="E276" i="3"/>
  <c r="C276" i="3"/>
  <c r="M275" i="3"/>
  <c r="L275" i="3"/>
  <c r="I275" i="3"/>
  <c r="G275" i="3"/>
  <c r="F275" i="3"/>
  <c r="E275" i="3"/>
  <c r="C275" i="3"/>
  <c r="M274" i="3"/>
  <c r="K274" i="3"/>
  <c r="G274" i="3"/>
  <c r="F274" i="3"/>
  <c r="E274" i="3"/>
  <c r="C274" i="3"/>
  <c r="M273" i="3"/>
  <c r="K273" i="3"/>
  <c r="I273" i="3"/>
  <c r="G273" i="3"/>
  <c r="F273" i="3"/>
  <c r="E273" i="3"/>
  <c r="C273" i="3"/>
  <c r="M272" i="3"/>
  <c r="K272" i="3"/>
  <c r="J272" i="3"/>
  <c r="G272" i="3"/>
  <c r="F272" i="3"/>
  <c r="E272" i="3"/>
  <c r="C272" i="3"/>
  <c r="M271" i="3"/>
  <c r="L271" i="3"/>
  <c r="K271" i="3"/>
  <c r="G271" i="3"/>
  <c r="F271" i="3"/>
  <c r="E271" i="3"/>
  <c r="C271" i="3"/>
  <c r="G270" i="3"/>
  <c r="F270" i="3"/>
  <c r="F266" i="3" s="1"/>
  <c r="C270" i="3"/>
  <c r="M269" i="3"/>
  <c r="K269" i="3"/>
  <c r="I269" i="3"/>
  <c r="H269" i="3"/>
  <c r="G269" i="3"/>
  <c r="F269" i="3"/>
  <c r="E269" i="3"/>
  <c r="C269" i="3"/>
  <c r="M268" i="3"/>
  <c r="K268" i="3"/>
  <c r="J268" i="3"/>
  <c r="I268" i="3"/>
  <c r="G268" i="3"/>
  <c r="F268" i="3"/>
  <c r="E268" i="3"/>
  <c r="C268" i="3"/>
  <c r="M267" i="3"/>
  <c r="L267" i="3"/>
  <c r="K267" i="3"/>
  <c r="I267" i="3"/>
  <c r="G267" i="3"/>
  <c r="F267" i="3"/>
  <c r="E267" i="3"/>
  <c r="C267" i="3"/>
  <c r="G266" i="3"/>
  <c r="M27" i="5" s="1"/>
  <c r="D266" i="3"/>
  <c r="C266" i="3"/>
  <c r="H265" i="3"/>
  <c r="G265" i="3"/>
  <c r="F265" i="3"/>
  <c r="E265" i="3" s="1"/>
  <c r="L265" i="3" s="1"/>
  <c r="C265" i="3"/>
  <c r="K264" i="3"/>
  <c r="J264" i="3"/>
  <c r="H264" i="3"/>
  <c r="G264" i="3"/>
  <c r="F264" i="3"/>
  <c r="E264" i="3" s="1"/>
  <c r="L264" i="3" s="1"/>
  <c r="C264" i="3"/>
  <c r="G263" i="3"/>
  <c r="F263" i="3"/>
  <c r="E263" i="3" s="1"/>
  <c r="C263" i="3"/>
  <c r="G262" i="3"/>
  <c r="F262" i="3"/>
  <c r="E262" i="3" s="1"/>
  <c r="C262" i="3"/>
  <c r="J261" i="3"/>
  <c r="G261" i="3"/>
  <c r="F261" i="3"/>
  <c r="E261" i="3" s="1"/>
  <c r="C261" i="3"/>
  <c r="L260" i="3"/>
  <c r="J260" i="3"/>
  <c r="G260" i="3"/>
  <c r="F260" i="3"/>
  <c r="E260" i="3" s="1"/>
  <c r="C260" i="3"/>
  <c r="M259" i="3"/>
  <c r="L259" i="3"/>
  <c r="H259" i="3"/>
  <c r="G259" i="3"/>
  <c r="F259" i="3"/>
  <c r="E259" i="3"/>
  <c r="C259" i="3"/>
  <c r="L258" i="3"/>
  <c r="J258" i="3"/>
  <c r="H258" i="3"/>
  <c r="G258" i="3"/>
  <c r="F258" i="3"/>
  <c r="E258" i="3" s="1"/>
  <c r="C258" i="3"/>
  <c r="H257" i="3"/>
  <c r="G257" i="3"/>
  <c r="F257" i="3"/>
  <c r="E257" i="3" s="1"/>
  <c r="L257" i="3" s="1"/>
  <c r="C257" i="3"/>
  <c r="K256" i="3"/>
  <c r="J256" i="3"/>
  <c r="H256" i="3"/>
  <c r="G256" i="3"/>
  <c r="G255" i="3" s="1"/>
  <c r="M26" i="5" s="1"/>
  <c r="F256" i="3"/>
  <c r="E256" i="3" s="1"/>
  <c r="L256" i="3" s="1"/>
  <c r="C256" i="3"/>
  <c r="D255" i="3"/>
  <c r="C255" i="3"/>
  <c r="I254" i="3"/>
  <c r="H254" i="3"/>
  <c r="G254" i="3"/>
  <c r="F254" i="3"/>
  <c r="E254" i="3"/>
  <c r="M254" i="3" s="1"/>
  <c r="C254" i="3"/>
  <c r="J253" i="3"/>
  <c r="I253" i="3"/>
  <c r="G253" i="3"/>
  <c r="F253" i="3"/>
  <c r="E253" i="3"/>
  <c r="M253" i="3" s="1"/>
  <c r="C253" i="3"/>
  <c r="K252" i="3"/>
  <c r="I252" i="3"/>
  <c r="G252" i="3"/>
  <c r="G244" i="3" s="1"/>
  <c r="M25" i="5" s="1"/>
  <c r="F252" i="3"/>
  <c r="E252" i="3"/>
  <c r="M252" i="3" s="1"/>
  <c r="C252" i="3"/>
  <c r="G251" i="3"/>
  <c r="F251" i="3"/>
  <c r="E251" i="3"/>
  <c r="C251" i="3"/>
  <c r="M250" i="3"/>
  <c r="G250" i="3"/>
  <c r="F250" i="3"/>
  <c r="E250" i="3"/>
  <c r="C250" i="3"/>
  <c r="G249" i="3"/>
  <c r="F249" i="3"/>
  <c r="E249" i="3"/>
  <c r="C249" i="3"/>
  <c r="M248" i="3"/>
  <c r="G248" i="3"/>
  <c r="F248" i="3"/>
  <c r="E248" i="3"/>
  <c r="C248" i="3"/>
  <c r="M247" i="3"/>
  <c r="G247" i="3"/>
  <c r="F247" i="3"/>
  <c r="E247" i="3"/>
  <c r="C247" i="3"/>
  <c r="K246" i="3"/>
  <c r="G246" i="3"/>
  <c r="F246" i="3"/>
  <c r="E246" i="3"/>
  <c r="C246" i="3"/>
  <c r="K245" i="3"/>
  <c r="G245" i="3"/>
  <c r="F245" i="3"/>
  <c r="E245" i="3"/>
  <c r="C245" i="3"/>
  <c r="D244" i="3"/>
  <c r="C244" i="3"/>
  <c r="K243" i="3"/>
  <c r="G243" i="3"/>
  <c r="F243" i="3"/>
  <c r="E243" i="3" s="1"/>
  <c r="C243" i="3"/>
  <c r="M242" i="3"/>
  <c r="J242" i="3"/>
  <c r="G242" i="3"/>
  <c r="F242" i="3"/>
  <c r="E242" i="3"/>
  <c r="K242" i="3" s="1"/>
  <c r="C242" i="3"/>
  <c r="K241" i="3"/>
  <c r="G241" i="3"/>
  <c r="F241" i="3"/>
  <c r="E241" i="3" s="1"/>
  <c r="C241" i="3"/>
  <c r="M240" i="3"/>
  <c r="J240" i="3"/>
  <c r="G240" i="3"/>
  <c r="F240" i="3"/>
  <c r="E240" i="3"/>
  <c r="K240" i="3" s="1"/>
  <c r="C240" i="3"/>
  <c r="K239" i="3"/>
  <c r="G239" i="3"/>
  <c r="F239" i="3"/>
  <c r="E239" i="3" s="1"/>
  <c r="C239" i="3"/>
  <c r="J238" i="3"/>
  <c r="G238" i="3"/>
  <c r="F238" i="3"/>
  <c r="E238" i="3"/>
  <c r="M238" i="3" s="1"/>
  <c r="C238" i="3"/>
  <c r="K237" i="3"/>
  <c r="G237" i="3"/>
  <c r="F237" i="3"/>
  <c r="E237" i="3" s="1"/>
  <c r="C237" i="3"/>
  <c r="G236" i="3"/>
  <c r="F236" i="3"/>
  <c r="E236" i="3"/>
  <c r="C236" i="3"/>
  <c r="K235" i="3"/>
  <c r="G235" i="3"/>
  <c r="F235" i="3"/>
  <c r="E235" i="3" s="1"/>
  <c r="C235" i="3"/>
  <c r="J234" i="3"/>
  <c r="G234" i="3"/>
  <c r="F234" i="3"/>
  <c r="E234" i="3"/>
  <c r="C234" i="3"/>
  <c r="G233" i="3"/>
  <c r="M24" i="5" s="1"/>
  <c r="F233" i="3"/>
  <c r="D233" i="3"/>
  <c r="C233" i="3"/>
  <c r="K232" i="3"/>
  <c r="G232" i="3"/>
  <c r="F232" i="3"/>
  <c r="E232" i="3"/>
  <c r="C232" i="3"/>
  <c r="G231" i="3"/>
  <c r="F231" i="3"/>
  <c r="E231" i="3"/>
  <c r="C231" i="3"/>
  <c r="M230" i="3"/>
  <c r="G230" i="3"/>
  <c r="F230" i="3"/>
  <c r="E230" i="3" s="1"/>
  <c r="C230" i="3"/>
  <c r="L229" i="3"/>
  <c r="K229" i="3"/>
  <c r="J229" i="3"/>
  <c r="I229" i="3"/>
  <c r="H229" i="3"/>
  <c r="G229" i="3"/>
  <c r="F229" i="3"/>
  <c r="E229" i="3"/>
  <c r="M229" i="3" s="1"/>
  <c r="C229" i="3"/>
  <c r="M228" i="3"/>
  <c r="L228" i="3"/>
  <c r="K228" i="3"/>
  <c r="J228" i="3"/>
  <c r="I228" i="3"/>
  <c r="G228" i="3"/>
  <c r="F228" i="3"/>
  <c r="E228" i="3"/>
  <c r="H228" i="3" s="1"/>
  <c r="C228" i="3"/>
  <c r="M227" i="3"/>
  <c r="L227" i="3"/>
  <c r="K227" i="3"/>
  <c r="H227" i="3"/>
  <c r="G227" i="3"/>
  <c r="F227" i="3"/>
  <c r="E227" i="3"/>
  <c r="J227" i="3" s="1"/>
  <c r="C227" i="3"/>
  <c r="M226" i="3"/>
  <c r="K226" i="3"/>
  <c r="I226" i="3"/>
  <c r="G226" i="3"/>
  <c r="F226" i="3"/>
  <c r="E226" i="3"/>
  <c r="L226" i="3" s="1"/>
  <c r="C226" i="3"/>
  <c r="M225" i="3"/>
  <c r="K225" i="3"/>
  <c r="G225" i="3"/>
  <c r="F225" i="3"/>
  <c r="E225" i="3"/>
  <c r="C225" i="3"/>
  <c r="G224" i="3"/>
  <c r="F224" i="3"/>
  <c r="E224" i="3" s="1"/>
  <c r="C224" i="3"/>
  <c r="G223" i="3"/>
  <c r="G222" i="3" s="1"/>
  <c r="M23" i="5" s="1"/>
  <c r="F223" i="3"/>
  <c r="E223" i="3"/>
  <c r="H223" i="3" s="1"/>
  <c r="C223" i="3"/>
  <c r="F222" i="3"/>
  <c r="D222" i="3"/>
  <c r="C222" i="3"/>
  <c r="L221" i="3"/>
  <c r="K221" i="3"/>
  <c r="I221" i="3"/>
  <c r="G221" i="3"/>
  <c r="F221" i="3"/>
  <c r="E221" i="3"/>
  <c r="J221" i="3" s="1"/>
  <c r="C221" i="3"/>
  <c r="M220" i="3"/>
  <c r="G220" i="3"/>
  <c r="F220" i="3"/>
  <c r="E220" i="3"/>
  <c r="C220" i="3"/>
  <c r="G219" i="3"/>
  <c r="F219" i="3"/>
  <c r="E219" i="3" s="1"/>
  <c r="C219" i="3"/>
  <c r="G218" i="3"/>
  <c r="F218" i="3"/>
  <c r="E218" i="3" s="1"/>
  <c r="C218" i="3"/>
  <c r="M217" i="3"/>
  <c r="H217" i="3"/>
  <c r="G217" i="3"/>
  <c r="F217" i="3"/>
  <c r="E217" i="3"/>
  <c r="C217" i="3"/>
  <c r="G216" i="3"/>
  <c r="F216" i="3"/>
  <c r="C216" i="3"/>
  <c r="M215" i="3"/>
  <c r="L215" i="3"/>
  <c r="J215" i="3"/>
  <c r="I215" i="3"/>
  <c r="H215" i="3"/>
  <c r="G215" i="3"/>
  <c r="F215" i="3"/>
  <c r="E215" i="3"/>
  <c r="K215" i="3" s="1"/>
  <c r="C215" i="3"/>
  <c r="L214" i="3"/>
  <c r="K214" i="3"/>
  <c r="J214" i="3"/>
  <c r="I214" i="3"/>
  <c r="H214" i="3"/>
  <c r="G214" i="3"/>
  <c r="F214" i="3"/>
  <c r="E214" i="3" s="1"/>
  <c r="M214" i="3" s="1"/>
  <c r="C214" i="3"/>
  <c r="L213" i="3"/>
  <c r="K213" i="3"/>
  <c r="I213" i="3"/>
  <c r="G213" i="3"/>
  <c r="F213" i="3"/>
  <c r="E213" i="3"/>
  <c r="J213" i="3" s="1"/>
  <c r="C213" i="3"/>
  <c r="G212" i="3"/>
  <c r="F212" i="3"/>
  <c r="E212" i="3"/>
  <c r="C212" i="3"/>
  <c r="D211" i="3"/>
  <c r="C211" i="3"/>
  <c r="L210" i="3"/>
  <c r="K210" i="3"/>
  <c r="J210" i="3"/>
  <c r="I210" i="3"/>
  <c r="H210" i="3"/>
  <c r="G210" i="3"/>
  <c r="F210" i="3"/>
  <c r="E210" i="3"/>
  <c r="M210" i="3" s="1"/>
  <c r="C210" i="3"/>
  <c r="M209" i="3"/>
  <c r="L209" i="3"/>
  <c r="K209" i="3"/>
  <c r="J209" i="3"/>
  <c r="I209" i="3"/>
  <c r="G209" i="3"/>
  <c r="F209" i="3"/>
  <c r="E209" i="3"/>
  <c r="H209" i="3" s="1"/>
  <c r="C209" i="3"/>
  <c r="L208" i="3"/>
  <c r="K208" i="3"/>
  <c r="H208" i="3"/>
  <c r="G208" i="3"/>
  <c r="F208" i="3"/>
  <c r="E208" i="3"/>
  <c r="J208" i="3" s="1"/>
  <c r="C208" i="3"/>
  <c r="M207" i="3"/>
  <c r="I207" i="3"/>
  <c r="G207" i="3"/>
  <c r="F207" i="3"/>
  <c r="E207" i="3" s="1"/>
  <c r="K207" i="3" s="1"/>
  <c r="C207" i="3"/>
  <c r="G206" i="3"/>
  <c r="F206" i="3"/>
  <c r="E206" i="3"/>
  <c r="C206" i="3"/>
  <c r="M205" i="3"/>
  <c r="G205" i="3"/>
  <c r="F205" i="3"/>
  <c r="E205" i="3" s="1"/>
  <c r="C205" i="3"/>
  <c r="H204" i="3"/>
  <c r="G204" i="3"/>
  <c r="F204" i="3"/>
  <c r="E204" i="3"/>
  <c r="C204" i="3"/>
  <c r="G203" i="3"/>
  <c r="F203" i="3"/>
  <c r="E203" i="3" s="1"/>
  <c r="C203" i="3"/>
  <c r="K202" i="3"/>
  <c r="J202" i="3"/>
  <c r="H202" i="3"/>
  <c r="G202" i="3"/>
  <c r="F202" i="3"/>
  <c r="E202" i="3"/>
  <c r="I202" i="3" s="1"/>
  <c r="C202" i="3"/>
  <c r="M201" i="3"/>
  <c r="L201" i="3"/>
  <c r="J201" i="3"/>
  <c r="G201" i="3"/>
  <c r="F201" i="3"/>
  <c r="E201" i="3" s="1"/>
  <c r="C201" i="3"/>
  <c r="G200" i="3"/>
  <c r="M21" i="5" s="1"/>
  <c r="D200" i="3"/>
  <c r="C200" i="3"/>
  <c r="G199" i="3"/>
  <c r="F199" i="3"/>
  <c r="E199" i="3"/>
  <c r="C199" i="3"/>
  <c r="L198" i="3"/>
  <c r="K198" i="3"/>
  <c r="J198" i="3"/>
  <c r="I198" i="3"/>
  <c r="H198" i="3"/>
  <c r="G198" i="3"/>
  <c r="F198" i="3"/>
  <c r="E198" i="3"/>
  <c r="M198" i="3" s="1"/>
  <c r="C198" i="3"/>
  <c r="G197" i="3"/>
  <c r="F197" i="3"/>
  <c r="E197" i="3" s="1"/>
  <c r="C197" i="3"/>
  <c r="G196" i="3"/>
  <c r="F196" i="3"/>
  <c r="E196" i="3"/>
  <c r="C196" i="3"/>
  <c r="G195" i="3"/>
  <c r="F195" i="3"/>
  <c r="E195" i="3"/>
  <c r="C195" i="3"/>
  <c r="L194" i="3"/>
  <c r="K194" i="3"/>
  <c r="J194" i="3"/>
  <c r="I194" i="3"/>
  <c r="H194" i="3"/>
  <c r="G194" i="3"/>
  <c r="F194" i="3"/>
  <c r="E194" i="3"/>
  <c r="M194" i="3" s="1"/>
  <c r="C194" i="3"/>
  <c r="G193" i="3"/>
  <c r="F193" i="3"/>
  <c r="C193" i="3"/>
  <c r="G192" i="3"/>
  <c r="F192" i="3"/>
  <c r="E192" i="3"/>
  <c r="C192" i="3"/>
  <c r="G191" i="3"/>
  <c r="F191" i="3"/>
  <c r="E191" i="3"/>
  <c r="C191" i="3"/>
  <c r="L190" i="3"/>
  <c r="K190" i="3"/>
  <c r="J190" i="3"/>
  <c r="I190" i="3"/>
  <c r="H190" i="3"/>
  <c r="G190" i="3"/>
  <c r="F190" i="3"/>
  <c r="E190" i="3"/>
  <c r="M190" i="3" s="1"/>
  <c r="C190" i="3"/>
  <c r="D189" i="3"/>
  <c r="C189" i="3"/>
  <c r="I188" i="3"/>
  <c r="H188" i="3"/>
  <c r="G188" i="3"/>
  <c r="F188" i="3"/>
  <c r="E188" i="3" s="1"/>
  <c r="C188" i="3"/>
  <c r="G187" i="3"/>
  <c r="F187" i="3"/>
  <c r="E187" i="3" s="1"/>
  <c r="C187" i="3"/>
  <c r="M186" i="3"/>
  <c r="L186" i="3"/>
  <c r="K186" i="3"/>
  <c r="H186" i="3"/>
  <c r="G186" i="3"/>
  <c r="F186" i="3"/>
  <c r="E186" i="3"/>
  <c r="I186" i="3" s="1"/>
  <c r="C186" i="3"/>
  <c r="G185" i="3"/>
  <c r="F185" i="3"/>
  <c r="E185" i="3"/>
  <c r="C185" i="3"/>
  <c r="L184" i="3"/>
  <c r="H184" i="3"/>
  <c r="G184" i="3"/>
  <c r="F184" i="3"/>
  <c r="E184" i="3" s="1"/>
  <c r="C184" i="3"/>
  <c r="K183" i="3"/>
  <c r="J183" i="3"/>
  <c r="I183" i="3"/>
  <c r="H183" i="3"/>
  <c r="G183" i="3"/>
  <c r="F183" i="3"/>
  <c r="E183" i="3" s="1"/>
  <c r="C183" i="3"/>
  <c r="M182" i="3"/>
  <c r="L182" i="3"/>
  <c r="J182" i="3"/>
  <c r="G182" i="3"/>
  <c r="F182" i="3"/>
  <c r="E182" i="3"/>
  <c r="I182" i="3" s="1"/>
  <c r="C182" i="3"/>
  <c r="G181" i="3"/>
  <c r="F181" i="3"/>
  <c r="E181" i="3" s="1"/>
  <c r="C181" i="3"/>
  <c r="L180" i="3"/>
  <c r="I180" i="3"/>
  <c r="G180" i="3"/>
  <c r="F180" i="3"/>
  <c r="E180" i="3" s="1"/>
  <c r="H180" i="3" s="1"/>
  <c r="C180" i="3"/>
  <c r="G179" i="3"/>
  <c r="F179" i="3"/>
  <c r="C179" i="3"/>
  <c r="D178" i="3"/>
  <c r="C178" i="3"/>
  <c r="G177" i="3"/>
  <c r="F177" i="3"/>
  <c r="E177" i="3" s="1"/>
  <c r="C177" i="3"/>
  <c r="M176" i="3"/>
  <c r="J176" i="3"/>
  <c r="H176" i="3"/>
  <c r="G176" i="3"/>
  <c r="F176" i="3"/>
  <c r="E176" i="3"/>
  <c r="C176" i="3"/>
  <c r="L175" i="3"/>
  <c r="K175" i="3"/>
  <c r="J175" i="3"/>
  <c r="I175" i="3"/>
  <c r="H175" i="3"/>
  <c r="G175" i="3"/>
  <c r="F175" i="3"/>
  <c r="E175" i="3"/>
  <c r="M175" i="3" s="1"/>
  <c r="C175" i="3"/>
  <c r="G174" i="3"/>
  <c r="F174" i="3"/>
  <c r="E174" i="3"/>
  <c r="C174" i="3"/>
  <c r="G173" i="3"/>
  <c r="F173" i="3"/>
  <c r="E173" i="3" s="1"/>
  <c r="C173" i="3"/>
  <c r="M172" i="3"/>
  <c r="J172" i="3"/>
  <c r="H172" i="3"/>
  <c r="G172" i="3"/>
  <c r="F172" i="3"/>
  <c r="E172" i="3"/>
  <c r="C172" i="3"/>
  <c r="L171" i="3"/>
  <c r="K171" i="3"/>
  <c r="J171" i="3"/>
  <c r="I171" i="3"/>
  <c r="H171" i="3"/>
  <c r="G171" i="3"/>
  <c r="F171" i="3"/>
  <c r="E171" i="3"/>
  <c r="M171" i="3" s="1"/>
  <c r="C171" i="3"/>
  <c r="G170" i="3"/>
  <c r="F170" i="3"/>
  <c r="E170" i="3"/>
  <c r="C170" i="3"/>
  <c r="G169" i="3"/>
  <c r="F169" i="3"/>
  <c r="E169" i="3" s="1"/>
  <c r="C169" i="3"/>
  <c r="G168" i="3"/>
  <c r="F168" i="3"/>
  <c r="F167" i="3" s="1"/>
  <c r="C168" i="3"/>
  <c r="G167" i="3"/>
  <c r="M18" i="5" s="1"/>
  <c r="D167" i="3"/>
  <c r="C167" i="3"/>
  <c r="G166" i="3"/>
  <c r="F166" i="3"/>
  <c r="E166" i="3" s="1"/>
  <c r="C166" i="3"/>
  <c r="G165" i="3"/>
  <c r="F165" i="3"/>
  <c r="E165" i="3" s="1"/>
  <c r="C165" i="3"/>
  <c r="G164" i="3"/>
  <c r="F164" i="3"/>
  <c r="E164" i="3" s="1"/>
  <c r="C164" i="3"/>
  <c r="G163" i="3"/>
  <c r="F163" i="3"/>
  <c r="E163" i="3"/>
  <c r="C163" i="3"/>
  <c r="G162" i="3"/>
  <c r="F162" i="3"/>
  <c r="E162" i="3"/>
  <c r="C162" i="3"/>
  <c r="G161" i="3"/>
  <c r="F161" i="3"/>
  <c r="E161" i="3"/>
  <c r="C161" i="3"/>
  <c r="K160" i="3"/>
  <c r="I160" i="3"/>
  <c r="H160" i="3"/>
  <c r="G160" i="3"/>
  <c r="G156" i="3" s="1"/>
  <c r="M17" i="5" s="1"/>
  <c r="F160" i="3"/>
  <c r="E160" i="3" s="1"/>
  <c r="C160" i="3"/>
  <c r="L159" i="3"/>
  <c r="I159" i="3"/>
  <c r="H159" i="3"/>
  <c r="G159" i="3"/>
  <c r="F159" i="3"/>
  <c r="E159" i="3"/>
  <c r="M159" i="3" s="1"/>
  <c r="C159" i="3"/>
  <c r="G158" i="3"/>
  <c r="F158" i="3"/>
  <c r="E158" i="3" s="1"/>
  <c r="C158" i="3"/>
  <c r="G157" i="3"/>
  <c r="F157" i="3"/>
  <c r="E157" i="3" s="1"/>
  <c r="C157" i="3"/>
  <c r="D156" i="3"/>
  <c r="C156" i="3"/>
  <c r="K155" i="3"/>
  <c r="J155" i="3"/>
  <c r="G155" i="3"/>
  <c r="F155" i="3"/>
  <c r="E155" i="3"/>
  <c r="H155" i="3" s="1"/>
  <c r="C155" i="3"/>
  <c r="L154" i="3"/>
  <c r="K154" i="3"/>
  <c r="G154" i="3"/>
  <c r="F154" i="3"/>
  <c r="E154" i="3"/>
  <c r="M154" i="3" s="1"/>
  <c r="C154" i="3"/>
  <c r="J153" i="3"/>
  <c r="I153" i="3"/>
  <c r="G153" i="3"/>
  <c r="F153" i="3"/>
  <c r="E153" i="3"/>
  <c r="M153" i="3" s="1"/>
  <c r="C153" i="3"/>
  <c r="L152" i="3"/>
  <c r="K152" i="3"/>
  <c r="J152" i="3"/>
  <c r="I152" i="3"/>
  <c r="H152" i="3"/>
  <c r="G152" i="3"/>
  <c r="F152" i="3"/>
  <c r="E152" i="3"/>
  <c r="M152" i="3" s="1"/>
  <c r="C152" i="3"/>
  <c r="M151" i="3"/>
  <c r="L151" i="3"/>
  <c r="J151" i="3"/>
  <c r="I151" i="3"/>
  <c r="G151" i="3"/>
  <c r="F151" i="3"/>
  <c r="E151" i="3"/>
  <c r="H151" i="3" s="1"/>
  <c r="C151" i="3"/>
  <c r="M150" i="3"/>
  <c r="K150" i="3"/>
  <c r="H150" i="3"/>
  <c r="G150" i="3"/>
  <c r="F150" i="3"/>
  <c r="E150" i="3"/>
  <c r="L150" i="3" s="1"/>
  <c r="C150" i="3"/>
  <c r="M149" i="3"/>
  <c r="I149" i="3"/>
  <c r="H149" i="3"/>
  <c r="G149" i="3"/>
  <c r="F149" i="3"/>
  <c r="E149" i="3"/>
  <c r="J149" i="3" s="1"/>
  <c r="C149" i="3"/>
  <c r="L148" i="3"/>
  <c r="K148" i="3"/>
  <c r="J148" i="3"/>
  <c r="I148" i="3"/>
  <c r="H148" i="3"/>
  <c r="G148" i="3"/>
  <c r="F148" i="3"/>
  <c r="E148" i="3"/>
  <c r="M148" i="3" s="1"/>
  <c r="C148" i="3"/>
  <c r="L147" i="3"/>
  <c r="G147" i="3"/>
  <c r="F147" i="3"/>
  <c r="E147" i="3"/>
  <c r="H147" i="3" s="1"/>
  <c r="C147" i="3"/>
  <c r="M146" i="3"/>
  <c r="G146" i="3"/>
  <c r="F146" i="3"/>
  <c r="E146" i="3"/>
  <c r="C146" i="3"/>
  <c r="F145" i="3"/>
  <c r="E145" i="3"/>
  <c r="D145" i="3"/>
  <c r="C145" i="3"/>
  <c r="L144" i="3"/>
  <c r="I144" i="3"/>
  <c r="H144" i="3"/>
  <c r="G144" i="3"/>
  <c r="F144" i="3"/>
  <c r="E144" i="3"/>
  <c r="M144" i="3" s="1"/>
  <c r="C144" i="3"/>
  <c r="G143" i="3"/>
  <c r="F143" i="3"/>
  <c r="E143" i="3" s="1"/>
  <c r="C143" i="3"/>
  <c r="G142" i="3"/>
  <c r="F142" i="3"/>
  <c r="E142" i="3" s="1"/>
  <c r="C142" i="3"/>
  <c r="G141" i="3"/>
  <c r="F141" i="3"/>
  <c r="C141" i="3"/>
  <c r="J140" i="3"/>
  <c r="I140" i="3"/>
  <c r="G140" i="3"/>
  <c r="F140" i="3"/>
  <c r="E140" i="3"/>
  <c r="M140" i="3" s="1"/>
  <c r="C140" i="3"/>
  <c r="L139" i="3"/>
  <c r="K139" i="3"/>
  <c r="G139" i="3"/>
  <c r="F139" i="3"/>
  <c r="E139" i="3"/>
  <c r="M139" i="3" s="1"/>
  <c r="C139" i="3"/>
  <c r="L138" i="3"/>
  <c r="I138" i="3"/>
  <c r="G138" i="3"/>
  <c r="F138" i="3"/>
  <c r="E138" i="3"/>
  <c r="M138" i="3" s="1"/>
  <c r="C138" i="3"/>
  <c r="J137" i="3"/>
  <c r="I137" i="3"/>
  <c r="G137" i="3"/>
  <c r="F137" i="3"/>
  <c r="E137" i="3" s="1"/>
  <c r="K137" i="3" s="1"/>
  <c r="C137" i="3"/>
  <c r="L136" i="3"/>
  <c r="K136" i="3"/>
  <c r="J136" i="3"/>
  <c r="I136" i="3"/>
  <c r="H136" i="3"/>
  <c r="G136" i="3"/>
  <c r="F136" i="3"/>
  <c r="E136" i="3"/>
  <c r="M136" i="3" s="1"/>
  <c r="C136" i="3"/>
  <c r="G135" i="3"/>
  <c r="F135" i="3"/>
  <c r="E135" i="3" s="1"/>
  <c r="J135" i="3" s="1"/>
  <c r="C135" i="3"/>
  <c r="D134" i="3"/>
  <c r="C134" i="3"/>
  <c r="L133" i="3"/>
  <c r="K133" i="3"/>
  <c r="J133" i="3"/>
  <c r="I133" i="3"/>
  <c r="H133" i="3"/>
  <c r="G133" i="3"/>
  <c r="F133" i="3"/>
  <c r="E133" i="3"/>
  <c r="M133" i="3" s="1"/>
  <c r="C133" i="3"/>
  <c r="L132" i="3"/>
  <c r="G132" i="3"/>
  <c r="F132" i="3"/>
  <c r="E132" i="3"/>
  <c r="H132" i="3" s="1"/>
  <c r="C132" i="3"/>
  <c r="G131" i="3"/>
  <c r="F131" i="3"/>
  <c r="E131" i="3" s="1"/>
  <c r="C131" i="3"/>
  <c r="G130" i="3"/>
  <c r="F130" i="3"/>
  <c r="E130" i="3"/>
  <c r="C130" i="3"/>
  <c r="J129" i="3"/>
  <c r="I129" i="3"/>
  <c r="G129" i="3"/>
  <c r="F129" i="3"/>
  <c r="E129" i="3"/>
  <c r="M129" i="3" s="1"/>
  <c r="C129" i="3"/>
  <c r="G128" i="3"/>
  <c r="F128" i="3"/>
  <c r="E128" i="3" s="1"/>
  <c r="C128" i="3"/>
  <c r="M127" i="3"/>
  <c r="L127" i="3"/>
  <c r="I127" i="3"/>
  <c r="H127" i="3"/>
  <c r="G127" i="3"/>
  <c r="F127" i="3"/>
  <c r="E127" i="3"/>
  <c r="J127" i="3" s="1"/>
  <c r="C127" i="3"/>
  <c r="M126" i="3"/>
  <c r="J126" i="3"/>
  <c r="G126" i="3"/>
  <c r="F126" i="3"/>
  <c r="E126" i="3"/>
  <c r="L126" i="3" s="1"/>
  <c r="C126" i="3"/>
  <c r="L125" i="3"/>
  <c r="K125" i="3"/>
  <c r="J125" i="3"/>
  <c r="H125" i="3"/>
  <c r="G125" i="3"/>
  <c r="F125" i="3"/>
  <c r="E125" i="3"/>
  <c r="I125" i="3" s="1"/>
  <c r="C125" i="3"/>
  <c r="G124" i="3"/>
  <c r="F124" i="3"/>
  <c r="E124" i="3"/>
  <c r="C124" i="3"/>
  <c r="F123" i="3"/>
  <c r="D123" i="3"/>
  <c r="C123" i="3"/>
  <c r="K122" i="3"/>
  <c r="J122" i="3"/>
  <c r="H122" i="3"/>
  <c r="G122" i="3"/>
  <c r="F122" i="3"/>
  <c r="E122" i="3" s="1"/>
  <c r="M122" i="3" s="1"/>
  <c r="C122" i="3"/>
  <c r="L121" i="3"/>
  <c r="K121" i="3"/>
  <c r="I121" i="3"/>
  <c r="H121" i="3"/>
  <c r="G121" i="3"/>
  <c r="F121" i="3"/>
  <c r="E121" i="3"/>
  <c r="M121" i="3" s="1"/>
  <c r="C121" i="3"/>
  <c r="M120" i="3"/>
  <c r="K120" i="3"/>
  <c r="G120" i="3"/>
  <c r="F120" i="3"/>
  <c r="E120" i="3"/>
  <c r="I120" i="3" s="1"/>
  <c r="C120" i="3"/>
  <c r="L119" i="3"/>
  <c r="G119" i="3"/>
  <c r="F119" i="3"/>
  <c r="E119" i="3"/>
  <c r="C119" i="3"/>
  <c r="G118" i="3"/>
  <c r="F118" i="3"/>
  <c r="E118" i="3" s="1"/>
  <c r="C118" i="3"/>
  <c r="G117" i="3"/>
  <c r="F117" i="3"/>
  <c r="E117" i="3"/>
  <c r="C117" i="3"/>
  <c r="G116" i="3"/>
  <c r="F116" i="3"/>
  <c r="E116" i="3" s="1"/>
  <c r="H116" i="3" s="1"/>
  <c r="C116" i="3"/>
  <c r="J115" i="3"/>
  <c r="I115" i="3"/>
  <c r="G115" i="3"/>
  <c r="G112" i="3" s="1"/>
  <c r="M13" i="5" s="1"/>
  <c r="F115" i="3"/>
  <c r="E115" i="3"/>
  <c r="K115" i="3" s="1"/>
  <c r="C115" i="3"/>
  <c r="J114" i="3"/>
  <c r="G114" i="3"/>
  <c r="F114" i="3"/>
  <c r="E114" i="3" s="1"/>
  <c r="C114" i="3"/>
  <c r="L113" i="3"/>
  <c r="J113" i="3"/>
  <c r="G113" i="3"/>
  <c r="F113" i="3"/>
  <c r="E113" i="3"/>
  <c r="I113" i="3" s="1"/>
  <c r="C113" i="3"/>
  <c r="D112" i="3"/>
  <c r="C112" i="3"/>
  <c r="J111" i="3"/>
  <c r="I111" i="3"/>
  <c r="G111" i="3"/>
  <c r="F111" i="3"/>
  <c r="E111" i="3"/>
  <c r="M111" i="3" s="1"/>
  <c r="C111" i="3"/>
  <c r="L110" i="3"/>
  <c r="K110" i="3"/>
  <c r="I110" i="3"/>
  <c r="H110" i="3"/>
  <c r="G110" i="3"/>
  <c r="F110" i="3"/>
  <c r="E110" i="3"/>
  <c r="M110" i="3" s="1"/>
  <c r="C110" i="3"/>
  <c r="M109" i="3"/>
  <c r="K109" i="3"/>
  <c r="G109" i="3"/>
  <c r="F109" i="3"/>
  <c r="E109" i="3"/>
  <c r="C109" i="3"/>
  <c r="G108" i="3"/>
  <c r="F108" i="3"/>
  <c r="E108" i="3"/>
  <c r="C108" i="3"/>
  <c r="J107" i="3"/>
  <c r="I107" i="3"/>
  <c r="G107" i="3"/>
  <c r="F107" i="3"/>
  <c r="E107" i="3"/>
  <c r="M107" i="3" s="1"/>
  <c r="C107" i="3"/>
  <c r="L106" i="3"/>
  <c r="K106" i="3"/>
  <c r="I106" i="3"/>
  <c r="H106" i="3"/>
  <c r="G106" i="3"/>
  <c r="F106" i="3"/>
  <c r="E106" i="3"/>
  <c r="M106" i="3" s="1"/>
  <c r="C106" i="3"/>
  <c r="M105" i="3"/>
  <c r="K105" i="3"/>
  <c r="G105" i="3"/>
  <c r="F105" i="3"/>
  <c r="E105" i="3"/>
  <c r="C105" i="3"/>
  <c r="G104" i="3"/>
  <c r="F104" i="3"/>
  <c r="E104" i="3"/>
  <c r="C104" i="3"/>
  <c r="J103" i="3"/>
  <c r="I103" i="3"/>
  <c r="G103" i="3"/>
  <c r="F103" i="3"/>
  <c r="E103" i="3"/>
  <c r="M103" i="3" s="1"/>
  <c r="C103" i="3"/>
  <c r="L102" i="3"/>
  <c r="K102" i="3"/>
  <c r="I102" i="3"/>
  <c r="H102" i="3"/>
  <c r="G102" i="3"/>
  <c r="G101" i="3" s="1"/>
  <c r="M12" i="5" s="1"/>
  <c r="F102" i="3"/>
  <c r="E102" i="3"/>
  <c r="M102" i="3" s="1"/>
  <c r="C102" i="3"/>
  <c r="F101" i="3"/>
  <c r="D101" i="3"/>
  <c r="C101" i="3"/>
  <c r="G100" i="3"/>
  <c r="F100" i="3"/>
  <c r="E100" i="3" s="1"/>
  <c r="C100" i="3"/>
  <c r="G99" i="3"/>
  <c r="F99" i="3"/>
  <c r="E99" i="3" s="1"/>
  <c r="C99" i="3"/>
  <c r="L98" i="3"/>
  <c r="J98" i="3"/>
  <c r="G98" i="3"/>
  <c r="F98" i="3"/>
  <c r="E98" i="3"/>
  <c r="I98" i="3" s="1"/>
  <c r="C98" i="3"/>
  <c r="G97" i="3"/>
  <c r="F97" i="3"/>
  <c r="E97" i="3" s="1"/>
  <c r="C97" i="3"/>
  <c r="H96" i="3"/>
  <c r="G96" i="3"/>
  <c r="F96" i="3"/>
  <c r="E96" i="3" s="1"/>
  <c r="C96" i="3"/>
  <c r="G95" i="3"/>
  <c r="F95" i="3"/>
  <c r="E95" i="3" s="1"/>
  <c r="C95" i="3"/>
  <c r="G94" i="3"/>
  <c r="F94" i="3"/>
  <c r="E94" i="3" s="1"/>
  <c r="C94" i="3"/>
  <c r="L93" i="3"/>
  <c r="G93" i="3"/>
  <c r="F93" i="3"/>
  <c r="E93" i="3" s="1"/>
  <c r="C93" i="3"/>
  <c r="M92" i="3"/>
  <c r="L92" i="3"/>
  <c r="G92" i="3"/>
  <c r="F92" i="3"/>
  <c r="E92" i="3"/>
  <c r="C92" i="3"/>
  <c r="L91" i="3"/>
  <c r="J91" i="3"/>
  <c r="G91" i="3"/>
  <c r="G90" i="3" s="1"/>
  <c r="M11" i="5" s="1"/>
  <c r="F91" i="3"/>
  <c r="E91" i="3" s="1"/>
  <c r="C91" i="3"/>
  <c r="D90" i="3"/>
  <c r="C90" i="3"/>
  <c r="M89" i="3"/>
  <c r="L89" i="3"/>
  <c r="K89" i="3"/>
  <c r="I89" i="3"/>
  <c r="G89" i="3"/>
  <c r="F89" i="3"/>
  <c r="E89" i="3"/>
  <c r="C89" i="3"/>
  <c r="G88" i="3"/>
  <c r="F88" i="3"/>
  <c r="E88" i="3" s="1"/>
  <c r="C88" i="3"/>
  <c r="M87" i="3"/>
  <c r="K87" i="3"/>
  <c r="I87" i="3"/>
  <c r="H87" i="3"/>
  <c r="G87" i="3"/>
  <c r="F87" i="3"/>
  <c r="E87" i="3"/>
  <c r="C87" i="3"/>
  <c r="M86" i="3"/>
  <c r="K86" i="3"/>
  <c r="J86" i="3"/>
  <c r="I86" i="3"/>
  <c r="G86" i="3"/>
  <c r="F86" i="3"/>
  <c r="E86" i="3"/>
  <c r="C86" i="3"/>
  <c r="M85" i="3"/>
  <c r="L85" i="3"/>
  <c r="K85" i="3"/>
  <c r="I85" i="3"/>
  <c r="G85" i="3"/>
  <c r="F85" i="3"/>
  <c r="E85" i="3"/>
  <c r="C85" i="3"/>
  <c r="G84" i="3"/>
  <c r="F84" i="3"/>
  <c r="E84" i="3"/>
  <c r="C84" i="3"/>
  <c r="G83" i="3"/>
  <c r="F83" i="3"/>
  <c r="E83" i="3"/>
  <c r="M83" i="3" s="1"/>
  <c r="C83" i="3"/>
  <c r="G82" i="3"/>
  <c r="F82" i="3"/>
  <c r="E82" i="3"/>
  <c r="C82" i="3"/>
  <c r="G81" i="3"/>
  <c r="G79" i="3" s="1"/>
  <c r="F81" i="3"/>
  <c r="E81" i="3"/>
  <c r="C81" i="3"/>
  <c r="G80" i="3"/>
  <c r="F80" i="3"/>
  <c r="E80" i="3" s="1"/>
  <c r="C80" i="3"/>
  <c r="D79" i="3"/>
  <c r="C79" i="3"/>
  <c r="G78" i="3"/>
  <c r="F78" i="3"/>
  <c r="E78" i="3" s="1"/>
  <c r="C78" i="3"/>
  <c r="M77" i="3"/>
  <c r="G77" i="3"/>
  <c r="F77" i="3"/>
  <c r="E77" i="3"/>
  <c r="C77" i="3"/>
  <c r="L76" i="3"/>
  <c r="G76" i="3"/>
  <c r="F76" i="3"/>
  <c r="E76" i="3" s="1"/>
  <c r="C76" i="3"/>
  <c r="L75" i="3"/>
  <c r="J75" i="3"/>
  <c r="I75" i="3"/>
  <c r="G75" i="3"/>
  <c r="F75" i="3"/>
  <c r="E75" i="3" s="1"/>
  <c r="C75" i="3"/>
  <c r="L74" i="3"/>
  <c r="K74" i="3"/>
  <c r="J74" i="3"/>
  <c r="H74" i="3"/>
  <c r="G74" i="3"/>
  <c r="F74" i="3"/>
  <c r="E74" i="3" s="1"/>
  <c r="C74" i="3"/>
  <c r="M73" i="3"/>
  <c r="L73" i="3"/>
  <c r="J73" i="3"/>
  <c r="H73" i="3"/>
  <c r="G73" i="3"/>
  <c r="F73" i="3"/>
  <c r="E73" i="3"/>
  <c r="C73" i="3"/>
  <c r="G72" i="3"/>
  <c r="G68" i="3" s="1"/>
  <c r="F72" i="3"/>
  <c r="E72" i="3" s="1"/>
  <c r="C72" i="3"/>
  <c r="G71" i="3"/>
  <c r="F71" i="3"/>
  <c r="E71" i="3" s="1"/>
  <c r="C71" i="3"/>
  <c r="G70" i="3"/>
  <c r="F70" i="3"/>
  <c r="E70" i="3" s="1"/>
  <c r="C70" i="3"/>
  <c r="M69" i="3"/>
  <c r="G69" i="3"/>
  <c r="F69" i="3"/>
  <c r="F68" i="3" s="1"/>
  <c r="E69" i="3"/>
  <c r="C69" i="3"/>
  <c r="D68" i="3"/>
  <c r="C68" i="3"/>
  <c r="M67" i="3"/>
  <c r="K67" i="3"/>
  <c r="G67" i="3"/>
  <c r="F67" i="3"/>
  <c r="E67" i="3"/>
  <c r="C67" i="3"/>
  <c r="M66" i="3"/>
  <c r="L66" i="3"/>
  <c r="G66" i="3"/>
  <c r="G57" i="3" s="1"/>
  <c r="F66" i="3"/>
  <c r="E66" i="3"/>
  <c r="C66" i="3"/>
  <c r="G65" i="3"/>
  <c r="F65" i="3"/>
  <c r="E65" i="3" s="1"/>
  <c r="C65" i="3"/>
  <c r="M64" i="3"/>
  <c r="K64" i="3"/>
  <c r="I64" i="3"/>
  <c r="G64" i="3"/>
  <c r="F64" i="3"/>
  <c r="E64" i="3"/>
  <c r="C64" i="3"/>
  <c r="M63" i="3"/>
  <c r="K63" i="3"/>
  <c r="J63" i="3"/>
  <c r="G63" i="3"/>
  <c r="F63" i="3"/>
  <c r="E63" i="3"/>
  <c r="C63" i="3"/>
  <c r="M62" i="3"/>
  <c r="L62" i="3"/>
  <c r="K62" i="3"/>
  <c r="G62" i="3"/>
  <c r="F62" i="3"/>
  <c r="E62" i="3"/>
  <c r="C62" i="3"/>
  <c r="M61" i="3"/>
  <c r="K61" i="3"/>
  <c r="I61" i="3"/>
  <c r="G61" i="3"/>
  <c r="F61" i="3"/>
  <c r="E61" i="3"/>
  <c r="C61" i="3"/>
  <c r="M60" i="3"/>
  <c r="K60" i="3"/>
  <c r="I60" i="3"/>
  <c r="H60" i="3"/>
  <c r="G60" i="3"/>
  <c r="F60" i="3"/>
  <c r="E60" i="3"/>
  <c r="C60" i="3"/>
  <c r="M59" i="3"/>
  <c r="K59" i="3"/>
  <c r="J59" i="3"/>
  <c r="I59" i="3"/>
  <c r="G59" i="3"/>
  <c r="F59" i="3"/>
  <c r="E59" i="3"/>
  <c r="E57" i="3" s="1"/>
  <c r="C59" i="3"/>
  <c r="M58" i="3"/>
  <c r="L58" i="3"/>
  <c r="K58" i="3"/>
  <c r="I58" i="3"/>
  <c r="G58" i="3"/>
  <c r="F58" i="3"/>
  <c r="E58" i="3"/>
  <c r="J58" i="3" s="1"/>
  <c r="C58" i="3"/>
  <c r="F57" i="3"/>
  <c r="D57" i="3"/>
  <c r="C57" i="3"/>
  <c r="L56" i="3"/>
  <c r="G56" i="3"/>
  <c r="F56" i="3"/>
  <c r="E56" i="3"/>
  <c r="K56" i="3" s="1"/>
  <c r="C56" i="3"/>
  <c r="L55" i="3"/>
  <c r="G55" i="3"/>
  <c r="F55" i="3"/>
  <c r="E55" i="3" s="1"/>
  <c r="C55" i="3"/>
  <c r="L54" i="3"/>
  <c r="G54" i="3"/>
  <c r="F54" i="3"/>
  <c r="E54" i="3"/>
  <c r="K54" i="3" s="1"/>
  <c r="C54" i="3"/>
  <c r="L53" i="3"/>
  <c r="G53" i="3"/>
  <c r="F53" i="3"/>
  <c r="E53" i="3" s="1"/>
  <c r="C53" i="3"/>
  <c r="L52" i="3"/>
  <c r="G52" i="3"/>
  <c r="F52" i="3"/>
  <c r="E52" i="3"/>
  <c r="K52" i="3" s="1"/>
  <c r="C52" i="3"/>
  <c r="L51" i="3"/>
  <c r="G51" i="3"/>
  <c r="F51" i="3"/>
  <c r="E51" i="3" s="1"/>
  <c r="C51" i="3"/>
  <c r="L50" i="3"/>
  <c r="G50" i="3"/>
  <c r="F50" i="3"/>
  <c r="E50" i="3"/>
  <c r="K50" i="3" s="1"/>
  <c r="C50" i="3"/>
  <c r="L49" i="3"/>
  <c r="G49" i="3"/>
  <c r="F49" i="3"/>
  <c r="E49" i="3" s="1"/>
  <c r="C49" i="3"/>
  <c r="L48" i="3"/>
  <c r="G48" i="3"/>
  <c r="F48" i="3"/>
  <c r="E48" i="3"/>
  <c r="K48" i="3" s="1"/>
  <c r="C48" i="3"/>
  <c r="L47" i="3"/>
  <c r="L46" i="3" s="1"/>
  <c r="G47" i="3"/>
  <c r="G46" i="3" s="1"/>
  <c r="M7" i="5" s="1"/>
  <c r="F47" i="3"/>
  <c r="E47" i="3" s="1"/>
  <c r="C47" i="3"/>
  <c r="D46" i="3"/>
  <c r="C46" i="3"/>
  <c r="M45" i="3"/>
  <c r="G45" i="3"/>
  <c r="F45" i="3"/>
  <c r="E45" i="3"/>
  <c r="J45" i="3" s="1"/>
  <c r="C45" i="3"/>
  <c r="G44" i="3"/>
  <c r="F44" i="3"/>
  <c r="E44" i="3" s="1"/>
  <c r="C44" i="3"/>
  <c r="G43" i="3"/>
  <c r="F43" i="3"/>
  <c r="E43" i="3"/>
  <c r="J43" i="3" s="1"/>
  <c r="C43" i="3"/>
  <c r="G42" i="3"/>
  <c r="F42" i="3"/>
  <c r="E42" i="3"/>
  <c r="K42" i="3" s="1"/>
  <c r="C42" i="3"/>
  <c r="M41" i="3"/>
  <c r="L41" i="3"/>
  <c r="K41" i="3"/>
  <c r="I41" i="3"/>
  <c r="H41" i="3"/>
  <c r="G41" i="3"/>
  <c r="F41" i="3"/>
  <c r="E41" i="3"/>
  <c r="J41" i="3" s="1"/>
  <c r="C41" i="3"/>
  <c r="G40" i="3"/>
  <c r="F40" i="3"/>
  <c r="E40" i="3" s="1"/>
  <c r="C40" i="3"/>
  <c r="M39" i="3"/>
  <c r="L39" i="3"/>
  <c r="K39" i="3"/>
  <c r="I39" i="3"/>
  <c r="H39" i="3"/>
  <c r="G39" i="3"/>
  <c r="F39" i="3"/>
  <c r="E39" i="3"/>
  <c r="J39" i="3" s="1"/>
  <c r="C39" i="3"/>
  <c r="M38" i="3"/>
  <c r="K38" i="3"/>
  <c r="J38" i="3"/>
  <c r="I38" i="3"/>
  <c r="G38" i="3"/>
  <c r="G35" i="3" s="1"/>
  <c r="F38" i="3"/>
  <c r="E38" i="3"/>
  <c r="C38" i="3"/>
  <c r="L37" i="3"/>
  <c r="K37" i="3"/>
  <c r="I37" i="3"/>
  <c r="H37" i="3"/>
  <c r="G37" i="3"/>
  <c r="F37" i="3"/>
  <c r="E37" i="3"/>
  <c r="J37" i="3" s="1"/>
  <c r="C37" i="3"/>
  <c r="M36" i="3"/>
  <c r="K36" i="3"/>
  <c r="J36" i="3"/>
  <c r="I36" i="3"/>
  <c r="G36" i="3"/>
  <c r="F36" i="3"/>
  <c r="E36" i="3"/>
  <c r="C36" i="3"/>
  <c r="D35" i="3"/>
  <c r="C35" i="3"/>
  <c r="L34" i="3"/>
  <c r="K34" i="3"/>
  <c r="J34" i="3"/>
  <c r="G34" i="3"/>
  <c r="F34" i="3"/>
  <c r="E34" i="3" s="1"/>
  <c r="C34" i="3"/>
  <c r="G33" i="3"/>
  <c r="F33" i="3"/>
  <c r="E33" i="3" s="1"/>
  <c r="C33" i="3"/>
  <c r="L32" i="3"/>
  <c r="K32" i="3"/>
  <c r="J32" i="3"/>
  <c r="G32" i="3"/>
  <c r="F32" i="3"/>
  <c r="E32" i="3" s="1"/>
  <c r="C32" i="3"/>
  <c r="G31" i="3"/>
  <c r="F31" i="3"/>
  <c r="E31" i="3" s="1"/>
  <c r="C31" i="3"/>
  <c r="L30" i="3"/>
  <c r="K30" i="3"/>
  <c r="J30" i="3"/>
  <c r="G30" i="3"/>
  <c r="F30" i="3"/>
  <c r="E30" i="3" s="1"/>
  <c r="C30" i="3"/>
  <c r="G29" i="3"/>
  <c r="F29" i="3"/>
  <c r="E29" i="3" s="1"/>
  <c r="C29" i="3"/>
  <c r="L28" i="3"/>
  <c r="K28" i="3"/>
  <c r="J28" i="3"/>
  <c r="G28" i="3"/>
  <c r="F28" i="3"/>
  <c r="E28" i="3" s="1"/>
  <c r="C28" i="3"/>
  <c r="G27" i="3"/>
  <c r="F27" i="3"/>
  <c r="E27" i="3" s="1"/>
  <c r="C27" i="3"/>
  <c r="L26" i="3"/>
  <c r="K26" i="3"/>
  <c r="J26" i="3"/>
  <c r="G26" i="3"/>
  <c r="F26" i="3"/>
  <c r="E26" i="3" s="1"/>
  <c r="C26" i="3"/>
  <c r="G25" i="3"/>
  <c r="F25" i="3"/>
  <c r="E25" i="3" s="1"/>
  <c r="C25" i="3"/>
  <c r="G24" i="3"/>
  <c r="M5" i="5" s="1"/>
  <c r="F24" i="3"/>
  <c r="D24" i="3"/>
  <c r="C24" i="3"/>
  <c r="G23" i="3"/>
  <c r="F23" i="3"/>
  <c r="E23" i="3" s="1"/>
  <c r="C23" i="3"/>
  <c r="M22" i="3"/>
  <c r="L22" i="3"/>
  <c r="K22" i="3"/>
  <c r="G22" i="3"/>
  <c r="F22" i="3"/>
  <c r="E22" i="3"/>
  <c r="J22" i="3" s="1"/>
  <c r="C22" i="3"/>
  <c r="M21" i="3"/>
  <c r="K21" i="3"/>
  <c r="G21" i="3"/>
  <c r="F21" i="3"/>
  <c r="E21" i="3"/>
  <c r="C21" i="3"/>
  <c r="L20" i="3"/>
  <c r="G20" i="3"/>
  <c r="F20" i="3"/>
  <c r="E20" i="3"/>
  <c r="J20" i="3" s="1"/>
  <c r="C20" i="3"/>
  <c r="M19" i="3"/>
  <c r="G19" i="3"/>
  <c r="F19" i="3"/>
  <c r="E19" i="3"/>
  <c r="I19" i="3" s="1"/>
  <c r="C19" i="3"/>
  <c r="M18" i="3"/>
  <c r="G18" i="3"/>
  <c r="F18" i="3"/>
  <c r="E18" i="3"/>
  <c r="J18" i="3" s="1"/>
  <c r="C18" i="3"/>
  <c r="G17" i="3"/>
  <c r="F17" i="3"/>
  <c r="E17" i="3" s="1"/>
  <c r="C17" i="3"/>
  <c r="G16" i="3"/>
  <c r="F16" i="3"/>
  <c r="E16" i="3"/>
  <c r="J16" i="3" s="1"/>
  <c r="C16" i="3"/>
  <c r="G15" i="3"/>
  <c r="G13" i="3" s="1"/>
  <c r="F15" i="3"/>
  <c r="E15" i="3"/>
  <c r="C15" i="3"/>
  <c r="M14" i="3"/>
  <c r="L14" i="3"/>
  <c r="K14" i="3"/>
  <c r="I14" i="3"/>
  <c r="H14" i="3"/>
  <c r="G14" i="3"/>
  <c r="F14" i="3"/>
  <c r="E14" i="3"/>
  <c r="J14" i="3" s="1"/>
  <c r="C14" i="3"/>
  <c r="F13" i="3"/>
  <c r="D13" i="3"/>
  <c r="C13" i="3"/>
  <c r="L12" i="3"/>
  <c r="J12" i="3"/>
  <c r="I12" i="3"/>
  <c r="H12" i="3"/>
  <c r="G12" i="3"/>
  <c r="F12" i="3"/>
  <c r="E12" i="3"/>
  <c r="K12" i="3" s="1"/>
  <c r="C12" i="3"/>
  <c r="L11" i="3"/>
  <c r="K11" i="3"/>
  <c r="J11" i="3"/>
  <c r="H11" i="3"/>
  <c r="G11" i="3"/>
  <c r="F11" i="3"/>
  <c r="E11" i="3" s="1"/>
  <c r="C11" i="3"/>
  <c r="L10" i="3"/>
  <c r="J10" i="3"/>
  <c r="I10" i="3"/>
  <c r="H10" i="3"/>
  <c r="G10" i="3"/>
  <c r="F10" i="3"/>
  <c r="E10" i="3"/>
  <c r="K10" i="3" s="1"/>
  <c r="C10" i="3"/>
  <c r="L9" i="3"/>
  <c r="K9" i="3"/>
  <c r="J9" i="3"/>
  <c r="H9" i="3"/>
  <c r="G9" i="3"/>
  <c r="F9" i="3"/>
  <c r="E9" i="3" s="1"/>
  <c r="C9" i="3"/>
  <c r="L8" i="3"/>
  <c r="J8" i="3"/>
  <c r="I8" i="3"/>
  <c r="H8" i="3"/>
  <c r="G8" i="3"/>
  <c r="F8" i="3"/>
  <c r="E8" i="3"/>
  <c r="K8" i="3" s="1"/>
  <c r="C8" i="3"/>
  <c r="L7" i="3"/>
  <c r="K7" i="3"/>
  <c r="J7" i="3"/>
  <c r="H7" i="3"/>
  <c r="G7" i="3"/>
  <c r="F7" i="3"/>
  <c r="E7" i="3" s="1"/>
  <c r="C7" i="3"/>
  <c r="L6" i="3"/>
  <c r="J6" i="3"/>
  <c r="I6" i="3"/>
  <c r="H6" i="3"/>
  <c r="G6" i="3"/>
  <c r="F6" i="3"/>
  <c r="E6" i="3"/>
  <c r="K6" i="3" s="1"/>
  <c r="C6" i="3"/>
  <c r="L5" i="3"/>
  <c r="K5" i="3"/>
  <c r="J5" i="3"/>
  <c r="H5" i="3"/>
  <c r="G5" i="3"/>
  <c r="F5" i="3"/>
  <c r="E5" i="3" s="1"/>
  <c r="C5" i="3"/>
  <c r="L4" i="3"/>
  <c r="J4" i="3"/>
  <c r="I4" i="3"/>
  <c r="H4" i="3"/>
  <c r="G4" i="3"/>
  <c r="F4" i="3"/>
  <c r="E4" i="3"/>
  <c r="K4" i="3" s="1"/>
  <c r="C4" i="3"/>
  <c r="L3" i="3"/>
  <c r="K3" i="3"/>
  <c r="J3" i="3"/>
  <c r="H3" i="3"/>
  <c r="H2" i="3" s="1"/>
  <c r="G3" i="3"/>
  <c r="G2" i="3" s="1"/>
  <c r="M3" i="5" s="1"/>
  <c r="F3" i="3"/>
  <c r="E3" i="3" s="1"/>
  <c r="C3" i="3"/>
  <c r="L2" i="3"/>
  <c r="R3" i="5" s="1"/>
  <c r="J2" i="3"/>
  <c r="P3" i="5" s="1"/>
  <c r="D2" i="3"/>
  <c r="C2" i="3"/>
  <c r="M88" i="2"/>
  <c r="M87" i="2"/>
  <c r="M86" i="2"/>
  <c r="M85" i="2"/>
  <c r="L85" i="2"/>
  <c r="K85" i="2"/>
  <c r="J85" i="2"/>
  <c r="I85" i="2"/>
  <c r="H85" i="2"/>
  <c r="G85" i="2"/>
  <c r="N59" i="2"/>
  <c r="N58" i="2"/>
  <c r="N57" i="2"/>
  <c r="N56" i="2"/>
  <c r="N54" i="2"/>
  <c r="N53" i="2"/>
  <c r="N52" i="2"/>
  <c r="N51" i="2"/>
  <c r="N50" i="2"/>
  <c r="N48" i="2"/>
  <c r="N46" i="2"/>
  <c r="N45" i="2"/>
  <c r="N44" i="2"/>
  <c r="N43" i="2"/>
  <c r="N42" i="2"/>
  <c r="N41" i="2"/>
  <c r="N40" i="2"/>
  <c r="N37" i="2"/>
  <c r="N36" i="2"/>
  <c r="N35" i="2"/>
  <c r="N34" i="2"/>
  <c r="N32" i="2"/>
  <c r="N30" i="2"/>
  <c r="N27" i="2"/>
  <c r="N26" i="2"/>
  <c r="N25" i="2"/>
  <c r="N24" i="2"/>
  <c r="N23" i="2"/>
  <c r="N22" i="2"/>
  <c r="N20" i="2"/>
  <c r="N17" i="2"/>
  <c r="N16" i="2"/>
  <c r="N12" i="2"/>
  <c r="N11" i="2"/>
  <c r="N10" i="2"/>
  <c r="N6" i="2"/>
  <c r="N4" i="2"/>
  <c r="S2" i="2"/>
  <c r="Q2" i="2"/>
  <c r="N2" i="2"/>
  <c r="M8" i="5" l="1"/>
  <c r="N7" i="2"/>
  <c r="M9" i="5"/>
  <c r="N8" i="2"/>
  <c r="L88" i="3"/>
  <c r="J88" i="3"/>
  <c r="H88" i="3"/>
  <c r="M88" i="3"/>
  <c r="K88" i="3"/>
  <c r="I88" i="3"/>
  <c r="K25" i="3"/>
  <c r="E24" i="3"/>
  <c r="H25" i="3"/>
  <c r="I25" i="3"/>
  <c r="L25" i="3"/>
  <c r="M25" i="3"/>
  <c r="J25" i="3"/>
  <c r="L23" i="3"/>
  <c r="H23" i="3"/>
  <c r="I23" i="3"/>
  <c r="M23" i="3"/>
  <c r="J23" i="3"/>
  <c r="K23" i="3"/>
  <c r="K27" i="3"/>
  <c r="H27" i="3"/>
  <c r="L27" i="3"/>
  <c r="M27" i="3"/>
  <c r="J27" i="3"/>
  <c r="I27" i="3"/>
  <c r="M6" i="5"/>
  <c r="N5" i="2"/>
  <c r="M10" i="5"/>
  <c r="N9" i="2"/>
  <c r="R7" i="5"/>
  <c r="S6" i="2"/>
  <c r="H17" i="3"/>
  <c r="L17" i="3"/>
  <c r="M17" i="3"/>
  <c r="K17" i="3"/>
  <c r="J17" i="3"/>
  <c r="I17" i="3"/>
  <c r="L65" i="3"/>
  <c r="J65" i="3"/>
  <c r="H65" i="3"/>
  <c r="I65" i="3"/>
  <c r="K65" i="3"/>
  <c r="M65" i="3"/>
  <c r="M57" i="3" s="1"/>
  <c r="K29" i="3"/>
  <c r="H29" i="3"/>
  <c r="I29" i="3"/>
  <c r="M29" i="3"/>
  <c r="L29" i="3"/>
  <c r="J29" i="3"/>
  <c r="K31" i="3"/>
  <c r="H31" i="3"/>
  <c r="I31" i="3"/>
  <c r="M31" i="3"/>
  <c r="L31" i="3"/>
  <c r="J31" i="3"/>
  <c r="M4" i="5"/>
  <c r="N3" i="2"/>
  <c r="K33" i="3"/>
  <c r="H33" i="3"/>
  <c r="L33" i="3"/>
  <c r="I33" i="3"/>
  <c r="M33" i="3"/>
  <c r="J33" i="3"/>
  <c r="H44" i="3"/>
  <c r="L44" i="3"/>
  <c r="M44" i="3"/>
  <c r="K44" i="3"/>
  <c r="J44" i="3"/>
  <c r="I44" i="3"/>
  <c r="L80" i="3"/>
  <c r="J80" i="3"/>
  <c r="H80" i="3"/>
  <c r="M80" i="3"/>
  <c r="K80" i="3"/>
  <c r="K79" i="3" s="1"/>
  <c r="I80" i="3"/>
  <c r="E79" i="3"/>
  <c r="H40" i="3"/>
  <c r="L40" i="3"/>
  <c r="M40" i="3"/>
  <c r="E35" i="3"/>
  <c r="K40" i="3"/>
  <c r="K35" i="3" s="1"/>
  <c r="I40" i="3"/>
  <c r="I35" i="3" s="1"/>
  <c r="J40" i="3"/>
  <c r="J35" i="3" s="1"/>
  <c r="N3" i="5"/>
  <c r="O2" i="2"/>
  <c r="M72" i="3"/>
  <c r="K72" i="3"/>
  <c r="I72" i="3"/>
  <c r="H82" i="3"/>
  <c r="L82" i="3"/>
  <c r="M20" i="3"/>
  <c r="M48" i="3"/>
  <c r="M50" i="3"/>
  <c r="M52" i="3"/>
  <c r="M54" i="3"/>
  <c r="M56" i="3"/>
  <c r="M71" i="3"/>
  <c r="K71" i="3"/>
  <c r="M95" i="3"/>
  <c r="L95" i="3"/>
  <c r="K95" i="3"/>
  <c r="I95" i="3"/>
  <c r="M100" i="3"/>
  <c r="L100" i="3"/>
  <c r="K100" i="3"/>
  <c r="J100" i="3"/>
  <c r="I100" i="3"/>
  <c r="L104" i="3"/>
  <c r="K104" i="3"/>
  <c r="J104" i="3"/>
  <c r="I104" i="3"/>
  <c r="I101" i="3" s="1"/>
  <c r="H104" i="3"/>
  <c r="M118" i="3"/>
  <c r="K118" i="3"/>
  <c r="J118" i="3"/>
  <c r="I118" i="3"/>
  <c r="H118" i="3"/>
  <c r="J174" i="3"/>
  <c r="H174" i="3"/>
  <c r="M174" i="3"/>
  <c r="L174" i="3"/>
  <c r="K174" i="3"/>
  <c r="I174" i="3"/>
  <c r="L191" i="3"/>
  <c r="K191" i="3"/>
  <c r="M191" i="3"/>
  <c r="J191" i="3"/>
  <c r="I191" i="3"/>
  <c r="H191" i="3"/>
  <c r="E193" i="3"/>
  <c r="E189" i="3" s="1"/>
  <c r="F189" i="3"/>
  <c r="L196" i="3"/>
  <c r="J196" i="3"/>
  <c r="I196" i="3"/>
  <c r="M196" i="3"/>
  <c r="K196" i="3"/>
  <c r="H196" i="3"/>
  <c r="L199" i="3"/>
  <c r="K199" i="3"/>
  <c r="I199" i="3"/>
  <c r="M199" i="3"/>
  <c r="J199" i="3"/>
  <c r="H199" i="3"/>
  <c r="K69" i="3"/>
  <c r="E68" i="3"/>
  <c r="I69" i="3"/>
  <c r="I70" i="3"/>
  <c r="M70" i="3"/>
  <c r="M68" i="3" s="1"/>
  <c r="H72" i="3"/>
  <c r="K77" i="3"/>
  <c r="I77" i="3"/>
  <c r="I78" i="3"/>
  <c r="M78" i="3"/>
  <c r="F79" i="3"/>
  <c r="M94" i="3"/>
  <c r="K94" i="3"/>
  <c r="K97" i="3"/>
  <c r="J97" i="3"/>
  <c r="I97" i="3"/>
  <c r="H97" i="3"/>
  <c r="M97" i="3"/>
  <c r="L108" i="3"/>
  <c r="K108" i="3"/>
  <c r="J108" i="3"/>
  <c r="I108" i="3"/>
  <c r="H108" i="3"/>
  <c r="H101" i="3" s="1"/>
  <c r="H124" i="3"/>
  <c r="M124" i="3"/>
  <c r="E123" i="3"/>
  <c r="L124" i="3"/>
  <c r="K124" i="3"/>
  <c r="J124" i="3"/>
  <c r="I124" i="3"/>
  <c r="I123" i="3" s="1"/>
  <c r="I143" i="3"/>
  <c r="H143" i="3"/>
  <c r="M143" i="3"/>
  <c r="L143" i="3"/>
  <c r="K143" i="3"/>
  <c r="J143" i="3"/>
  <c r="J170" i="3"/>
  <c r="H170" i="3"/>
  <c r="M170" i="3"/>
  <c r="L170" i="3"/>
  <c r="K170" i="3"/>
  <c r="I170" i="3"/>
  <c r="E179" i="3"/>
  <c r="F178" i="3"/>
  <c r="K181" i="3"/>
  <c r="I181" i="3"/>
  <c r="H181" i="3"/>
  <c r="M181" i="3"/>
  <c r="L181" i="3"/>
  <c r="L206" i="3"/>
  <c r="J206" i="3"/>
  <c r="I206" i="3"/>
  <c r="H206" i="3"/>
  <c r="M206" i="3"/>
  <c r="K206" i="3"/>
  <c r="K346" i="3"/>
  <c r="M346" i="3"/>
  <c r="L346" i="3"/>
  <c r="J346" i="3"/>
  <c r="I346" i="3"/>
  <c r="H346" i="3"/>
  <c r="L15" i="3"/>
  <c r="L13" i="3" s="1"/>
  <c r="H15" i="3"/>
  <c r="J81" i="3"/>
  <c r="H81" i="3"/>
  <c r="L84" i="3"/>
  <c r="J84" i="3"/>
  <c r="H84" i="3"/>
  <c r="I15" i="3"/>
  <c r="H16" i="3"/>
  <c r="H21" i="3"/>
  <c r="L21" i="3"/>
  <c r="I42" i="3"/>
  <c r="H43" i="3"/>
  <c r="E46" i="3"/>
  <c r="I47" i="3"/>
  <c r="M47" i="3"/>
  <c r="M49" i="3"/>
  <c r="I49" i="3"/>
  <c r="I51" i="3"/>
  <c r="M51" i="3"/>
  <c r="M53" i="3"/>
  <c r="I53" i="3"/>
  <c r="I55" i="3"/>
  <c r="M55" i="3"/>
  <c r="J66" i="3"/>
  <c r="H66" i="3"/>
  <c r="H67" i="3"/>
  <c r="L67" i="3"/>
  <c r="H71" i="3"/>
  <c r="J72" i="3"/>
  <c r="I81" i="3"/>
  <c r="I82" i="3"/>
  <c r="H83" i="3"/>
  <c r="I84" i="3"/>
  <c r="K92" i="3"/>
  <c r="I92" i="3"/>
  <c r="I93" i="3"/>
  <c r="M93" i="3"/>
  <c r="H95" i="3"/>
  <c r="H100" i="3"/>
  <c r="L118" i="3"/>
  <c r="J131" i="3"/>
  <c r="L131" i="3"/>
  <c r="K131" i="3"/>
  <c r="I131" i="3"/>
  <c r="H131" i="3"/>
  <c r="I158" i="3"/>
  <c r="H158" i="3"/>
  <c r="M158" i="3"/>
  <c r="L158" i="3"/>
  <c r="K158" i="3"/>
  <c r="J158" i="3"/>
  <c r="K161" i="3"/>
  <c r="J161" i="3"/>
  <c r="M161" i="3"/>
  <c r="L161" i="3"/>
  <c r="I161" i="3"/>
  <c r="H161" i="3"/>
  <c r="L163" i="3"/>
  <c r="K163" i="3"/>
  <c r="J163" i="3"/>
  <c r="I163" i="3"/>
  <c r="H163" i="3"/>
  <c r="K165" i="3"/>
  <c r="J165" i="3"/>
  <c r="M165" i="3"/>
  <c r="L165" i="3"/>
  <c r="I165" i="3"/>
  <c r="H165" i="3"/>
  <c r="E216" i="3"/>
  <c r="F211" i="3"/>
  <c r="M4" i="3"/>
  <c r="M6" i="3"/>
  <c r="M8" i="3"/>
  <c r="M10" i="3"/>
  <c r="M12" i="3"/>
  <c r="J15" i="3"/>
  <c r="I16" i="3"/>
  <c r="H18" i="3"/>
  <c r="H13" i="3" s="1"/>
  <c r="M37" i="3"/>
  <c r="J42" i="3"/>
  <c r="I43" i="3"/>
  <c r="H45" i="3"/>
  <c r="F46" i="3"/>
  <c r="J62" i="3"/>
  <c r="H62" i="3"/>
  <c r="H63" i="3"/>
  <c r="L63" i="3"/>
  <c r="L64" i="3"/>
  <c r="J64" i="3"/>
  <c r="H70" i="3"/>
  <c r="I71" i="3"/>
  <c r="L72" i="3"/>
  <c r="M76" i="3"/>
  <c r="K76" i="3"/>
  <c r="I76" i="3"/>
  <c r="H78" i="3"/>
  <c r="K81" i="3"/>
  <c r="J82" i="3"/>
  <c r="I83" i="3"/>
  <c r="K84" i="3"/>
  <c r="H94" i="3"/>
  <c r="J95" i="3"/>
  <c r="L97" i="3"/>
  <c r="M99" i="3"/>
  <c r="L99" i="3"/>
  <c r="K99" i="3"/>
  <c r="I99" i="3"/>
  <c r="M104" i="3"/>
  <c r="F112" i="3"/>
  <c r="L117" i="3"/>
  <c r="K117" i="3"/>
  <c r="J117" i="3"/>
  <c r="I117" i="3"/>
  <c r="I112" i="3" s="1"/>
  <c r="H117" i="3"/>
  <c r="G123" i="3"/>
  <c r="H128" i="3"/>
  <c r="M128" i="3"/>
  <c r="L128" i="3"/>
  <c r="J128" i="3"/>
  <c r="E141" i="3"/>
  <c r="F134" i="3"/>
  <c r="J181" i="3"/>
  <c r="E302" i="3"/>
  <c r="F299" i="3"/>
  <c r="K263" i="3"/>
  <c r="I263" i="3"/>
  <c r="M263" i="3"/>
  <c r="L263" i="3"/>
  <c r="J263" i="3"/>
  <c r="H263" i="3"/>
  <c r="E255" i="3"/>
  <c r="K2" i="3"/>
  <c r="K15" i="3"/>
  <c r="K16" i="3"/>
  <c r="I18" i="3"/>
  <c r="H20" i="3"/>
  <c r="M26" i="3"/>
  <c r="I26" i="3"/>
  <c r="I28" i="3"/>
  <c r="M28" i="3"/>
  <c r="M30" i="3"/>
  <c r="I30" i="3"/>
  <c r="I32" i="3"/>
  <c r="M32" i="3"/>
  <c r="M34" i="3"/>
  <c r="I34" i="3"/>
  <c r="H36" i="3"/>
  <c r="L36" i="3"/>
  <c r="K43" i="3"/>
  <c r="I45" i="3"/>
  <c r="H47" i="3"/>
  <c r="H48" i="3"/>
  <c r="H49" i="3"/>
  <c r="H50" i="3"/>
  <c r="H51" i="3"/>
  <c r="H52" i="3"/>
  <c r="H53" i="3"/>
  <c r="H54" i="3"/>
  <c r="H55" i="3"/>
  <c r="H56" i="3"/>
  <c r="H59" i="3"/>
  <c r="L59" i="3"/>
  <c r="L60" i="3"/>
  <c r="L57" i="3" s="1"/>
  <c r="J60" i="3"/>
  <c r="L61" i="3"/>
  <c r="J61" i="3"/>
  <c r="H61" i="3"/>
  <c r="H69" i="3"/>
  <c r="J70" i="3"/>
  <c r="J71" i="3"/>
  <c r="M75" i="3"/>
  <c r="K75" i="3"/>
  <c r="H77" i="3"/>
  <c r="J78" i="3"/>
  <c r="L81" i="3"/>
  <c r="K82" i="3"/>
  <c r="K83" i="3"/>
  <c r="M84" i="3"/>
  <c r="M91" i="3"/>
  <c r="M90" i="3" s="1"/>
  <c r="K91" i="3"/>
  <c r="E90" i="3"/>
  <c r="I91" i="3"/>
  <c r="H93" i="3"/>
  <c r="I94" i="3"/>
  <c r="M108" i="3"/>
  <c r="M114" i="3"/>
  <c r="L114" i="3"/>
  <c r="L112" i="3" s="1"/>
  <c r="K114" i="3"/>
  <c r="I114" i="3"/>
  <c r="K119" i="3"/>
  <c r="J119" i="3"/>
  <c r="I119" i="3"/>
  <c r="H119" i="3"/>
  <c r="M119" i="3"/>
  <c r="M131" i="3"/>
  <c r="L177" i="3"/>
  <c r="J177" i="3"/>
  <c r="I177" i="3"/>
  <c r="M177" i="3"/>
  <c r="K177" i="3"/>
  <c r="H177" i="3"/>
  <c r="L192" i="3"/>
  <c r="J192" i="3"/>
  <c r="I192" i="3"/>
  <c r="M192" i="3"/>
  <c r="K192" i="3"/>
  <c r="H192" i="3"/>
  <c r="L195" i="3"/>
  <c r="K195" i="3"/>
  <c r="M195" i="3"/>
  <c r="J195" i="3"/>
  <c r="I195" i="3"/>
  <c r="H195" i="3"/>
  <c r="J197" i="3"/>
  <c r="H197" i="3"/>
  <c r="M197" i="3"/>
  <c r="L197" i="3"/>
  <c r="K197" i="3"/>
  <c r="I197" i="3"/>
  <c r="L286" i="3"/>
  <c r="K286" i="3"/>
  <c r="I286" i="3"/>
  <c r="M286" i="3"/>
  <c r="J286" i="3"/>
  <c r="H286" i="3"/>
  <c r="L42" i="3"/>
  <c r="H42" i="3"/>
  <c r="I135" i="3"/>
  <c r="H135" i="3"/>
  <c r="E134" i="3"/>
  <c r="M135" i="3"/>
  <c r="L135" i="3"/>
  <c r="K135" i="3"/>
  <c r="K157" i="3"/>
  <c r="K156" i="3" s="1"/>
  <c r="E156" i="3"/>
  <c r="J157" i="3"/>
  <c r="M157" i="3"/>
  <c r="L157" i="3"/>
  <c r="I157" i="3"/>
  <c r="H157" i="3"/>
  <c r="L19" i="3"/>
  <c r="H19" i="3"/>
  <c r="E2" i="3"/>
  <c r="M3" i="3"/>
  <c r="I3" i="3"/>
  <c r="I5" i="3"/>
  <c r="M5" i="3"/>
  <c r="M7" i="3"/>
  <c r="I7" i="3"/>
  <c r="I9" i="3"/>
  <c r="M9" i="3"/>
  <c r="M11" i="3"/>
  <c r="I11" i="3"/>
  <c r="M15" i="3"/>
  <c r="L16" i="3"/>
  <c r="K18" i="3"/>
  <c r="J19" i="3"/>
  <c r="I20" i="3"/>
  <c r="I21" i="3"/>
  <c r="H22" i="3"/>
  <c r="F35" i="3"/>
  <c r="L38" i="3"/>
  <c r="H38" i="3"/>
  <c r="M42" i="3"/>
  <c r="L43" i="3"/>
  <c r="K45" i="3"/>
  <c r="J47" i="3"/>
  <c r="I48" i="3"/>
  <c r="J49" i="3"/>
  <c r="I50" i="3"/>
  <c r="J51" i="3"/>
  <c r="I52" i="3"/>
  <c r="J53" i="3"/>
  <c r="I54" i="3"/>
  <c r="J55" i="3"/>
  <c r="I56" i="3"/>
  <c r="I66" i="3"/>
  <c r="I67" i="3"/>
  <c r="J69" i="3"/>
  <c r="K70" i="3"/>
  <c r="L71" i="3"/>
  <c r="K73" i="3"/>
  <c r="I73" i="3"/>
  <c r="I74" i="3"/>
  <c r="M74" i="3"/>
  <c r="H76" i="3"/>
  <c r="J77" i="3"/>
  <c r="K78" i="3"/>
  <c r="M81" i="3"/>
  <c r="M82" i="3"/>
  <c r="J89" i="3"/>
  <c r="H89" i="3"/>
  <c r="H92" i="3"/>
  <c r="J93" i="3"/>
  <c r="J94" i="3"/>
  <c r="M96" i="3"/>
  <c r="L96" i="3"/>
  <c r="K96" i="3"/>
  <c r="J96" i="3"/>
  <c r="I96" i="3"/>
  <c r="H99" i="3"/>
  <c r="E101" i="3"/>
  <c r="J105" i="3"/>
  <c r="I105" i="3"/>
  <c r="H105" i="3"/>
  <c r="L105" i="3"/>
  <c r="I128" i="3"/>
  <c r="G134" i="3"/>
  <c r="G145" i="3"/>
  <c r="F156" i="3"/>
  <c r="M163" i="3"/>
  <c r="I166" i="3"/>
  <c r="H166" i="3"/>
  <c r="M166" i="3"/>
  <c r="L166" i="3"/>
  <c r="K166" i="3"/>
  <c r="J166" i="3"/>
  <c r="L173" i="3"/>
  <c r="J173" i="3"/>
  <c r="I173" i="3"/>
  <c r="M173" i="3"/>
  <c r="K173" i="3"/>
  <c r="H173" i="3"/>
  <c r="E200" i="3"/>
  <c r="F277" i="3"/>
  <c r="L83" i="3"/>
  <c r="J83" i="3"/>
  <c r="I116" i="3"/>
  <c r="M116" i="3"/>
  <c r="L116" i="3"/>
  <c r="K116" i="3"/>
  <c r="J116" i="3"/>
  <c r="J112" i="3" s="1"/>
  <c r="I567" i="3"/>
  <c r="H567" i="3"/>
  <c r="M567" i="3"/>
  <c r="L567" i="3"/>
  <c r="K567" i="3"/>
  <c r="J567" i="3"/>
  <c r="F2" i="3"/>
  <c r="E13" i="3"/>
  <c r="M16" i="3"/>
  <c r="L18" i="3"/>
  <c r="K19" i="3"/>
  <c r="K20" i="3"/>
  <c r="J21" i="3"/>
  <c r="I22" i="3"/>
  <c r="H26" i="3"/>
  <c r="H28" i="3"/>
  <c r="H30" i="3"/>
  <c r="H32" i="3"/>
  <c r="H34" i="3"/>
  <c r="M43" i="3"/>
  <c r="L45" i="3"/>
  <c r="K47" i="3"/>
  <c r="J48" i="3"/>
  <c r="K49" i="3"/>
  <c r="J50" i="3"/>
  <c r="K51" i="3"/>
  <c r="J52" i="3"/>
  <c r="K53" i="3"/>
  <c r="J54" i="3"/>
  <c r="K55" i="3"/>
  <c r="J56" i="3"/>
  <c r="H58" i="3"/>
  <c r="I62" i="3"/>
  <c r="I57" i="3" s="1"/>
  <c r="I63" i="3"/>
  <c r="H64" i="3"/>
  <c r="K66" i="3"/>
  <c r="K57" i="3" s="1"/>
  <c r="J67" i="3"/>
  <c r="L69" i="3"/>
  <c r="L70" i="3"/>
  <c r="H75" i="3"/>
  <c r="J76" i="3"/>
  <c r="L77" i="3"/>
  <c r="L78" i="3"/>
  <c r="J85" i="3"/>
  <c r="H85" i="3"/>
  <c r="H86" i="3"/>
  <c r="L86" i="3"/>
  <c r="L87" i="3"/>
  <c r="J87" i="3"/>
  <c r="F90" i="3"/>
  <c r="H91" i="3"/>
  <c r="J92" i="3"/>
  <c r="J90" i="3" s="1"/>
  <c r="K93" i="3"/>
  <c r="L94" i="3"/>
  <c r="L90" i="3" s="1"/>
  <c r="J99" i="3"/>
  <c r="J109" i="3"/>
  <c r="I109" i="3"/>
  <c r="H109" i="3"/>
  <c r="L109" i="3"/>
  <c r="H114" i="3"/>
  <c r="M117" i="3"/>
  <c r="K128" i="3"/>
  <c r="L130" i="3"/>
  <c r="M130" i="3"/>
  <c r="K130" i="3"/>
  <c r="J130" i="3"/>
  <c r="I130" i="3"/>
  <c r="H130" i="3"/>
  <c r="K142" i="3"/>
  <c r="J142" i="3"/>
  <c r="M142" i="3"/>
  <c r="L142" i="3"/>
  <c r="I142" i="3"/>
  <c r="H142" i="3"/>
  <c r="I162" i="3"/>
  <c r="H162" i="3"/>
  <c r="M162" i="3"/>
  <c r="L162" i="3"/>
  <c r="K162" i="3"/>
  <c r="J162" i="3"/>
  <c r="L169" i="3"/>
  <c r="J169" i="3"/>
  <c r="I169" i="3"/>
  <c r="M169" i="3"/>
  <c r="K169" i="3"/>
  <c r="H169" i="3"/>
  <c r="K219" i="3"/>
  <c r="M219" i="3"/>
  <c r="J219" i="3"/>
  <c r="I219" i="3"/>
  <c r="H219" i="3"/>
  <c r="L219" i="3"/>
  <c r="K98" i="3"/>
  <c r="J102" i="3"/>
  <c r="H103" i="3"/>
  <c r="J106" i="3"/>
  <c r="H107" i="3"/>
  <c r="J110" i="3"/>
  <c r="H111" i="3"/>
  <c r="E112" i="3"/>
  <c r="K113" i="3"/>
  <c r="K112" i="3" s="1"/>
  <c r="H115" i="3"/>
  <c r="L120" i="3"/>
  <c r="J121" i="3"/>
  <c r="I122" i="3"/>
  <c r="M125" i="3"/>
  <c r="K126" i="3"/>
  <c r="K127" i="3"/>
  <c r="H129" i="3"/>
  <c r="M132" i="3"/>
  <c r="H137" i="3"/>
  <c r="H138" i="3"/>
  <c r="J139" i="3"/>
  <c r="H140" i="3"/>
  <c r="M147" i="3"/>
  <c r="M145" i="3" s="1"/>
  <c r="K151" i="3"/>
  <c r="H153" i="3"/>
  <c r="H154" i="3"/>
  <c r="I155" i="3"/>
  <c r="M160" i="3"/>
  <c r="L160" i="3"/>
  <c r="E168" i="3"/>
  <c r="L172" i="3"/>
  <c r="K172" i="3"/>
  <c r="L176" i="3"/>
  <c r="K176" i="3"/>
  <c r="G178" i="3"/>
  <c r="K182" i="3"/>
  <c r="M188" i="3"/>
  <c r="K188" i="3"/>
  <c r="J188" i="3"/>
  <c r="G189" i="3"/>
  <c r="G211" i="3"/>
  <c r="K234" i="3"/>
  <c r="K233" i="3" s="1"/>
  <c r="E233" i="3"/>
  <c r="L234" i="3"/>
  <c r="I234" i="3"/>
  <c r="H234" i="3"/>
  <c r="M327" i="3"/>
  <c r="L327" i="3"/>
  <c r="K327" i="3"/>
  <c r="I327" i="3"/>
  <c r="J327" i="3"/>
  <c r="H327" i="3"/>
  <c r="J146" i="3"/>
  <c r="I146" i="3"/>
  <c r="M164" i="3"/>
  <c r="L164" i="3"/>
  <c r="K185" i="3"/>
  <c r="I185" i="3"/>
  <c r="H185" i="3"/>
  <c r="M187" i="3"/>
  <c r="L187" i="3"/>
  <c r="L203" i="3"/>
  <c r="M203" i="3"/>
  <c r="K203" i="3"/>
  <c r="J203" i="3"/>
  <c r="J200" i="3" s="1"/>
  <c r="I212" i="3"/>
  <c r="L212" i="3"/>
  <c r="J212" i="3"/>
  <c r="H212" i="3"/>
  <c r="J231" i="3"/>
  <c r="M231" i="3"/>
  <c r="K231" i="3"/>
  <c r="I231" i="3"/>
  <c r="H231" i="3"/>
  <c r="H249" i="3"/>
  <c r="L249" i="3"/>
  <c r="K249" i="3"/>
  <c r="J249" i="3"/>
  <c r="I249" i="3"/>
  <c r="M98" i="3"/>
  <c r="M113" i="3"/>
  <c r="M112" i="3" s="1"/>
  <c r="M218" i="3"/>
  <c r="K218" i="3"/>
  <c r="J218" i="3"/>
  <c r="I218" i="3"/>
  <c r="H218" i="3"/>
  <c r="H224" i="3"/>
  <c r="H222" i="3" s="1"/>
  <c r="L224" i="3"/>
  <c r="K224" i="3"/>
  <c r="J224" i="3"/>
  <c r="I224" i="3"/>
  <c r="K236" i="3"/>
  <c r="L236" i="3"/>
  <c r="I236" i="3"/>
  <c r="H236" i="3"/>
  <c r="L397" i="3"/>
  <c r="J397" i="3"/>
  <c r="I397" i="3"/>
  <c r="M397" i="3"/>
  <c r="K397" i="3"/>
  <c r="H397" i="3"/>
  <c r="H430" i="3"/>
  <c r="M430" i="3"/>
  <c r="L430" i="3"/>
  <c r="K430" i="3"/>
  <c r="J430" i="3"/>
  <c r="I430" i="3"/>
  <c r="E420" i="3"/>
  <c r="K103" i="3"/>
  <c r="K101" i="3" s="1"/>
  <c r="K107" i="3"/>
  <c r="K111" i="3"/>
  <c r="L115" i="3"/>
  <c r="L122" i="3"/>
  <c r="K129" i="3"/>
  <c r="K140" i="3"/>
  <c r="J144" i="3"/>
  <c r="L149" i="3"/>
  <c r="K149" i="3"/>
  <c r="J150" i="3"/>
  <c r="I150" i="3"/>
  <c r="L155" i="3"/>
  <c r="J159" i="3"/>
  <c r="H164" i="3"/>
  <c r="M184" i="3"/>
  <c r="K184" i="3"/>
  <c r="J184" i="3"/>
  <c r="H187" i="3"/>
  <c r="H203" i="3"/>
  <c r="H205" i="3"/>
  <c r="L205" i="3"/>
  <c r="K205" i="3"/>
  <c r="J205" i="3"/>
  <c r="I205" i="3"/>
  <c r="I220" i="3"/>
  <c r="L220" i="3"/>
  <c r="J220" i="3"/>
  <c r="H220" i="3"/>
  <c r="L251" i="3"/>
  <c r="J251" i="3"/>
  <c r="H251" i="3"/>
  <c r="M251" i="3"/>
  <c r="K251" i="3"/>
  <c r="I251" i="3"/>
  <c r="M281" i="3"/>
  <c r="K281" i="3"/>
  <c r="I281" i="3"/>
  <c r="L281" i="3"/>
  <c r="J281" i="3"/>
  <c r="H281" i="3"/>
  <c r="F321" i="3"/>
  <c r="L328" i="3"/>
  <c r="K328" i="3"/>
  <c r="J328" i="3"/>
  <c r="I328" i="3"/>
  <c r="M328" i="3"/>
  <c r="H330" i="3"/>
  <c r="M330" i="3"/>
  <c r="K330" i="3"/>
  <c r="L330" i="3"/>
  <c r="J330" i="3"/>
  <c r="I330" i="3"/>
  <c r="L374" i="3"/>
  <c r="I374" i="3"/>
  <c r="M374" i="3"/>
  <c r="K374" i="3"/>
  <c r="J374" i="3"/>
  <c r="H374" i="3"/>
  <c r="F409" i="3"/>
  <c r="E412" i="3"/>
  <c r="L103" i="3"/>
  <c r="L101" i="3" s="1"/>
  <c r="L107" i="3"/>
  <c r="L111" i="3"/>
  <c r="M115" i="3"/>
  <c r="L129" i="3"/>
  <c r="I132" i="3"/>
  <c r="L140" i="3"/>
  <c r="K144" i="3"/>
  <c r="H146" i="3"/>
  <c r="H145" i="3" s="1"/>
  <c r="I147" i="3"/>
  <c r="M155" i="3"/>
  <c r="K159" i="3"/>
  <c r="J160" i="3"/>
  <c r="I164" i="3"/>
  <c r="I172" i="3"/>
  <c r="I176" i="3"/>
  <c r="M183" i="3"/>
  <c r="L183" i="3"/>
  <c r="J185" i="3"/>
  <c r="J186" i="3"/>
  <c r="I187" i="3"/>
  <c r="L188" i="3"/>
  <c r="H201" i="3"/>
  <c r="K201" i="3"/>
  <c r="I201" i="3"/>
  <c r="I203" i="3"/>
  <c r="K212" i="3"/>
  <c r="L217" i="3"/>
  <c r="K217" i="3"/>
  <c r="J217" i="3"/>
  <c r="I217" i="3"/>
  <c r="L218" i="3"/>
  <c r="M224" i="3"/>
  <c r="L231" i="3"/>
  <c r="M234" i="3"/>
  <c r="K238" i="3"/>
  <c r="L238" i="3"/>
  <c r="I238" i="3"/>
  <c r="H238" i="3"/>
  <c r="J248" i="3"/>
  <c r="H248" i="3"/>
  <c r="L248" i="3"/>
  <c r="K248" i="3"/>
  <c r="I248" i="3"/>
  <c r="M249" i="3"/>
  <c r="K290" i="3"/>
  <c r="J290" i="3"/>
  <c r="H290" i="3"/>
  <c r="M290" i="3"/>
  <c r="L290" i="3"/>
  <c r="I290" i="3"/>
  <c r="L305" i="3"/>
  <c r="K305" i="3"/>
  <c r="I305" i="3"/>
  <c r="M305" i="3"/>
  <c r="J305" i="3"/>
  <c r="H305" i="3"/>
  <c r="H98" i="3"/>
  <c r="H113" i="3"/>
  <c r="H120" i="3"/>
  <c r="H126" i="3"/>
  <c r="J132" i="3"/>
  <c r="K138" i="3"/>
  <c r="J138" i="3"/>
  <c r="I139" i="3"/>
  <c r="H139" i="3"/>
  <c r="K146" i="3"/>
  <c r="J147" i="3"/>
  <c r="L153" i="3"/>
  <c r="K153" i="3"/>
  <c r="J154" i="3"/>
  <c r="I154" i="3"/>
  <c r="J164" i="3"/>
  <c r="L185" i="3"/>
  <c r="J187" i="3"/>
  <c r="L207" i="3"/>
  <c r="J207" i="3"/>
  <c r="H207" i="3"/>
  <c r="E211" i="3"/>
  <c r="M212" i="3"/>
  <c r="J223" i="3"/>
  <c r="M223" i="3"/>
  <c r="M222" i="3" s="1"/>
  <c r="E222" i="3"/>
  <c r="L223" i="3"/>
  <c r="K223" i="3"/>
  <c r="I223" i="3"/>
  <c r="L230" i="3"/>
  <c r="K230" i="3"/>
  <c r="J230" i="3"/>
  <c r="I230" i="3"/>
  <c r="H230" i="3"/>
  <c r="J236" i="3"/>
  <c r="L324" i="3"/>
  <c r="K324" i="3"/>
  <c r="J324" i="3"/>
  <c r="I324" i="3"/>
  <c r="M324" i="3"/>
  <c r="H324" i="3"/>
  <c r="H328" i="3"/>
  <c r="K341" i="3"/>
  <c r="J341" i="3"/>
  <c r="I341" i="3"/>
  <c r="H341" i="3"/>
  <c r="M341" i="3"/>
  <c r="L341" i="3"/>
  <c r="M358" i="3"/>
  <c r="J358" i="3"/>
  <c r="L358" i="3"/>
  <c r="K358" i="3"/>
  <c r="I358" i="3"/>
  <c r="H358" i="3"/>
  <c r="M362" i="3"/>
  <c r="J362" i="3"/>
  <c r="L362" i="3"/>
  <c r="K362" i="3"/>
  <c r="I362" i="3"/>
  <c r="H362" i="3"/>
  <c r="J120" i="3"/>
  <c r="I126" i="3"/>
  <c r="K132" i="3"/>
  <c r="M137" i="3"/>
  <c r="L137" i="3"/>
  <c r="L146" i="3"/>
  <c r="K147" i="3"/>
  <c r="K164" i="3"/>
  <c r="M180" i="3"/>
  <c r="K180" i="3"/>
  <c r="J180" i="3"/>
  <c r="H182" i="3"/>
  <c r="I184" i="3"/>
  <c r="M185" i="3"/>
  <c r="K187" i="3"/>
  <c r="J204" i="3"/>
  <c r="M204" i="3"/>
  <c r="L204" i="3"/>
  <c r="K204" i="3"/>
  <c r="I204" i="3"/>
  <c r="K220" i="3"/>
  <c r="L225" i="3"/>
  <c r="J225" i="3"/>
  <c r="I225" i="3"/>
  <c r="H225" i="3"/>
  <c r="L232" i="3"/>
  <c r="H232" i="3"/>
  <c r="M232" i="3"/>
  <c r="J232" i="3"/>
  <c r="I232" i="3"/>
  <c r="M236" i="3"/>
  <c r="L250" i="3"/>
  <c r="J250" i="3"/>
  <c r="K250" i="3"/>
  <c r="I250" i="3"/>
  <c r="H250" i="3"/>
  <c r="H245" i="3"/>
  <c r="L245" i="3"/>
  <c r="L246" i="3"/>
  <c r="J246" i="3"/>
  <c r="L247" i="3"/>
  <c r="J247" i="3"/>
  <c r="H247" i="3"/>
  <c r="F255" i="3"/>
  <c r="I257" i="3"/>
  <c r="M262" i="3"/>
  <c r="K262" i="3"/>
  <c r="I262" i="3"/>
  <c r="I265" i="3"/>
  <c r="M280" i="3"/>
  <c r="K280" i="3"/>
  <c r="H282" i="3"/>
  <c r="M285" i="3"/>
  <c r="K285" i="3"/>
  <c r="I285" i="3"/>
  <c r="K287" i="3"/>
  <c r="H292" i="3"/>
  <c r="L296" i="3"/>
  <c r="J296" i="3"/>
  <c r="M297" i="3"/>
  <c r="L297" i="3"/>
  <c r="J297" i="3"/>
  <c r="H297" i="3"/>
  <c r="I298" i="3"/>
  <c r="L301" i="3"/>
  <c r="K301" i="3"/>
  <c r="I301" i="3"/>
  <c r="J306" i="3"/>
  <c r="I306" i="3"/>
  <c r="M306" i="3"/>
  <c r="L311" i="3"/>
  <c r="J311" i="3"/>
  <c r="M312" i="3"/>
  <c r="L312" i="3"/>
  <c r="J312" i="3"/>
  <c r="H312" i="3"/>
  <c r="I333" i="3"/>
  <c r="H333" i="3"/>
  <c r="L333" i="3"/>
  <c r="I337" i="3"/>
  <c r="H337" i="3"/>
  <c r="L337" i="3"/>
  <c r="M344" i="3"/>
  <c r="L344" i="3"/>
  <c r="E343" i="3"/>
  <c r="K344" i="3"/>
  <c r="I344" i="3"/>
  <c r="K350" i="3"/>
  <c r="H350" i="3"/>
  <c r="M350" i="3"/>
  <c r="L350" i="3"/>
  <c r="L389" i="3"/>
  <c r="I389" i="3"/>
  <c r="M389" i="3"/>
  <c r="K389" i="3"/>
  <c r="J389" i="3"/>
  <c r="H389" i="3"/>
  <c r="K401" i="3"/>
  <c r="I401" i="3"/>
  <c r="H401" i="3"/>
  <c r="M401" i="3"/>
  <c r="L401" i="3"/>
  <c r="J401" i="3"/>
  <c r="M403" i="3"/>
  <c r="L403" i="3"/>
  <c r="J403" i="3"/>
  <c r="K403" i="3"/>
  <c r="I403" i="3"/>
  <c r="H403" i="3"/>
  <c r="M408" i="3"/>
  <c r="K408" i="3"/>
  <c r="J408" i="3"/>
  <c r="H408" i="3"/>
  <c r="L408" i="3"/>
  <c r="I408" i="3"/>
  <c r="J467" i="3"/>
  <c r="I467" i="3"/>
  <c r="M467" i="3"/>
  <c r="L467" i="3"/>
  <c r="K467" i="3"/>
  <c r="H467" i="3"/>
  <c r="L470" i="3"/>
  <c r="K470" i="3"/>
  <c r="H470" i="3"/>
  <c r="M470" i="3"/>
  <c r="J470" i="3"/>
  <c r="I470" i="3"/>
  <c r="H472" i="3"/>
  <c r="L472" i="3"/>
  <c r="M472" i="3"/>
  <c r="K472" i="3"/>
  <c r="J472" i="3"/>
  <c r="I472" i="3"/>
  <c r="K478" i="3"/>
  <c r="J478" i="3"/>
  <c r="J475" i="3" s="1"/>
  <c r="M478" i="3"/>
  <c r="L478" i="3"/>
  <c r="I478" i="3"/>
  <c r="H478" i="3"/>
  <c r="J589" i="3"/>
  <c r="M589" i="3"/>
  <c r="L589" i="3"/>
  <c r="K589" i="3"/>
  <c r="I589" i="3"/>
  <c r="H589" i="3"/>
  <c r="L591" i="3"/>
  <c r="K591" i="3"/>
  <c r="M591" i="3"/>
  <c r="J591" i="3"/>
  <c r="I591" i="3"/>
  <c r="H591" i="3"/>
  <c r="J593" i="3"/>
  <c r="H593" i="3"/>
  <c r="M593" i="3"/>
  <c r="L593" i="3"/>
  <c r="K593" i="3"/>
  <c r="I593" i="3"/>
  <c r="L620" i="3"/>
  <c r="I620" i="3"/>
  <c r="H620" i="3"/>
  <c r="M620" i="3"/>
  <c r="K620" i="3"/>
  <c r="J620" i="3"/>
  <c r="F200" i="3"/>
  <c r="L202" i="3"/>
  <c r="L200" i="3" s="1"/>
  <c r="M208" i="3"/>
  <c r="M213" i="3"/>
  <c r="M221" i="3"/>
  <c r="M235" i="3"/>
  <c r="I235" i="3"/>
  <c r="I237" i="3"/>
  <c r="M237" i="3"/>
  <c r="M239" i="3"/>
  <c r="I239" i="3"/>
  <c r="I241" i="3"/>
  <c r="M241" i="3"/>
  <c r="M243" i="3"/>
  <c r="I243" i="3"/>
  <c r="E244" i="3"/>
  <c r="F244" i="3"/>
  <c r="J257" i="3"/>
  <c r="M261" i="3"/>
  <c r="K261" i="3"/>
  <c r="J265" i="3"/>
  <c r="E278" i="3"/>
  <c r="I279" i="3"/>
  <c r="M279" i="3"/>
  <c r="J282" i="3"/>
  <c r="I292" i="3"/>
  <c r="I295" i="3"/>
  <c r="H295" i="3"/>
  <c r="L295" i="3"/>
  <c r="L298" i="3"/>
  <c r="F310" i="3"/>
  <c r="L313" i="3"/>
  <c r="M323" i="3"/>
  <c r="L323" i="3"/>
  <c r="L321" i="3" s="1"/>
  <c r="K323" i="3"/>
  <c r="I323" i="3"/>
  <c r="I321" i="3" s="1"/>
  <c r="H326" i="3"/>
  <c r="M326" i="3"/>
  <c r="K326" i="3"/>
  <c r="K355" i="3"/>
  <c r="H355" i="3"/>
  <c r="M355" i="3"/>
  <c r="L355" i="3"/>
  <c r="J355" i="3"/>
  <c r="F387" i="3"/>
  <c r="E457" i="3"/>
  <c r="F453" i="3"/>
  <c r="J465" i="3"/>
  <c r="L465" i="3"/>
  <c r="K465" i="3"/>
  <c r="I465" i="3"/>
  <c r="I464" i="3" s="1"/>
  <c r="H465" i="3"/>
  <c r="E464" i="3"/>
  <c r="M465" i="3"/>
  <c r="M202" i="3"/>
  <c r="K259" i="3"/>
  <c r="I259" i="3"/>
  <c r="I260" i="3"/>
  <c r="M260" i="3"/>
  <c r="H262" i="3"/>
  <c r="J275" i="3"/>
  <c r="H275" i="3"/>
  <c r="H276" i="3"/>
  <c r="L276" i="3"/>
  <c r="H280" i="3"/>
  <c r="H284" i="3"/>
  <c r="M284" i="3"/>
  <c r="K284" i="3"/>
  <c r="H285" i="3"/>
  <c r="E289" i="3"/>
  <c r="F288" i="3"/>
  <c r="K292" i="3"/>
  <c r="K294" i="3"/>
  <c r="J294" i="3"/>
  <c r="H294" i="3"/>
  <c r="I297" i="3"/>
  <c r="M300" i="3"/>
  <c r="K300" i="3"/>
  <c r="E299" i="3"/>
  <c r="I300" i="3"/>
  <c r="H306" i="3"/>
  <c r="L309" i="3"/>
  <c r="K309" i="3"/>
  <c r="I309" i="3"/>
  <c r="E310" i="3"/>
  <c r="I312" i="3"/>
  <c r="M316" i="3"/>
  <c r="L316" i="3"/>
  <c r="K316" i="3"/>
  <c r="J316" i="3"/>
  <c r="H316" i="3"/>
  <c r="M320" i="3"/>
  <c r="L320" i="3"/>
  <c r="K320" i="3"/>
  <c r="J320" i="3"/>
  <c r="H320" i="3"/>
  <c r="J329" i="3"/>
  <c r="I329" i="3"/>
  <c r="H329" i="3"/>
  <c r="M329" i="3"/>
  <c r="K336" i="3"/>
  <c r="J336" i="3"/>
  <c r="I336" i="3"/>
  <c r="H336" i="3"/>
  <c r="H340" i="3"/>
  <c r="M340" i="3"/>
  <c r="L340" i="3"/>
  <c r="K340" i="3"/>
  <c r="J340" i="3"/>
  <c r="H344" i="3"/>
  <c r="I350" i="3"/>
  <c r="K359" i="3"/>
  <c r="H359" i="3"/>
  <c r="M359" i="3"/>
  <c r="L359" i="3"/>
  <c r="J359" i="3"/>
  <c r="I359" i="3"/>
  <c r="K363" i="3"/>
  <c r="H363" i="3"/>
  <c r="M363" i="3"/>
  <c r="L363" i="3"/>
  <c r="J363" i="3"/>
  <c r="I363" i="3"/>
  <c r="J367" i="3"/>
  <c r="K367" i="3"/>
  <c r="I367" i="3"/>
  <c r="H367" i="3"/>
  <c r="L396" i="3"/>
  <c r="K396" i="3"/>
  <c r="I396" i="3"/>
  <c r="M396" i="3"/>
  <c r="J396" i="3"/>
  <c r="H396" i="3"/>
  <c r="L411" i="3"/>
  <c r="K411" i="3"/>
  <c r="I411" i="3"/>
  <c r="M411" i="3"/>
  <c r="J411" i="3"/>
  <c r="H411" i="3"/>
  <c r="L416" i="3"/>
  <c r="K416" i="3"/>
  <c r="J416" i="3"/>
  <c r="I416" i="3"/>
  <c r="M416" i="3"/>
  <c r="H416" i="3"/>
  <c r="K436" i="3"/>
  <c r="L436" i="3"/>
  <c r="J436" i="3"/>
  <c r="I436" i="3"/>
  <c r="H436" i="3"/>
  <c r="M436" i="3"/>
  <c r="I460" i="3"/>
  <c r="M460" i="3"/>
  <c r="L460" i="3"/>
  <c r="K460" i="3"/>
  <c r="J460" i="3"/>
  <c r="H460" i="3"/>
  <c r="H235" i="3"/>
  <c r="H237" i="3"/>
  <c r="H239" i="3"/>
  <c r="H240" i="3"/>
  <c r="H241" i="3"/>
  <c r="H242" i="3"/>
  <c r="H243" i="3"/>
  <c r="I245" i="3"/>
  <c r="H246" i="3"/>
  <c r="I247" i="3"/>
  <c r="L252" i="3"/>
  <c r="K253" i="3"/>
  <c r="K254" i="3"/>
  <c r="H261" i="3"/>
  <c r="J262" i="3"/>
  <c r="J271" i="3"/>
  <c r="H271" i="3"/>
  <c r="H272" i="3"/>
  <c r="L272" i="3"/>
  <c r="L273" i="3"/>
  <c r="J273" i="3"/>
  <c r="L274" i="3"/>
  <c r="J274" i="3"/>
  <c r="H274" i="3"/>
  <c r="H279" i="3"/>
  <c r="I280" i="3"/>
  <c r="J285" i="3"/>
  <c r="G288" i="3"/>
  <c r="H296" i="3"/>
  <c r="K297" i="3"/>
  <c r="G299" i="3"/>
  <c r="H301" i="3"/>
  <c r="M304" i="3"/>
  <c r="K304" i="3"/>
  <c r="I304" i="3"/>
  <c r="K306" i="3"/>
  <c r="H311" i="3"/>
  <c r="K312" i="3"/>
  <c r="H322" i="3"/>
  <c r="M322" i="3"/>
  <c r="K322" i="3"/>
  <c r="E321" i="3"/>
  <c r="H323" i="3"/>
  <c r="I326" i="3"/>
  <c r="E332" i="3"/>
  <c r="J333" i="3"/>
  <c r="J337" i="3"/>
  <c r="J344" i="3"/>
  <c r="J348" i="3"/>
  <c r="I348" i="3"/>
  <c r="H348" i="3"/>
  <c r="M348" i="3"/>
  <c r="J350" i="3"/>
  <c r="I355" i="3"/>
  <c r="L361" i="3"/>
  <c r="M361" i="3"/>
  <c r="K361" i="3"/>
  <c r="J361" i="3"/>
  <c r="I361" i="3"/>
  <c r="H361" i="3"/>
  <c r="K373" i="3"/>
  <c r="I373" i="3"/>
  <c r="M373" i="3"/>
  <c r="L373" i="3"/>
  <c r="J373" i="3"/>
  <c r="H373" i="3"/>
  <c r="J375" i="3"/>
  <c r="M375" i="3"/>
  <c r="L375" i="3"/>
  <c r="K375" i="3"/>
  <c r="I375" i="3"/>
  <c r="H375" i="3"/>
  <c r="H213" i="3"/>
  <c r="H221" i="3"/>
  <c r="H226" i="3"/>
  <c r="J235" i="3"/>
  <c r="J233" i="3" s="1"/>
  <c r="J237" i="3"/>
  <c r="J239" i="3"/>
  <c r="I240" i="3"/>
  <c r="J241" i="3"/>
  <c r="I242" i="3"/>
  <c r="J243" i="3"/>
  <c r="J245" i="3"/>
  <c r="I246" i="3"/>
  <c r="K247" i="3"/>
  <c r="K244" i="3" s="1"/>
  <c r="M258" i="3"/>
  <c r="K258" i="3"/>
  <c r="I258" i="3"/>
  <c r="H260" i="3"/>
  <c r="H255" i="3" s="1"/>
  <c r="I261" i="3"/>
  <c r="L262" i="3"/>
  <c r="J267" i="3"/>
  <c r="H267" i="3"/>
  <c r="H268" i="3"/>
  <c r="L268" i="3"/>
  <c r="L269" i="3"/>
  <c r="J269" i="3"/>
  <c r="E270" i="3"/>
  <c r="J279" i="3"/>
  <c r="J280" i="3"/>
  <c r="J283" i="3"/>
  <c r="I283" i="3"/>
  <c r="M283" i="3"/>
  <c r="I284" i="3"/>
  <c r="L285" i="3"/>
  <c r="J295" i="3"/>
  <c r="I296" i="3"/>
  <c r="H300" i="3"/>
  <c r="J301" i="3"/>
  <c r="L306" i="3"/>
  <c r="M308" i="3"/>
  <c r="K308" i="3"/>
  <c r="I308" i="3"/>
  <c r="I311" i="3"/>
  <c r="I314" i="3"/>
  <c r="H314" i="3"/>
  <c r="L314" i="3"/>
  <c r="I316" i="3"/>
  <c r="I318" i="3"/>
  <c r="H318" i="3"/>
  <c r="L318" i="3"/>
  <c r="I320" i="3"/>
  <c r="G321" i="3"/>
  <c r="J323" i="3"/>
  <c r="J325" i="3"/>
  <c r="I325" i="3"/>
  <c r="H325" i="3"/>
  <c r="M325" i="3"/>
  <c r="J326" i="3"/>
  <c r="K329" i="3"/>
  <c r="K333" i="3"/>
  <c r="K337" i="3"/>
  <c r="J352" i="3"/>
  <c r="M352" i="3"/>
  <c r="L352" i="3"/>
  <c r="K352" i="3"/>
  <c r="I352" i="3"/>
  <c r="E357" i="3"/>
  <c r="E354" i="3" s="1"/>
  <c r="F354" i="3"/>
  <c r="L367" i="3"/>
  <c r="K388" i="3"/>
  <c r="E387" i="3"/>
  <c r="I388" i="3"/>
  <c r="M388" i="3"/>
  <c r="L388" i="3"/>
  <c r="L387" i="3" s="1"/>
  <c r="J388" i="3"/>
  <c r="H388" i="3"/>
  <c r="J390" i="3"/>
  <c r="M390" i="3"/>
  <c r="L390" i="3"/>
  <c r="K390" i="3"/>
  <c r="I390" i="3"/>
  <c r="H390" i="3"/>
  <c r="I402" i="3"/>
  <c r="L402" i="3"/>
  <c r="M402" i="3"/>
  <c r="K402" i="3"/>
  <c r="J402" i="3"/>
  <c r="H402" i="3"/>
  <c r="J429" i="3"/>
  <c r="M429" i="3"/>
  <c r="L429" i="3"/>
  <c r="K429" i="3"/>
  <c r="I429" i="3"/>
  <c r="H429" i="3"/>
  <c r="M257" i="3"/>
  <c r="K257" i="3"/>
  <c r="K255" i="3" s="1"/>
  <c r="M265" i="3"/>
  <c r="K265" i="3"/>
  <c r="L282" i="3"/>
  <c r="K282" i="3"/>
  <c r="I282" i="3"/>
  <c r="J287" i="3"/>
  <c r="I287" i="3"/>
  <c r="M287" i="3"/>
  <c r="L292" i="3"/>
  <c r="J292" i="3"/>
  <c r="M293" i="3"/>
  <c r="L293" i="3"/>
  <c r="J293" i="3"/>
  <c r="H293" i="3"/>
  <c r="K296" i="3"/>
  <c r="K298" i="3"/>
  <c r="J298" i="3"/>
  <c r="H298" i="3"/>
  <c r="M301" i="3"/>
  <c r="H303" i="3"/>
  <c r="M303" i="3"/>
  <c r="K303" i="3"/>
  <c r="K311" i="3"/>
  <c r="K313" i="3"/>
  <c r="J313" i="3"/>
  <c r="H313" i="3"/>
  <c r="M331" i="3"/>
  <c r="L331" i="3"/>
  <c r="K331" i="3"/>
  <c r="I331" i="3"/>
  <c r="M333" i="3"/>
  <c r="M337" i="3"/>
  <c r="L342" i="3"/>
  <c r="I342" i="3"/>
  <c r="H342" i="3"/>
  <c r="M342" i="3"/>
  <c r="M345" i="3"/>
  <c r="L345" i="3"/>
  <c r="K345" i="3"/>
  <c r="J345" i="3"/>
  <c r="H345" i="3"/>
  <c r="K484" i="3"/>
  <c r="M484" i="3"/>
  <c r="L484" i="3"/>
  <c r="J484" i="3"/>
  <c r="I484" i="3"/>
  <c r="H484" i="3"/>
  <c r="I208" i="3"/>
  <c r="J226" i="3"/>
  <c r="I227" i="3"/>
  <c r="L235" i="3"/>
  <c r="L237" i="3"/>
  <c r="L239" i="3"/>
  <c r="L240" i="3"/>
  <c r="L241" i="3"/>
  <c r="L242" i="3"/>
  <c r="L243" i="3"/>
  <c r="M245" i="3"/>
  <c r="M246" i="3"/>
  <c r="J252" i="3"/>
  <c r="H252" i="3"/>
  <c r="H253" i="3"/>
  <c r="L253" i="3"/>
  <c r="L254" i="3"/>
  <c r="J254" i="3"/>
  <c r="I256" i="3"/>
  <c r="M256" i="3"/>
  <c r="J259" i="3"/>
  <c r="K260" i="3"/>
  <c r="L261" i="3"/>
  <c r="L255" i="3" s="1"/>
  <c r="I264" i="3"/>
  <c r="M264" i="3"/>
  <c r="I271" i="3"/>
  <c r="I272" i="3"/>
  <c r="H273" i="3"/>
  <c r="I274" i="3"/>
  <c r="K275" i="3"/>
  <c r="J276" i="3"/>
  <c r="L279" i="3"/>
  <c r="L284" i="3"/>
  <c r="I291" i="3"/>
  <c r="H291" i="3"/>
  <c r="L291" i="3"/>
  <c r="L294" i="3"/>
  <c r="M295" i="3"/>
  <c r="M296" i="3"/>
  <c r="L300" i="3"/>
  <c r="J304" i="3"/>
  <c r="H307" i="3"/>
  <c r="M307" i="3"/>
  <c r="K307" i="3"/>
  <c r="J309" i="3"/>
  <c r="M311" i="3"/>
  <c r="M310" i="3" s="1"/>
  <c r="K317" i="3"/>
  <c r="J317" i="3"/>
  <c r="I317" i="3"/>
  <c r="H317" i="3"/>
  <c r="J322" i="3"/>
  <c r="K325" i="3"/>
  <c r="M335" i="3"/>
  <c r="L335" i="3"/>
  <c r="K335" i="3"/>
  <c r="J335" i="3"/>
  <c r="H335" i="3"/>
  <c r="M336" i="3"/>
  <c r="J339" i="3"/>
  <c r="M339" i="3"/>
  <c r="L339" i="3"/>
  <c r="K339" i="3"/>
  <c r="H339" i="3"/>
  <c r="G343" i="3"/>
  <c r="I347" i="3"/>
  <c r="L347" i="3"/>
  <c r="K347" i="3"/>
  <c r="J347" i="3"/>
  <c r="H347" i="3"/>
  <c r="L348" i="3"/>
  <c r="H352" i="3"/>
  <c r="I364" i="3"/>
  <c r="M364" i="3"/>
  <c r="L364" i="3"/>
  <c r="K364" i="3"/>
  <c r="J364" i="3"/>
  <c r="H364" i="3"/>
  <c r="L366" i="3"/>
  <c r="L365" i="3" s="1"/>
  <c r="I366" i="3"/>
  <c r="K366" i="3"/>
  <c r="J366" i="3"/>
  <c r="J365" i="3" s="1"/>
  <c r="H366" i="3"/>
  <c r="E365" i="3"/>
  <c r="K386" i="3"/>
  <c r="H386" i="3"/>
  <c r="M386" i="3"/>
  <c r="L386" i="3"/>
  <c r="J386" i="3"/>
  <c r="I386" i="3"/>
  <c r="J315" i="3"/>
  <c r="J319" i="3"/>
  <c r="J334" i="3"/>
  <c r="J338" i="3"/>
  <c r="K351" i="3"/>
  <c r="J353" i="3"/>
  <c r="J356" i="3"/>
  <c r="H360" i="3"/>
  <c r="H372" i="3"/>
  <c r="M372" i="3"/>
  <c r="K372" i="3"/>
  <c r="I406" i="3"/>
  <c r="L406" i="3"/>
  <c r="M407" i="3"/>
  <c r="L407" i="3"/>
  <c r="J407" i="3"/>
  <c r="M422" i="3"/>
  <c r="L422" i="3"/>
  <c r="K422" i="3"/>
  <c r="K420" i="3" s="1"/>
  <c r="J422" i="3"/>
  <c r="L424" i="3"/>
  <c r="K424" i="3"/>
  <c r="J424" i="3"/>
  <c r="I424" i="3"/>
  <c r="H424" i="3"/>
  <c r="K455" i="3"/>
  <c r="M455" i="3"/>
  <c r="L455" i="3"/>
  <c r="J455" i="3"/>
  <c r="I455" i="3"/>
  <c r="H455" i="3"/>
  <c r="K463" i="3"/>
  <c r="M463" i="3"/>
  <c r="L463" i="3"/>
  <c r="J463" i="3"/>
  <c r="I463" i="3"/>
  <c r="H463" i="3"/>
  <c r="I502" i="3"/>
  <c r="H502" i="3"/>
  <c r="M502" i="3"/>
  <c r="K502" i="3"/>
  <c r="L502" i="3"/>
  <c r="J502" i="3"/>
  <c r="E586" i="3"/>
  <c r="F585" i="3"/>
  <c r="F365" i="3"/>
  <c r="H368" i="3"/>
  <c r="M368" i="3"/>
  <c r="M365" i="3" s="1"/>
  <c r="L370" i="3"/>
  <c r="I370" i="3"/>
  <c r="J371" i="3"/>
  <c r="M371" i="3"/>
  <c r="K382" i="3"/>
  <c r="H382" i="3"/>
  <c r="I383" i="3"/>
  <c r="L383" i="3"/>
  <c r="L384" i="3"/>
  <c r="J384" i="3"/>
  <c r="M385" i="3"/>
  <c r="J385" i="3"/>
  <c r="H385" i="3"/>
  <c r="H395" i="3"/>
  <c r="M395" i="3"/>
  <c r="K395" i="3"/>
  <c r="K405" i="3"/>
  <c r="I405" i="3"/>
  <c r="H405" i="3"/>
  <c r="H410" i="3"/>
  <c r="M410" i="3"/>
  <c r="K410" i="3"/>
  <c r="E409" i="3"/>
  <c r="K438" i="3"/>
  <c r="L438" i="3"/>
  <c r="J438" i="3"/>
  <c r="I438" i="3"/>
  <c r="H438" i="3"/>
  <c r="H449" i="3"/>
  <c r="L449" i="3"/>
  <c r="M449" i="3"/>
  <c r="K449" i="3"/>
  <c r="M458" i="3"/>
  <c r="I458" i="3"/>
  <c r="L458" i="3"/>
  <c r="K458" i="3"/>
  <c r="J458" i="3"/>
  <c r="H458" i="3"/>
  <c r="F486" i="3"/>
  <c r="E487" i="3"/>
  <c r="L516" i="3"/>
  <c r="K516" i="3"/>
  <c r="H516" i="3"/>
  <c r="M516" i="3"/>
  <c r="J516" i="3"/>
  <c r="I516" i="3"/>
  <c r="L522" i="3"/>
  <c r="K522" i="3"/>
  <c r="J522" i="3"/>
  <c r="I522" i="3"/>
  <c r="M522" i="3"/>
  <c r="H522" i="3"/>
  <c r="L315" i="3"/>
  <c r="L319" i="3"/>
  <c r="L334" i="3"/>
  <c r="L338" i="3"/>
  <c r="M351" i="3"/>
  <c r="L356" i="3"/>
  <c r="K360" i="3"/>
  <c r="I372" i="3"/>
  <c r="M400" i="3"/>
  <c r="K400" i="3"/>
  <c r="J400" i="3"/>
  <c r="H400" i="3"/>
  <c r="H407" i="3"/>
  <c r="G409" i="3"/>
  <c r="H418" i="3"/>
  <c r="M418" i="3"/>
  <c r="L418" i="3"/>
  <c r="K418" i="3"/>
  <c r="H422" i="3"/>
  <c r="K432" i="3"/>
  <c r="E431" i="3"/>
  <c r="L432" i="3"/>
  <c r="J432" i="3"/>
  <c r="J431" i="3" s="1"/>
  <c r="I432" i="3"/>
  <c r="H432" i="3"/>
  <c r="K461" i="3"/>
  <c r="M461" i="3"/>
  <c r="L461" i="3"/>
  <c r="J461" i="3"/>
  <c r="I461" i="3"/>
  <c r="H461" i="3"/>
  <c r="M485" i="3"/>
  <c r="L485" i="3"/>
  <c r="I485" i="3"/>
  <c r="K485" i="3"/>
  <c r="J485" i="3"/>
  <c r="H485" i="3"/>
  <c r="I506" i="3"/>
  <c r="H506" i="3"/>
  <c r="M506" i="3"/>
  <c r="K506" i="3"/>
  <c r="L506" i="3"/>
  <c r="J506" i="3"/>
  <c r="M550" i="3"/>
  <c r="L550" i="3"/>
  <c r="K550" i="3"/>
  <c r="J550" i="3"/>
  <c r="I550" i="3"/>
  <c r="H550" i="3"/>
  <c r="I368" i="3"/>
  <c r="H371" i="3"/>
  <c r="K378" i="3"/>
  <c r="K376" i="3" s="1"/>
  <c r="H378" i="3"/>
  <c r="I379" i="3"/>
  <c r="I376" i="3" s="1"/>
  <c r="L379" i="3"/>
  <c r="L380" i="3"/>
  <c r="J380" i="3"/>
  <c r="M381" i="3"/>
  <c r="J381" i="3"/>
  <c r="H381" i="3"/>
  <c r="I385" i="3"/>
  <c r="K392" i="3"/>
  <c r="I392" i="3"/>
  <c r="L393" i="3"/>
  <c r="I393" i="3"/>
  <c r="J394" i="3"/>
  <c r="H394" i="3"/>
  <c r="M394" i="3"/>
  <c r="I395" i="3"/>
  <c r="G398" i="3"/>
  <c r="I410" i="3"/>
  <c r="H414" i="3"/>
  <c r="M414" i="3"/>
  <c r="K414" i="3"/>
  <c r="L447" i="3"/>
  <c r="H447" i="3"/>
  <c r="I447" i="3"/>
  <c r="M447" i="3"/>
  <c r="I449" i="3"/>
  <c r="I456" i="3"/>
  <c r="M456" i="3"/>
  <c r="L456" i="3"/>
  <c r="K456" i="3"/>
  <c r="J456" i="3"/>
  <c r="H456" i="3"/>
  <c r="H468" i="3"/>
  <c r="L468" i="3"/>
  <c r="M468" i="3"/>
  <c r="K468" i="3"/>
  <c r="J468" i="3"/>
  <c r="I468" i="3"/>
  <c r="J471" i="3"/>
  <c r="I471" i="3"/>
  <c r="M471" i="3"/>
  <c r="L471" i="3"/>
  <c r="K471" i="3"/>
  <c r="H471" i="3"/>
  <c r="L474" i="3"/>
  <c r="K474" i="3"/>
  <c r="H474" i="3"/>
  <c r="M474" i="3"/>
  <c r="J474" i="3"/>
  <c r="I474" i="3"/>
  <c r="K520" i="3"/>
  <c r="E519" i="3"/>
  <c r="J520" i="3"/>
  <c r="H520" i="3"/>
  <c r="M520" i="3"/>
  <c r="L520" i="3"/>
  <c r="I520" i="3"/>
  <c r="M546" i="3"/>
  <c r="L546" i="3"/>
  <c r="K546" i="3"/>
  <c r="J546" i="3"/>
  <c r="I546" i="3"/>
  <c r="H546" i="3"/>
  <c r="L579" i="3"/>
  <c r="K579" i="3"/>
  <c r="J579" i="3"/>
  <c r="I579" i="3"/>
  <c r="H579" i="3"/>
  <c r="M579" i="3"/>
  <c r="F343" i="3"/>
  <c r="M360" i="3"/>
  <c r="J368" i="3"/>
  <c r="H370" i="3"/>
  <c r="I371" i="3"/>
  <c r="I382" i="3"/>
  <c r="H383" i="3"/>
  <c r="H384" i="3"/>
  <c r="K385" i="3"/>
  <c r="J395" i="3"/>
  <c r="E399" i="3"/>
  <c r="F398" i="3"/>
  <c r="M404" i="3"/>
  <c r="K404" i="3"/>
  <c r="J404" i="3"/>
  <c r="H404" i="3"/>
  <c r="J405" i="3"/>
  <c r="J406" i="3"/>
  <c r="K407" i="3"/>
  <c r="J410" i="3"/>
  <c r="K434" i="3"/>
  <c r="L434" i="3"/>
  <c r="J434" i="3"/>
  <c r="I434" i="3"/>
  <c r="H434" i="3"/>
  <c r="M438" i="3"/>
  <c r="K440" i="3"/>
  <c r="L440" i="3"/>
  <c r="J440" i="3"/>
  <c r="I440" i="3"/>
  <c r="H440" i="3"/>
  <c r="J449" i="3"/>
  <c r="K459" i="3"/>
  <c r="M459" i="3"/>
  <c r="L459" i="3"/>
  <c r="J459" i="3"/>
  <c r="I459" i="3"/>
  <c r="H459" i="3"/>
  <c r="L466" i="3"/>
  <c r="K466" i="3"/>
  <c r="H466" i="3"/>
  <c r="M466" i="3"/>
  <c r="J466" i="3"/>
  <c r="I466" i="3"/>
  <c r="L489" i="3"/>
  <c r="K489" i="3"/>
  <c r="H489" i="3"/>
  <c r="M489" i="3"/>
  <c r="J489" i="3"/>
  <c r="I489" i="3"/>
  <c r="I525" i="3"/>
  <c r="H525" i="3"/>
  <c r="M525" i="3"/>
  <c r="L525" i="3"/>
  <c r="K525" i="3"/>
  <c r="J525" i="3"/>
  <c r="E542" i="3"/>
  <c r="F541" i="3"/>
  <c r="H353" i="3"/>
  <c r="M353" i="3"/>
  <c r="K368" i="3"/>
  <c r="J370" i="3"/>
  <c r="K371" i="3"/>
  <c r="M377" i="3"/>
  <c r="M376" i="3" s="1"/>
  <c r="J377" i="3"/>
  <c r="H377" i="3"/>
  <c r="H376" i="3" s="1"/>
  <c r="I381" i="3"/>
  <c r="J382" i="3"/>
  <c r="J383" i="3"/>
  <c r="I384" i="3"/>
  <c r="L385" i="3"/>
  <c r="L376" i="3" s="1"/>
  <c r="H391" i="3"/>
  <c r="M391" i="3"/>
  <c r="K391" i="3"/>
  <c r="I394" i="3"/>
  <c r="L395" i="3"/>
  <c r="L405" i="3"/>
  <c r="L410" i="3"/>
  <c r="J413" i="3"/>
  <c r="H413" i="3"/>
  <c r="M413" i="3"/>
  <c r="I414" i="3"/>
  <c r="J417" i="3"/>
  <c r="I417" i="3"/>
  <c r="H417" i="3"/>
  <c r="M417" i="3"/>
  <c r="J420" i="3"/>
  <c r="M423" i="3"/>
  <c r="L423" i="3"/>
  <c r="K423" i="3"/>
  <c r="J423" i="3"/>
  <c r="I423" i="3"/>
  <c r="I420" i="3" s="1"/>
  <c r="H423" i="3"/>
  <c r="J425" i="3"/>
  <c r="K425" i="3"/>
  <c r="I425" i="3"/>
  <c r="H425" i="3"/>
  <c r="M431" i="3"/>
  <c r="J447" i="3"/>
  <c r="M454" i="3"/>
  <c r="I454" i="3"/>
  <c r="L454" i="3"/>
  <c r="K454" i="3"/>
  <c r="J454" i="3"/>
  <c r="H454" i="3"/>
  <c r="M462" i="3"/>
  <c r="I462" i="3"/>
  <c r="L462" i="3"/>
  <c r="K462" i="3"/>
  <c r="J462" i="3"/>
  <c r="H462" i="3"/>
  <c r="K482" i="3"/>
  <c r="J482" i="3"/>
  <c r="L482" i="3"/>
  <c r="I482" i="3"/>
  <c r="H482" i="3"/>
  <c r="H514" i="3"/>
  <c r="L514" i="3"/>
  <c r="J514" i="3"/>
  <c r="M514" i="3"/>
  <c r="K514" i="3"/>
  <c r="I514" i="3"/>
  <c r="I415" i="3"/>
  <c r="I419" i="3"/>
  <c r="F420" i="3"/>
  <c r="L421" i="3"/>
  <c r="M426" i="3"/>
  <c r="I428" i="3"/>
  <c r="I433" i="3"/>
  <c r="M433" i="3"/>
  <c r="M435" i="3"/>
  <c r="I435" i="3"/>
  <c r="I437" i="3"/>
  <c r="M437" i="3"/>
  <c r="M439" i="3"/>
  <c r="I439" i="3"/>
  <c r="I441" i="3"/>
  <c r="M441" i="3"/>
  <c r="E443" i="3"/>
  <c r="M446" i="3"/>
  <c r="K450" i="3"/>
  <c r="J451" i="3"/>
  <c r="I452" i="3"/>
  <c r="F464" i="3"/>
  <c r="I476" i="3"/>
  <c r="I475" i="3" s="1"/>
  <c r="M480" i="3"/>
  <c r="I483" i="3"/>
  <c r="H483" i="3"/>
  <c r="M483" i="3"/>
  <c r="K490" i="3"/>
  <c r="J491" i="3"/>
  <c r="M499" i="3"/>
  <c r="K501" i="3"/>
  <c r="K497" i="3" s="1"/>
  <c r="J501" i="3"/>
  <c r="M501" i="3"/>
  <c r="J507" i="3"/>
  <c r="J513" i="3"/>
  <c r="I513" i="3"/>
  <c r="L513" i="3"/>
  <c r="M527" i="3"/>
  <c r="L527" i="3"/>
  <c r="J527" i="3"/>
  <c r="I527" i="3"/>
  <c r="H527" i="3"/>
  <c r="L539" i="3"/>
  <c r="K539" i="3"/>
  <c r="J539" i="3"/>
  <c r="I539" i="3"/>
  <c r="H539" i="3"/>
  <c r="L562" i="3"/>
  <c r="K562" i="3"/>
  <c r="J562" i="3"/>
  <c r="I562" i="3"/>
  <c r="H562" i="3"/>
  <c r="E565" i="3"/>
  <c r="F563" i="3"/>
  <c r="H581" i="3"/>
  <c r="J581" i="3"/>
  <c r="I581" i="3"/>
  <c r="M581" i="3"/>
  <c r="L581" i="3"/>
  <c r="M421" i="3"/>
  <c r="H445" i="3"/>
  <c r="L445" i="3"/>
  <c r="K505" i="3"/>
  <c r="J505" i="3"/>
  <c r="M505" i="3"/>
  <c r="L512" i="3"/>
  <c r="K512" i="3"/>
  <c r="H512" i="3"/>
  <c r="K524" i="3"/>
  <c r="J524" i="3"/>
  <c r="H524" i="3"/>
  <c r="M524" i="3"/>
  <c r="I529" i="3"/>
  <c r="H529" i="3"/>
  <c r="M529" i="3"/>
  <c r="L529" i="3"/>
  <c r="K529" i="3"/>
  <c r="L531" i="3"/>
  <c r="L530" i="3" s="1"/>
  <c r="K531" i="3"/>
  <c r="E530" i="3"/>
  <c r="I531" i="3"/>
  <c r="H531" i="3"/>
  <c r="L535" i="3"/>
  <c r="K535" i="3"/>
  <c r="J535" i="3"/>
  <c r="I535" i="3"/>
  <c r="H535" i="3"/>
  <c r="K543" i="3"/>
  <c r="J543" i="3"/>
  <c r="I543" i="3"/>
  <c r="H543" i="3"/>
  <c r="M543" i="3"/>
  <c r="K547" i="3"/>
  <c r="J547" i="3"/>
  <c r="I547" i="3"/>
  <c r="H547" i="3"/>
  <c r="M547" i="3"/>
  <c r="K551" i="3"/>
  <c r="J551" i="3"/>
  <c r="I551" i="3"/>
  <c r="H551" i="3"/>
  <c r="M551" i="3"/>
  <c r="L554" i="3"/>
  <c r="K554" i="3"/>
  <c r="K552" i="3" s="1"/>
  <c r="J554" i="3"/>
  <c r="I554" i="3"/>
  <c r="E552" i="3"/>
  <c r="H554" i="3"/>
  <c r="L558" i="3"/>
  <c r="K558" i="3"/>
  <c r="J558" i="3"/>
  <c r="I558" i="3"/>
  <c r="H558" i="3"/>
  <c r="I571" i="3"/>
  <c r="H571" i="3"/>
  <c r="M571" i="3"/>
  <c r="L571" i="3"/>
  <c r="K571" i="3"/>
  <c r="M584" i="3"/>
  <c r="J584" i="3"/>
  <c r="L584" i="3"/>
  <c r="K584" i="3"/>
  <c r="I584" i="3"/>
  <c r="H584" i="3"/>
  <c r="K415" i="3"/>
  <c r="K419" i="3"/>
  <c r="K428" i="3"/>
  <c r="H433" i="3"/>
  <c r="H435" i="3"/>
  <c r="H437" i="3"/>
  <c r="H439" i="3"/>
  <c r="H441" i="3"/>
  <c r="M450" i="3"/>
  <c r="L452" i="3"/>
  <c r="L476" i="3"/>
  <c r="M481" i="3"/>
  <c r="L481" i="3"/>
  <c r="I481" i="3"/>
  <c r="J483" i="3"/>
  <c r="M500" i="3"/>
  <c r="L500" i="3"/>
  <c r="L497" i="3" s="1"/>
  <c r="I500" i="3"/>
  <c r="H501" i="3"/>
  <c r="E510" i="3"/>
  <c r="F519" i="3"/>
  <c r="L526" i="3"/>
  <c r="K526" i="3"/>
  <c r="J526" i="3"/>
  <c r="I526" i="3"/>
  <c r="K527" i="3"/>
  <c r="M569" i="3"/>
  <c r="L569" i="3"/>
  <c r="K569" i="3"/>
  <c r="J569" i="3"/>
  <c r="I569" i="3"/>
  <c r="H569" i="3"/>
  <c r="K581" i="3"/>
  <c r="L588" i="3"/>
  <c r="I588" i="3"/>
  <c r="M588" i="3"/>
  <c r="K588" i="3"/>
  <c r="J588" i="3"/>
  <c r="H588" i="3"/>
  <c r="L592" i="3"/>
  <c r="J592" i="3"/>
  <c r="I592" i="3"/>
  <c r="M592" i="3"/>
  <c r="K592" i="3"/>
  <c r="H592" i="3"/>
  <c r="I605" i="3"/>
  <c r="M605" i="3"/>
  <c r="L605" i="3"/>
  <c r="K605" i="3"/>
  <c r="J605" i="3"/>
  <c r="H605" i="3"/>
  <c r="L675" i="3"/>
  <c r="K675" i="3"/>
  <c r="K673" i="3" s="1"/>
  <c r="Q64" i="5" s="1"/>
  <c r="J675" i="3"/>
  <c r="M675" i="3"/>
  <c r="I675" i="3"/>
  <c r="H675" i="3"/>
  <c r="E673" i="3"/>
  <c r="L415" i="3"/>
  <c r="L419" i="3"/>
  <c r="M428" i="3"/>
  <c r="M452" i="3"/>
  <c r="I479" i="3"/>
  <c r="H479" i="3"/>
  <c r="H475" i="3" s="1"/>
  <c r="M479" i="3"/>
  <c r="J494" i="3"/>
  <c r="I494" i="3"/>
  <c r="H495" i="3"/>
  <c r="L495" i="3"/>
  <c r="I498" i="3"/>
  <c r="H498" i="3"/>
  <c r="M498" i="3"/>
  <c r="K503" i="3"/>
  <c r="I503" i="3"/>
  <c r="M504" i="3"/>
  <c r="L504" i="3"/>
  <c r="I504" i="3"/>
  <c r="H505" i="3"/>
  <c r="J509" i="3"/>
  <c r="I509" i="3"/>
  <c r="L509" i="3"/>
  <c r="I521" i="3"/>
  <c r="H521" i="3"/>
  <c r="M521" i="3"/>
  <c r="L521" i="3"/>
  <c r="K521" i="3"/>
  <c r="I524" i="3"/>
  <c r="J529" i="3"/>
  <c r="L543" i="3"/>
  <c r="L547" i="3"/>
  <c r="L551" i="3"/>
  <c r="M562" i="3"/>
  <c r="K566" i="3"/>
  <c r="J566" i="3"/>
  <c r="I566" i="3"/>
  <c r="H566" i="3"/>
  <c r="M566" i="3"/>
  <c r="J571" i="3"/>
  <c r="F574" i="3"/>
  <c r="K668" i="3"/>
  <c r="J668" i="3"/>
  <c r="I668" i="3"/>
  <c r="H668" i="3"/>
  <c r="M668" i="3"/>
  <c r="L668" i="3"/>
  <c r="H421" i="3"/>
  <c r="H420" i="3" s="1"/>
  <c r="I426" i="3"/>
  <c r="I445" i="3"/>
  <c r="H446" i="3"/>
  <c r="L451" i="3"/>
  <c r="H451" i="3"/>
  <c r="K476" i="3"/>
  <c r="E475" i="3"/>
  <c r="H480" i="3"/>
  <c r="J490" i="3"/>
  <c r="I490" i="3"/>
  <c r="H491" i="3"/>
  <c r="L491" i="3"/>
  <c r="L493" i="3"/>
  <c r="K493" i="3"/>
  <c r="H493" i="3"/>
  <c r="E497" i="3"/>
  <c r="G497" i="3"/>
  <c r="H499" i="3"/>
  <c r="L501" i="3"/>
  <c r="I505" i="3"/>
  <c r="K507" i="3"/>
  <c r="I507" i="3"/>
  <c r="I512" i="3"/>
  <c r="H518" i="3"/>
  <c r="M518" i="3"/>
  <c r="L518" i="3"/>
  <c r="J518" i="3"/>
  <c r="G519" i="3"/>
  <c r="L524" i="3"/>
  <c r="K528" i="3"/>
  <c r="J528" i="3"/>
  <c r="H528" i="3"/>
  <c r="M528" i="3"/>
  <c r="J531" i="3"/>
  <c r="M535" i="3"/>
  <c r="H537" i="3"/>
  <c r="M537" i="3"/>
  <c r="L537" i="3"/>
  <c r="K537" i="3"/>
  <c r="J537" i="3"/>
  <c r="M554" i="3"/>
  <c r="M552" i="3" s="1"/>
  <c r="M558" i="3"/>
  <c r="M573" i="3"/>
  <c r="L573" i="3"/>
  <c r="K573" i="3"/>
  <c r="J573" i="3"/>
  <c r="I573" i="3"/>
  <c r="H573" i="3"/>
  <c r="E608" i="3"/>
  <c r="F607" i="3"/>
  <c r="J426" i="3"/>
  <c r="L433" i="3"/>
  <c r="L435" i="3"/>
  <c r="J445" i="3"/>
  <c r="I446" i="3"/>
  <c r="M477" i="3"/>
  <c r="M475" i="3" s="1"/>
  <c r="L477" i="3"/>
  <c r="I477" i="3"/>
  <c r="J479" i="3"/>
  <c r="I480" i="3"/>
  <c r="F497" i="3"/>
  <c r="J498" i="3"/>
  <c r="J497" i="3" s="1"/>
  <c r="I499" i="3"/>
  <c r="H504" i="3"/>
  <c r="L505" i="3"/>
  <c r="J512" i="3"/>
  <c r="M513" i="3"/>
  <c r="J517" i="3"/>
  <c r="I517" i="3"/>
  <c r="L517" i="3"/>
  <c r="J521" i="3"/>
  <c r="M523" i="3"/>
  <c r="L523" i="3"/>
  <c r="J523" i="3"/>
  <c r="I523" i="3"/>
  <c r="H523" i="3"/>
  <c r="H526" i="3"/>
  <c r="M531" i="3"/>
  <c r="H533" i="3"/>
  <c r="M533" i="3"/>
  <c r="L533" i="3"/>
  <c r="K533" i="3"/>
  <c r="J533" i="3"/>
  <c r="I544" i="3"/>
  <c r="H544" i="3"/>
  <c r="M544" i="3"/>
  <c r="L544" i="3"/>
  <c r="K544" i="3"/>
  <c r="I548" i="3"/>
  <c r="H548" i="3"/>
  <c r="M548" i="3"/>
  <c r="L548" i="3"/>
  <c r="K548" i="3"/>
  <c r="L566" i="3"/>
  <c r="K570" i="3"/>
  <c r="J570" i="3"/>
  <c r="I570" i="3"/>
  <c r="H570" i="3"/>
  <c r="M570" i="3"/>
  <c r="K664" i="3"/>
  <c r="I664" i="3"/>
  <c r="M664" i="3"/>
  <c r="L664" i="3"/>
  <c r="J664" i="3"/>
  <c r="H664" i="3"/>
  <c r="L532" i="3"/>
  <c r="L536" i="3"/>
  <c r="L540" i="3"/>
  <c r="I545" i="3"/>
  <c r="I549" i="3"/>
  <c r="L555" i="3"/>
  <c r="L552" i="3" s="1"/>
  <c r="J556" i="3"/>
  <c r="L559" i="3"/>
  <c r="J560" i="3"/>
  <c r="I564" i="3"/>
  <c r="I568" i="3"/>
  <c r="I572" i="3"/>
  <c r="J575" i="3"/>
  <c r="M580" i="3"/>
  <c r="J582" i="3"/>
  <c r="G585" i="3"/>
  <c r="H590" i="3"/>
  <c r="M590" i="3"/>
  <c r="K604" i="3"/>
  <c r="I604" i="3"/>
  <c r="H604" i="3"/>
  <c r="H596" i="3" s="1"/>
  <c r="M606" i="3"/>
  <c r="L606" i="3"/>
  <c r="L623" i="3"/>
  <c r="K623" i="3"/>
  <c r="J623" i="3"/>
  <c r="I623" i="3"/>
  <c r="H623" i="3"/>
  <c r="H626" i="3"/>
  <c r="M626" i="3"/>
  <c r="L626" i="3"/>
  <c r="K626" i="3"/>
  <c r="J626" i="3"/>
  <c r="M631" i="3"/>
  <c r="K631" i="3"/>
  <c r="J631" i="3"/>
  <c r="I631" i="3"/>
  <c r="H631" i="3"/>
  <c r="M634" i="3"/>
  <c r="L634" i="3"/>
  <c r="K634" i="3"/>
  <c r="J634" i="3"/>
  <c r="I634" i="3"/>
  <c r="K636" i="3"/>
  <c r="I636" i="3"/>
  <c r="H636" i="3"/>
  <c r="M636" i="3"/>
  <c r="M639" i="3"/>
  <c r="K639" i="3"/>
  <c r="J639" i="3"/>
  <c r="I639" i="3"/>
  <c r="H639" i="3"/>
  <c r="H641" i="3"/>
  <c r="M641" i="3"/>
  <c r="L641" i="3"/>
  <c r="K641" i="3"/>
  <c r="E640" i="3"/>
  <c r="J641" i="3"/>
  <c r="L643" i="3"/>
  <c r="K643" i="3"/>
  <c r="J643" i="3"/>
  <c r="I643" i="3"/>
  <c r="H643" i="3"/>
  <c r="J657" i="3"/>
  <c r="H657" i="3"/>
  <c r="I657" i="3"/>
  <c r="M657" i="3"/>
  <c r="L657" i="3"/>
  <c r="M532" i="3"/>
  <c r="M536" i="3"/>
  <c r="M540" i="3"/>
  <c r="J545" i="3"/>
  <c r="J549" i="3"/>
  <c r="M555" i="3"/>
  <c r="K556" i="3"/>
  <c r="M559" i="3"/>
  <c r="K560" i="3"/>
  <c r="E574" i="3"/>
  <c r="K575" i="3"/>
  <c r="K582" i="3"/>
  <c r="M612" i="3"/>
  <c r="J612" i="3"/>
  <c r="I612" i="3"/>
  <c r="H612" i="3"/>
  <c r="M616" i="3"/>
  <c r="J616" i="3"/>
  <c r="I616" i="3"/>
  <c r="H616" i="3"/>
  <c r="K619" i="3"/>
  <c r="K618" i="3" s="1"/>
  <c r="E618" i="3"/>
  <c r="J619" i="3"/>
  <c r="I619" i="3"/>
  <c r="I618" i="3" s="1"/>
  <c r="H619" i="3"/>
  <c r="L628" i="3"/>
  <c r="J628" i="3"/>
  <c r="I628" i="3"/>
  <c r="H628" i="3"/>
  <c r="G640" i="3"/>
  <c r="H645" i="3"/>
  <c r="M645" i="3"/>
  <c r="L645" i="3"/>
  <c r="K645" i="3"/>
  <c r="J645" i="3"/>
  <c r="L647" i="3"/>
  <c r="K647" i="3"/>
  <c r="J647" i="3"/>
  <c r="I647" i="3"/>
  <c r="H647" i="3"/>
  <c r="J653" i="3"/>
  <c r="H653" i="3"/>
  <c r="L653" i="3"/>
  <c r="K653" i="3"/>
  <c r="I653" i="3"/>
  <c r="L683" i="3"/>
  <c r="K683" i="3"/>
  <c r="J683" i="3"/>
  <c r="M683" i="3"/>
  <c r="I683" i="3"/>
  <c r="H683" i="3"/>
  <c r="M687" i="3"/>
  <c r="K687" i="3"/>
  <c r="J687" i="3"/>
  <c r="I687" i="3"/>
  <c r="L687" i="3"/>
  <c r="L684" i="3" s="1"/>
  <c r="R65" i="5" s="1"/>
  <c r="H687" i="3"/>
  <c r="L724" i="3"/>
  <c r="K724" i="3"/>
  <c r="I724" i="3"/>
  <c r="M724" i="3"/>
  <c r="J724" i="3"/>
  <c r="H724" i="3"/>
  <c r="J469" i="3"/>
  <c r="J473" i="3"/>
  <c r="J488" i="3"/>
  <c r="J492" i="3"/>
  <c r="J496" i="3"/>
  <c r="J511" i="3"/>
  <c r="J515" i="3"/>
  <c r="J534" i="3"/>
  <c r="J538" i="3"/>
  <c r="K545" i="3"/>
  <c r="K549" i="3"/>
  <c r="J553" i="3"/>
  <c r="L556" i="3"/>
  <c r="J557" i="3"/>
  <c r="L560" i="3"/>
  <c r="J561" i="3"/>
  <c r="K564" i="3"/>
  <c r="K568" i="3"/>
  <c r="K572" i="3"/>
  <c r="M575" i="3"/>
  <c r="L576" i="3"/>
  <c r="L574" i="3" s="1"/>
  <c r="K577" i="3"/>
  <c r="I578" i="3"/>
  <c r="I574" i="3" s="1"/>
  <c r="L582" i="3"/>
  <c r="J583" i="3"/>
  <c r="I587" i="3"/>
  <c r="I590" i="3"/>
  <c r="K597" i="3"/>
  <c r="M603" i="3"/>
  <c r="K603" i="3"/>
  <c r="J603" i="3"/>
  <c r="H606" i="3"/>
  <c r="I626" i="3"/>
  <c r="L631" i="3"/>
  <c r="H634" i="3"/>
  <c r="J636" i="3"/>
  <c r="L639" i="3"/>
  <c r="I641" i="3"/>
  <c r="H649" i="3"/>
  <c r="M649" i="3"/>
  <c r="L649" i="3"/>
  <c r="K649" i="3"/>
  <c r="J649" i="3"/>
  <c r="K657" i="3"/>
  <c r="K672" i="3"/>
  <c r="J672" i="3"/>
  <c r="I672" i="3"/>
  <c r="M672" i="3"/>
  <c r="L672" i="3"/>
  <c r="H672" i="3"/>
  <c r="L716" i="3"/>
  <c r="M716" i="3"/>
  <c r="K716" i="3"/>
  <c r="J716" i="3"/>
  <c r="I716" i="3"/>
  <c r="H716" i="3"/>
  <c r="L545" i="3"/>
  <c r="L549" i="3"/>
  <c r="M556" i="3"/>
  <c r="M560" i="3"/>
  <c r="M582" i="3"/>
  <c r="K600" i="3"/>
  <c r="I600" i="3"/>
  <c r="I596" i="3" s="1"/>
  <c r="H600" i="3"/>
  <c r="M602" i="3"/>
  <c r="L602" i="3"/>
  <c r="L611" i="3"/>
  <c r="K611" i="3"/>
  <c r="J611" i="3"/>
  <c r="I611" i="3"/>
  <c r="L615" i="3"/>
  <c r="K615" i="3"/>
  <c r="J615" i="3"/>
  <c r="I615" i="3"/>
  <c r="J625" i="3"/>
  <c r="H625" i="3"/>
  <c r="M625" i="3"/>
  <c r="L625" i="3"/>
  <c r="L662" i="3"/>
  <c r="R63" i="5" s="1"/>
  <c r="I665" i="3"/>
  <c r="M665" i="3"/>
  <c r="L665" i="3"/>
  <c r="K665" i="3"/>
  <c r="J665" i="3"/>
  <c r="J676" i="3"/>
  <c r="I676" i="3"/>
  <c r="I673" i="3" s="1"/>
  <c r="O64" i="5" s="1"/>
  <c r="H676" i="3"/>
  <c r="M676" i="3"/>
  <c r="M673" i="3" s="1"/>
  <c r="S64" i="5" s="1"/>
  <c r="L676" i="3"/>
  <c r="K676" i="3"/>
  <c r="H559" i="3"/>
  <c r="H552" i="3" s="1"/>
  <c r="H580" i="3"/>
  <c r="K590" i="3"/>
  <c r="L604" i="3"/>
  <c r="J606" i="3"/>
  <c r="L612" i="3"/>
  <c r="L616" i="3"/>
  <c r="L619" i="3"/>
  <c r="H622" i="3"/>
  <c r="M622" i="3"/>
  <c r="L622" i="3"/>
  <c r="K622" i="3"/>
  <c r="J622" i="3"/>
  <c r="L627" i="3"/>
  <c r="K627" i="3"/>
  <c r="J627" i="3"/>
  <c r="I627" i="3"/>
  <c r="H627" i="3"/>
  <c r="E630" i="3"/>
  <c r="F629" i="3"/>
  <c r="K632" i="3"/>
  <c r="I632" i="3"/>
  <c r="H632" i="3"/>
  <c r="M632" i="3"/>
  <c r="M635" i="3"/>
  <c r="K635" i="3"/>
  <c r="J635" i="3"/>
  <c r="I635" i="3"/>
  <c r="H635" i="3"/>
  <c r="M638" i="3"/>
  <c r="L638" i="3"/>
  <c r="K638" i="3"/>
  <c r="J638" i="3"/>
  <c r="I638" i="3"/>
  <c r="M642" i="3"/>
  <c r="L642" i="3"/>
  <c r="K642" i="3"/>
  <c r="J642" i="3"/>
  <c r="I642" i="3"/>
  <c r="H642" i="3"/>
  <c r="M647" i="3"/>
  <c r="L656" i="3"/>
  <c r="J656" i="3"/>
  <c r="H656" i="3"/>
  <c r="M656" i="3"/>
  <c r="K656" i="3"/>
  <c r="L688" i="3"/>
  <c r="K688" i="3"/>
  <c r="K684" i="3" s="1"/>
  <c r="Q65" i="5" s="1"/>
  <c r="I688" i="3"/>
  <c r="H688" i="3"/>
  <c r="M688" i="3"/>
  <c r="I532" i="3"/>
  <c r="I536" i="3"/>
  <c r="I540" i="3"/>
  <c r="I555" i="3"/>
  <c r="I559" i="3"/>
  <c r="I580" i="3"/>
  <c r="L590" i="3"/>
  <c r="L595" i="3"/>
  <c r="K595" i="3"/>
  <c r="M599" i="3"/>
  <c r="K599" i="3"/>
  <c r="J599" i="3"/>
  <c r="J596" i="3" s="1"/>
  <c r="H602" i="3"/>
  <c r="M604" i="3"/>
  <c r="K606" i="3"/>
  <c r="H609" i="3"/>
  <c r="M609" i="3"/>
  <c r="M619" i="3"/>
  <c r="L624" i="3"/>
  <c r="J624" i="3"/>
  <c r="I624" i="3"/>
  <c r="H624" i="3"/>
  <c r="I625" i="3"/>
  <c r="M628" i="3"/>
  <c r="J644" i="3"/>
  <c r="I644" i="3"/>
  <c r="H644" i="3"/>
  <c r="M644" i="3"/>
  <c r="L644" i="3"/>
  <c r="L652" i="3"/>
  <c r="L651" i="3" s="1"/>
  <c r="K652" i="3"/>
  <c r="J652" i="3"/>
  <c r="I652" i="3"/>
  <c r="H652" i="3"/>
  <c r="H665" i="3"/>
  <c r="H575" i="3"/>
  <c r="K580" i="3"/>
  <c r="H594" i="3"/>
  <c r="M594" i="3"/>
  <c r="E596" i="3"/>
  <c r="M598" i="3"/>
  <c r="L598" i="3"/>
  <c r="L596" i="3" s="1"/>
  <c r="J600" i="3"/>
  <c r="I602" i="3"/>
  <c r="H611" i="3"/>
  <c r="K613" i="3"/>
  <c r="H613" i="3"/>
  <c r="M613" i="3"/>
  <c r="H615" i="3"/>
  <c r="K617" i="3"/>
  <c r="H617" i="3"/>
  <c r="M617" i="3"/>
  <c r="J621" i="3"/>
  <c r="M621" i="3"/>
  <c r="L621" i="3"/>
  <c r="I622" i="3"/>
  <c r="K625" i="3"/>
  <c r="J632" i="3"/>
  <c r="L635" i="3"/>
  <c r="H638" i="3"/>
  <c r="J648" i="3"/>
  <c r="I648" i="3"/>
  <c r="H648" i="3"/>
  <c r="M648" i="3"/>
  <c r="L648" i="3"/>
  <c r="G651" i="3"/>
  <c r="I656" i="3"/>
  <c r="E684" i="3"/>
  <c r="J688" i="3"/>
  <c r="K696" i="3"/>
  <c r="E695" i="3"/>
  <c r="J696" i="3"/>
  <c r="I696" i="3"/>
  <c r="H696" i="3"/>
  <c r="M696" i="3"/>
  <c r="L696" i="3"/>
  <c r="K610" i="3"/>
  <c r="K614" i="3"/>
  <c r="K633" i="3"/>
  <c r="K637" i="3"/>
  <c r="H646" i="3"/>
  <c r="H650" i="3"/>
  <c r="M654" i="3"/>
  <c r="M651" i="3" s="1"/>
  <c r="K655" i="3"/>
  <c r="K658" i="3"/>
  <c r="I659" i="3"/>
  <c r="H660" i="3"/>
  <c r="I661" i="3"/>
  <c r="I663" i="3"/>
  <c r="I666" i="3"/>
  <c r="I667" i="3"/>
  <c r="L670" i="3"/>
  <c r="F673" i="3"/>
  <c r="I677" i="3"/>
  <c r="H679" i="3"/>
  <c r="K681" i="3"/>
  <c r="J681" i="3"/>
  <c r="H681" i="3"/>
  <c r="F684" i="3"/>
  <c r="H690" i="3"/>
  <c r="M690" i="3"/>
  <c r="L690" i="3"/>
  <c r="K690" i="3"/>
  <c r="J693" i="3"/>
  <c r="I693" i="3"/>
  <c r="M693" i="3"/>
  <c r="I694" i="3"/>
  <c r="K720" i="3"/>
  <c r="K717" i="3" s="1"/>
  <c r="Q68" i="5" s="1"/>
  <c r="I720" i="3"/>
  <c r="L720" i="3"/>
  <c r="J720" i="3"/>
  <c r="H720" i="3"/>
  <c r="L784" i="3"/>
  <c r="K784" i="3"/>
  <c r="J784" i="3"/>
  <c r="H784" i="3"/>
  <c r="E783" i="3"/>
  <c r="M784" i="3"/>
  <c r="I784" i="3"/>
  <c r="L610" i="3"/>
  <c r="L614" i="3"/>
  <c r="L633" i="3"/>
  <c r="L637" i="3"/>
  <c r="I646" i="3"/>
  <c r="J650" i="3"/>
  <c r="F651" i="3"/>
  <c r="M655" i="3"/>
  <c r="L658" i="3"/>
  <c r="J659" i="3"/>
  <c r="I660" i="3"/>
  <c r="K661" i="3"/>
  <c r="J663" i="3"/>
  <c r="J666" i="3"/>
  <c r="G673" i="3"/>
  <c r="M64" i="5" s="1"/>
  <c r="J677" i="3"/>
  <c r="I679" i="3"/>
  <c r="M703" i="3"/>
  <c r="L703" i="3"/>
  <c r="K703" i="3"/>
  <c r="J703" i="3"/>
  <c r="I703" i="3"/>
  <c r="H703" i="3"/>
  <c r="J708" i="3"/>
  <c r="I708" i="3"/>
  <c r="H708" i="3"/>
  <c r="M708" i="3"/>
  <c r="M706" i="3" s="1"/>
  <c r="S67" i="5" s="1"/>
  <c r="L708" i="3"/>
  <c r="M710" i="3"/>
  <c r="L710" i="3"/>
  <c r="K710" i="3"/>
  <c r="J710" i="3"/>
  <c r="I710" i="3"/>
  <c r="H710" i="3"/>
  <c r="L712" i="3"/>
  <c r="J712" i="3"/>
  <c r="I712" i="3"/>
  <c r="H712" i="3"/>
  <c r="M712" i="3"/>
  <c r="M727" i="3"/>
  <c r="K727" i="3"/>
  <c r="L727" i="3"/>
  <c r="J727" i="3"/>
  <c r="I727" i="3"/>
  <c r="H727" i="3"/>
  <c r="F640" i="3"/>
  <c r="J646" i="3"/>
  <c r="K650" i="3"/>
  <c r="K659" i="3"/>
  <c r="K660" i="3"/>
  <c r="L661" i="3"/>
  <c r="K666" i="3"/>
  <c r="I669" i="3"/>
  <c r="H669" i="3"/>
  <c r="M671" i="3"/>
  <c r="L671" i="3"/>
  <c r="K671" i="3"/>
  <c r="H673" i="3"/>
  <c r="N64" i="5" s="1"/>
  <c r="L677" i="3"/>
  <c r="H686" i="3"/>
  <c r="H684" i="3" s="1"/>
  <c r="N65" i="5" s="1"/>
  <c r="M686" i="3"/>
  <c r="L686" i="3"/>
  <c r="K686" i="3"/>
  <c r="J689" i="3"/>
  <c r="I689" i="3"/>
  <c r="M689" i="3"/>
  <c r="L692" i="3"/>
  <c r="K692" i="3"/>
  <c r="I692" i="3"/>
  <c r="H692" i="3"/>
  <c r="K646" i="3"/>
  <c r="L650" i="3"/>
  <c r="M659" i="3"/>
  <c r="L666" i="3"/>
  <c r="G684" i="3"/>
  <c r="M65" i="5" s="1"/>
  <c r="M699" i="3"/>
  <c r="L699" i="3"/>
  <c r="K699" i="3"/>
  <c r="J699" i="3"/>
  <c r="I699" i="3"/>
  <c r="H699" i="3"/>
  <c r="K708" i="3"/>
  <c r="K712" i="3"/>
  <c r="I782" i="3"/>
  <c r="L782" i="3"/>
  <c r="K782" i="3"/>
  <c r="J782" i="3"/>
  <c r="H782" i="3"/>
  <c r="M782" i="3"/>
  <c r="L646" i="3"/>
  <c r="M650" i="3"/>
  <c r="H670" i="3"/>
  <c r="H671" i="3"/>
  <c r="M680" i="3"/>
  <c r="L680" i="3"/>
  <c r="J680" i="3"/>
  <c r="I680" i="3"/>
  <c r="H680" i="3"/>
  <c r="J685" i="3"/>
  <c r="I685" i="3"/>
  <c r="I684" i="3" s="1"/>
  <c r="O65" i="5" s="1"/>
  <c r="M685" i="3"/>
  <c r="I686" i="3"/>
  <c r="H689" i="3"/>
  <c r="F695" i="3"/>
  <c r="L707" i="3"/>
  <c r="K707" i="3"/>
  <c r="E706" i="3"/>
  <c r="J707" i="3"/>
  <c r="J706" i="3" s="1"/>
  <c r="P67" i="5" s="1"/>
  <c r="I707" i="3"/>
  <c r="H707" i="3"/>
  <c r="L711" i="3"/>
  <c r="K711" i="3"/>
  <c r="J711" i="3"/>
  <c r="I711" i="3"/>
  <c r="H711" i="3"/>
  <c r="I721" i="3"/>
  <c r="K721" i="3"/>
  <c r="J721" i="3"/>
  <c r="H721" i="3"/>
  <c r="M721" i="3"/>
  <c r="K800" i="3"/>
  <c r="J800" i="3"/>
  <c r="H800" i="3"/>
  <c r="M800" i="3"/>
  <c r="L800" i="3"/>
  <c r="I800" i="3"/>
  <c r="L660" i="3"/>
  <c r="J660" i="3"/>
  <c r="J661" i="3"/>
  <c r="H661" i="3"/>
  <c r="M663" i="3"/>
  <c r="M662" i="3" s="1"/>
  <c r="S63" i="5" s="1"/>
  <c r="K663" i="3"/>
  <c r="K662" i="3" s="1"/>
  <c r="Q63" i="5" s="1"/>
  <c r="E662" i="3"/>
  <c r="M667" i="3"/>
  <c r="L667" i="3"/>
  <c r="K667" i="3"/>
  <c r="K677" i="3"/>
  <c r="H677" i="3"/>
  <c r="L679" i="3"/>
  <c r="K679" i="3"/>
  <c r="J679" i="3"/>
  <c r="M691" i="3"/>
  <c r="K691" i="3"/>
  <c r="J691" i="3"/>
  <c r="I691" i="3"/>
  <c r="F706" i="3"/>
  <c r="H709" i="3"/>
  <c r="M709" i="3"/>
  <c r="L709" i="3"/>
  <c r="K709" i="3"/>
  <c r="J709" i="3"/>
  <c r="H714" i="3"/>
  <c r="I714" i="3"/>
  <c r="M714" i="3"/>
  <c r="L714" i="3"/>
  <c r="K714" i="3"/>
  <c r="M718" i="3"/>
  <c r="J718" i="3"/>
  <c r="I718" i="3"/>
  <c r="H718" i="3"/>
  <c r="L718" i="3"/>
  <c r="E717" i="3"/>
  <c r="L766" i="3"/>
  <c r="K766" i="3"/>
  <c r="I766" i="3"/>
  <c r="M766" i="3"/>
  <c r="J766" i="3"/>
  <c r="H766" i="3"/>
  <c r="K777" i="3"/>
  <c r="L777" i="3"/>
  <c r="J777" i="3"/>
  <c r="H777" i="3"/>
  <c r="M777" i="3"/>
  <c r="I777" i="3"/>
  <c r="F662" i="3"/>
  <c r="G662" i="3"/>
  <c r="M63" i="5" s="1"/>
  <c r="K669" i="3"/>
  <c r="J670" i="3"/>
  <c r="J671" i="3"/>
  <c r="L689" i="3"/>
  <c r="M692" i="3"/>
  <c r="H694" i="3"/>
  <c r="M694" i="3"/>
  <c r="L694" i="3"/>
  <c r="K694" i="3"/>
  <c r="L788" i="3"/>
  <c r="I788" i="3"/>
  <c r="J788" i="3"/>
  <c r="H788" i="3"/>
  <c r="M788" i="3"/>
  <c r="K788" i="3"/>
  <c r="M700" i="3"/>
  <c r="M704" i="3"/>
  <c r="J725" i="3"/>
  <c r="I725" i="3"/>
  <c r="H726" i="3"/>
  <c r="M726" i="3"/>
  <c r="J734" i="3"/>
  <c r="L734" i="3"/>
  <c r="H735" i="3"/>
  <c r="M735" i="3"/>
  <c r="L735" i="3"/>
  <c r="J735" i="3"/>
  <c r="K737" i="3"/>
  <c r="K741" i="3"/>
  <c r="H741" i="3"/>
  <c r="M741" i="3"/>
  <c r="J743" i="3"/>
  <c r="K745" i="3"/>
  <c r="J745" i="3"/>
  <c r="H745" i="3"/>
  <c r="M745" i="3"/>
  <c r="K753" i="3"/>
  <c r="K757" i="3"/>
  <c r="M763" i="3"/>
  <c r="L763" i="3"/>
  <c r="J763" i="3"/>
  <c r="J761" i="3" s="1"/>
  <c r="P72" i="5" s="1"/>
  <c r="I763" i="3"/>
  <c r="I769" i="3"/>
  <c r="H769" i="3"/>
  <c r="M769" i="3"/>
  <c r="L769" i="3"/>
  <c r="K769" i="3"/>
  <c r="L798" i="3"/>
  <c r="M798" i="3"/>
  <c r="K798" i="3"/>
  <c r="J798" i="3"/>
  <c r="I798" i="3"/>
  <c r="H798" i="3"/>
  <c r="K880" i="3"/>
  <c r="H880" i="3"/>
  <c r="H876" i="3" s="1"/>
  <c r="M880" i="3"/>
  <c r="L880" i="3"/>
  <c r="J880" i="3"/>
  <c r="I880" i="3"/>
  <c r="L674" i="3"/>
  <c r="L678" i="3"/>
  <c r="L682" i="3"/>
  <c r="L697" i="3"/>
  <c r="J698" i="3"/>
  <c r="L701" i="3"/>
  <c r="J702" i="3"/>
  <c r="L705" i="3"/>
  <c r="M713" i="3"/>
  <c r="J715" i="3"/>
  <c r="F717" i="3"/>
  <c r="J729" i="3"/>
  <c r="I730" i="3"/>
  <c r="L733" i="3"/>
  <c r="I733" i="3"/>
  <c r="H733" i="3"/>
  <c r="L736" i="3"/>
  <c r="J742" i="3"/>
  <c r="M748" i="3"/>
  <c r="L748" i="3"/>
  <c r="J748" i="3"/>
  <c r="I748" i="3"/>
  <c r="J752" i="3"/>
  <c r="J756" i="3"/>
  <c r="J760" i="3"/>
  <c r="L762" i="3"/>
  <c r="K762" i="3"/>
  <c r="E761" i="3"/>
  <c r="I762" i="3"/>
  <c r="I761" i="3" s="1"/>
  <c r="O72" i="5" s="1"/>
  <c r="M863" i="3"/>
  <c r="L863" i="3"/>
  <c r="J863" i="3"/>
  <c r="I863" i="3"/>
  <c r="H863" i="3"/>
  <c r="K863" i="3"/>
  <c r="K698" i="3"/>
  <c r="K702" i="3"/>
  <c r="K715" i="3"/>
  <c r="M719" i="3"/>
  <c r="K719" i="3"/>
  <c r="M723" i="3"/>
  <c r="K723" i="3"/>
  <c r="I726" i="3"/>
  <c r="K729" i="3"/>
  <c r="K728" i="3" s="1"/>
  <c r="Q69" i="5" s="1"/>
  <c r="K730" i="3"/>
  <c r="K732" i="3"/>
  <c r="J732" i="3"/>
  <c r="H732" i="3"/>
  <c r="I735" i="3"/>
  <c r="M740" i="3"/>
  <c r="J740" i="3"/>
  <c r="I740" i="3"/>
  <c r="I739" i="3" s="1"/>
  <c r="O70" i="5" s="1"/>
  <c r="I741" i="3"/>
  <c r="I745" i="3"/>
  <c r="L747" i="3"/>
  <c r="K747" i="3"/>
  <c r="I747" i="3"/>
  <c r="G750" i="3"/>
  <c r="M71" i="5" s="1"/>
  <c r="F761" i="3"/>
  <c r="H763" i="3"/>
  <c r="H761" i="3" s="1"/>
  <c r="N72" i="5" s="1"/>
  <c r="I765" i="3"/>
  <c r="H765" i="3"/>
  <c r="M765" i="3"/>
  <c r="K765" i="3"/>
  <c r="J769" i="3"/>
  <c r="M771" i="3"/>
  <c r="L771" i="3"/>
  <c r="J771" i="3"/>
  <c r="I771" i="3"/>
  <c r="H771" i="3"/>
  <c r="E773" i="3"/>
  <c r="F772" i="3"/>
  <c r="I779" i="3"/>
  <c r="H779" i="3"/>
  <c r="M779" i="3"/>
  <c r="L779" i="3"/>
  <c r="K779" i="3"/>
  <c r="K781" i="3"/>
  <c r="M781" i="3"/>
  <c r="L781" i="3"/>
  <c r="J781" i="3"/>
  <c r="I781" i="3"/>
  <c r="J793" i="3"/>
  <c r="H793" i="3"/>
  <c r="M793" i="3"/>
  <c r="L793" i="3"/>
  <c r="K793" i="3"/>
  <c r="L698" i="3"/>
  <c r="H700" i="3"/>
  <c r="L702" i="3"/>
  <c r="H704" i="3"/>
  <c r="L715" i="3"/>
  <c r="H725" i="3"/>
  <c r="J726" i="3"/>
  <c r="H734" i="3"/>
  <c r="K735" i="3"/>
  <c r="J738" i="3"/>
  <c r="L738" i="3"/>
  <c r="J741" i="3"/>
  <c r="M744" i="3"/>
  <c r="L744" i="3"/>
  <c r="J744" i="3"/>
  <c r="I744" i="3"/>
  <c r="L745" i="3"/>
  <c r="H754" i="3"/>
  <c r="M754" i="3"/>
  <c r="M750" i="3" s="1"/>
  <c r="S71" i="5" s="1"/>
  <c r="L754" i="3"/>
  <c r="J754" i="3"/>
  <c r="H758" i="3"/>
  <c r="M758" i="3"/>
  <c r="L758" i="3"/>
  <c r="J758" i="3"/>
  <c r="K763" i="3"/>
  <c r="K768" i="3"/>
  <c r="J768" i="3"/>
  <c r="H768" i="3"/>
  <c r="M768" i="3"/>
  <c r="G772" i="3"/>
  <c r="M73" i="5" s="1"/>
  <c r="J789" i="3"/>
  <c r="I789" i="3"/>
  <c r="H789" i="3"/>
  <c r="M789" i="3"/>
  <c r="L789" i="3"/>
  <c r="I700" i="3"/>
  <c r="I704" i="3"/>
  <c r="K725" i="3"/>
  <c r="K726" i="3"/>
  <c r="L737" i="3"/>
  <c r="I737" i="3"/>
  <c r="H737" i="3"/>
  <c r="L741" i="3"/>
  <c r="L739" i="3" s="1"/>
  <c r="R70" i="5" s="1"/>
  <c r="L743" i="3"/>
  <c r="K743" i="3"/>
  <c r="I743" i="3"/>
  <c r="J753" i="3"/>
  <c r="I753" i="3"/>
  <c r="L753" i="3"/>
  <c r="J757" i="3"/>
  <c r="I757" i="3"/>
  <c r="L757" i="3"/>
  <c r="L770" i="3"/>
  <c r="K770" i="3"/>
  <c r="J770" i="3"/>
  <c r="I770" i="3"/>
  <c r="M775" i="3"/>
  <c r="L775" i="3"/>
  <c r="J775" i="3"/>
  <c r="I775" i="3"/>
  <c r="H775" i="3"/>
  <c r="L815" i="3"/>
  <c r="K815" i="3"/>
  <c r="I815" i="3"/>
  <c r="M815" i="3"/>
  <c r="J815" i="3"/>
  <c r="H815" i="3"/>
  <c r="J700" i="3"/>
  <c r="J704" i="3"/>
  <c r="L725" i="3"/>
  <c r="L726" i="3"/>
  <c r="J730" i="3"/>
  <c r="L730" i="3"/>
  <c r="H731" i="3"/>
  <c r="M731" i="3"/>
  <c r="M728" i="3" s="1"/>
  <c r="S69" i="5" s="1"/>
  <c r="L731" i="3"/>
  <c r="J731" i="3"/>
  <c r="K734" i="3"/>
  <c r="K736" i="3"/>
  <c r="J736" i="3"/>
  <c r="H736" i="3"/>
  <c r="F739" i="3"/>
  <c r="I746" i="3"/>
  <c r="H746" i="3"/>
  <c r="H739" i="3" s="1"/>
  <c r="N70" i="5" s="1"/>
  <c r="M746" i="3"/>
  <c r="K746" i="3"/>
  <c r="K764" i="3"/>
  <c r="J764" i="3"/>
  <c r="H764" i="3"/>
  <c r="M764" i="3"/>
  <c r="K789" i="3"/>
  <c r="M725" i="3"/>
  <c r="L729" i="3"/>
  <c r="I729" i="3"/>
  <c r="I728" i="3" s="1"/>
  <c r="O69" i="5" s="1"/>
  <c r="H729" i="3"/>
  <c r="M734" i="3"/>
  <c r="I742" i="3"/>
  <c r="M742" i="3"/>
  <c r="K742" i="3"/>
  <c r="K739" i="3" s="1"/>
  <c r="Q70" i="5" s="1"/>
  <c r="K749" i="3"/>
  <c r="J749" i="3"/>
  <c r="H749" i="3"/>
  <c r="M749" i="3"/>
  <c r="L752" i="3"/>
  <c r="L750" i="3" s="1"/>
  <c r="R71" i="5" s="1"/>
  <c r="K752" i="3"/>
  <c r="I752" i="3"/>
  <c r="H752" i="3"/>
  <c r="L756" i="3"/>
  <c r="K756" i="3"/>
  <c r="I756" i="3"/>
  <c r="H756" i="3"/>
  <c r="L760" i="3"/>
  <c r="K760" i="3"/>
  <c r="I760" i="3"/>
  <c r="H760" i="3"/>
  <c r="M767" i="3"/>
  <c r="M761" i="3" s="1"/>
  <c r="S72" i="5" s="1"/>
  <c r="L767" i="3"/>
  <c r="J767" i="3"/>
  <c r="I767" i="3"/>
  <c r="K775" i="3"/>
  <c r="M780" i="3"/>
  <c r="H780" i="3"/>
  <c r="L780" i="3"/>
  <c r="K780" i="3"/>
  <c r="J780" i="3"/>
  <c r="L792" i="3"/>
  <c r="I792" i="3"/>
  <c r="H792" i="3"/>
  <c r="M792" i="3"/>
  <c r="K792" i="3"/>
  <c r="I838" i="3"/>
  <c r="H838" i="3"/>
  <c r="L838" i="3"/>
  <c r="K838" i="3"/>
  <c r="M838" i="3"/>
  <c r="J838" i="3"/>
  <c r="H751" i="3"/>
  <c r="H755" i="3"/>
  <c r="H759" i="3"/>
  <c r="H774" i="3"/>
  <c r="M778" i="3"/>
  <c r="M785" i="3"/>
  <c r="M787" i="3"/>
  <c r="I795" i="3"/>
  <c r="J796" i="3"/>
  <c r="J797" i="3"/>
  <c r="H799" i="3"/>
  <c r="K801" i="3"/>
  <c r="I802" i="3"/>
  <c r="J808" i="3"/>
  <c r="I808" i="3"/>
  <c r="M808" i="3"/>
  <c r="I809" i="3"/>
  <c r="J811" i="3"/>
  <c r="J805" i="3" s="1"/>
  <c r="P76" i="5" s="1"/>
  <c r="L821" i="3"/>
  <c r="J821" i="3"/>
  <c r="M822" i="3"/>
  <c r="L822" i="3"/>
  <c r="J822" i="3"/>
  <c r="H822" i="3"/>
  <c r="E827" i="3"/>
  <c r="F783" i="3"/>
  <c r="L796" i="3"/>
  <c r="K797" i="3"/>
  <c r="L801" i="3"/>
  <c r="J802" i="3"/>
  <c r="L807" i="3"/>
  <c r="K807" i="3"/>
  <c r="I807" i="3"/>
  <c r="H813" i="3"/>
  <c r="M813" i="3"/>
  <c r="K813" i="3"/>
  <c r="I816" i="3"/>
  <c r="O77" i="5" s="1"/>
  <c r="I820" i="3"/>
  <c r="H820" i="3"/>
  <c r="L820" i="3"/>
  <c r="H834" i="3"/>
  <c r="M834" i="3"/>
  <c r="L834" i="3"/>
  <c r="J834" i="3"/>
  <c r="I834" i="3"/>
  <c r="J845" i="3"/>
  <c r="I845" i="3"/>
  <c r="M845" i="3"/>
  <c r="H845" i="3"/>
  <c r="L886" i="3"/>
  <c r="M886" i="3"/>
  <c r="K886" i="3"/>
  <c r="I886" i="3"/>
  <c r="H886" i="3"/>
  <c r="J886" i="3"/>
  <c r="J751" i="3"/>
  <c r="J755" i="3"/>
  <c r="J759" i="3"/>
  <c r="K774" i="3"/>
  <c r="H776" i="3"/>
  <c r="H786" i="3"/>
  <c r="M786" i="3"/>
  <c r="L797" i="3"/>
  <c r="K799" i="3"/>
  <c r="K802" i="3"/>
  <c r="H808" i="3"/>
  <c r="H805" i="3" s="1"/>
  <c r="N76" i="5" s="1"/>
  <c r="K819" i="3"/>
  <c r="J819" i="3"/>
  <c r="H819" i="3"/>
  <c r="I822" i="3"/>
  <c r="K825" i="3"/>
  <c r="M825" i="3"/>
  <c r="L825" i="3"/>
  <c r="J825" i="3"/>
  <c r="J829" i="3"/>
  <c r="K829" i="3"/>
  <c r="I829" i="3"/>
  <c r="L835" i="3"/>
  <c r="K837" i="3"/>
  <c r="J837" i="3"/>
  <c r="L837" i="3"/>
  <c r="I837" i="3"/>
  <c r="I827" i="3" s="1"/>
  <c r="O78" i="5" s="1"/>
  <c r="M847" i="3"/>
  <c r="K847" i="3"/>
  <c r="J847" i="3"/>
  <c r="I847" i="3"/>
  <c r="L847" i="3"/>
  <c r="H847" i="3"/>
  <c r="K864" i="3"/>
  <c r="J864" i="3"/>
  <c r="H864" i="3"/>
  <c r="M864" i="3"/>
  <c r="I864" i="3"/>
  <c r="M866" i="3"/>
  <c r="K866" i="3"/>
  <c r="E865" i="3"/>
  <c r="J866" i="3"/>
  <c r="I866" i="3"/>
  <c r="H866" i="3"/>
  <c r="L872" i="3"/>
  <c r="I872" i="3"/>
  <c r="J872" i="3"/>
  <c r="H872" i="3"/>
  <c r="M872" i="3"/>
  <c r="K872" i="3"/>
  <c r="E750" i="3"/>
  <c r="K751" i="3"/>
  <c r="K755" i="3"/>
  <c r="K759" i="3"/>
  <c r="L774" i="3"/>
  <c r="H790" i="3"/>
  <c r="M790" i="3"/>
  <c r="M797" i="3"/>
  <c r="M802" i="3"/>
  <c r="E804" i="3"/>
  <c r="F805" i="3"/>
  <c r="G805" i="3"/>
  <c r="M76" i="5" s="1"/>
  <c r="K808" i="3"/>
  <c r="J812" i="3"/>
  <c r="I812" i="3"/>
  <c r="M812" i="3"/>
  <c r="I813" i="3"/>
  <c r="H821" i="3"/>
  <c r="K822" i="3"/>
  <c r="K845" i="3"/>
  <c r="G843" i="3"/>
  <c r="M79" i="5" s="1"/>
  <c r="L852" i="3"/>
  <c r="K852" i="3"/>
  <c r="I852" i="3"/>
  <c r="H852" i="3"/>
  <c r="J852" i="3"/>
  <c r="K796" i="3"/>
  <c r="H796" i="3"/>
  <c r="I801" i="3"/>
  <c r="H801" i="3"/>
  <c r="L811" i="3"/>
  <c r="K811" i="3"/>
  <c r="I811" i="3"/>
  <c r="L828" i="3"/>
  <c r="K828" i="3"/>
  <c r="J828" i="3"/>
  <c r="J827" i="3" s="1"/>
  <c r="P78" i="5" s="1"/>
  <c r="H828" i="3"/>
  <c r="H827" i="3" s="1"/>
  <c r="N78" i="5" s="1"/>
  <c r="J778" i="3"/>
  <c r="I785" i="3"/>
  <c r="I787" i="3"/>
  <c r="E794" i="3"/>
  <c r="M795" i="3"/>
  <c r="J795" i="3"/>
  <c r="M803" i="3"/>
  <c r="L803" i="3"/>
  <c r="J803" i="3"/>
  <c r="J807" i="3"/>
  <c r="L813" i="3"/>
  <c r="L817" i="3"/>
  <c r="J817" i="3"/>
  <c r="M818" i="3"/>
  <c r="L818" i="3"/>
  <c r="J818" i="3"/>
  <c r="H818" i="3"/>
  <c r="H816" i="3" s="1"/>
  <c r="N77" i="5" s="1"/>
  <c r="I819" i="3"/>
  <c r="K820" i="3"/>
  <c r="K821" i="3"/>
  <c r="K823" i="3"/>
  <c r="J823" i="3"/>
  <c r="H823" i="3"/>
  <c r="H825" i="3"/>
  <c r="L829" i="3"/>
  <c r="J833" i="3"/>
  <c r="M833" i="3"/>
  <c r="K833" i="3"/>
  <c r="I833" i="3"/>
  <c r="H833" i="3"/>
  <c r="M837" i="3"/>
  <c r="L848" i="3"/>
  <c r="K848" i="3"/>
  <c r="I848" i="3"/>
  <c r="H848" i="3"/>
  <c r="L864" i="3"/>
  <c r="K778" i="3"/>
  <c r="K785" i="3"/>
  <c r="J787" i="3"/>
  <c r="G794" i="3"/>
  <c r="M75" i="5" s="1"/>
  <c r="M799" i="3"/>
  <c r="J799" i="3"/>
  <c r="M807" i="3"/>
  <c r="M805" i="3" s="1"/>
  <c r="S76" i="5" s="1"/>
  <c r="H809" i="3"/>
  <c r="M809" i="3"/>
  <c r="K809" i="3"/>
  <c r="M820" i="3"/>
  <c r="K835" i="3"/>
  <c r="J835" i="3"/>
  <c r="H835" i="3"/>
  <c r="F843" i="3"/>
  <c r="E844" i="3"/>
  <c r="I861" i="3"/>
  <c r="H861" i="3"/>
  <c r="M861" i="3"/>
  <c r="L861" i="3"/>
  <c r="K861" i="3"/>
  <c r="J861" i="3"/>
  <c r="L824" i="3"/>
  <c r="J826" i="3"/>
  <c r="F827" i="3"/>
  <c r="M830" i="3"/>
  <c r="M827" i="3" s="1"/>
  <c r="S78" i="5" s="1"/>
  <c r="I832" i="3"/>
  <c r="M839" i="3"/>
  <c r="H850" i="3"/>
  <c r="M850" i="3"/>
  <c r="L850" i="3"/>
  <c r="K850" i="3"/>
  <c r="I857" i="3"/>
  <c r="H857" i="3"/>
  <c r="M857" i="3"/>
  <c r="L857" i="3"/>
  <c r="K860" i="3"/>
  <c r="J860" i="3"/>
  <c r="H860" i="3"/>
  <c r="K867" i="3"/>
  <c r="M867" i="3"/>
  <c r="J867" i="3"/>
  <c r="I867" i="3"/>
  <c r="H867" i="3"/>
  <c r="E876" i="3"/>
  <c r="G876" i="3"/>
  <c r="M824" i="3"/>
  <c r="M836" i="3"/>
  <c r="L836" i="3"/>
  <c r="K841" i="3"/>
  <c r="J841" i="3"/>
  <c r="I842" i="3"/>
  <c r="H842" i="3"/>
  <c r="M842" i="3"/>
  <c r="H846" i="3"/>
  <c r="M846" i="3"/>
  <c r="L846" i="3"/>
  <c r="K846" i="3"/>
  <c r="K856" i="3"/>
  <c r="J856" i="3"/>
  <c r="H856" i="3"/>
  <c r="K869" i="3"/>
  <c r="J869" i="3"/>
  <c r="H869" i="3"/>
  <c r="M883" i="3"/>
  <c r="J883" i="3"/>
  <c r="K883" i="3"/>
  <c r="I883" i="3"/>
  <c r="H883" i="3"/>
  <c r="E805" i="3"/>
  <c r="K806" i="3"/>
  <c r="K810" i="3"/>
  <c r="K814" i="3"/>
  <c r="L826" i="3"/>
  <c r="M831" i="3"/>
  <c r="K832" i="3"/>
  <c r="M840" i="3"/>
  <c r="L840" i="3"/>
  <c r="I850" i="3"/>
  <c r="J857" i="3"/>
  <c r="L867" i="3"/>
  <c r="L865" i="3" s="1"/>
  <c r="L878" i="3"/>
  <c r="K878" i="3"/>
  <c r="J878" i="3"/>
  <c r="J876" i="3" s="1"/>
  <c r="I878" i="3"/>
  <c r="H824" i="3"/>
  <c r="I830" i="3"/>
  <c r="I836" i="3"/>
  <c r="I839" i="3"/>
  <c r="H841" i="3"/>
  <c r="K842" i="3"/>
  <c r="J846" i="3"/>
  <c r="I856" i="3"/>
  <c r="M859" i="3"/>
  <c r="L859" i="3"/>
  <c r="J859" i="3"/>
  <c r="I859" i="3"/>
  <c r="H859" i="3"/>
  <c r="L862" i="3"/>
  <c r="K862" i="3"/>
  <c r="J862" i="3"/>
  <c r="G865" i="3"/>
  <c r="I868" i="3"/>
  <c r="M868" i="3"/>
  <c r="L868" i="3"/>
  <c r="J868" i="3"/>
  <c r="H868" i="3"/>
  <c r="I869" i="3"/>
  <c r="J873" i="3"/>
  <c r="I873" i="3"/>
  <c r="H873" i="3"/>
  <c r="M873" i="3"/>
  <c r="I877" i="3"/>
  <c r="M877" i="3"/>
  <c r="L877" i="3"/>
  <c r="K877" i="3"/>
  <c r="J830" i="3"/>
  <c r="J836" i="3"/>
  <c r="I840" i="3"/>
  <c r="I841" i="3"/>
  <c r="L842" i="3"/>
  <c r="M851" i="3"/>
  <c r="K851" i="3"/>
  <c r="J851" i="3"/>
  <c r="I851" i="3"/>
  <c r="E855" i="3"/>
  <c r="F854" i="3"/>
  <c r="L856" i="3"/>
  <c r="L858" i="3"/>
  <c r="K858" i="3"/>
  <c r="J858" i="3"/>
  <c r="M860" i="3"/>
  <c r="L869" i="3"/>
  <c r="M878" i="3"/>
  <c r="L882" i="3"/>
  <c r="M882" i="3"/>
  <c r="J882" i="3"/>
  <c r="I882" i="3"/>
  <c r="H882" i="3"/>
  <c r="K884" i="3"/>
  <c r="H884" i="3"/>
  <c r="L884" i="3"/>
  <c r="J884" i="3"/>
  <c r="I884" i="3"/>
  <c r="M849" i="3"/>
  <c r="M853" i="3"/>
  <c r="M875" i="3"/>
  <c r="I879" i="3"/>
  <c r="J881" i="3"/>
  <c r="H885" i="3"/>
  <c r="H870" i="3"/>
  <c r="M870" i="3"/>
  <c r="K879" i="3"/>
  <c r="K881" i="3"/>
  <c r="J885" i="3"/>
  <c r="H874" i="3"/>
  <c r="M874" i="3"/>
  <c r="L881" i="3"/>
  <c r="K885" i="3"/>
  <c r="I849" i="3"/>
  <c r="I853" i="3"/>
  <c r="I871" i="3"/>
  <c r="I874" i="3"/>
  <c r="F876" i="3"/>
  <c r="M885" i="3"/>
  <c r="M879" i="3"/>
  <c r="J879" i="3"/>
  <c r="S62" i="5" l="1"/>
  <c r="T61" i="2"/>
  <c r="O41" i="5"/>
  <c r="P40" i="2"/>
  <c r="O37" i="5"/>
  <c r="P36" i="2"/>
  <c r="S16" i="5"/>
  <c r="T15" i="2"/>
  <c r="R55" i="5"/>
  <c r="S54" i="2"/>
  <c r="S53" i="5"/>
  <c r="T52" i="2"/>
  <c r="Q48" i="5"/>
  <c r="R47" i="2"/>
  <c r="P13" i="5"/>
  <c r="Q12" i="2"/>
  <c r="Q6" i="5"/>
  <c r="R5" i="2"/>
  <c r="R57" i="5"/>
  <c r="S56" i="2"/>
  <c r="O57" i="5"/>
  <c r="P56" i="2"/>
  <c r="O55" i="5"/>
  <c r="P54" i="2"/>
  <c r="S8" i="5"/>
  <c r="T7" i="2"/>
  <c r="Q53" i="5"/>
  <c r="R52" i="2"/>
  <c r="Q37" i="5"/>
  <c r="R36" i="2"/>
  <c r="S36" i="5"/>
  <c r="T35" i="2"/>
  <c r="L266" i="3"/>
  <c r="P46" i="5"/>
  <c r="Q45" i="2"/>
  <c r="O8" i="5"/>
  <c r="P7" i="2"/>
  <c r="S46" i="5"/>
  <c r="T45" i="2"/>
  <c r="R26" i="5"/>
  <c r="S25" i="2"/>
  <c r="Q25" i="5"/>
  <c r="R24" i="2"/>
  <c r="R32" i="5"/>
  <c r="S31" i="2"/>
  <c r="R21" i="5"/>
  <c r="S20" i="2"/>
  <c r="R13" i="5"/>
  <c r="S12" i="2"/>
  <c r="R8" i="5"/>
  <c r="S7" i="2"/>
  <c r="N4" i="5"/>
  <c r="O3" i="2"/>
  <c r="P6" i="5"/>
  <c r="Q5" i="2"/>
  <c r="Q26" i="5"/>
  <c r="R25" i="2"/>
  <c r="O32" i="5"/>
  <c r="P31" i="2"/>
  <c r="Q12" i="5"/>
  <c r="R11" i="2"/>
  <c r="O6" i="5"/>
  <c r="P5" i="2"/>
  <c r="N53" i="5"/>
  <c r="O52" i="2"/>
  <c r="R53" i="5"/>
  <c r="S52" i="2"/>
  <c r="R48" i="5"/>
  <c r="S47" i="2"/>
  <c r="R37" i="5"/>
  <c r="S36" i="2"/>
  <c r="P24" i="5"/>
  <c r="Q23" i="2"/>
  <c r="R12" i="5"/>
  <c r="S11" i="2"/>
  <c r="R11" i="5"/>
  <c r="S10" i="2"/>
  <c r="O12" i="5"/>
  <c r="P11" i="2"/>
  <c r="L794" i="3"/>
  <c r="R75" i="5" s="1"/>
  <c r="N57" i="5"/>
  <c r="O56" i="2"/>
  <c r="N46" i="5"/>
  <c r="O45" i="2"/>
  <c r="P21" i="5"/>
  <c r="Q20" i="2"/>
  <c r="O13" i="5"/>
  <c r="P12" i="2"/>
  <c r="N12" i="5"/>
  <c r="O11" i="2"/>
  <c r="N26" i="5"/>
  <c r="O25" i="2"/>
  <c r="N23" i="5"/>
  <c r="O22" i="2"/>
  <c r="S9" i="5"/>
  <c r="T8" i="2"/>
  <c r="P57" i="5"/>
  <c r="Q56" i="2"/>
  <c r="Q41" i="5"/>
  <c r="R40" i="2"/>
  <c r="P11" i="5"/>
  <c r="Q10" i="2"/>
  <c r="Q8" i="5"/>
  <c r="R7" i="2"/>
  <c r="R4" i="5"/>
  <c r="S3" i="2"/>
  <c r="J662" i="3"/>
  <c r="P63" i="5" s="1"/>
  <c r="O46" i="5"/>
  <c r="P45" i="2"/>
  <c r="K211" i="3"/>
  <c r="S13" i="5"/>
  <c r="T12" i="2"/>
  <c r="J865" i="3"/>
  <c r="I805" i="3"/>
  <c r="O76" i="5" s="1"/>
  <c r="L728" i="3"/>
  <c r="R69" i="5" s="1"/>
  <c r="J739" i="3"/>
  <c r="P70" i="5" s="1"/>
  <c r="J728" i="3"/>
  <c r="P69" i="5" s="1"/>
  <c r="J684" i="3"/>
  <c r="P65" i="5" s="1"/>
  <c r="J783" i="3"/>
  <c r="P74" i="5" s="1"/>
  <c r="L695" i="3"/>
  <c r="R66" i="5" s="1"/>
  <c r="H574" i="3"/>
  <c r="I640" i="3"/>
  <c r="J618" i="3"/>
  <c r="J574" i="3"/>
  <c r="J530" i="3"/>
  <c r="H453" i="3"/>
  <c r="J376" i="3"/>
  <c r="M542" i="3"/>
  <c r="M541" i="3" s="1"/>
  <c r="L542" i="3"/>
  <c r="L541" i="3" s="1"/>
  <c r="K542" i="3"/>
  <c r="K541" i="3" s="1"/>
  <c r="E541" i="3"/>
  <c r="J542" i="3"/>
  <c r="J541" i="3" s="1"/>
  <c r="I542" i="3"/>
  <c r="I541" i="3" s="1"/>
  <c r="H542" i="3"/>
  <c r="H541" i="3" s="1"/>
  <c r="H519" i="3"/>
  <c r="I431" i="3"/>
  <c r="K409" i="3"/>
  <c r="K365" i="3"/>
  <c r="M34" i="5"/>
  <c r="N33" i="2"/>
  <c r="M387" i="3"/>
  <c r="K464" i="3"/>
  <c r="J222" i="3"/>
  <c r="M19" i="5"/>
  <c r="N18" i="2"/>
  <c r="Q3" i="5"/>
  <c r="R2" i="2"/>
  <c r="M46" i="3"/>
  <c r="I13" i="3"/>
  <c r="J123" i="3"/>
  <c r="M79" i="3"/>
  <c r="R62" i="5"/>
  <c r="S61" i="2"/>
  <c r="H640" i="3"/>
  <c r="N37" i="5"/>
  <c r="O36" i="2"/>
  <c r="M39" i="5"/>
  <c r="N38" i="2"/>
  <c r="P36" i="5"/>
  <c r="Q35" i="2"/>
  <c r="L233" i="3"/>
  <c r="Q17" i="5"/>
  <c r="R16" i="2"/>
  <c r="H35" i="3"/>
  <c r="H24" i="3"/>
  <c r="J750" i="3"/>
  <c r="P71" i="5" s="1"/>
  <c r="M739" i="3"/>
  <c r="S70" i="5" s="1"/>
  <c r="K761" i="3"/>
  <c r="Q72" i="5" s="1"/>
  <c r="K706" i="3"/>
  <c r="Q67" i="5" s="1"/>
  <c r="K783" i="3"/>
  <c r="Q74" i="5" s="1"/>
  <c r="M695" i="3"/>
  <c r="S66" i="5" s="1"/>
  <c r="M61" i="5"/>
  <c r="N60" i="2"/>
  <c r="M530" i="3"/>
  <c r="M48" i="5"/>
  <c r="N47" i="2"/>
  <c r="M420" i="3"/>
  <c r="M565" i="3"/>
  <c r="M563" i="3" s="1"/>
  <c r="L565" i="3"/>
  <c r="L563" i="3" s="1"/>
  <c r="K565" i="3"/>
  <c r="J565" i="3"/>
  <c r="J563" i="3" s="1"/>
  <c r="I565" i="3"/>
  <c r="I563" i="3" s="1"/>
  <c r="H565" i="3"/>
  <c r="H563" i="3" s="1"/>
  <c r="S37" i="5"/>
  <c r="T36" i="2"/>
  <c r="J519" i="3"/>
  <c r="P42" i="5"/>
  <c r="Q41" i="2"/>
  <c r="I365" i="3"/>
  <c r="M332" i="3"/>
  <c r="I387" i="3"/>
  <c r="I299" i="3"/>
  <c r="L464" i="3"/>
  <c r="H354" i="3"/>
  <c r="J310" i="3"/>
  <c r="M211" i="3"/>
  <c r="I200" i="3"/>
  <c r="N16" i="5"/>
  <c r="O15" i="2"/>
  <c r="Q24" i="5"/>
  <c r="R23" i="2"/>
  <c r="J101" i="3"/>
  <c r="J68" i="3"/>
  <c r="H156" i="3"/>
  <c r="J302" i="3"/>
  <c r="I302" i="3"/>
  <c r="M302" i="3"/>
  <c r="M299" i="3" s="1"/>
  <c r="L302" i="3"/>
  <c r="L299" i="3" s="1"/>
  <c r="K302" i="3"/>
  <c r="K299" i="3" s="1"/>
  <c r="H302" i="3"/>
  <c r="M101" i="3"/>
  <c r="J13" i="3"/>
  <c r="I46" i="3"/>
  <c r="K123" i="3"/>
  <c r="K189" i="3"/>
  <c r="H79" i="3"/>
  <c r="K24" i="3"/>
  <c r="H783" i="3"/>
  <c r="N74" i="5" s="1"/>
  <c r="L761" i="3"/>
  <c r="R72" i="5" s="1"/>
  <c r="L706" i="3"/>
  <c r="R67" i="5" s="1"/>
  <c r="M574" i="3"/>
  <c r="P48" i="5"/>
  <c r="Q47" i="2"/>
  <c r="N41" i="5"/>
  <c r="O40" i="2"/>
  <c r="H510" i="3"/>
  <c r="H508" i="3" s="1"/>
  <c r="L510" i="3"/>
  <c r="J510" i="3"/>
  <c r="J508" i="3" s="1"/>
  <c r="I510" i="3"/>
  <c r="M510" i="3"/>
  <c r="M508" i="3" s="1"/>
  <c r="K510" i="3"/>
  <c r="K508" i="3" s="1"/>
  <c r="L431" i="3"/>
  <c r="H409" i="3"/>
  <c r="R36" i="5"/>
  <c r="S35" i="2"/>
  <c r="S31" i="5"/>
  <c r="T30" i="2"/>
  <c r="K310" i="3"/>
  <c r="K321" i="3"/>
  <c r="J464" i="3"/>
  <c r="J255" i="3"/>
  <c r="I343" i="3"/>
  <c r="L332" i="3"/>
  <c r="L310" i="3"/>
  <c r="K200" i="3"/>
  <c r="L412" i="3"/>
  <c r="J412" i="3"/>
  <c r="J409" i="3" s="1"/>
  <c r="I412" i="3"/>
  <c r="I409" i="3" s="1"/>
  <c r="M412" i="3"/>
  <c r="M409" i="3" s="1"/>
  <c r="K412" i="3"/>
  <c r="H412" i="3"/>
  <c r="M22" i="5"/>
  <c r="N21" i="2"/>
  <c r="Q13" i="5"/>
  <c r="R12" i="2"/>
  <c r="H57" i="3"/>
  <c r="M16" i="5"/>
  <c r="N15" i="2"/>
  <c r="M13" i="3"/>
  <c r="I156" i="3"/>
  <c r="H68" i="3"/>
  <c r="M14" i="5"/>
  <c r="N13" i="2"/>
  <c r="I216" i="3"/>
  <c r="I211" i="3" s="1"/>
  <c r="M216" i="3"/>
  <c r="L216" i="3"/>
  <c r="K216" i="3"/>
  <c r="J216" i="3"/>
  <c r="H216" i="3"/>
  <c r="M179" i="3"/>
  <c r="M178" i="3" s="1"/>
  <c r="L179" i="3"/>
  <c r="L178" i="3" s="1"/>
  <c r="K179" i="3"/>
  <c r="K178" i="3" s="1"/>
  <c r="J179" i="3"/>
  <c r="J178" i="3" s="1"/>
  <c r="I179" i="3"/>
  <c r="I178" i="3" s="1"/>
  <c r="H179" i="3"/>
  <c r="H178" i="3" s="1"/>
  <c r="E178" i="3"/>
  <c r="L123" i="3"/>
  <c r="J79" i="3"/>
  <c r="K876" i="3"/>
  <c r="I865" i="3"/>
  <c r="I310" i="3"/>
  <c r="L270" i="3"/>
  <c r="J270" i="3"/>
  <c r="H270" i="3"/>
  <c r="E266" i="3"/>
  <c r="M270" i="3"/>
  <c r="M266" i="3" s="1"/>
  <c r="K270" i="3"/>
  <c r="K266" i="3" s="1"/>
  <c r="I270" i="3"/>
  <c r="I266" i="3" s="1"/>
  <c r="S23" i="5"/>
  <c r="T22" i="2"/>
  <c r="O14" i="5"/>
  <c r="P13" i="2"/>
  <c r="Q10" i="5"/>
  <c r="R9" i="2"/>
  <c r="J794" i="3"/>
  <c r="P75" i="5" s="1"/>
  <c r="K865" i="3"/>
  <c r="L805" i="3"/>
  <c r="R76" i="5" s="1"/>
  <c r="H750" i="3"/>
  <c r="N71" i="5" s="1"/>
  <c r="I750" i="3"/>
  <c r="O71" i="5" s="1"/>
  <c r="L717" i="3"/>
  <c r="R68" i="5" s="1"/>
  <c r="L783" i="3"/>
  <c r="R74" i="5" s="1"/>
  <c r="H695" i="3"/>
  <c r="N66" i="5" s="1"/>
  <c r="M62" i="5"/>
  <c r="N61" i="2"/>
  <c r="L618" i="3"/>
  <c r="K596" i="3"/>
  <c r="Q59" i="5"/>
  <c r="R58" i="2"/>
  <c r="J640" i="3"/>
  <c r="I552" i="3"/>
  <c r="L420" i="3"/>
  <c r="P41" i="5"/>
  <c r="Q40" i="2"/>
  <c r="L844" i="3"/>
  <c r="L843" i="3" s="1"/>
  <c r="R79" i="5" s="1"/>
  <c r="K844" i="3"/>
  <c r="K843" i="3" s="1"/>
  <c r="Q79" i="5" s="1"/>
  <c r="E843" i="3"/>
  <c r="I844" i="3"/>
  <c r="I843" i="3" s="1"/>
  <c r="O79" i="5" s="1"/>
  <c r="H844" i="3"/>
  <c r="H843" i="3" s="1"/>
  <c r="N79" i="5" s="1"/>
  <c r="M844" i="3"/>
  <c r="M843" i="3" s="1"/>
  <c r="S79" i="5" s="1"/>
  <c r="J844" i="3"/>
  <c r="J843" i="3" s="1"/>
  <c r="P79" i="5" s="1"/>
  <c r="J816" i="3"/>
  <c r="P77" i="5" s="1"/>
  <c r="K827" i="3"/>
  <c r="Q78" i="5" s="1"/>
  <c r="M865" i="3"/>
  <c r="I794" i="3"/>
  <c r="O75" i="5" s="1"/>
  <c r="L673" i="3"/>
  <c r="R64" i="5" s="1"/>
  <c r="H717" i="3"/>
  <c r="N68" i="5" s="1"/>
  <c r="I662" i="3"/>
  <c r="O63" i="5" s="1"/>
  <c r="I695" i="3"/>
  <c r="O66" i="5" s="1"/>
  <c r="M596" i="3"/>
  <c r="H651" i="3"/>
  <c r="M618" i="3"/>
  <c r="J552" i="3"/>
  <c r="L508" i="3"/>
  <c r="L475" i="3"/>
  <c r="H530" i="3"/>
  <c r="L409" i="3"/>
  <c r="K519" i="3"/>
  <c r="M40" i="5"/>
  <c r="N39" i="2"/>
  <c r="H586" i="3"/>
  <c r="H585" i="3" s="1"/>
  <c r="M586" i="3"/>
  <c r="M585" i="3" s="1"/>
  <c r="L586" i="3"/>
  <c r="L585" i="3" s="1"/>
  <c r="K586" i="3"/>
  <c r="K585" i="3" s="1"/>
  <c r="J586" i="3"/>
  <c r="J585" i="3" s="1"/>
  <c r="I586" i="3"/>
  <c r="I585" i="3" s="1"/>
  <c r="E585" i="3"/>
  <c r="K387" i="3"/>
  <c r="J343" i="3"/>
  <c r="M321" i="3"/>
  <c r="I244" i="3"/>
  <c r="H343" i="3"/>
  <c r="M289" i="3"/>
  <c r="M288" i="3" s="1"/>
  <c r="L289" i="3"/>
  <c r="L288" i="3" s="1"/>
  <c r="J289" i="3"/>
  <c r="J288" i="3" s="1"/>
  <c r="H289" i="3"/>
  <c r="H288" i="3" s="1"/>
  <c r="K289" i="3"/>
  <c r="K288" i="3" s="1"/>
  <c r="I289" i="3"/>
  <c r="I288" i="3" s="1"/>
  <c r="E288" i="3"/>
  <c r="M200" i="3"/>
  <c r="K354" i="3"/>
  <c r="K343" i="3"/>
  <c r="H332" i="3"/>
  <c r="L244" i="3"/>
  <c r="I222" i="3"/>
  <c r="H200" i="3"/>
  <c r="H211" i="3"/>
  <c r="I145" i="3"/>
  <c r="M20" i="5"/>
  <c r="N19" i="2"/>
  <c r="M15" i="5"/>
  <c r="N14" i="2"/>
  <c r="I2" i="3"/>
  <c r="L156" i="3"/>
  <c r="H46" i="3"/>
  <c r="I68" i="3"/>
  <c r="L79" i="3"/>
  <c r="J24" i="3"/>
  <c r="I876" i="3"/>
  <c r="H773" i="3"/>
  <c r="H772" i="3" s="1"/>
  <c r="N73" i="5" s="1"/>
  <c r="M773" i="3"/>
  <c r="M772" i="3" s="1"/>
  <c r="S73" i="5" s="1"/>
  <c r="L773" i="3"/>
  <c r="L772" i="3" s="1"/>
  <c r="R73" i="5" s="1"/>
  <c r="K773" i="3"/>
  <c r="K772" i="3" s="1"/>
  <c r="Q73" i="5" s="1"/>
  <c r="E772" i="3"/>
  <c r="J773" i="3"/>
  <c r="J772" i="3" s="1"/>
  <c r="P73" i="5" s="1"/>
  <c r="I773" i="3"/>
  <c r="I772" i="3" s="1"/>
  <c r="O73" i="5" s="1"/>
  <c r="I717" i="3"/>
  <c r="O68" i="5" s="1"/>
  <c r="I783" i="3"/>
  <c r="O74" i="5" s="1"/>
  <c r="J695" i="3"/>
  <c r="P66" i="5" s="1"/>
  <c r="I651" i="3"/>
  <c r="K574" i="3"/>
  <c r="K640" i="3"/>
  <c r="K475" i="3"/>
  <c r="I508" i="3"/>
  <c r="M497" i="3"/>
  <c r="I530" i="3"/>
  <c r="I453" i="3"/>
  <c r="K431" i="3"/>
  <c r="M255" i="3"/>
  <c r="J299" i="3"/>
  <c r="H266" i="3"/>
  <c r="H321" i="3"/>
  <c r="M30" i="5"/>
  <c r="N29" i="2"/>
  <c r="M464" i="3"/>
  <c r="K457" i="3"/>
  <c r="K453" i="3" s="1"/>
  <c r="M457" i="3"/>
  <c r="M453" i="3" s="1"/>
  <c r="L457" i="3"/>
  <c r="L453" i="3" s="1"/>
  <c r="J457" i="3"/>
  <c r="J453" i="3" s="1"/>
  <c r="I457" i="3"/>
  <c r="H457" i="3"/>
  <c r="I332" i="3"/>
  <c r="H244" i="3"/>
  <c r="K222" i="3"/>
  <c r="J211" i="3"/>
  <c r="J145" i="3"/>
  <c r="L68" i="3"/>
  <c r="K46" i="3"/>
  <c r="M2" i="3"/>
  <c r="M156" i="3"/>
  <c r="I90" i="3"/>
  <c r="M123" i="3"/>
  <c r="J193" i="3"/>
  <c r="J189" i="3" s="1"/>
  <c r="H193" i="3"/>
  <c r="H189" i="3" s="1"/>
  <c r="M193" i="3"/>
  <c r="M189" i="3" s="1"/>
  <c r="L193" i="3"/>
  <c r="L189" i="3" s="1"/>
  <c r="K193" i="3"/>
  <c r="I193" i="3"/>
  <c r="M24" i="3"/>
  <c r="O59" i="5"/>
  <c r="P58" i="2"/>
  <c r="R51" i="5"/>
  <c r="S50" i="2"/>
  <c r="S42" i="5"/>
  <c r="T41" i="2"/>
  <c r="O45" i="5"/>
  <c r="P44" i="2"/>
  <c r="M876" i="3"/>
  <c r="M816" i="3"/>
  <c r="S77" i="5" s="1"/>
  <c r="L816" i="3"/>
  <c r="R77" i="5" s="1"/>
  <c r="K750" i="3"/>
  <c r="Q71" i="5" s="1"/>
  <c r="H497" i="3"/>
  <c r="L443" i="3"/>
  <c r="L442" i="3" s="1"/>
  <c r="H443" i="3"/>
  <c r="H442" i="3" s="1"/>
  <c r="K443" i="3"/>
  <c r="K442" i="3" s="1"/>
  <c r="J443" i="3"/>
  <c r="J442" i="3" s="1"/>
  <c r="I443" i="3"/>
  <c r="I442" i="3" s="1"/>
  <c r="E442" i="3"/>
  <c r="M443" i="3"/>
  <c r="M442" i="3" s="1"/>
  <c r="I519" i="3"/>
  <c r="J321" i="3"/>
  <c r="I255" i="3"/>
  <c r="M244" i="3"/>
  <c r="H387" i="3"/>
  <c r="H299" i="3"/>
  <c r="J266" i="3"/>
  <c r="J332" i="3"/>
  <c r="K278" i="3"/>
  <c r="K277" i="3" s="1"/>
  <c r="E277" i="3"/>
  <c r="I278" i="3"/>
  <c r="I277" i="3" s="1"/>
  <c r="L278" i="3"/>
  <c r="L277" i="3" s="1"/>
  <c r="J278" i="3"/>
  <c r="J277" i="3" s="1"/>
  <c r="H278" i="3"/>
  <c r="H277" i="3" s="1"/>
  <c r="M278" i="3"/>
  <c r="M277" i="3" s="1"/>
  <c r="L343" i="3"/>
  <c r="L145" i="3"/>
  <c r="L222" i="3"/>
  <c r="L211" i="3"/>
  <c r="H233" i="3"/>
  <c r="L168" i="3"/>
  <c r="L167" i="3" s="1"/>
  <c r="K168" i="3"/>
  <c r="K167" i="3" s="1"/>
  <c r="E167" i="3"/>
  <c r="M168" i="3"/>
  <c r="M167" i="3" s="1"/>
  <c r="J168" i="3"/>
  <c r="J167" i="3" s="1"/>
  <c r="I168" i="3"/>
  <c r="I167" i="3" s="1"/>
  <c r="H168" i="3"/>
  <c r="H167" i="3" s="1"/>
  <c r="J46" i="3"/>
  <c r="J156" i="3"/>
  <c r="I134" i="3"/>
  <c r="K13" i="3"/>
  <c r="M141" i="3"/>
  <c r="M134" i="3" s="1"/>
  <c r="L141" i="3"/>
  <c r="L134" i="3" s="1"/>
  <c r="K141" i="3"/>
  <c r="K134" i="3" s="1"/>
  <c r="J141" i="3"/>
  <c r="J134" i="3" s="1"/>
  <c r="I141" i="3"/>
  <c r="H141" i="3"/>
  <c r="H134" i="3" s="1"/>
  <c r="H123" i="3"/>
  <c r="K68" i="3"/>
  <c r="L24" i="3"/>
  <c r="M630" i="3"/>
  <c r="M629" i="3" s="1"/>
  <c r="L630" i="3"/>
  <c r="L629" i="3" s="1"/>
  <c r="K630" i="3"/>
  <c r="K629" i="3" s="1"/>
  <c r="E629" i="3"/>
  <c r="J630" i="3"/>
  <c r="J629" i="3" s="1"/>
  <c r="I630" i="3"/>
  <c r="I629" i="3" s="1"/>
  <c r="H630" i="3"/>
  <c r="H629" i="3" s="1"/>
  <c r="J608" i="3"/>
  <c r="J607" i="3" s="1"/>
  <c r="I608" i="3"/>
  <c r="I607" i="3" s="1"/>
  <c r="H608" i="3"/>
  <c r="H607" i="3" s="1"/>
  <c r="M608" i="3"/>
  <c r="M607" i="3" s="1"/>
  <c r="L608" i="3"/>
  <c r="L607" i="3" s="1"/>
  <c r="K608" i="3"/>
  <c r="K607" i="3" s="1"/>
  <c r="E607" i="3"/>
  <c r="M519" i="3"/>
  <c r="H431" i="3"/>
  <c r="R38" i="5"/>
  <c r="S37" i="2"/>
  <c r="L357" i="3"/>
  <c r="L354" i="3" s="1"/>
  <c r="M357" i="3"/>
  <c r="M354" i="3" s="1"/>
  <c r="K357" i="3"/>
  <c r="J357" i="3"/>
  <c r="I357" i="3"/>
  <c r="I354" i="3" s="1"/>
  <c r="H357" i="3"/>
  <c r="M29" i="5"/>
  <c r="N28" i="2"/>
  <c r="M233" i="3"/>
  <c r="H90" i="3"/>
  <c r="S11" i="5"/>
  <c r="T10" i="2"/>
  <c r="L876" i="3"/>
  <c r="K805" i="3"/>
  <c r="Q76" i="5" s="1"/>
  <c r="L827" i="3"/>
  <c r="R78" i="5" s="1"/>
  <c r="M855" i="3"/>
  <c r="M854" i="3" s="1"/>
  <c r="L855" i="3"/>
  <c r="L854" i="3" s="1"/>
  <c r="J855" i="3"/>
  <c r="J854" i="3" s="1"/>
  <c r="I855" i="3"/>
  <c r="I854" i="3" s="1"/>
  <c r="H855" i="3"/>
  <c r="H854" i="3" s="1"/>
  <c r="E854" i="3"/>
  <c r="K855" i="3"/>
  <c r="K854" i="3" s="1"/>
  <c r="K804" i="3"/>
  <c r="K794" i="3" s="1"/>
  <c r="Q75" i="5" s="1"/>
  <c r="J804" i="3"/>
  <c r="H804" i="3"/>
  <c r="H794" i="3" s="1"/>
  <c r="N75" i="5" s="1"/>
  <c r="I804" i="3"/>
  <c r="M804" i="3"/>
  <c r="M794" i="3" s="1"/>
  <c r="S75" i="5" s="1"/>
  <c r="L804" i="3"/>
  <c r="J717" i="3"/>
  <c r="P68" i="5" s="1"/>
  <c r="H706" i="3"/>
  <c r="N67" i="5" s="1"/>
  <c r="M783" i="3"/>
  <c r="S74" i="5" s="1"/>
  <c r="J651" i="3"/>
  <c r="K563" i="3"/>
  <c r="L640" i="3"/>
  <c r="M56" i="5"/>
  <c r="N55" i="2"/>
  <c r="H662" i="3"/>
  <c r="N63" i="5" s="1"/>
  <c r="H865" i="3"/>
  <c r="K816" i="3"/>
  <c r="Q77" i="5" s="1"/>
  <c r="H728" i="3"/>
  <c r="N69" i="5" s="1"/>
  <c r="M717" i="3"/>
  <c r="S68" i="5" s="1"/>
  <c r="I706" i="3"/>
  <c r="O67" i="5" s="1"/>
  <c r="M684" i="3"/>
  <c r="S65" i="5" s="1"/>
  <c r="K695" i="3"/>
  <c r="Q66" i="5" s="1"/>
  <c r="K651" i="3"/>
  <c r="E563" i="3"/>
  <c r="H618" i="3"/>
  <c r="M640" i="3"/>
  <c r="E508" i="3"/>
  <c r="M50" i="5"/>
  <c r="N49" i="2"/>
  <c r="I497" i="3"/>
  <c r="J673" i="3"/>
  <c r="P64" i="5" s="1"/>
  <c r="K530" i="3"/>
  <c r="M399" i="3"/>
  <c r="M398" i="3" s="1"/>
  <c r="L399" i="3"/>
  <c r="L398" i="3" s="1"/>
  <c r="J399" i="3"/>
  <c r="J398" i="3" s="1"/>
  <c r="K399" i="3"/>
  <c r="K398" i="3" s="1"/>
  <c r="E398" i="3"/>
  <c r="I399" i="3"/>
  <c r="I398" i="3" s="1"/>
  <c r="H399" i="3"/>
  <c r="H398" i="3" s="1"/>
  <c r="L519" i="3"/>
  <c r="E453" i="3"/>
  <c r="H487" i="3"/>
  <c r="H486" i="3" s="1"/>
  <c r="L487" i="3"/>
  <c r="L486" i="3" s="1"/>
  <c r="M487" i="3"/>
  <c r="M486" i="3" s="1"/>
  <c r="K487" i="3"/>
  <c r="K486" i="3" s="1"/>
  <c r="J487" i="3"/>
  <c r="J486" i="3" s="1"/>
  <c r="I487" i="3"/>
  <c r="I486" i="3" s="1"/>
  <c r="E486" i="3"/>
  <c r="H365" i="3"/>
  <c r="J387" i="3"/>
  <c r="K332" i="3"/>
  <c r="M32" i="5"/>
  <c r="N31" i="2"/>
  <c r="J244" i="3"/>
  <c r="H310" i="3"/>
  <c r="H464" i="3"/>
  <c r="J354" i="3"/>
  <c r="M343" i="3"/>
  <c r="K145" i="3"/>
  <c r="H112" i="3"/>
  <c r="I233" i="3"/>
  <c r="K90" i="3"/>
  <c r="J57" i="3"/>
  <c r="L35" i="3"/>
  <c r="M35" i="3"/>
  <c r="I189" i="3"/>
  <c r="I79" i="3"/>
  <c r="I24" i="3"/>
  <c r="S40" i="5" l="1"/>
  <c r="T39" i="2"/>
  <c r="P44" i="5"/>
  <c r="Q43" i="2"/>
  <c r="R30" i="5"/>
  <c r="S29" i="2"/>
  <c r="N15" i="5"/>
  <c r="O14" i="2"/>
  <c r="Q44" i="5"/>
  <c r="R43" i="2"/>
  <c r="S35" i="5"/>
  <c r="T34" i="2"/>
  <c r="P49" i="5"/>
  <c r="Q48" i="2"/>
  <c r="Q15" i="5"/>
  <c r="R14" i="2"/>
  <c r="R15" i="5"/>
  <c r="S14" i="2"/>
  <c r="Q30" i="5"/>
  <c r="R29" i="2"/>
  <c r="S15" i="5"/>
  <c r="T14" i="2"/>
  <c r="O22" i="5"/>
  <c r="P21" i="2"/>
  <c r="O40" i="5"/>
  <c r="P39" i="2"/>
  <c r="O35" i="5"/>
  <c r="P34" i="2"/>
  <c r="R44" i="5"/>
  <c r="S43" i="2"/>
  <c r="P40" i="5"/>
  <c r="Q39" i="2"/>
  <c r="S30" i="5"/>
  <c r="T29" i="2"/>
  <c r="P20" i="5"/>
  <c r="Q19" i="2"/>
  <c r="S44" i="5"/>
  <c r="T43" i="2"/>
  <c r="O54" i="5"/>
  <c r="P53" i="2"/>
  <c r="R35" i="5"/>
  <c r="S34" i="2"/>
  <c r="P15" i="5"/>
  <c r="Q14" i="2"/>
  <c r="P35" i="5"/>
  <c r="Q34" i="2"/>
  <c r="N36" i="5"/>
  <c r="O35" i="2"/>
  <c r="S61" i="5"/>
  <c r="T60" i="2"/>
  <c r="P62" i="5"/>
  <c r="Q61" i="2"/>
  <c r="R60" i="5"/>
  <c r="S59" i="2"/>
  <c r="R23" i="5"/>
  <c r="S22" i="2"/>
  <c r="O26" i="5"/>
  <c r="P25" i="2"/>
  <c r="P16" i="5"/>
  <c r="Q15" i="2"/>
  <c r="N27" i="5"/>
  <c r="O26" i="2"/>
  <c r="S29" i="5"/>
  <c r="T28" i="2"/>
  <c r="R19" i="5"/>
  <c r="S18" i="2"/>
  <c r="N8" i="5"/>
  <c r="O7" i="2"/>
  <c r="P45" i="5"/>
  <c r="Q44" i="2"/>
  <c r="N10" i="5"/>
  <c r="O9" i="2"/>
  <c r="R54" i="5"/>
  <c r="S53" i="2"/>
  <c r="S38" i="5"/>
  <c r="T37" i="2"/>
  <c r="P8" i="5"/>
  <c r="Q7" i="2"/>
  <c r="S60" i="5"/>
  <c r="T59" i="2"/>
  <c r="Q28" i="5"/>
  <c r="R27" i="2"/>
  <c r="P56" i="5"/>
  <c r="Q55" i="2"/>
  <c r="S54" i="5"/>
  <c r="T53" i="2"/>
  <c r="Q11" i="5"/>
  <c r="R10" i="2"/>
  <c r="R50" i="5"/>
  <c r="S49" i="2"/>
  <c r="N42" i="5"/>
  <c r="O41" i="2"/>
  <c r="R5" i="5"/>
  <c r="S4" i="2"/>
  <c r="N43" i="5"/>
  <c r="O42" i="2"/>
  <c r="O11" i="5"/>
  <c r="P10" i="2"/>
  <c r="Q23" i="5"/>
  <c r="R22" i="2"/>
  <c r="Q56" i="5"/>
  <c r="R55" i="2"/>
  <c r="S57" i="5"/>
  <c r="T56" i="2"/>
  <c r="N9" i="5"/>
  <c r="O8" i="2"/>
  <c r="Q62" i="5"/>
  <c r="R61" i="2"/>
  <c r="S50" i="5"/>
  <c r="T49" i="2"/>
  <c r="N60" i="5"/>
  <c r="O59" i="2"/>
  <c r="Q9" i="5"/>
  <c r="R8" i="2"/>
  <c r="Q4" i="5"/>
  <c r="R3" i="2"/>
  <c r="S28" i="5"/>
  <c r="T27" i="2"/>
  <c r="R43" i="5"/>
  <c r="S42" i="2"/>
  <c r="N25" i="5"/>
  <c r="O24" i="2"/>
  <c r="S45" i="5"/>
  <c r="T44" i="2"/>
  <c r="Q42" i="5"/>
  <c r="R41" i="2"/>
  <c r="O62" i="5"/>
  <c r="P61" i="2"/>
  <c r="R17" i="5"/>
  <c r="S16" i="2"/>
  <c r="N21" i="5"/>
  <c r="O20" i="2"/>
  <c r="O29" i="5"/>
  <c r="P28" i="2"/>
  <c r="O25" i="5"/>
  <c r="P24" i="2"/>
  <c r="R56" i="5"/>
  <c r="S55" i="2"/>
  <c r="N51" i="5"/>
  <c r="O50" i="2"/>
  <c r="Q21" i="5"/>
  <c r="R20" i="2"/>
  <c r="S55" i="5"/>
  <c r="T54" i="2"/>
  <c r="O7" i="5"/>
  <c r="P6" i="2"/>
  <c r="S33" i="5"/>
  <c r="T32" i="2"/>
  <c r="P59" i="5"/>
  <c r="Q58" i="2"/>
  <c r="S6" i="5"/>
  <c r="T5" i="2"/>
  <c r="S34" i="5"/>
  <c r="T33" i="2"/>
  <c r="P38" i="5"/>
  <c r="Q37" i="2"/>
  <c r="P39" i="5"/>
  <c r="Q38" i="2"/>
  <c r="Q54" i="5"/>
  <c r="R53" i="2"/>
  <c r="S24" i="5"/>
  <c r="T23" i="2"/>
  <c r="Q60" i="5"/>
  <c r="R59" i="2"/>
  <c r="N18" i="5"/>
  <c r="O17" i="2"/>
  <c r="R22" i="5"/>
  <c r="S21" i="2"/>
  <c r="S25" i="5"/>
  <c r="T24" i="2"/>
  <c r="N20" i="5"/>
  <c r="O19" i="2"/>
  <c r="N32" i="5"/>
  <c r="O31" i="2"/>
  <c r="O49" i="5"/>
  <c r="P48" i="2"/>
  <c r="P5" i="5"/>
  <c r="Q4" i="2"/>
  <c r="R29" i="5"/>
  <c r="S28" i="2"/>
  <c r="P53" i="5"/>
  <c r="Q52" i="2"/>
  <c r="R41" i="5"/>
  <c r="S40" i="2"/>
  <c r="O27" i="5"/>
  <c r="P26" i="2"/>
  <c r="N35" i="5"/>
  <c r="O34" i="2"/>
  <c r="Q45" i="5"/>
  <c r="R44" i="2"/>
  <c r="R6" i="5"/>
  <c r="S5" i="2"/>
  <c r="P43" i="5"/>
  <c r="Q42" i="2"/>
  <c r="Q46" i="5"/>
  <c r="R45" i="2"/>
  <c r="O53" i="5"/>
  <c r="P52" i="2"/>
  <c r="Q22" i="5"/>
  <c r="R21" i="2"/>
  <c r="N45" i="5"/>
  <c r="O44" i="2"/>
  <c r="N59" i="5"/>
  <c r="O58" i="2"/>
  <c r="R16" i="5"/>
  <c r="S15" i="2"/>
  <c r="P32" i="5"/>
  <c r="Q31" i="2"/>
  <c r="S14" i="5"/>
  <c r="T13" i="2"/>
  <c r="P22" i="5"/>
  <c r="Q21" i="2"/>
  <c r="P30" i="5"/>
  <c r="Q29" i="2"/>
  <c r="O16" i="5"/>
  <c r="P15" i="2"/>
  <c r="N62" i="5"/>
  <c r="O61" i="2"/>
  <c r="S27" i="5"/>
  <c r="T26" i="2"/>
  <c r="P10" i="5"/>
  <c r="Q9" i="2"/>
  <c r="Q49" i="5"/>
  <c r="R48" i="2"/>
  <c r="O52" i="5"/>
  <c r="P51" i="2"/>
  <c r="P51" i="5"/>
  <c r="Q50" i="2"/>
  <c r="N31" i="5"/>
  <c r="O30" i="2"/>
  <c r="Q51" i="5"/>
  <c r="R50" i="2"/>
  <c r="R34" i="5"/>
  <c r="S33" i="2"/>
  <c r="N22" i="5"/>
  <c r="O21" i="2"/>
  <c r="N34" i="5"/>
  <c r="O33" i="2"/>
  <c r="R14" i="5"/>
  <c r="S13" i="2"/>
  <c r="S49" i="5"/>
  <c r="T48" i="2"/>
  <c r="S41" i="5"/>
  <c r="T40" i="2"/>
  <c r="P25" i="5"/>
  <c r="Q24" i="2"/>
  <c r="N39" i="5"/>
  <c r="O38" i="2"/>
  <c r="Q47" i="5"/>
  <c r="R46" i="2"/>
  <c r="O60" i="5"/>
  <c r="P59" i="2"/>
  <c r="Q18" i="5"/>
  <c r="R17" i="2"/>
  <c r="P27" i="5"/>
  <c r="Q26" i="2"/>
  <c r="S17" i="5"/>
  <c r="T16" i="2"/>
  <c r="Q29" i="5"/>
  <c r="R28" i="2"/>
  <c r="S32" i="5"/>
  <c r="T31" i="2"/>
  <c r="R46" i="5"/>
  <c r="S45" i="2"/>
  <c r="Q57" i="5"/>
  <c r="R56" i="2"/>
  <c r="N19" i="5"/>
  <c r="O18" i="2"/>
  <c r="R31" i="5"/>
  <c r="S30" i="2"/>
  <c r="N54" i="5"/>
  <c r="O53" i="2"/>
  <c r="Q36" i="5"/>
  <c r="R35" i="2"/>
  <c r="O10" i="5"/>
  <c r="P9" i="2"/>
  <c r="S47" i="5"/>
  <c r="T46" i="2"/>
  <c r="Q58" i="5"/>
  <c r="R57" i="2"/>
  <c r="P17" i="5"/>
  <c r="Q16" i="2"/>
  <c r="P28" i="5"/>
  <c r="Q27" i="2"/>
  <c r="N30" i="5"/>
  <c r="O29" i="2"/>
  <c r="R20" i="5"/>
  <c r="S19" i="2"/>
  <c r="S3" i="5"/>
  <c r="T2" i="2"/>
  <c r="O51" i="5"/>
  <c r="P50" i="2"/>
  <c r="N29" i="5"/>
  <c r="O28" i="2"/>
  <c r="N56" i="5"/>
  <c r="O55" i="2"/>
  <c r="R49" i="5"/>
  <c r="S48" i="2"/>
  <c r="R59" i="5"/>
  <c r="S58" i="2"/>
  <c r="S4" i="5"/>
  <c r="T3" i="2"/>
  <c r="R33" i="5"/>
  <c r="S32" i="2"/>
  <c r="S12" i="5"/>
  <c r="T11" i="2"/>
  <c r="N17" i="5"/>
  <c r="O16" i="2"/>
  <c r="S22" i="5"/>
  <c r="T21" i="2"/>
  <c r="S51" i="5"/>
  <c r="T50" i="2"/>
  <c r="P14" i="5"/>
  <c r="Q13" i="2"/>
  <c r="P23" i="5"/>
  <c r="Q22" i="2"/>
  <c r="Q40" i="5"/>
  <c r="R39" i="2"/>
  <c r="R52" i="5"/>
  <c r="S51" i="2"/>
  <c r="N55" i="5"/>
  <c r="O54" i="2"/>
  <c r="N47" i="5"/>
  <c r="O46" i="2"/>
  <c r="S58" i="5"/>
  <c r="T57" i="2"/>
  <c r="O28" i="5"/>
  <c r="P27" i="2"/>
  <c r="O43" i="5"/>
  <c r="P42" i="2"/>
  <c r="R9" i="5"/>
  <c r="S8" i="2"/>
  <c r="Q34" i="5"/>
  <c r="R33" i="2"/>
  <c r="Q19" i="5"/>
  <c r="R18" i="2"/>
  <c r="P26" i="5"/>
  <c r="Q25" i="2"/>
  <c r="N40" i="5"/>
  <c r="O39" i="2"/>
  <c r="Q5" i="5"/>
  <c r="R4" i="2"/>
  <c r="P12" i="5"/>
  <c r="Q11" i="2"/>
  <c r="N6" i="5"/>
  <c r="O5" i="2"/>
  <c r="S7" i="5"/>
  <c r="T6" i="2"/>
  <c r="N50" i="5"/>
  <c r="O49" i="2"/>
  <c r="P37" i="5"/>
  <c r="Q36" i="2"/>
  <c r="R39" i="5"/>
  <c r="S38" i="2"/>
  <c r="N58" i="5"/>
  <c r="O57" i="2"/>
  <c r="O18" i="5"/>
  <c r="P17" i="2"/>
  <c r="R10" i="5"/>
  <c r="S9" i="2"/>
  <c r="Q35" i="5"/>
  <c r="R34" i="2"/>
  <c r="O56" i="5"/>
  <c r="P55" i="2"/>
  <c r="Q50" i="5"/>
  <c r="R49" i="2"/>
  <c r="S59" i="5"/>
  <c r="T58" i="2"/>
  <c r="Q27" i="5"/>
  <c r="R26" i="2"/>
  <c r="R42" i="5"/>
  <c r="S41" i="2"/>
  <c r="R45" i="5"/>
  <c r="S44" i="2"/>
  <c r="P50" i="5"/>
  <c r="Q49" i="2"/>
  <c r="N52" i="5"/>
  <c r="O51" i="2"/>
  <c r="N44" i="5"/>
  <c r="O43" i="2"/>
  <c r="R27" i="5"/>
  <c r="S26" i="2"/>
  <c r="S39" i="5"/>
  <c r="T38" i="2"/>
  <c r="O58" i="5"/>
  <c r="P57" i="2"/>
  <c r="P18" i="5"/>
  <c r="Q17" i="2"/>
  <c r="Q43" i="5"/>
  <c r="R42" i="2"/>
  <c r="Q61" i="5"/>
  <c r="R60" i="2"/>
  <c r="O9" i="5"/>
  <c r="P8" i="2"/>
  <c r="S21" i="5"/>
  <c r="T20" i="2"/>
  <c r="R40" i="5"/>
  <c r="S39" i="2"/>
  <c r="P61" i="5"/>
  <c r="Q60" i="2"/>
  <c r="S19" i="5"/>
  <c r="T18" i="2"/>
  <c r="Q32" i="5"/>
  <c r="R31" i="2"/>
  <c r="Q20" i="5"/>
  <c r="R19" i="2"/>
  <c r="O30" i="5"/>
  <c r="P29" i="2"/>
  <c r="N61" i="5"/>
  <c r="O60" i="2"/>
  <c r="O47" i="5"/>
  <c r="P46" i="2"/>
  <c r="P58" i="5"/>
  <c r="Q57" i="2"/>
  <c r="S18" i="5"/>
  <c r="T17" i="2"/>
  <c r="P33" i="5"/>
  <c r="Q32" i="2"/>
  <c r="O50" i="5"/>
  <c r="P49" i="2"/>
  <c r="S5" i="5"/>
  <c r="T4" i="2"/>
  <c r="S26" i="5"/>
  <c r="T25" i="2"/>
  <c r="Q55" i="5"/>
  <c r="R54" i="2"/>
  <c r="N7" i="5"/>
  <c r="O6" i="2"/>
  <c r="Q31" i="5"/>
  <c r="R30" i="2"/>
  <c r="Q14" i="5"/>
  <c r="R13" i="2"/>
  <c r="O38" i="5"/>
  <c r="P37" i="2"/>
  <c r="R24" i="5"/>
  <c r="S23" i="2"/>
  <c r="P52" i="5"/>
  <c r="Q51" i="2"/>
  <c r="P55" i="5"/>
  <c r="Q54" i="2"/>
  <c r="O24" i="5"/>
  <c r="P23" i="2"/>
  <c r="P47" i="5"/>
  <c r="Q46" i="2"/>
  <c r="O5" i="5"/>
  <c r="P4" i="2"/>
  <c r="O39" i="5"/>
  <c r="P38" i="2"/>
  <c r="O48" i="5"/>
  <c r="P47" i="2"/>
  <c r="N14" i="5"/>
  <c r="O13" i="2"/>
  <c r="O15" i="5"/>
  <c r="P14" i="2"/>
  <c r="N28" i="5"/>
  <c r="O27" i="2"/>
  <c r="N48" i="5"/>
  <c r="O47" i="2"/>
  <c r="O33" i="5"/>
  <c r="P32" i="2"/>
  <c r="O44" i="5"/>
  <c r="P43" i="2"/>
  <c r="O3" i="5"/>
  <c r="P2" i="2"/>
  <c r="O23" i="5"/>
  <c r="P22" i="2"/>
  <c r="S56" i="5"/>
  <c r="T55" i="2"/>
  <c r="O17" i="5"/>
  <c r="P16" i="2"/>
  <c r="P4" i="5"/>
  <c r="Q3" i="2"/>
  <c r="O21" i="5"/>
  <c r="P20" i="2"/>
  <c r="O36" i="5"/>
  <c r="P35" i="2"/>
  <c r="S10" i="5"/>
  <c r="T9" i="2"/>
  <c r="Q52" i="5"/>
  <c r="R51" i="2"/>
  <c r="O61" i="5"/>
  <c r="P60" i="2"/>
  <c r="N13" i="5"/>
  <c r="O12" i="2"/>
  <c r="P60" i="5"/>
  <c r="Q59" i="2"/>
  <c r="R18" i="5"/>
  <c r="S17" i="2"/>
  <c r="S43" i="5"/>
  <c r="T42" i="2"/>
  <c r="R25" i="5"/>
  <c r="S24" i="2"/>
  <c r="P34" i="5"/>
  <c r="Q33" i="2"/>
  <c r="O19" i="5"/>
  <c r="P18" i="2"/>
  <c r="O20" i="5"/>
  <c r="P19" i="2"/>
  <c r="Q16" i="5"/>
  <c r="R15" i="2"/>
  <c r="Q33" i="5"/>
  <c r="R32" i="2"/>
  <c r="R47" i="5"/>
  <c r="S46" i="2"/>
  <c r="Q39" i="5"/>
  <c r="R38" i="2"/>
  <c r="R61" i="5"/>
  <c r="S60" i="2"/>
  <c r="N11" i="5"/>
  <c r="O10" i="2"/>
  <c r="R58" i="5"/>
  <c r="S57" i="2"/>
  <c r="P7" i="5"/>
  <c r="Q6" i="2"/>
  <c r="N24" i="5"/>
  <c r="O23" i="2"/>
  <c r="R28" i="5"/>
  <c r="S27" i="2"/>
  <c r="N38" i="5"/>
  <c r="O37" i="2"/>
  <c r="S20" i="5"/>
  <c r="T19" i="2"/>
  <c r="Q7" i="5"/>
  <c r="R6" i="2"/>
  <c r="S48" i="5"/>
  <c r="T47" i="2"/>
  <c r="N33" i="5"/>
  <c r="O32" i="2"/>
  <c r="P29" i="5"/>
  <c r="Q28" i="2"/>
  <c r="Q38" i="5"/>
  <c r="R37" i="2"/>
  <c r="O31" i="5"/>
  <c r="P30" i="2"/>
  <c r="P19" i="5"/>
  <c r="Q18" i="2"/>
  <c r="O34" i="5"/>
  <c r="P33" i="2"/>
  <c r="N49" i="5"/>
  <c r="O48" i="2"/>
  <c r="P9" i="5"/>
  <c r="Q8" i="2"/>
  <c r="P31" i="5"/>
  <c r="Q30" i="2"/>
  <c r="P54" i="5"/>
  <c r="Q53" i="2"/>
  <c r="N5" i="5"/>
  <c r="O4" i="2"/>
  <c r="O4" i="5"/>
  <c r="P3" i="2"/>
  <c r="O42" i="5"/>
  <c r="P41" i="2"/>
  <c r="S52" i="5"/>
  <c r="T51" i="2"/>
</calcChain>
</file>

<file path=xl/sharedStrings.xml><?xml version="1.0" encoding="utf-8"?>
<sst xmlns="http://schemas.openxmlformats.org/spreadsheetml/2006/main" count="2726" uniqueCount="816">
  <si>
    <t>Mã nguyên liệu</t>
  </si>
  <si>
    <t>Tên nguyên liệu</t>
  </si>
  <si>
    <t>Thải bỏ</t>
  </si>
  <si>
    <t>Năng lượng</t>
  </si>
  <si>
    <t>Protein tổng</t>
  </si>
  <si>
    <t>Protein thực vật</t>
  </si>
  <si>
    <t>Lipid tổng</t>
  </si>
  <si>
    <t>Lipid thực vật</t>
  </si>
  <si>
    <t>Cellulose</t>
  </si>
  <si>
    <t>Cholesterol</t>
  </si>
  <si>
    <t>Canxi</t>
  </si>
  <si>
    <t>Phospho</t>
  </si>
  <si>
    <t>Sắt</t>
  </si>
  <si>
    <t>Natri</t>
  </si>
  <si>
    <t>Kali</t>
  </si>
  <si>
    <t>vitA</t>
  </si>
  <si>
    <t>Beta-carotene</t>
  </si>
  <si>
    <t>Alpha-carotene</t>
  </si>
  <si>
    <t>vitC</t>
  </si>
  <si>
    <t>vitB1</t>
  </si>
  <si>
    <t>vitB2</t>
  </si>
  <si>
    <t>vitPP</t>
  </si>
  <si>
    <t>vitB5</t>
  </si>
  <si>
    <t>vitB6</t>
  </si>
  <si>
    <t>vitB9</t>
  </si>
  <si>
    <t>vitB12</t>
  </si>
  <si>
    <t>(không thay đổi)</t>
  </si>
  <si>
    <t>(các số liệu nhập cho 100g)</t>
  </si>
  <si>
    <t>%</t>
  </si>
  <si>
    <t>kcal</t>
  </si>
  <si>
    <t>g</t>
  </si>
  <si>
    <t>mg</t>
  </si>
  <si>
    <t>µg</t>
  </si>
  <si>
    <t>-</t>
  </si>
  <si>
    <t>Nước</t>
  </si>
  <si>
    <t>Gạo nếp cái</t>
  </si>
  <si>
    <t>Gạo nếp máy (loại thường)</t>
  </si>
  <si>
    <t>Gạo tẻ giã</t>
  </si>
  <si>
    <t>Gạo tẻ máy</t>
  </si>
  <si>
    <t>Gạo lứt</t>
  </si>
  <si>
    <t>Kê</t>
  </si>
  <si>
    <t>Bắp ngô tươi</t>
  </si>
  <si>
    <t>Ngô vàng hạt khô</t>
  </si>
  <si>
    <t>Bánh bao</t>
  </si>
  <si>
    <t>Bánh đa nem</t>
  </si>
  <si>
    <t>Bánh đúc</t>
  </si>
  <si>
    <t>Bánh mỳ (baguette)</t>
  </si>
  <si>
    <t>Bánh phở</t>
  </si>
  <si>
    <t>Bánh quẩy</t>
  </si>
  <si>
    <t>Bỏng ngô</t>
  </si>
  <si>
    <t>Bột gạo nếp</t>
  </si>
  <si>
    <t>Bột gạo tẻ</t>
  </si>
  <si>
    <t>Bột mì</t>
  </si>
  <si>
    <t>Bột bắp (bột ngô vàng)</t>
  </si>
  <si>
    <t>Bún tươi</t>
  </si>
  <si>
    <t>Cốm gạo, sống</t>
  </si>
  <si>
    <t>Mỳ sợi</t>
  </si>
  <si>
    <t>Ngô nếp luộc</t>
  </si>
  <si>
    <t>Củ ấu</t>
  </si>
  <si>
    <t>Củ cái (khoai mỡ)</t>
  </si>
  <si>
    <t>Củ dong</t>
  </si>
  <si>
    <t>Củ sắn (khoai mì)</t>
  </si>
  <si>
    <t>Củ sắn dây</t>
  </si>
  <si>
    <t>Củ súng khô (đã bỏ vỏ)</t>
  </si>
  <si>
    <t>Củ từ</t>
  </si>
  <si>
    <t>Khoai lang (trắng)</t>
  </si>
  <si>
    <t>Khoai lang nghệ</t>
  </si>
  <si>
    <t>Khoai môn</t>
  </si>
  <si>
    <t>Khoai nước</t>
  </si>
  <si>
    <t>Khoai riềng</t>
  </si>
  <si>
    <t>Khoai sọ</t>
  </si>
  <si>
    <t>Khoai tây</t>
  </si>
  <si>
    <t>Miến dong</t>
  </si>
  <si>
    <t>Bột dong lọc</t>
  </si>
  <si>
    <t>Bột khoai lang</t>
  </si>
  <si>
    <t>Bột khoai riềng (bột đao)</t>
  </si>
  <si>
    <t>Bột khoai tây (lọc)</t>
  </si>
  <si>
    <t>Bột sắn</t>
  </si>
  <si>
    <t>Bột sắn dây</t>
  </si>
  <si>
    <t>Khoai lang khô</t>
  </si>
  <si>
    <t>Khoai tây khô</t>
  </si>
  <si>
    <t>Khoai tây lát chiên</t>
  </si>
  <si>
    <t>Sắn khô</t>
  </si>
  <si>
    <t>Trân châu sắn</t>
  </si>
  <si>
    <t>Cùi dừa già</t>
  </si>
  <si>
    <t>Cùi dừa non</t>
  </si>
  <si>
    <t>Đậu cô ve ( hạt)</t>
  </si>
  <si>
    <t>Đậu đen (hạt)</t>
  </si>
  <si>
    <t>Đậu đũa (hạt)</t>
  </si>
  <si>
    <t>Đậu Hà lan (hạt)</t>
  </si>
  <si>
    <t>Đậu tương ( đậu nành)</t>
  </si>
  <si>
    <t>Đậu trắng hạt ( đậu tây)</t>
  </si>
  <si>
    <t>Đậu trứng cuốc</t>
  </si>
  <si>
    <t>Đậu xanh ( đậu tắt)</t>
  </si>
  <si>
    <t>Hạt dẻ to</t>
  </si>
  <si>
    <t>Hạt dẻ tươi</t>
  </si>
  <si>
    <t>Hạt dẻ khô</t>
  </si>
  <si>
    <t>Hạt đen</t>
  </si>
  <si>
    <t>Hạt điều</t>
  </si>
  <si>
    <t>Hạt mít</t>
  </si>
  <si>
    <t>Lạc hạt</t>
  </si>
  <si>
    <t>Quả cọ tươi</t>
  </si>
  <si>
    <t>Quả đại hái tươi</t>
  </si>
  <si>
    <t>Vừng (đen, trắng)</t>
  </si>
  <si>
    <t>Bột đậu tương đã loại béo (đậu nành)</t>
  </si>
  <si>
    <t>Bột đậu tương rang chín</t>
  </si>
  <si>
    <t>Bột đậu xanh</t>
  </si>
  <si>
    <t>Bột lạc</t>
  </si>
  <si>
    <t>Đậu phụ</t>
  </si>
  <si>
    <t>Đậu phụ chúc</t>
  </si>
  <si>
    <t>Đậu phụ nướng</t>
  </si>
  <si>
    <t>Hạt bí đỏ rang</t>
  </si>
  <si>
    <t>Hạt da đỏ rang (dưa hấu)</t>
  </si>
  <si>
    <t>Hạt điều khô, chiên dầu</t>
  </si>
  <si>
    <t>Sữa bột đậu nành</t>
  </si>
  <si>
    <t>Sữa đậu nành (100g đậu/lít)</t>
  </si>
  <si>
    <t>Tào phớ</t>
  </si>
  <si>
    <t>Bầu</t>
  </si>
  <si>
    <t>Bí đao ( bí xanh)</t>
  </si>
  <si>
    <t>Bí ngô</t>
  </si>
  <si>
    <t>Cà bát</t>
  </si>
  <si>
    <t>Cà chua</t>
  </si>
  <si>
    <t>Cà pháo</t>
  </si>
  <si>
    <t>Cà rốt ( củ đỏ, vàng)</t>
  </si>
  <si>
    <t>Cà rốt khô</t>
  </si>
  <si>
    <t>Cà tím</t>
  </si>
  <si>
    <t>Cải bắp</t>
  </si>
  <si>
    <t>Cải bắp đỏ</t>
  </si>
  <si>
    <t>Cải bắp khô</t>
  </si>
  <si>
    <t>Cải cúc</t>
  </si>
  <si>
    <t>Cải soong</t>
  </si>
  <si>
    <t>Cải thìa (cải trắng)</t>
  </si>
  <si>
    <t>Cải xanh</t>
  </si>
  <si>
    <t>Cần ta</t>
  </si>
  <si>
    <t>Cần tây</t>
  </si>
  <si>
    <t>Chuối xanh</t>
  </si>
  <si>
    <t>Củ cải đỏ</t>
  </si>
  <si>
    <t>Củ cải trắng</t>
  </si>
  <si>
    <t>Củ cải trắng khô</t>
  </si>
  <si>
    <t>Củ đậu</t>
  </si>
  <si>
    <t>Củ niễng</t>
  </si>
  <si>
    <t>Dọc củ cải (non)</t>
  </si>
  <si>
    <t>Dọc mùng</t>
  </si>
  <si>
    <t>Dưa chuột</t>
  </si>
  <si>
    <t>Dưa gang</t>
  </si>
  <si>
    <t>Đậu cô ve</t>
  </si>
  <si>
    <t>Đậu đũa</t>
  </si>
  <si>
    <t>Đậu Hà Lan</t>
  </si>
  <si>
    <t>Đậu rồng (quả non)</t>
  </si>
  <si>
    <t>Đu đủ xanh</t>
  </si>
  <si>
    <t xml:space="preserve">Gấc </t>
  </si>
  <si>
    <t>Giá đậu tương</t>
  </si>
  <si>
    <t>Giá đậu xanh</t>
  </si>
  <si>
    <t>Hành củ tươi</t>
  </si>
  <si>
    <t>Hành lá (hành hoa)</t>
  </si>
  <si>
    <t>Hành tây</t>
  </si>
  <si>
    <t>Hạt sen tươi</t>
  </si>
  <si>
    <t>Hạt sen khô</t>
  </si>
  <si>
    <t>Hẹ lá</t>
  </si>
  <si>
    <t>Hoa chuối</t>
  </si>
  <si>
    <t>Hoa lý</t>
  </si>
  <si>
    <t>Khế</t>
  </si>
  <si>
    <t>Lá lốt</t>
  </si>
  <si>
    <t>Lá me</t>
  </si>
  <si>
    <t>Lá mơ lông</t>
  </si>
  <si>
    <t>Lá sắn tươi</t>
  </si>
  <si>
    <t>Măng chua</t>
  </si>
  <si>
    <t>Măng khô</t>
  </si>
  <si>
    <t>Măng tây</t>
  </si>
  <si>
    <t>Măng tre</t>
  </si>
  <si>
    <t>Mướp</t>
  </si>
  <si>
    <t>Mướp đắng</t>
  </si>
  <si>
    <t>Mướp Nhật Bản</t>
  </si>
  <si>
    <t>Ngải cứu</t>
  </si>
  <si>
    <t>Ngô bao tử</t>
  </si>
  <si>
    <t>Ngó sen</t>
  </si>
  <si>
    <t>Nụ mướp</t>
  </si>
  <si>
    <t>Ớt đỏ to</t>
  </si>
  <si>
    <t>Ớt vàng to</t>
  </si>
  <si>
    <t>Ớt xanh to</t>
  </si>
  <si>
    <t>Quả dọc</t>
  </si>
  <si>
    <t>Quả me chua</t>
  </si>
  <si>
    <t>Rau bí</t>
  </si>
  <si>
    <t>Rau câu khô</t>
  </si>
  <si>
    <t>Rau câu tươi</t>
  </si>
  <si>
    <t>Rau diếp</t>
  </si>
  <si>
    <t>Rau đay</t>
  </si>
  <si>
    <t>Rau giấp cá, diếp cá</t>
  </si>
  <si>
    <t>Rau giền cơm</t>
  </si>
  <si>
    <t>Rau giền đỏ</t>
  </si>
  <si>
    <t>Rau giền trắng</t>
  </si>
  <si>
    <t>Rau húng</t>
  </si>
  <si>
    <t>Rau khoai lang</t>
  </si>
  <si>
    <t>Rau kinh giới</t>
  </si>
  <si>
    <t>Rau má rừng</t>
  </si>
  <si>
    <t>Rau má, má mơ</t>
  </si>
  <si>
    <t>Rau mồng tơi</t>
  </si>
  <si>
    <t>Rau mùi</t>
  </si>
  <si>
    <t>Rau mùi tàu</t>
  </si>
  <si>
    <t>Rau muống</t>
  </si>
  <si>
    <t>Rau muống khô</t>
  </si>
  <si>
    <t>Rau ngổ</t>
  </si>
  <si>
    <t>Rau ngót</t>
  </si>
  <si>
    <t>Rau ngót khô</t>
  </si>
  <si>
    <t>Rau răm</t>
  </si>
  <si>
    <t>Rau rút</t>
  </si>
  <si>
    <t>Rau sà lách</t>
  </si>
  <si>
    <t>Rau sam</t>
  </si>
  <si>
    <t>Rau sắng</t>
  </si>
  <si>
    <t>Rau tàu bay</t>
  </si>
  <si>
    <t>Rau thơm</t>
  </si>
  <si>
    <t>Sấu xanh</t>
  </si>
  <si>
    <t>Su hào</t>
  </si>
  <si>
    <t>Su hào khô</t>
  </si>
  <si>
    <t xml:space="preserve">Su su </t>
  </si>
  <si>
    <t>Súp lơ trắng</t>
  </si>
  <si>
    <t>Súp lơ xanh</t>
  </si>
  <si>
    <t xml:space="preserve">Thìa là </t>
  </si>
  <si>
    <t xml:space="preserve">Tía tô </t>
  </si>
  <si>
    <t xml:space="preserve">Tỏi ta </t>
  </si>
  <si>
    <t>Tỏi tây (cả lá)</t>
  </si>
  <si>
    <t>Trám đen chín</t>
  </si>
  <si>
    <t>Trám xanh sống, trám trắng</t>
  </si>
  <si>
    <t>Xương sông</t>
  </si>
  <si>
    <t>Cà chua muối</t>
  </si>
  <si>
    <t xml:space="preserve">Cà muối nén </t>
  </si>
  <si>
    <t>Cà muối sổi</t>
  </si>
  <si>
    <t>Dưa cải bắp</t>
  </si>
  <si>
    <t>Dưa cải bẹ</t>
  </si>
  <si>
    <t xml:space="preserve">Dưa cải sen </t>
  </si>
  <si>
    <t>Dưa chuột muối</t>
  </si>
  <si>
    <t>Dưa giá (đậu xanh)</t>
  </si>
  <si>
    <t>Hành củ muối</t>
  </si>
  <si>
    <t>Kiệu muối</t>
  </si>
  <si>
    <t>Nhút (dưa muối từ mít non, lá đậu xanh non...)</t>
  </si>
  <si>
    <t>Men bia khô</t>
  </si>
  <si>
    <t>Men bia tươi</t>
  </si>
  <si>
    <t>Mộc nhĩ</t>
  </si>
  <si>
    <t>Nấm hương khô</t>
  </si>
  <si>
    <t>Nấm hương tươi</t>
  </si>
  <si>
    <t>Nấm mỡ (nấm tây)</t>
  </si>
  <si>
    <t>Nấm rơm</t>
  </si>
  <si>
    <t>Nấm thường tươi</t>
  </si>
  <si>
    <t>Bưởi</t>
  </si>
  <si>
    <t>Cam</t>
  </si>
  <si>
    <t>Chanh</t>
  </si>
  <si>
    <t>Chôm chôm</t>
  </si>
  <si>
    <t>Chuối khô</t>
  </si>
  <si>
    <t>Chuối tây</t>
  </si>
  <si>
    <t>Chuối tiêu</t>
  </si>
  <si>
    <t>Dâu gia</t>
  </si>
  <si>
    <t>Dâu tây</t>
  </si>
  <si>
    <t>Dưa bở</t>
  </si>
  <si>
    <t>Dưa hấu</t>
  </si>
  <si>
    <t>Dưa hồng</t>
  </si>
  <si>
    <t>Dưa lê</t>
  </si>
  <si>
    <t>Dứa ta</t>
  </si>
  <si>
    <t>Dứa tây</t>
  </si>
  <si>
    <t>Đào</t>
  </si>
  <si>
    <t>Đu đủ chín</t>
  </si>
  <si>
    <t>Gioi</t>
  </si>
  <si>
    <t>Hồng bì</t>
  </si>
  <si>
    <t>Hồng đỏ</t>
  </si>
  <si>
    <t>Hồng ngâm</t>
  </si>
  <si>
    <t>Hồng xiêm</t>
  </si>
  <si>
    <t>Lê</t>
  </si>
  <si>
    <t>Lựu</t>
  </si>
  <si>
    <t>Mãng cầu xiêm</t>
  </si>
  <si>
    <t>Mắc coọc</t>
  </si>
  <si>
    <t>Mận</t>
  </si>
  <si>
    <t>Mít dai</t>
  </si>
  <si>
    <t>Mít khô</t>
  </si>
  <si>
    <t>Mít mật</t>
  </si>
  <si>
    <t>Mơ</t>
  </si>
  <si>
    <t>Mơ khô</t>
  </si>
  <si>
    <t>Muỗm, quéo</t>
  </si>
  <si>
    <t>Na</t>
  </si>
  <si>
    <t>Nhãn</t>
  </si>
  <si>
    <t>Nhãn khô</t>
  </si>
  <si>
    <t>Nho ngọt</t>
  </si>
  <si>
    <t>Nho ta (nho chua)</t>
  </si>
  <si>
    <t>Nhót</t>
  </si>
  <si>
    <t>Ổi</t>
  </si>
  <si>
    <t>Quả bơ vỏ tím</t>
  </si>
  <si>
    <t>Quả bơ vỏ xanh</t>
  </si>
  <si>
    <t>Quả cóc</t>
  </si>
  <si>
    <t>Quả thanh long</t>
  </si>
  <si>
    <t>Quả trứng gà</t>
  </si>
  <si>
    <t>Quất chín (cả vỏ)</t>
  </si>
  <si>
    <t>Quít</t>
  </si>
  <si>
    <t>Sầu riêng</t>
  </si>
  <si>
    <t>Sấu chín</t>
  </si>
  <si>
    <t>Táo ta</t>
  </si>
  <si>
    <t>Táo tây</t>
  </si>
  <si>
    <t>Vải</t>
  </si>
  <si>
    <t>Vải khô</t>
  </si>
  <si>
    <t>Vú sữa</t>
  </si>
  <si>
    <t>Xoài chín</t>
  </si>
  <si>
    <t>Bơ</t>
  </si>
  <si>
    <t>Dầu thảo mộc (lạc, vừng, cám...)</t>
  </si>
  <si>
    <t>Mỡ lợn muối</t>
  </si>
  <si>
    <t>Mỡ lợn nước</t>
  </si>
  <si>
    <t>Bơ thực vật</t>
  </si>
  <si>
    <t>Dầu bông</t>
  </si>
  <si>
    <t>Dầu cám gạo</t>
  </si>
  <si>
    <t>Dầu cọ</t>
  </si>
  <si>
    <t>Dầu dừa</t>
  </si>
  <si>
    <t>Dầu đậu tương</t>
  </si>
  <si>
    <t>Dầu lạc</t>
  </si>
  <si>
    <t>Dầu mè</t>
  </si>
  <si>
    <t>Dầu ngô</t>
  </si>
  <si>
    <t>Dầu ôliu</t>
  </si>
  <si>
    <t>Cá bống</t>
  </si>
  <si>
    <t>Cá chày</t>
  </si>
  <si>
    <t>Cá chép</t>
  </si>
  <si>
    <t>Cá dưa</t>
  </si>
  <si>
    <t>Cá dầu</t>
  </si>
  <si>
    <t>Cá diếc</t>
  </si>
  <si>
    <t>Cá đao</t>
  </si>
  <si>
    <t>Cá đé</t>
  </si>
  <si>
    <t>Cá đối</t>
  </si>
  <si>
    <t>Cá đồng tiền</t>
  </si>
  <si>
    <t>Cá hồi</t>
  </si>
  <si>
    <t>Cá khô(chim, thu, nụ, đé)</t>
  </si>
  <si>
    <t>Cá lác</t>
  </si>
  <si>
    <t>Cá mè</t>
  </si>
  <si>
    <t>Cá mòi (cá sardin)</t>
  </si>
  <si>
    <t>Cá mỡ</t>
  </si>
  <si>
    <t>Cá mối</t>
  </si>
  <si>
    <t>Cá nạc</t>
  </si>
  <si>
    <t>Cá ngừ</t>
  </si>
  <si>
    <t>Cá nục</t>
  </si>
  <si>
    <t>Cá phèn</t>
  </si>
  <si>
    <t>Cá quả</t>
  </si>
  <si>
    <t>Cá rô đồng</t>
  </si>
  <si>
    <t>Cá rô phi</t>
  </si>
  <si>
    <t>Cá thờn bơn (Cá bơn)</t>
  </si>
  <si>
    <t>Cá thu</t>
  </si>
  <si>
    <t>Cá thu đao</t>
  </si>
  <si>
    <t>Cá trạch (Cá chạch)</t>
  </si>
  <si>
    <t>Cá trắm cỏ</t>
  </si>
  <si>
    <t>Cá trê</t>
  </si>
  <si>
    <t>Cá trích</t>
  </si>
  <si>
    <t>Cá trôi</t>
  </si>
  <si>
    <t>Của bể</t>
  </si>
  <si>
    <t>Cua đồng</t>
  </si>
  <si>
    <t>Ghẹ</t>
  </si>
  <si>
    <t>Hải sâm</t>
  </si>
  <si>
    <t>Hến</t>
  </si>
  <si>
    <t>Lươn</t>
  </si>
  <si>
    <t>Mực khô</t>
  </si>
  <si>
    <t>Mực tươi</t>
  </si>
  <si>
    <t>Ốc bươu</t>
  </si>
  <si>
    <t>Ốc đá</t>
  </si>
  <si>
    <t>Ốc nhồi</t>
  </si>
  <si>
    <t>Ốc vặn</t>
  </si>
  <si>
    <t>Rạm (muối, đồ)</t>
  </si>
  <si>
    <t>Rạm tươi</t>
  </si>
  <si>
    <t>Rươi</t>
  </si>
  <si>
    <t>Sò</t>
  </si>
  <si>
    <t>Tép gạo</t>
  </si>
  <si>
    <t>Tép khô</t>
  </si>
  <si>
    <t>Tôm biển</t>
  </si>
  <si>
    <t>Tôm đồng</t>
  </si>
  <si>
    <t>Tôm khô</t>
  </si>
  <si>
    <t>Trai</t>
  </si>
  <si>
    <t>Bánh phồng tôm rán</t>
  </si>
  <si>
    <t>Bánh phồng tôm sống</t>
  </si>
  <si>
    <t>Bột cá</t>
  </si>
  <si>
    <t>Ruốc cá quả</t>
  </si>
  <si>
    <t>Ruốc tôm</t>
  </si>
  <si>
    <t>Trứng gà</t>
  </si>
  <si>
    <t>Lòng đỏ trứng gà</t>
  </si>
  <si>
    <t>Lòng trắng trứng gà</t>
  </si>
  <si>
    <t>Trứng vịt</t>
  </si>
  <si>
    <t>Lòng đỏ trứng vịt</t>
  </si>
  <si>
    <t>Lòng trắng trứng vịt</t>
  </si>
  <si>
    <t>Trứng chim cút</t>
  </si>
  <si>
    <t>Trứng cá</t>
  </si>
  <si>
    <t>Trứng cá muối</t>
  </si>
  <si>
    <t>Trứng vịt lộn</t>
  </si>
  <si>
    <t>Bột trứng</t>
  </si>
  <si>
    <t>Sữa bò tươi</t>
  </si>
  <si>
    <t>Sữa dê tươi</t>
  </si>
  <si>
    <t>Sữa mẹ (sữa người)</t>
  </si>
  <si>
    <t>Sữa chua (từ sữa bò)</t>
  </si>
  <si>
    <t>Sữa chua vớt béo</t>
  </si>
  <si>
    <t>Sữa bột toàn phần</t>
  </si>
  <si>
    <t>Sữa bột tách béo</t>
  </si>
  <si>
    <t>Sữa đặc có đường Việt Nam</t>
  </si>
  <si>
    <t>Pho mát</t>
  </si>
  <si>
    <t>Chuối nước đường</t>
  </si>
  <si>
    <t>Dưa chuột hộp</t>
  </si>
  <si>
    <t>Dứa hộp</t>
  </si>
  <si>
    <t>Lạc chao dầu</t>
  </si>
  <si>
    <t>Mắc coọc nước đường</t>
  </si>
  <si>
    <t>Mận nước đường</t>
  </si>
  <si>
    <t>Mứt bí ngô</t>
  </si>
  <si>
    <t>Mứt cam có vỏ</t>
  </si>
  <si>
    <t>Mứt chuối</t>
  </si>
  <si>
    <t>Mứt dứa</t>
  </si>
  <si>
    <t>Mứt đu đủ</t>
  </si>
  <si>
    <t>Nhãn nước đường</t>
  </si>
  <si>
    <t>Nước dứa hộp</t>
  </si>
  <si>
    <t>Vải nước đường</t>
  </si>
  <si>
    <t>Cá thu hộp</t>
  </si>
  <si>
    <t>Cá trích hộp</t>
  </si>
  <si>
    <t>Thịt bò hộp</t>
  </si>
  <si>
    <t>Thịt gà hộp</t>
  </si>
  <si>
    <t>Thịt lợn hộp</t>
  </si>
  <si>
    <t>Thịt lợ̣n, thịt bò xay hộp</t>
  </si>
  <si>
    <t>Thịt vịt hầm</t>
  </si>
  <si>
    <t>Bánh bích cốt</t>
  </si>
  <si>
    <t>Bánh bích quy</t>
  </si>
  <si>
    <t>Bánh chả</t>
  </si>
  <si>
    <t>Bánh con cá</t>
  </si>
  <si>
    <t>Bánh đậu xanh</t>
  </si>
  <si>
    <t>Bánh kem xốp</t>
  </si>
  <si>
    <t>Bánh khảo chay</t>
  </si>
  <si>
    <t>Bánh quế</t>
  </si>
  <si>
    <t>Bánh sô cô la</t>
  </si>
  <si>
    <t>Bánh thỏi sô cô la</t>
  </si>
  <si>
    <t>Bánh trứng nhện</t>
  </si>
  <si>
    <t>Bột ca cao</t>
  </si>
  <si>
    <t>Đường cát</t>
  </si>
  <si>
    <t>Đường kính</t>
  </si>
  <si>
    <t>Kẹo bơ cứng</t>
  </si>
  <si>
    <t>Kẹo cà phê</t>
  </si>
  <si>
    <t>Kẹo cam chanh</t>
  </si>
  <si>
    <t>Kẹo dừa mềm</t>
  </si>
  <si>
    <t>Kẹo dứa mềm</t>
  </si>
  <si>
    <t>Kẹo lạc</t>
  </si>
  <si>
    <t>Kẹo Pastille (kẹo ngậm bạc hà)</t>
  </si>
  <si>
    <t>Kẹo sô cô la</t>
  </si>
  <si>
    <t>Kẹo sữa</t>
  </si>
  <si>
    <t>Kẹo vừng viên</t>
  </si>
  <si>
    <t>Mạch nha</t>
  </si>
  <si>
    <t>Mật ong</t>
  </si>
  <si>
    <t>Mứt lạc</t>
  </si>
  <si>
    <t>Cary bột</t>
  </si>
  <si>
    <t>Gừng khô (bột)</t>
  </si>
  <si>
    <t>Gừng tươi</t>
  </si>
  <si>
    <t>Hạt tiêu</t>
  </si>
  <si>
    <t>Muối</t>
  </si>
  <si>
    <t>Nghệ khô, bột</t>
  </si>
  <si>
    <t>Nghệ tươi</t>
  </si>
  <si>
    <t>Ớt khô bột</t>
  </si>
  <si>
    <t>Riềng</t>
  </si>
  <si>
    <t>Magi</t>
  </si>
  <si>
    <t>Mắm tôm đặc</t>
  </si>
  <si>
    <t>Mắm tôm loãng</t>
  </si>
  <si>
    <t>Mắm tép chua</t>
  </si>
  <si>
    <t>Nước mắm cá (loại đặc biệt)</t>
  </si>
  <si>
    <t>Nước mắm cá loại I</t>
  </si>
  <si>
    <t>Nước mắm cá loại II</t>
  </si>
  <si>
    <t>Nước mắm cá</t>
  </si>
  <si>
    <t>Nước mắm cô</t>
  </si>
  <si>
    <t>Tương ngô</t>
  </si>
  <si>
    <t>Tương nếp</t>
  </si>
  <si>
    <t>Tương ớt</t>
  </si>
  <si>
    <t>Xì dầu</t>
  </si>
  <si>
    <t>Sốt Mayonnaise</t>
  </si>
  <si>
    <t>Sả</t>
  </si>
  <si>
    <t>Bia (4.5% cồn)</t>
  </si>
  <si>
    <t>Cô nhắc (32% cồn)</t>
  </si>
  <si>
    <t>Cốc tai (13% cồn)</t>
  </si>
  <si>
    <t>CocaCola</t>
  </si>
  <si>
    <t>Nước cam tươi</t>
  </si>
  <si>
    <t>Nước dừa non tươi</t>
  </si>
  <si>
    <t>Nước ép cà chua</t>
  </si>
  <si>
    <t>Nước khoáng</t>
  </si>
  <si>
    <t>Nước quít tươi</t>
  </si>
  <si>
    <t>Rượu cam, chanh (24.2% cồn)</t>
  </si>
  <si>
    <t>Rượu nếp (80g/24ml - 5% cồn)</t>
  </si>
  <si>
    <t>Rượu trắng (39% cồn)</t>
  </si>
  <si>
    <t>Rượu vang đỏ (9.5% cồn)</t>
  </si>
  <si>
    <t>Rượu vang trắng (9.5% cồn)</t>
  </si>
  <si>
    <t>Rượu vang trắng ngọt (10.2% cồn)</t>
  </si>
  <si>
    <t>Rượu whisky (35.2% cồn)</t>
  </si>
  <si>
    <t>Thịt bê mỡ</t>
  </si>
  <si>
    <t>Thịt bê nạc</t>
  </si>
  <si>
    <t>Thịt bò loại I</t>
  </si>
  <si>
    <t>Thịt bò loại II</t>
  </si>
  <si>
    <t>Thị bò, lưng, nạc</t>
  </si>
  <si>
    <t>Thịt bò, lưng, nạc và mỡ</t>
  </si>
  <si>
    <t>Thịt bồ câu ra ràng</t>
  </si>
  <si>
    <t>Thịt chó sấn</t>
  </si>
  <si>
    <t>Thịt chó vai</t>
  </si>
  <si>
    <t>Thịt cừu, nạc</t>
  </si>
  <si>
    <t>Thịt dê, nạc</t>
  </si>
  <si>
    <t>Thịt gà rừng</t>
  </si>
  <si>
    <t>Thịt gà ta</t>
  </si>
  <si>
    <t>Thịt gà tây</t>
  </si>
  <si>
    <t>Thịt hươu</t>
  </si>
  <si>
    <t>Thịt lợn mỡ</t>
  </si>
  <si>
    <t>Thịt lợn nạc</t>
  </si>
  <si>
    <t>Thịt lợn nửa nạc, nửa mỡ</t>
  </si>
  <si>
    <t>Thịt ngỗng</t>
  </si>
  <si>
    <t>Thịt ngựa</t>
  </si>
  <si>
    <t>Thịt thỏ nhà</t>
  </si>
  <si>
    <t>Thịt thỏ rừng</t>
  </si>
  <si>
    <t>Thịt trâu</t>
  </si>
  <si>
    <t>Thịt trâu bắp</t>
  </si>
  <si>
    <t>Thịt trâu cổ</t>
  </si>
  <si>
    <t>Thịt trâu đùi</t>
  </si>
  <si>
    <t>Thịt trâu thăn</t>
  </si>
  <si>
    <t>Thịt vịt</t>
  </si>
  <si>
    <t>Bầu dục bò</t>
  </si>
  <si>
    <t>Bầu dục lợn</t>
  </si>
  <si>
    <t>Bì lợn</t>
  </si>
  <si>
    <t>Chân giò lợn</t>
  </si>
  <si>
    <t>Dạ dày bò</t>
  </si>
  <si>
    <t>Dạ dày lợn</t>
  </si>
  <si>
    <t>Đầu bò</t>
  </si>
  <si>
    <t>Đầu lợn</t>
  </si>
  <si>
    <t>Đuôi bò</t>
  </si>
  <si>
    <t>Đuôi lợn</t>
  </si>
  <si>
    <t>Gan bò</t>
  </si>
  <si>
    <t>Gan gà</t>
  </si>
  <si>
    <t>Gan lợn</t>
  </si>
  <si>
    <t>Gan vịt</t>
  </si>
  <si>
    <t>Gân chân bò</t>
  </si>
  <si>
    <t>Lưỡi bò</t>
  </si>
  <si>
    <t>Lưỡi lợn</t>
  </si>
  <si>
    <t>Lòng lợn (ruột già)</t>
  </si>
  <si>
    <t>Lòng lợn (ruột non)</t>
  </si>
  <si>
    <t>Mề gà</t>
  </si>
  <si>
    <t>Óc bò</t>
  </si>
  <si>
    <t>Óc lợn</t>
  </si>
  <si>
    <t>Phổi bò</t>
  </si>
  <si>
    <t>Phổi lợn</t>
  </si>
  <si>
    <t>Sườn lợn (bỏ xương)</t>
  </si>
  <si>
    <t>Tai lợn</t>
  </si>
  <si>
    <t>Tim bò</t>
  </si>
  <si>
    <t>Tim gà</t>
  </si>
  <si>
    <t>Tim lợn</t>
  </si>
  <si>
    <t>Tiết bò</t>
  </si>
  <si>
    <t>Tiết lợn luộc</t>
  </si>
  <si>
    <t>Tiết lợn sống</t>
  </si>
  <si>
    <t>Tủy xương bò</t>
  </si>
  <si>
    <t>Tủy xương lợn</t>
  </si>
  <si>
    <t>Ba tê</t>
  </si>
  <si>
    <t>Chả lợn</t>
  </si>
  <si>
    <t>Chả quế lợn</t>
  </si>
  <si>
    <t>Dăm bông lợn</t>
  </si>
  <si>
    <t>Dồi lợn</t>
  </si>
  <si>
    <t>Giò bò</t>
  </si>
  <si>
    <t>Giò lụa</t>
  </si>
  <si>
    <t>Giò thủ lợn</t>
  </si>
  <si>
    <t>Lạp xưởng</t>
  </si>
  <si>
    <t>Nem chạo</t>
  </si>
  <si>
    <t>Nem chua</t>
  </si>
  <si>
    <t>Ruốc thịt lợn</t>
  </si>
  <si>
    <t>Thịt bò khô</t>
  </si>
  <si>
    <t>Thịt trâu khô</t>
  </si>
  <si>
    <t>Xúc xích</t>
  </si>
  <si>
    <t>Bột cóc</t>
  </si>
  <si>
    <t>Châu chấu</t>
  </si>
  <si>
    <t>Ếch (thịt đùi)</t>
  </si>
  <si>
    <t>Nhộng</t>
  </si>
  <si>
    <t>Lòng gà (cả bộ)</t>
  </si>
  <si>
    <t>Mã món ăn</t>
  </si>
  <si>
    <t>Tên món ăn</t>
  </si>
  <si>
    <t>Đơn vị tính</t>
  </si>
  <si>
    <t>DCNN</t>
  </si>
  <si>
    <t>Min</t>
  </si>
  <si>
    <t>Max</t>
  </si>
  <si>
    <t>Sáng</t>
  </si>
  <si>
    <t>Giữa sáng</t>
  </si>
  <si>
    <t>Trưa</t>
  </si>
  <si>
    <t>Chiều</t>
  </si>
  <si>
    <t>Tối</t>
  </si>
  <si>
    <t>Đêm</t>
  </si>
  <si>
    <t>Loại</t>
  </si>
  <si>
    <t>MA001</t>
  </si>
  <si>
    <t>Cơm</t>
  </si>
  <si>
    <t>Chén</t>
  </si>
  <si>
    <t>T</t>
  </si>
  <si>
    <t>F</t>
  </si>
  <si>
    <t>Chính</t>
  </si>
  <si>
    <t>MA002</t>
  </si>
  <si>
    <t>Cơm chiên</t>
  </si>
  <si>
    <t>MA003</t>
  </si>
  <si>
    <t>Cháo trắng</t>
  </si>
  <si>
    <t>Tô</t>
  </si>
  <si>
    <t>MA004</t>
  </si>
  <si>
    <t>Cháo thịt bằm</t>
  </si>
  <si>
    <t>MA005</t>
  </si>
  <si>
    <t xml:space="preserve">Cháo tôm </t>
  </si>
  <si>
    <t>MA006</t>
  </si>
  <si>
    <t>Phở bò</t>
  </si>
  <si>
    <t>MA007</t>
  </si>
  <si>
    <t>Phở gà</t>
  </si>
  <si>
    <t>MA008</t>
  </si>
  <si>
    <t>Bún bò</t>
  </si>
  <si>
    <t>MA009</t>
  </si>
  <si>
    <t>Bánh canh giò heo</t>
  </si>
  <si>
    <t>MA010</t>
  </si>
  <si>
    <t>Bánh mì kẹp thịt</t>
  </si>
  <si>
    <t>Ổ</t>
  </si>
  <si>
    <t>MA011</t>
  </si>
  <si>
    <t>Bánh mì kẹp trứng</t>
  </si>
  <si>
    <t>MA012</t>
  </si>
  <si>
    <t>Bánh mì bò kho</t>
  </si>
  <si>
    <t>Dĩa</t>
  </si>
  <si>
    <t>MA013</t>
  </si>
  <si>
    <t>Bánh mì sữa</t>
  </si>
  <si>
    <t>MA014</t>
  </si>
  <si>
    <t>Bánh mì không</t>
  </si>
  <si>
    <t>MA015</t>
  </si>
  <si>
    <t>Bò kho</t>
  </si>
  <si>
    <t>Kèm</t>
  </si>
  <si>
    <t>MA016</t>
  </si>
  <si>
    <t>Bò xào chua ngọt</t>
  </si>
  <si>
    <t>MA017</t>
  </si>
  <si>
    <t>Bò xào nấm</t>
  </si>
  <si>
    <t>MA018</t>
  </si>
  <si>
    <t>Bò xào lá lốt</t>
  </si>
  <si>
    <t>MA019</t>
  </si>
  <si>
    <t>Bò xào hành tây</t>
  </si>
  <si>
    <t>MA020</t>
  </si>
  <si>
    <t>Bò steak</t>
  </si>
  <si>
    <t>MA021</t>
  </si>
  <si>
    <t>Sườn heo xào</t>
  </si>
  <si>
    <t>MA022</t>
  </si>
  <si>
    <t>Gà kho gừng</t>
  </si>
  <si>
    <t>MA023</t>
  </si>
  <si>
    <t>Đậu hũ chiên</t>
  </si>
  <si>
    <t>MA024</t>
  </si>
  <si>
    <t>Đậu hũ luộc</t>
  </si>
  <si>
    <t>MA025</t>
  </si>
  <si>
    <t>Bắp cải luộc</t>
  </si>
  <si>
    <t>MA026</t>
  </si>
  <si>
    <t>Canh bắp cải</t>
  </si>
  <si>
    <t>MA027</t>
  </si>
  <si>
    <t>Thịt kho đậu hũ</t>
  </si>
  <si>
    <t>MA028</t>
  </si>
  <si>
    <t>Khổ qua xào trứng</t>
  </si>
  <si>
    <t>MA029</t>
  </si>
  <si>
    <t>Cà tím nướng mỡ</t>
  </si>
  <si>
    <t>MA030</t>
  </si>
  <si>
    <t>Bí đỏ xào thịt</t>
  </si>
  <si>
    <t>MA031</t>
  </si>
  <si>
    <t>Canh mồng tơi</t>
  </si>
  <si>
    <t>MA032</t>
  </si>
  <si>
    <t>Thịt heo om nấm</t>
  </si>
  <si>
    <t>MA033</t>
  </si>
  <si>
    <t>Canh bí đỏ thịt bằm</t>
  </si>
  <si>
    <t>MA034</t>
  </si>
  <si>
    <t>Cá nục sốt cà</t>
  </si>
  <si>
    <t>MA035</t>
  </si>
  <si>
    <t>Nấm rơm kho tộ</t>
  </si>
  <si>
    <t>MA036</t>
  </si>
  <si>
    <t>Cải thìa luộc</t>
  </si>
  <si>
    <t>MA037</t>
  </si>
  <si>
    <t>Canh rau ngót thịt băm</t>
  </si>
  <si>
    <t>MA038</t>
  </si>
  <si>
    <t>Rau củ xào</t>
  </si>
  <si>
    <t>MA039</t>
  </si>
  <si>
    <t>Bông cải xào tỏi</t>
  </si>
  <si>
    <t>MA040</t>
  </si>
  <si>
    <t>Đậu rồng xào tỏi</t>
  </si>
  <si>
    <t>MA041</t>
  </si>
  <si>
    <t>Canh riêu cua rau ngót</t>
  </si>
  <si>
    <t>MA042</t>
  </si>
  <si>
    <t>Canh súp rau củ</t>
  </si>
  <si>
    <t>MA043</t>
  </si>
  <si>
    <t>Canh khổ qua nhồi thịt</t>
  </si>
  <si>
    <t>MA044</t>
  </si>
  <si>
    <t>Rau muống xào tỏi</t>
  </si>
  <si>
    <t>MA045</t>
  </si>
  <si>
    <t>Cháo gà</t>
  </si>
  <si>
    <t>MA046</t>
  </si>
  <si>
    <t>Mì xào tôm thịt</t>
  </si>
  <si>
    <t>MA047</t>
  </si>
  <si>
    <t>Mực chiên nước mắm</t>
  </si>
  <si>
    <t>MA048</t>
  </si>
  <si>
    <t>Sữa</t>
  </si>
  <si>
    <t>Ly</t>
  </si>
  <si>
    <t>Tráng miệng</t>
  </si>
  <si>
    <t>MA049</t>
  </si>
  <si>
    <t>Sữa hạt sen</t>
  </si>
  <si>
    <t>MA050</t>
  </si>
  <si>
    <t>Bánh flan</t>
  </si>
  <si>
    <t>MA051</t>
  </si>
  <si>
    <t>Thịt bò xào đậu cô ve</t>
  </si>
  <si>
    <t>MA052</t>
  </si>
  <si>
    <t>Bún măng vịt</t>
  </si>
  <si>
    <t>MA053</t>
  </si>
  <si>
    <t>Gà chiên nước mắm</t>
  </si>
  <si>
    <t>MA054</t>
  </si>
  <si>
    <t>Chè thập cẩm</t>
  </si>
  <si>
    <t>MA055</t>
  </si>
  <si>
    <t>Chè đậu xanh</t>
  </si>
  <si>
    <t>MA056</t>
  </si>
  <si>
    <t>Tép rang</t>
  </si>
  <si>
    <t>MA057</t>
  </si>
  <si>
    <t>Tôm xào mướp</t>
  </si>
  <si>
    <t>MA058</t>
  </si>
  <si>
    <t>Cá rô kho tộ</t>
  </si>
  <si>
    <t>MA059</t>
  </si>
  <si>
    <t>Cá rô phi chiên giòn</t>
  </si>
  <si>
    <t>MA060</t>
  </si>
  <si>
    <t>Chè bắp</t>
  </si>
  <si>
    <t>MA061</t>
  </si>
  <si>
    <t>Thịt băm xào nấm mèo</t>
  </si>
  <si>
    <t>MA062</t>
  </si>
  <si>
    <t>MA063</t>
  </si>
  <si>
    <t>Sinh tố lựu sữa chua</t>
  </si>
  <si>
    <t>MA064</t>
  </si>
  <si>
    <t>Nước cam</t>
  </si>
  <si>
    <t>MA065</t>
  </si>
  <si>
    <t>Nấm rơm hấp sả</t>
  </si>
  <si>
    <t>MA066</t>
  </si>
  <si>
    <t>Canh bí đỏ đậu phộng</t>
  </si>
  <si>
    <t>MA067</t>
  </si>
  <si>
    <t>Thanh long</t>
  </si>
  <si>
    <t>MA068</t>
  </si>
  <si>
    <t>Cá thu sốt cà</t>
  </si>
  <si>
    <t>MA069</t>
  </si>
  <si>
    <t>MA070</t>
  </si>
  <si>
    <t>Xoài</t>
  </si>
  <si>
    <t>MA071</t>
  </si>
  <si>
    <t>Canh chua cá lóc</t>
  </si>
  <si>
    <t>MA072</t>
  </si>
  <si>
    <t>Sinh tố dâu</t>
  </si>
  <si>
    <t>MA073</t>
  </si>
  <si>
    <t xml:space="preserve">Bưởi </t>
  </si>
  <si>
    <t>MA074</t>
  </si>
  <si>
    <t>Mít</t>
  </si>
  <si>
    <t>MA075</t>
  </si>
  <si>
    <t>Nước chanh</t>
  </si>
  <si>
    <t>MA076</t>
  </si>
  <si>
    <t>Sinh tố bơ</t>
  </si>
  <si>
    <t>MA077</t>
  </si>
  <si>
    <t>Sinh tố mãng cầu</t>
  </si>
  <si>
    <t>MA078</t>
  </si>
  <si>
    <t>MA079</t>
  </si>
  <si>
    <t>MA080</t>
  </si>
  <si>
    <t>Lượng sử dụng</t>
  </si>
  <si>
    <t>Lượng hấp thụ</t>
  </si>
  <si>
    <t>Không</t>
  </si>
  <si>
    <t>Rau</t>
  </si>
  <si>
    <t>NL chuyển hóa cơ bản</t>
  </si>
  <si>
    <t>Nam</t>
  </si>
  <si>
    <t>66,47+13,75W+5H–6,75A</t>
  </si>
  <si>
    <t>(Ký hiệu là X)</t>
  </si>
  <si>
    <t>Nữ</t>
  </si>
  <si>
    <t>665,09+9,56W+1,85H–4,67A</t>
  </si>
  <si>
    <t>NL chuyển hóa thực</t>
  </si>
  <si>
    <t>X'</t>
  </si>
  <si>
    <t>0.1X + (a + 1.5b + 2.5c + 5d + 7e)*X/24</t>
  </si>
  <si>
    <t xml:space="preserve">BMI </t>
  </si>
  <si>
    <t>W/(H/100)^2</t>
  </si>
  <si>
    <t>Trong đó</t>
  </si>
  <si>
    <t>W</t>
  </si>
  <si>
    <t>Cân nặng (kg)</t>
  </si>
  <si>
    <t>H</t>
  </si>
  <si>
    <t>Chiều cao (cm)</t>
  </si>
  <si>
    <t>A</t>
  </si>
  <si>
    <t>Tuổi (năm)</t>
  </si>
  <si>
    <t>a</t>
  </si>
  <si>
    <t>Số giờ nghỉ ngơi + không rõ ràng</t>
  </si>
  <si>
    <t>b</t>
  </si>
  <si>
    <t xml:space="preserve">Làm việc rất nhẹ </t>
  </si>
  <si>
    <t>c</t>
  </si>
  <si>
    <t xml:space="preserve">Nhẹ </t>
  </si>
  <si>
    <t>d</t>
  </si>
  <si>
    <t>Vừa</t>
  </si>
  <si>
    <t>e</t>
  </si>
  <si>
    <t>Nặng (= 24 - a - b - c - d)</t>
  </si>
  <si>
    <t>So sánh</t>
  </si>
  <si>
    <t>18.5 &lt;= BMI &lt;= 24.9</t>
  </si>
  <si>
    <t>Chọn mốc NL gần nhất</t>
  </si>
  <si>
    <t>BMI &lt; 18.5</t>
  </si>
  <si>
    <t>Chọn mốc NL nhỏ hơn gần nhất</t>
  </si>
  <si>
    <t>BMI &gt;24.9</t>
  </si>
  <si>
    <t>Chọn mốc NL lớn hơn gần nhất</t>
  </si>
  <si>
    <t>6 mốc NL</t>
  </si>
  <si>
    <t>1500/ 1800/ 2100/ 2400/ 2700/ 3000</t>
  </si>
  <si>
    <t>Protein tổng (g)</t>
  </si>
  <si>
    <t>P</t>
  </si>
  <si>
    <t>(0.2*X')/4</t>
  </si>
  <si>
    <t>Protein thực vật (g)</t>
  </si>
  <si>
    <t>p</t>
  </si>
  <si>
    <t>0.35P</t>
  </si>
  <si>
    <t>Lipid tổng (g)</t>
  </si>
  <si>
    <t>L</t>
  </si>
  <si>
    <t>(0.25*X')/9</t>
  </si>
  <si>
    <t>Lipid thực vật (g)</t>
  </si>
  <si>
    <t>l</t>
  </si>
  <si>
    <t>0.5L</t>
  </si>
  <si>
    <t>mục tiêu là 30</t>
  </si>
  <si>
    <t>tối thiểu 19</t>
  </si>
  <si>
    <t>mục tiêu là 150</t>
  </si>
  <si>
    <t>tối đa là 300</t>
  </si>
  <si>
    <t>Nhu cầu chất xơ (gam/ngày)</t>
  </si>
  <si>
    <t>0-5 tháng tuổi</t>
  </si>
  <si>
    <t>6-8 tháng tuổi</t>
  </si>
  <si>
    <t>9-11 tháng tuổi</t>
  </si>
  <si>
    <t>1-2 tuổi</t>
  </si>
  <si>
    <t>3-5 tuổi</t>
  </si>
  <si>
    <t>20-21</t>
  </si>
  <si>
    <t>6-7 tuổi</t>
  </si>
  <si>
    <t>22-23</t>
  </si>
  <si>
    <t>8-9 tuổi</t>
  </si>
  <si>
    <t>24-26</t>
  </si>
  <si>
    <t>10-11 tuổi</t>
  </si>
  <si>
    <t>27-28</t>
  </si>
  <si>
    <t>12-14 tuổi</t>
  </si>
  <si>
    <t>29-31</t>
  </si>
  <si>
    <t>15-19 tuôi</t>
  </si>
  <si>
    <t>20-29 tuổi</t>
  </si>
  <si>
    <t>30-49 tuổi</t>
  </si>
  <si>
    <t>50-69 tuổi</t>
  </si>
  <si>
    <t>≥ 70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</si>
</sst>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0" borderId="0" xfId="0" applyFont="1"/>
    <xf numFmtId="0" fontId="2" fillId="3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/>
    <xf numFmtId="0" fontId="1" fillId="3" borderId="0" xfId="0" applyFont="1" applyFill="1"/>
    <xf numFmtId="0" fontId="3" fillId="0" borderId="0" xfId="0" applyFont="1" applyAlignment="1"/>
    <xf numFmtId="0" fontId="2" fillId="5" borderId="0" xfId="0" applyFont="1" applyFill="1" applyAlignment="1"/>
    <xf numFmtId="0" fontId="4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.75" customHeight="1" x14ac:dyDescent="0.25"/>
  <cols>
    <col min="1" max="1" width="14.88671875" customWidth="1"/>
    <col min="2" max="2" width="24.5546875" customWidth="1"/>
    <col min="3" max="3" width="7.44140625" customWidth="1"/>
    <col min="4" max="4" width="11.33203125" customWidth="1"/>
    <col min="5" max="5" width="11.44140625" customWidth="1"/>
    <col min="7" max="7" width="9.44140625" customWidth="1"/>
    <col min="8" max="8" width="12.5546875" customWidth="1"/>
    <col min="9" max="9" width="9" customWidth="1"/>
    <col min="10" max="10" width="10.6640625" customWidth="1"/>
    <col min="11" max="11" width="6" customWidth="1"/>
    <col min="12" max="12" width="8.6640625" customWidth="1"/>
    <col min="13" max="13" width="4" customWidth="1"/>
    <col min="14" max="14" width="5.109375" customWidth="1"/>
    <col min="15" max="16" width="4.33203125" customWidth="1"/>
    <col min="17" max="17" width="13.109375" customWidth="1"/>
    <col min="18" max="18" width="14" customWidth="1"/>
    <col min="19" max="19" width="4.44140625" customWidth="1"/>
    <col min="20" max="21" width="5.44140625" customWidth="1"/>
    <col min="22" max="22" width="5.5546875" customWidth="1"/>
    <col min="23" max="24" width="5.88671875" customWidth="1"/>
    <col min="25" max="25" width="5.44140625" customWidth="1"/>
    <col min="26" max="26" width="6.44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30</v>
      </c>
      <c r="G2" s="1" t="s">
        <v>30</v>
      </c>
      <c r="H2" s="1" t="s">
        <v>30</v>
      </c>
      <c r="I2" s="1" t="s">
        <v>30</v>
      </c>
      <c r="J2" s="1" t="s">
        <v>31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  <c r="P2" s="1" t="s">
        <v>32</v>
      </c>
      <c r="Q2" s="1" t="s">
        <v>32</v>
      </c>
      <c r="R2" s="1" t="s">
        <v>32</v>
      </c>
      <c r="S2" s="1" t="s">
        <v>31</v>
      </c>
      <c r="T2" s="1" t="s">
        <v>31</v>
      </c>
      <c r="U2" s="1" t="s">
        <v>31</v>
      </c>
      <c r="V2" s="1" t="s">
        <v>31</v>
      </c>
      <c r="W2" s="1" t="s">
        <v>31</v>
      </c>
      <c r="X2" s="1" t="s">
        <v>31</v>
      </c>
      <c r="Y2" s="1" t="s">
        <v>32</v>
      </c>
      <c r="Z2" s="1" t="s">
        <v>32</v>
      </c>
    </row>
    <row r="3" spans="1:26" x14ac:dyDescent="0.25">
      <c r="A3" s="2" t="s">
        <v>33</v>
      </c>
    </row>
    <row r="4" spans="1:26" x14ac:dyDescent="0.25">
      <c r="A4" s="2">
        <v>1000</v>
      </c>
      <c r="B4" s="2" t="s">
        <v>34</v>
      </c>
      <c r="C4" s="2">
        <v>0</v>
      </c>
      <c r="D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x14ac:dyDescent="0.25">
      <c r="A5" s="1">
        <v>1001</v>
      </c>
      <c r="B5" s="1" t="s">
        <v>35</v>
      </c>
      <c r="C5" s="1">
        <v>0</v>
      </c>
      <c r="D5" s="1">
        <v>344</v>
      </c>
      <c r="E5" s="1">
        <v>8.6</v>
      </c>
      <c r="F5" s="1">
        <v>8.6</v>
      </c>
      <c r="G5" s="1">
        <v>1.5</v>
      </c>
      <c r="H5" s="1">
        <v>1.5</v>
      </c>
      <c r="I5" s="1">
        <v>0.6</v>
      </c>
      <c r="J5" s="1">
        <v>0</v>
      </c>
      <c r="K5" s="1">
        <v>32</v>
      </c>
      <c r="L5" s="1">
        <v>98</v>
      </c>
      <c r="M5" s="1">
        <v>1.2</v>
      </c>
      <c r="N5" s="1">
        <v>3</v>
      </c>
      <c r="O5" s="1">
        <v>282</v>
      </c>
      <c r="P5" s="1">
        <v>0</v>
      </c>
      <c r="Q5" s="1">
        <v>0</v>
      </c>
      <c r="R5" s="1">
        <v>0</v>
      </c>
      <c r="S5" s="1">
        <v>0</v>
      </c>
      <c r="T5" s="1">
        <v>0.14000000000000001</v>
      </c>
      <c r="U5" s="1">
        <v>0.06</v>
      </c>
      <c r="V5" s="1">
        <v>2.4</v>
      </c>
    </row>
    <row r="6" spans="1:26" x14ac:dyDescent="0.25">
      <c r="A6" s="1">
        <v>1002</v>
      </c>
      <c r="B6" s="1" t="s">
        <v>36</v>
      </c>
      <c r="C6" s="1">
        <v>0</v>
      </c>
      <c r="D6" s="1">
        <v>346</v>
      </c>
      <c r="E6" s="1">
        <v>8.4</v>
      </c>
      <c r="F6" s="1">
        <v>8.4</v>
      </c>
      <c r="G6" s="1">
        <v>1.6</v>
      </c>
      <c r="H6" s="1">
        <v>1.6</v>
      </c>
      <c r="I6" s="1">
        <v>0.5</v>
      </c>
      <c r="J6" s="1">
        <v>0</v>
      </c>
      <c r="K6" s="1">
        <v>16</v>
      </c>
      <c r="L6" s="1">
        <v>130</v>
      </c>
      <c r="M6" s="1">
        <v>1.2</v>
      </c>
      <c r="N6" s="1">
        <v>3</v>
      </c>
      <c r="O6" s="1">
        <v>282</v>
      </c>
      <c r="P6" s="1">
        <v>0</v>
      </c>
      <c r="Q6" s="1">
        <v>0</v>
      </c>
      <c r="R6" s="1">
        <v>0</v>
      </c>
      <c r="S6" s="1">
        <v>0</v>
      </c>
      <c r="T6" s="1">
        <v>0.16</v>
      </c>
      <c r="U6" s="1">
        <v>0.06</v>
      </c>
      <c r="V6" s="1">
        <v>2.4</v>
      </c>
      <c r="W6" s="1">
        <v>0.28399999999999997</v>
      </c>
      <c r="X6" s="1">
        <v>0.107</v>
      </c>
      <c r="Y6" s="1">
        <v>0</v>
      </c>
      <c r="Z6" s="1">
        <v>0</v>
      </c>
    </row>
    <row r="7" spans="1:26" x14ac:dyDescent="0.25">
      <c r="A7" s="1">
        <v>1003</v>
      </c>
      <c r="B7" s="1" t="s">
        <v>37</v>
      </c>
      <c r="C7" s="1">
        <v>0</v>
      </c>
      <c r="D7" s="1">
        <v>344</v>
      </c>
      <c r="E7" s="1">
        <v>8.1</v>
      </c>
      <c r="F7" s="1">
        <v>8.1</v>
      </c>
      <c r="G7" s="1">
        <v>1.3</v>
      </c>
      <c r="H7" s="1">
        <v>1.3</v>
      </c>
      <c r="I7" s="1">
        <v>0.7</v>
      </c>
      <c r="J7" s="1">
        <v>0</v>
      </c>
      <c r="K7" s="1">
        <v>36</v>
      </c>
      <c r="L7" s="1">
        <v>108</v>
      </c>
      <c r="M7" s="1">
        <v>0.2</v>
      </c>
      <c r="N7" s="1">
        <v>5</v>
      </c>
      <c r="O7" s="1">
        <v>202</v>
      </c>
      <c r="P7" s="1">
        <v>0</v>
      </c>
      <c r="Q7" s="1">
        <v>0</v>
      </c>
      <c r="R7" s="1">
        <v>0</v>
      </c>
      <c r="S7" s="1">
        <v>0</v>
      </c>
      <c r="T7" s="1">
        <v>0.12</v>
      </c>
      <c r="U7" s="1">
        <v>0.04</v>
      </c>
      <c r="V7" s="1">
        <v>1.9</v>
      </c>
    </row>
    <row r="8" spans="1:26" x14ac:dyDescent="0.25">
      <c r="A8" s="1">
        <v>1004</v>
      </c>
      <c r="B8" s="1" t="s">
        <v>38</v>
      </c>
      <c r="C8" s="1">
        <v>0</v>
      </c>
      <c r="D8" s="1">
        <v>344</v>
      </c>
      <c r="E8" s="1">
        <v>7.9</v>
      </c>
      <c r="F8" s="1">
        <v>7.9</v>
      </c>
      <c r="G8" s="1">
        <v>1</v>
      </c>
      <c r="H8" s="1">
        <v>1</v>
      </c>
      <c r="I8" s="1">
        <v>0.4</v>
      </c>
      <c r="J8" s="1">
        <v>0</v>
      </c>
      <c r="K8" s="1">
        <v>30</v>
      </c>
      <c r="L8" s="1">
        <v>104</v>
      </c>
      <c r="M8" s="1">
        <v>1.3</v>
      </c>
      <c r="N8" s="1">
        <v>5</v>
      </c>
      <c r="O8" s="1">
        <v>241</v>
      </c>
      <c r="P8" s="1">
        <v>0</v>
      </c>
      <c r="Q8" s="1">
        <v>0</v>
      </c>
      <c r="R8" s="1">
        <v>0</v>
      </c>
      <c r="S8" s="1">
        <v>0</v>
      </c>
      <c r="T8" s="1">
        <v>0.1</v>
      </c>
      <c r="U8" s="1">
        <v>0.03</v>
      </c>
      <c r="V8" s="1">
        <v>1.6</v>
      </c>
      <c r="W8" s="1">
        <v>1.3420000000000001</v>
      </c>
      <c r="X8" s="1">
        <v>0.14499999999999999</v>
      </c>
      <c r="Y8" s="1">
        <v>0</v>
      </c>
      <c r="Z8" s="1">
        <v>0</v>
      </c>
    </row>
    <row r="9" spans="1:26" x14ac:dyDescent="0.25">
      <c r="A9" s="1">
        <v>1005</v>
      </c>
      <c r="B9" s="1" t="s">
        <v>39</v>
      </c>
      <c r="C9" s="1">
        <v>0</v>
      </c>
      <c r="D9" s="1">
        <v>345</v>
      </c>
      <c r="E9" s="1">
        <v>7.5</v>
      </c>
      <c r="F9" s="1">
        <v>7.5</v>
      </c>
      <c r="G9" s="1">
        <v>2.7</v>
      </c>
      <c r="H9" s="1">
        <v>2.7</v>
      </c>
      <c r="I9" s="1">
        <v>3.4</v>
      </c>
      <c r="J9" s="1">
        <v>0</v>
      </c>
      <c r="K9" s="1">
        <v>16</v>
      </c>
      <c r="L9" s="1">
        <v>246</v>
      </c>
      <c r="M9" s="1">
        <v>2.8</v>
      </c>
      <c r="N9" s="1">
        <v>5</v>
      </c>
      <c r="O9" s="1">
        <v>202</v>
      </c>
      <c r="P9" s="1">
        <v>0</v>
      </c>
      <c r="Q9" s="1">
        <v>0</v>
      </c>
      <c r="R9" s="1">
        <v>0</v>
      </c>
      <c r="S9" s="1">
        <v>0</v>
      </c>
      <c r="T9" s="1">
        <v>0.34</v>
      </c>
      <c r="U9" s="1">
        <v>7.0000000000000007E-2</v>
      </c>
      <c r="V9" s="1">
        <v>5</v>
      </c>
      <c r="W9" s="1">
        <v>1.5</v>
      </c>
      <c r="X9" s="1">
        <v>0.62</v>
      </c>
      <c r="Y9" s="1">
        <v>0</v>
      </c>
    </row>
    <row r="10" spans="1:26" x14ac:dyDescent="0.25">
      <c r="A10" s="1">
        <v>1006</v>
      </c>
      <c r="B10" s="1" t="s">
        <v>40</v>
      </c>
      <c r="C10" s="1">
        <v>2</v>
      </c>
      <c r="D10" s="1">
        <v>331</v>
      </c>
      <c r="E10" s="1">
        <v>7</v>
      </c>
      <c r="F10" s="1">
        <v>7</v>
      </c>
      <c r="G10" s="1">
        <v>3</v>
      </c>
      <c r="H10" s="1">
        <v>3</v>
      </c>
      <c r="I10" s="1">
        <v>3.4</v>
      </c>
      <c r="J10" s="1">
        <v>0</v>
      </c>
      <c r="K10" s="1">
        <v>22</v>
      </c>
      <c r="L10" s="1">
        <v>290</v>
      </c>
      <c r="M10" s="1">
        <v>2.7</v>
      </c>
      <c r="N10" s="1">
        <v>7</v>
      </c>
      <c r="O10" s="1">
        <v>249</v>
      </c>
      <c r="P10" s="1">
        <v>0</v>
      </c>
      <c r="Q10" s="1">
        <v>60</v>
      </c>
      <c r="S10" s="1">
        <v>0</v>
      </c>
      <c r="T10" s="1">
        <v>0.4</v>
      </c>
      <c r="U10" s="1">
        <v>0.09</v>
      </c>
      <c r="V10" s="1">
        <v>1.6</v>
      </c>
      <c r="W10" s="1">
        <v>0.84799999999999998</v>
      </c>
      <c r="X10" s="1">
        <v>0.38400000000000001</v>
      </c>
      <c r="Y10" s="1">
        <v>0</v>
      </c>
      <c r="Z10" s="1">
        <v>0</v>
      </c>
    </row>
    <row r="11" spans="1:26" x14ac:dyDescent="0.25">
      <c r="A11" s="1">
        <v>1007</v>
      </c>
      <c r="B11" s="1" t="s">
        <v>41</v>
      </c>
      <c r="C11" s="1">
        <v>45</v>
      </c>
      <c r="D11" s="1">
        <v>196</v>
      </c>
      <c r="E11" s="1">
        <v>4.0999999999999996</v>
      </c>
      <c r="F11" s="1">
        <v>4.0999999999999996</v>
      </c>
      <c r="G11" s="1">
        <v>2.2999999999999998</v>
      </c>
      <c r="H11" s="1">
        <v>2.2999999999999998</v>
      </c>
      <c r="I11" s="1">
        <v>1.2</v>
      </c>
      <c r="J11" s="1">
        <v>0</v>
      </c>
      <c r="K11" s="1">
        <v>4</v>
      </c>
      <c r="L11" s="1">
        <v>170</v>
      </c>
      <c r="M11" s="1">
        <v>0.6</v>
      </c>
      <c r="N11" s="1">
        <v>3</v>
      </c>
      <c r="O11" s="1">
        <v>306</v>
      </c>
      <c r="P11" s="1">
        <v>0</v>
      </c>
      <c r="S11" s="1">
        <v>12</v>
      </c>
      <c r="T11" s="1">
        <v>0.15</v>
      </c>
      <c r="U11" s="1">
        <v>0.08</v>
      </c>
      <c r="V11" s="1">
        <v>1.8</v>
      </c>
      <c r="W11" s="1">
        <v>0.54</v>
      </c>
      <c r="X11" s="1">
        <v>0.16</v>
      </c>
      <c r="Y11" s="1">
        <v>0</v>
      </c>
      <c r="Z11" s="1">
        <v>0</v>
      </c>
    </row>
    <row r="12" spans="1:26" x14ac:dyDescent="0.25">
      <c r="A12" s="1">
        <v>1008</v>
      </c>
      <c r="B12" s="1" t="s">
        <v>42</v>
      </c>
      <c r="C12" s="1">
        <v>2</v>
      </c>
      <c r="D12" s="1">
        <v>354</v>
      </c>
      <c r="E12" s="1">
        <v>8.6</v>
      </c>
      <c r="F12" s="1">
        <v>8.6</v>
      </c>
      <c r="G12" s="1">
        <v>4.7</v>
      </c>
      <c r="H12" s="1">
        <v>4.7</v>
      </c>
      <c r="I12" s="1">
        <v>2</v>
      </c>
      <c r="J12" s="1">
        <v>0</v>
      </c>
      <c r="K12" s="1">
        <v>30</v>
      </c>
      <c r="L12" s="1">
        <v>190</v>
      </c>
      <c r="M12" s="1">
        <v>2.2999999999999998</v>
      </c>
      <c r="N12" s="1">
        <v>35</v>
      </c>
      <c r="O12" s="1">
        <v>287</v>
      </c>
      <c r="P12" s="1">
        <v>0</v>
      </c>
      <c r="Q12" s="1">
        <v>97</v>
      </c>
      <c r="R12" s="1">
        <v>63</v>
      </c>
      <c r="S12" s="1">
        <v>0</v>
      </c>
      <c r="T12" s="1">
        <v>0.28000000000000003</v>
      </c>
      <c r="U12" s="1">
        <v>0.11</v>
      </c>
      <c r="V12" s="1">
        <v>2</v>
      </c>
      <c r="W12" s="1">
        <v>0.42399999999999999</v>
      </c>
      <c r="X12" s="1">
        <v>0.622</v>
      </c>
      <c r="Y12" s="1">
        <v>0</v>
      </c>
      <c r="Z12" s="1">
        <v>0</v>
      </c>
    </row>
    <row r="13" spans="1:26" x14ac:dyDescent="0.25">
      <c r="A13" s="1">
        <v>1009</v>
      </c>
      <c r="B13" s="1" t="s">
        <v>43</v>
      </c>
      <c r="C13" s="1">
        <v>0</v>
      </c>
      <c r="D13" s="1">
        <v>219</v>
      </c>
      <c r="E13" s="1">
        <v>6.1</v>
      </c>
      <c r="F13" s="1">
        <v>6.1</v>
      </c>
      <c r="G13" s="1">
        <v>0.5</v>
      </c>
      <c r="H13" s="1">
        <v>0.5</v>
      </c>
      <c r="I13" s="1">
        <v>0.5</v>
      </c>
      <c r="J13" s="1">
        <v>0</v>
      </c>
      <c r="K13" s="1">
        <v>19</v>
      </c>
      <c r="L13" s="1">
        <v>88</v>
      </c>
      <c r="M13" s="1">
        <v>1.5</v>
      </c>
      <c r="P13" s="1">
        <v>0</v>
      </c>
      <c r="Q13" s="1">
        <v>0</v>
      </c>
      <c r="R13" s="1">
        <v>0</v>
      </c>
      <c r="T13" s="1">
        <v>0.1</v>
      </c>
      <c r="U13" s="1">
        <v>0.04</v>
      </c>
      <c r="V13" s="1">
        <v>1</v>
      </c>
    </row>
    <row r="14" spans="1:26" x14ac:dyDescent="0.25">
      <c r="A14" s="1">
        <v>1010</v>
      </c>
      <c r="B14" s="1" t="s">
        <v>44</v>
      </c>
      <c r="C14" s="1">
        <v>0</v>
      </c>
      <c r="D14" s="1">
        <v>333</v>
      </c>
      <c r="E14" s="1">
        <v>4</v>
      </c>
      <c r="F14" s="1">
        <v>4</v>
      </c>
      <c r="G14" s="1">
        <v>0.2</v>
      </c>
      <c r="H14" s="1">
        <v>0.2</v>
      </c>
      <c r="I14" s="1">
        <v>0.5</v>
      </c>
      <c r="J14" s="1">
        <v>0</v>
      </c>
      <c r="K14" s="1">
        <v>20</v>
      </c>
      <c r="L14" s="1">
        <v>65</v>
      </c>
      <c r="M14" s="1">
        <v>0.3</v>
      </c>
      <c r="P14" s="1">
        <v>0</v>
      </c>
      <c r="Q14" s="1">
        <v>0</v>
      </c>
      <c r="R14" s="1">
        <v>0</v>
      </c>
      <c r="S14" s="1">
        <v>0</v>
      </c>
    </row>
    <row r="15" spans="1:26" x14ac:dyDescent="0.25">
      <c r="A15" s="1">
        <v>1011</v>
      </c>
      <c r="B15" s="1" t="s">
        <v>45</v>
      </c>
      <c r="C15" s="1">
        <v>0</v>
      </c>
      <c r="D15" s="1">
        <v>52</v>
      </c>
      <c r="E15" s="1">
        <v>0.9</v>
      </c>
      <c r="F15" s="1">
        <v>0.9</v>
      </c>
      <c r="G15" s="1">
        <v>0.3</v>
      </c>
      <c r="H15" s="1">
        <v>0.3</v>
      </c>
      <c r="I15" s="1">
        <v>0.1</v>
      </c>
      <c r="J15" s="1">
        <v>0</v>
      </c>
      <c r="K15" s="1">
        <v>50</v>
      </c>
      <c r="L15" s="1">
        <v>19</v>
      </c>
      <c r="M15" s="1">
        <v>0.4</v>
      </c>
      <c r="P15" s="1">
        <v>0</v>
      </c>
      <c r="Q15" s="1">
        <v>0</v>
      </c>
      <c r="R15" s="1">
        <v>0</v>
      </c>
      <c r="S15" s="1">
        <v>0</v>
      </c>
    </row>
    <row r="16" spans="1:26" x14ac:dyDescent="0.25">
      <c r="A16" s="1">
        <v>1012</v>
      </c>
      <c r="B16" s="1" t="s">
        <v>46</v>
      </c>
      <c r="C16" s="1">
        <v>0</v>
      </c>
      <c r="D16" s="1">
        <v>249</v>
      </c>
      <c r="E16" s="1">
        <v>7.9</v>
      </c>
      <c r="F16" s="1">
        <v>7.9</v>
      </c>
      <c r="G16" s="1">
        <v>0.8</v>
      </c>
      <c r="H16" s="1">
        <v>0.8</v>
      </c>
      <c r="I16" s="1">
        <v>0.2</v>
      </c>
      <c r="J16" s="1">
        <v>0</v>
      </c>
      <c r="K16" s="1">
        <v>28</v>
      </c>
      <c r="L16" s="1">
        <v>164</v>
      </c>
      <c r="M16" s="1">
        <v>2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  <c r="U16" s="1">
        <v>7.0000000000000007E-2</v>
      </c>
      <c r="V16" s="1">
        <v>0.7</v>
      </c>
    </row>
    <row r="17" spans="1:26" x14ac:dyDescent="0.25">
      <c r="A17" s="1">
        <v>1013</v>
      </c>
      <c r="B17" s="1" t="s">
        <v>47</v>
      </c>
      <c r="C17" s="1">
        <v>0</v>
      </c>
      <c r="D17" s="1">
        <v>143</v>
      </c>
      <c r="E17" s="1">
        <v>3.2</v>
      </c>
      <c r="F17" s="1">
        <v>3.2</v>
      </c>
      <c r="G17" s="1">
        <v>0.4</v>
      </c>
      <c r="H17" s="1">
        <v>0.4</v>
      </c>
      <c r="I17" s="1">
        <v>0</v>
      </c>
      <c r="J17" s="1">
        <v>0</v>
      </c>
      <c r="K17" s="1">
        <v>16</v>
      </c>
      <c r="L17" s="1">
        <v>64</v>
      </c>
      <c r="M17" s="1">
        <v>0.3</v>
      </c>
      <c r="N17" s="1">
        <v>3</v>
      </c>
      <c r="O17" s="1">
        <v>15</v>
      </c>
      <c r="P17" s="1">
        <v>0</v>
      </c>
      <c r="Q17" s="1">
        <v>0</v>
      </c>
      <c r="R17" s="1">
        <v>0</v>
      </c>
      <c r="S17" s="1">
        <v>0</v>
      </c>
      <c r="T17" s="1">
        <v>0.01</v>
      </c>
      <c r="U17" s="1">
        <v>0.01</v>
      </c>
      <c r="V17" s="1">
        <v>0.2</v>
      </c>
    </row>
    <row r="18" spans="1:26" x14ac:dyDescent="0.25">
      <c r="A18" s="1">
        <v>1014</v>
      </c>
      <c r="B18" s="1" t="s">
        <v>48</v>
      </c>
      <c r="C18" s="1">
        <v>0</v>
      </c>
      <c r="D18" s="1">
        <v>292</v>
      </c>
      <c r="E18" s="1">
        <v>8</v>
      </c>
      <c r="F18" s="1">
        <v>8</v>
      </c>
      <c r="G18" s="1">
        <v>10.8</v>
      </c>
      <c r="H18" s="1">
        <v>10.8</v>
      </c>
      <c r="I18" s="1">
        <v>0.7</v>
      </c>
      <c r="J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26" x14ac:dyDescent="0.25">
      <c r="A19" s="1">
        <v>1015</v>
      </c>
      <c r="B19" s="1" t="s">
        <v>49</v>
      </c>
      <c r="C19" s="1">
        <v>0</v>
      </c>
      <c r="D19" s="1">
        <v>372</v>
      </c>
      <c r="E19" s="1">
        <v>8.6</v>
      </c>
      <c r="F19" s="1">
        <v>8.6</v>
      </c>
      <c r="G19" s="1">
        <v>1.6</v>
      </c>
      <c r="H19" s="1">
        <v>1.6</v>
      </c>
      <c r="I19" s="1">
        <v>3.4</v>
      </c>
      <c r="J19" s="1">
        <v>0</v>
      </c>
      <c r="K19" s="1">
        <v>3</v>
      </c>
      <c r="L19" s="1">
        <v>47</v>
      </c>
      <c r="M19" s="1">
        <v>0.6</v>
      </c>
      <c r="P19" s="1">
        <v>0</v>
      </c>
      <c r="Q19" s="1">
        <v>0</v>
      </c>
      <c r="R19" s="1">
        <v>0</v>
      </c>
      <c r="S19" s="1">
        <v>0</v>
      </c>
      <c r="T19" s="1">
        <v>0.02</v>
      </c>
      <c r="U19" s="1">
        <v>0.03</v>
      </c>
      <c r="V19" s="1">
        <v>0.6</v>
      </c>
    </row>
    <row r="20" spans="1:26" x14ac:dyDescent="0.25">
      <c r="A20" s="1">
        <v>1016</v>
      </c>
      <c r="B20" s="1" t="s">
        <v>50</v>
      </c>
      <c r="C20" s="1">
        <v>0</v>
      </c>
      <c r="D20" s="1">
        <v>362</v>
      </c>
      <c r="E20" s="1">
        <v>8.1999999999999993</v>
      </c>
      <c r="F20" s="1">
        <v>8.1999999999999993</v>
      </c>
      <c r="G20" s="1">
        <v>1.6</v>
      </c>
      <c r="H20" s="1">
        <v>1.6</v>
      </c>
      <c r="I20" s="1">
        <v>0.6</v>
      </c>
      <c r="J20" s="1">
        <v>0</v>
      </c>
      <c r="K20" s="1">
        <v>12</v>
      </c>
      <c r="L20" s="1">
        <v>148</v>
      </c>
      <c r="M20" s="1">
        <v>0.8</v>
      </c>
      <c r="N20" s="1">
        <v>3</v>
      </c>
      <c r="O20" s="1">
        <v>293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  <c r="U20" s="1">
        <v>0.02</v>
      </c>
      <c r="V20" s="1">
        <v>1.7</v>
      </c>
      <c r="W20" s="1">
        <v>0.29499999999999998</v>
      </c>
      <c r="X20" s="1">
        <v>0.111</v>
      </c>
      <c r="Y20" s="1">
        <v>0</v>
      </c>
      <c r="Z20" s="1">
        <v>0</v>
      </c>
    </row>
    <row r="21" spans="1:26" x14ac:dyDescent="0.25">
      <c r="A21" s="1">
        <v>1017</v>
      </c>
      <c r="B21" s="1" t="s">
        <v>51</v>
      </c>
      <c r="C21" s="1">
        <v>0</v>
      </c>
      <c r="D21" s="1">
        <v>359</v>
      </c>
      <c r="E21" s="1">
        <v>6.6</v>
      </c>
      <c r="F21" s="1">
        <v>6.6</v>
      </c>
      <c r="G21" s="1">
        <v>0.4</v>
      </c>
      <c r="H21" s="1">
        <v>0.4</v>
      </c>
      <c r="I21" s="1">
        <v>0.4</v>
      </c>
      <c r="J21" s="1">
        <v>0</v>
      </c>
      <c r="K21" s="1">
        <v>24</v>
      </c>
      <c r="L21" s="1">
        <v>135</v>
      </c>
      <c r="M21" s="1">
        <v>1.9</v>
      </c>
      <c r="N21" s="1">
        <v>0</v>
      </c>
      <c r="O21" s="1">
        <v>76</v>
      </c>
      <c r="P21" s="1">
        <v>0</v>
      </c>
      <c r="Q21" s="1">
        <v>0</v>
      </c>
      <c r="R21" s="1">
        <v>0</v>
      </c>
      <c r="S21" s="1">
        <v>0</v>
      </c>
      <c r="T21" s="1">
        <v>0.08</v>
      </c>
      <c r="U21" s="1">
        <v>0.05</v>
      </c>
      <c r="V21" s="1">
        <v>2.1</v>
      </c>
      <c r="W21" s="1">
        <v>0.81899999999999995</v>
      </c>
      <c r="X21" s="1">
        <v>0.436</v>
      </c>
      <c r="Y21" s="1">
        <v>0</v>
      </c>
      <c r="Z21" s="1">
        <v>0</v>
      </c>
    </row>
    <row r="22" spans="1:26" x14ac:dyDescent="0.25">
      <c r="A22" s="1">
        <v>1018</v>
      </c>
      <c r="B22" s="1" t="s">
        <v>52</v>
      </c>
      <c r="C22" s="1">
        <v>0</v>
      </c>
      <c r="D22" s="1">
        <v>346</v>
      </c>
      <c r="E22" s="1">
        <v>10.3</v>
      </c>
      <c r="F22" s="1">
        <v>10.3</v>
      </c>
      <c r="G22" s="1">
        <v>1.1000000000000001</v>
      </c>
      <c r="H22" s="1">
        <v>1.1000000000000001</v>
      </c>
      <c r="I22" s="1">
        <v>0.3</v>
      </c>
      <c r="J22" s="1">
        <v>0</v>
      </c>
      <c r="K22" s="1">
        <v>29</v>
      </c>
      <c r="L22" s="1">
        <v>132</v>
      </c>
      <c r="M22" s="1">
        <v>2</v>
      </c>
      <c r="N22" s="1">
        <v>4</v>
      </c>
      <c r="O22" s="1">
        <v>186</v>
      </c>
      <c r="P22" s="1">
        <v>0</v>
      </c>
      <c r="Q22" s="1">
        <v>0</v>
      </c>
      <c r="R22" s="1">
        <v>0</v>
      </c>
      <c r="S22" s="1">
        <v>0</v>
      </c>
      <c r="T22" s="1">
        <v>0.18</v>
      </c>
      <c r="U22" s="1">
        <v>0.13</v>
      </c>
      <c r="V22" s="1">
        <v>1</v>
      </c>
      <c r="W22" s="1">
        <v>1.008</v>
      </c>
      <c r="X22" s="1">
        <v>0.34100000000000003</v>
      </c>
      <c r="Y22" s="1">
        <v>0</v>
      </c>
      <c r="Z22" s="1">
        <v>0</v>
      </c>
    </row>
    <row r="23" spans="1:26" x14ac:dyDescent="0.25">
      <c r="A23" s="1">
        <v>1019</v>
      </c>
      <c r="B23" s="1" t="s">
        <v>53</v>
      </c>
      <c r="C23" s="1">
        <v>0</v>
      </c>
      <c r="D23" s="1">
        <v>361</v>
      </c>
      <c r="E23" s="1">
        <v>8.3000000000000007</v>
      </c>
      <c r="F23" s="1">
        <v>8.3000000000000007</v>
      </c>
      <c r="G23" s="1">
        <v>4</v>
      </c>
      <c r="H23" s="1">
        <v>4</v>
      </c>
      <c r="I23" s="1">
        <v>1.5</v>
      </c>
      <c r="J23" s="1">
        <v>0</v>
      </c>
      <c r="K23" s="1">
        <v>15</v>
      </c>
      <c r="L23" s="1">
        <v>170</v>
      </c>
      <c r="M23" s="1">
        <v>2.1</v>
      </c>
      <c r="N23" s="1">
        <v>5</v>
      </c>
      <c r="O23" s="1">
        <v>315</v>
      </c>
      <c r="P23" s="1">
        <v>0</v>
      </c>
      <c r="Q23" s="1">
        <v>97</v>
      </c>
      <c r="R23" s="1">
        <v>63</v>
      </c>
      <c r="S23" s="1">
        <v>0</v>
      </c>
      <c r="T23" s="1">
        <v>0.17</v>
      </c>
      <c r="U23" s="1">
        <v>0.08</v>
      </c>
      <c r="V23" s="1">
        <v>1.9</v>
      </c>
      <c r="W23" s="1">
        <v>0.65800000000000003</v>
      </c>
      <c r="X23" s="1">
        <v>0.37</v>
      </c>
      <c r="Y23" s="1">
        <v>0</v>
      </c>
      <c r="Z23" s="1">
        <v>0</v>
      </c>
    </row>
    <row r="24" spans="1:26" x14ac:dyDescent="0.25">
      <c r="A24" s="1">
        <v>1020</v>
      </c>
      <c r="B24" s="1" t="s">
        <v>54</v>
      </c>
      <c r="C24" s="1">
        <v>0</v>
      </c>
      <c r="D24" s="1">
        <v>110</v>
      </c>
      <c r="E24" s="1">
        <v>1.7</v>
      </c>
      <c r="F24" s="1">
        <v>1.7</v>
      </c>
      <c r="I24" s="1">
        <v>0.5</v>
      </c>
      <c r="J24" s="1">
        <v>0</v>
      </c>
      <c r="K24" s="1">
        <v>12</v>
      </c>
      <c r="L24" s="1">
        <v>32</v>
      </c>
      <c r="M24" s="1">
        <v>0.2</v>
      </c>
      <c r="P24" s="1">
        <v>0</v>
      </c>
      <c r="Q24" s="1">
        <v>0</v>
      </c>
      <c r="R24" s="1">
        <v>0</v>
      </c>
      <c r="S24" s="1">
        <v>0</v>
      </c>
      <c r="T24" s="1">
        <v>0.04</v>
      </c>
      <c r="U24" s="1">
        <v>0.01</v>
      </c>
      <c r="V24" s="1">
        <v>1.3</v>
      </c>
    </row>
    <row r="25" spans="1:26" x14ac:dyDescent="0.25">
      <c r="A25" s="1">
        <v>1021</v>
      </c>
      <c r="B25" s="1" t="s">
        <v>55</v>
      </c>
      <c r="C25" s="1">
        <v>0</v>
      </c>
      <c r="D25" s="1">
        <v>297</v>
      </c>
      <c r="E25" s="1">
        <v>6.1</v>
      </c>
      <c r="F25" s="1">
        <v>6.1</v>
      </c>
      <c r="G25" s="1">
        <v>0.8</v>
      </c>
      <c r="H25" s="1">
        <v>0.8</v>
      </c>
      <c r="I25" s="1">
        <v>0.6</v>
      </c>
      <c r="J25" s="1">
        <v>0</v>
      </c>
      <c r="K25" s="1">
        <v>24</v>
      </c>
      <c r="L25" s="1">
        <v>143</v>
      </c>
      <c r="M25" s="1">
        <v>1</v>
      </c>
      <c r="P25" s="1">
        <v>0</v>
      </c>
      <c r="Q25" s="1">
        <v>0</v>
      </c>
      <c r="R25" s="1">
        <v>0</v>
      </c>
      <c r="S25" s="1">
        <v>0</v>
      </c>
    </row>
    <row r="26" spans="1:26" x14ac:dyDescent="0.25">
      <c r="A26" s="1">
        <v>1022</v>
      </c>
      <c r="B26" s="1" t="s">
        <v>56</v>
      </c>
      <c r="C26" s="1">
        <v>0</v>
      </c>
      <c r="D26" s="1">
        <v>349</v>
      </c>
      <c r="E26" s="1">
        <v>11</v>
      </c>
      <c r="F26" s="1">
        <v>11</v>
      </c>
      <c r="G26" s="1">
        <v>0.9</v>
      </c>
      <c r="H26" s="1">
        <v>0.9</v>
      </c>
      <c r="I26" s="1">
        <v>0.3</v>
      </c>
      <c r="J26" s="1">
        <v>0</v>
      </c>
      <c r="K26" s="1">
        <v>34</v>
      </c>
      <c r="L26" s="1">
        <v>97</v>
      </c>
      <c r="M26" s="1">
        <v>1.5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  <c r="U26" s="1">
        <v>0.04</v>
      </c>
      <c r="V26" s="1">
        <v>1.1000000000000001</v>
      </c>
    </row>
    <row r="27" spans="1:26" x14ac:dyDescent="0.25">
      <c r="A27" s="1">
        <v>1023</v>
      </c>
      <c r="B27" s="1" t="s">
        <v>57</v>
      </c>
      <c r="C27" s="1">
        <v>50</v>
      </c>
      <c r="D27" s="1">
        <v>167</v>
      </c>
      <c r="E27" s="1">
        <v>3.9</v>
      </c>
      <c r="F27" s="1">
        <v>3.9</v>
      </c>
      <c r="G27" s="1">
        <v>2.2000000000000002</v>
      </c>
      <c r="H27" s="1">
        <v>2.2000000000000002</v>
      </c>
      <c r="I27" s="1">
        <v>1.2</v>
      </c>
      <c r="J27" s="1">
        <v>0</v>
      </c>
      <c r="K27" s="1">
        <v>18</v>
      </c>
      <c r="L27" s="1">
        <v>146</v>
      </c>
      <c r="M27" s="1">
        <v>0.8</v>
      </c>
      <c r="P27" s="1">
        <v>0</v>
      </c>
      <c r="Q27" s="1">
        <v>0</v>
      </c>
      <c r="R27" s="1">
        <v>0</v>
      </c>
      <c r="S27" s="1">
        <v>0</v>
      </c>
    </row>
    <row r="28" spans="1:26" x14ac:dyDescent="0.25">
      <c r="A28" s="1">
        <v>2001</v>
      </c>
      <c r="B28" s="1" t="s">
        <v>58</v>
      </c>
      <c r="C28" s="1">
        <v>50</v>
      </c>
      <c r="D28" s="1">
        <v>115</v>
      </c>
      <c r="E28" s="1">
        <v>3.6</v>
      </c>
      <c r="F28" s="1">
        <v>3.6</v>
      </c>
      <c r="G28" s="1">
        <v>0.5</v>
      </c>
      <c r="H28" s="1">
        <v>0.5</v>
      </c>
      <c r="I28" s="1">
        <v>1</v>
      </c>
      <c r="J28" s="1">
        <v>0</v>
      </c>
      <c r="K28" s="1">
        <v>9</v>
      </c>
      <c r="L28" s="1">
        <v>49</v>
      </c>
      <c r="M28" s="1">
        <v>0.7</v>
      </c>
      <c r="P28" s="1">
        <v>0</v>
      </c>
      <c r="Q28" s="1">
        <v>5</v>
      </c>
      <c r="S28" s="1">
        <v>5</v>
      </c>
      <c r="T28" s="1">
        <v>0.23</v>
      </c>
      <c r="U28" s="1">
        <v>0.05</v>
      </c>
      <c r="V28" s="1">
        <v>1.9</v>
      </c>
    </row>
    <row r="29" spans="1:26" x14ac:dyDescent="0.25">
      <c r="A29" s="1">
        <v>2002</v>
      </c>
      <c r="B29" s="1" t="s">
        <v>59</v>
      </c>
      <c r="C29" s="1">
        <v>15</v>
      </c>
      <c r="D29" s="1">
        <v>127</v>
      </c>
      <c r="E29" s="1">
        <v>3.1</v>
      </c>
      <c r="F29" s="1">
        <v>3.1</v>
      </c>
      <c r="G29" s="1">
        <v>0.2</v>
      </c>
      <c r="H29" s="1">
        <v>0.2</v>
      </c>
      <c r="I29" s="1">
        <v>1.8</v>
      </c>
      <c r="J29" s="1">
        <v>0</v>
      </c>
      <c r="K29" s="1">
        <v>20</v>
      </c>
      <c r="L29" s="1">
        <v>32</v>
      </c>
      <c r="M29" s="1">
        <v>2.9</v>
      </c>
      <c r="N29" s="1">
        <v>12</v>
      </c>
      <c r="O29" s="1">
        <v>397</v>
      </c>
      <c r="P29" s="1">
        <v>0</v>
      </c>
      <c r="Q29" s="1">
        <v>83</v>
      </c>
      <c r="S29" s="1">
        <v>1</v>
      </c>
      <c r="W29" s="1">
        <v>0.314</v>
      </c>
      <c r="X29" s="1">
        <v>0.29299999999999998</v>
      </c>
      <c r="Y29" s="1">
        <v>0</v>
      </c>
      <c r="Z29" s="1">
        <v>0</v>
      </c>
    </row>
    <row r="30" spans="1:26" x14ac:dyDescent="0.25">
      <c r="A30" s="1">
        <v>2003</v>
      </c>
      <c r="B30" s="1" t="s">
        <v>60</v>
      </c>
      <c r="C30" s="1">
        <v>4</v>
      </c>
      <c r="D30" s="1">
        <v>119</v>
      </c>
      <c r="E30" s="1">
        <v>1.4</v>
      </c>
      <c r="F30" s="1">
        <v>1.4</v>
      </c>
      <c r="I30" s="1">
        <v>2.4</v>
      </c>
      <c r="J30" s="1">
        <v>0</v>
      </c>
      <c r="K30" s="1">
        <v>42</v>
      </c>
      <c r="L30" s="1">
        <v>21</v>
      </c>
      <c r="P30" s="1">
        <v>0</v>
      </c>
      <c r="Q30" s="1">
        <v>0</v>
      </c>
      <c r="R30" s="1">
        <v>0</v>
      </c>
    </row>
    <row r="31" spans="1:26" x14ac:dyDescent="0.25">
      <c r="A31" s="1">
        <v>2004</v>
      </c>
      <c r="B31" s="1" t="s">
        <v>61</v>
      </c>
      <c r="C31" s="1">
        <v>25</v>
      </c>
      <c r="D31" s="1">
        <v>152</v>
      </c>
      <c r="E31" s="1">
        <v>1.1000000000000001</v>
      </c>
      <c r="F31" s="1">
        <v>1.1000000000000001</v>
      </c>
      <c r="G31" s="1">
        <v>0.2</v>
      </c>
      <c r="H31" s="1">
        <v>0.2</v>
      </c>
      <c r="I31" s="1">
        <v>1.5</v>
      </c>
      <c r="J31" s="1">
        <v>0</v>
      </c>
      <c r="K31" s="1">
        <v>25</v>
      </c>
      <c r="L31" s="1">
        <v>30</v>
      </c>
      <c r="M31" s="1">
        <v>1.2</v>
      </c>
      <c r="N31" s="1">
        <v>2</v>
      </c>
      <c r="O31" s="1">
        <v>394</v>
      </c>
      <c r="P31" s="1">
        <v>0</v>
      </c>
      <c r="Q31" s="1">
        <v>8</v>
      </c>
      <c r="R31" s="1">
        <v>0</v>
      </c>
      <c r="S31" s="1">
        <v>34</v>
      </c>
      <c r="T31" s="1">
        <v>0.03</v>
      </c>
      <c r="U31" s="1">
        <v>0.03</v>
      </c>
      <c r="V31" s="1">
        <v>0.6</v>
      </c>
      <c r="W31" s="1">
        <v>0.107</v>
      </c>
      <c r="X31" s="1">
        <v>8.7999999999999995E-2</v>
      </c>
      <c r="Y31" s="1">
        <v>0</v>
      </c>
      <c r="Z31" s="1">
        <v>0</v>
      </c>
    </row>
    <row r="32" spans="1:26" x14ac:dyDescent="0.25">
      <c r="A32" s="1">
        <v>2005</v>
      </c>
      <c r="B32" s="1" t="s">
        <v>62</v>
      </c>
      <c r="C32" s="1">
        <v>10</v>
      </c>
      <c r="D32" s="1">
        <v>119</v>
      </c>
      <c r="E32" s="1">
        <v>1.6</v>
      </c>
      <c r="F32" s="1">
        <v>1.6</v>
      </c>
      <c r="G32" s="1">
        <v>0.1</v>
      </c>
      <c r="H32" s="1">
        <v>0.1</v>
      </c>
      <c r="I32" s="1">
        <v>9.1999999999999993</v>
      </c>
      <c r="J32" s="1">
        <v>0</v>
      </c>
      <c r="K32" s="1">
        <v>28</v>
      </c>
      <c r="L32" s="1">
        <v>45</v>
      </c>
      <c r="M32" s="1">
        <v>0.2</v>
      </c>
      <c r="P32" s="1">
        <v>0</v>
      </c>
      <c r="Q32" s="1">
        <v>0</v>
      </c>
      <c r="R32" s="1">
        <v>0</v>
      </c>
    </row>
    <row r="33" spans="1:26" x14ac:dyDescent="0.25">
      <c r="A33" s="1">
        <v>2006</v>
      </c>
      <c r="B33" s="1" t="s">
        <v>63</v>
      </c>
      <c r="C33" s="1">
        <v>0</v>
      </c>
      <c r="D33" s="1">
        <v>350</v>
      </c>
      <c r="E33" s="1">
        <v>16.100000000000001</v>
      </c>
      <c r="F33" s="1">
        <v>16.100000000000001</v>
      </c>
      <c r="G33" s="1">
        <v>0.5</v>
      </c>
      <c r="H33" s="1">
        <v>0.5</v>
      </c>
      <c r="I33" s="1">
        <v>2.2999999999999998</v>
      </c>
      <c r="J33" s="1">
        <v>0</v>
      </c>
      <c r="K33" s="1">
        <v>100</v>
      </c>
      <c r="L33" s="1">
        <v>720</v>
      </c>
      <c r="M33" s="1">
        <v>0.2</v>
      </c>
      <c r="P33" s="1">
        <v>0</v>
      </c>
      <c r="Q33" s="1">
        <v>0</v>
      </c>
      <c r="R33" s="1">
        <v>0</v>
      </c>
    </row>
    <row r="34" spans="1:26" x14ac:dyDescent="0.25">
      <c r="A34" s="1">
        <v>2007</v>
      </c>
      <c r="B34" s="1" t="s">
        <v>64</v>
      </c>
      <c r="C34" s="1">
        <v>6</v>
      </c>
      <c r="D34" s="1">
        <v>92</v>
      </c>
      <c r="E34" s="1">
        <v>1.5</v>
      </c>
      <c r="F34" s="1">
        <v>1.5</v>
      </c>
      <c r="I34" s="1">
        <v>1.2</v>
      </c>
      <c r="J34" s="1">
        <v>0</v>
      </c>
      <c r="K34" s="1">
        <v>28</v>
      </c>
      <c r="L34" s="1">
        <v>30</v>
      </c>
      <c r="M34" s="1">
        <v>0.2</v>
      </c>
      <c r="P34" s="1">
        <v>0</v>
      </c>
      <c r="Q34" s="1">
        <v>0</v>
      </c>
      <c r="R34" s="1">
        <v>0</v>
      </c>
      <c r="S34" s="1">
        <v>2</v>
      </c>
    </row>
    <row r="35" spans="1:26" x14ac:dyDescent="0.25">
      <c r="A35" s="1">
        <v>2008</v>
      </c>
      <c r="B35" s="1" t="s">
        <v>65</v>
      </c>
      <c r="C35" s="1">
        <v>17</v>
      </c>
      <c r="D35" s="1">
        <v>119</v>
      </c>
      <c r="E35" s="1">
        <v>0.8</v>
      </c>
      <c r="F35" s="1">
        <v>0.8</v>
      </c>
      <c r="G35" s="1">
        <v>0.2</v>
      </c>
      <c r="H35" s="1">
        <v>0.2</v>
      </c>
      <c r="I35" s="1">
        <v>1.3</v>
      </c>
      <c r="J35" s="1">
        <v>0</v>
      </c>
      <c r="K35" s="1">
        <v>34</v>
      </c>
      <c r="L35" s="1">
        <v>49</v>
      </c>
      <c r="M35" s="1">
        <v>1</v>
      </c>
      <c r="N35" s="1">
        <v>31</v>
      </c>
      <c r="O35" s="1">
        <v>210</v>
      </c>
      <c r="P35" s="1">
        <v>0</v>
      </c>
      <c r="Q35" s="1">
        <v>150</v>
      </c>
      <c r="S35" s="1">
        <v>23</v>
      </c>
      <c r="T35" s="1">
        <v>0.05</v>
      </c>
      <c r="U35" s="1">
        <v>0.05</v>
      </c>
      <c r="V35" s="1">
        <v>0.6</v>
      </c>
      <c r="W35" s="1">
        <v>0.8</v>
      </c>
      <c r="X35" s="1">
        <v>0.20899999999999999</v>
      </c>
      <c r="Y35" s="1">
        <v>0</v>
      </c>
      <c r="Z35" s="1">
        <v>0</v>
      </c>
    </row>
    <row r="36" spans="1:26" x14ac:dyDescent="0.25">
      <c r="A36" s="1">
        <v>2009</v>
      </c>
      <c r="B36" s="1" t="s">
        <v>66</v>
      </c>
      <c r="C36" s="1">
        <v>13</v>
      </c>
      <c r="D36" s="1">
        <v>116</v>
      </c>
      <c r="E36" s="1">
        <v>1.2</v>
      </c>
      <c r="F36" s="1">
        <v>1.2</v>
      </c>
      <c r="G36" s="1">
        <v>0.3</v>
      </c>
      <c r="H36" s="1">
        <v>0.3</v>
      </c>
      <c r="I36" s="1">
        <v>0.8</v>
      </c>
      <c r="J36" s="1">
        <v>0</v>
      </c>
      <c r="K36" s="1">
        <v>36</v>
      </c>
      <c r="L36" s="1">
        <v>56</v>
      </c>
      <c r="M36" s="1">
        <v>0.9</v>
      </c>
      <c r="P36" s="1">
        <v>0</v>
      </c>
      <c r="Q36" s="1">
        <v>1470</v>
      </c>
      <c r="S36" s="1">
        <v>30</v>
      </c>
      <c r="T36" s="1">
        <v>0.12</v>
      </c>
      <c r="U36" s="1">
        <v>0.05</v>
      </c>
      <c r="V36" s="1">
        <v>0.6</v>
      </c>
    </row>
    <row r="37" spans="1:26" x14ac:dyDescent="0.25">
      <c r="A37" s="1">
        <v>2010</v>
      </c>
      <c r="B37" s="1" t="s">
        <v>67</v>
      </c>
      <c r="C37" s="1">
        <v>14</v>
      </c>
      <c r="D37" s="1">
        <v>109</v>
      </c>
      <c r="E37" s="1">
        <v>1.5</v>
      </c>
      <c r="F37" s="1">
        <v>1.5</v>
      </c>
      <c r="G37" s="1">
        <v>0.2</v>
      </c>
      <c r="H37" s="1">
        <v>0.2</v>
      </c>
      <c r="I37" s="1">
        <v>1.2</v>
      </c>
      <c r="J37" s="1">
        <v>0</v>
      </c>
      <c r="K37" s="1">
        <v>44</v>
      </c>
      <c r="L37" s="1">
        <v>44</v>
      </c>
      <c r="M37" s="1">
        <v>0.8</v>
      </c>
      <c r="P37" s="1">
        <v>0</v>
      </c>
      <c r="S37" s="1">
        <v>4</v>
      </c>
      <c r="T37" s="1">
        <v>0.09</v>
      </c>
      <c r="U37" s="1">
        <v>0.03</v>
      </c>
      <c r="V37" s="1">
        <v>0.1</v>
      </c>
    </row>
    <row r="38" spans="1:26" x14ac:dyDescent="0.25">
      <c r="A38" s="1">
        <v>2011</v>
      </c>
      <c r="B38" s="1" t="s">
        <v>68</v>
      </c>
      <c r="C38" s="1">
        <v>14</v>
      </c>
      <c r="D38" s="1">
        <v>98</v>
      </c>
      <c r="E38" s="1">
        <v>1</v>
      </c>
      <c r="F38" s="1">
        <v>1</v>
      </c>
      <c r="G38" s="1">
        <v>0.1</v>
      </c>
      <c r="H38" s="1">
        <v>0.1</v>
      </c>
      <c r="I38" s="1">
        <v>2</v>
      </c>
      <c r="J38" s="1">
        <v>0</v>
      </c>
      <c r="K38" s="1">
        <v>52</v>
      </c>
      <c r="L38" s="1">
        <v>35</v>
      </c>
      <c r="M38" s="1">
        <v>0.2</v>
      </c>
      <c r="P38" s="1">
        <v>0</v>
      </c>
      <c r="S38" s="1">
        <v>3</v>
      </c>
    </row>
    <row r="39" spans="1:26" x14ac:dyDescent="0.25">
      <c r="A39" s="1">
        <v>2012</v>
      </c>
      <c r="B39" s="1" t="s">
        <v>69</v>
      </c>
      <c r="C39" s="1">
        <v>19</v>
      </c>
      <c r="D39" s="1">
        <v>104</v>
      </c>
      <c r="E39" s="1">
        <v>0.8</v>
      </c>
      <c r="F39" s="1">
        <v>0.8</v>
      </c>
      <c r="I39" s="1">
        <v>2.5</v>
      </c>
      <c r="J39" s="1">
        <v>0</v>
      </c>
      <c r="K39" s="1">
        <v>64</v>
      </c>
      <c r="L39" s="1">
        <v>107</v>
      </c>
      <c r="M39" s="1">
        <v>1.7</v>
      </c>
      <c r="P39" s="1">
        <v>0</v>
      </c>
    </row>
    <row r="40" spans="1:26" x14ac:dyDescent="0.25">
      <c r="A40" s="1">
        <v>2013</v>
      </c>
      <c r="B40" s="1" t="s">
        <v>70</v>
      </c>
      <c r="C40" s="1">
        <v>18</v>
      </c>
      <c r="D40" s="1">
        <v>114</v>
      </c>
      <c r="E40" s="1">
        <v>1.8</v>
      </c>
      <c r="F40" s="1">
        <v>1.8</v>
      </c>
      <c r="G40" s="1">
        <v>0.1</v>
      </c>
      <c r="H40" s="1">
        <v>0.1</v>
      </c>
      <c r="I40" s="1">
        <v>1.2</v>
      </c>
      <c r="J40" s="1">
        <v>0</v>
      </c>
      <c r="K40" s="1">
        <v>64</v>
      </c>
      <c r="L40" s="1">
        <v>75</v>
      </c>
      <c r="M40" s="1">
        <v>1.5</v>
      </c>
      <c r="N40" s="1">
        <v>10</v>
      </c>
      <c r="O40" s="1">
        <v>448</v>
      </c>
      <c r="P40" s="1">
        <v>0</v>
      </c>
      <c r="Q40" s="1">
        <v>35</v>
      </c>
      <c r="S40" s="1">
        <v>4</v>
      </c>
      <c r="T40" s="1">
        <v>0.06</v>
      </c>
      <c r="U40" s="1">
        <v>0.03</v>
      </c>
      <c r="V40" s="1">
        <v>0.1</v>
      </c>
      <c r="W40" s="1">
        <v>0.30299999999999999</v>
      </c>
      <c r="X40" s="1">
        <v>0.28299999999999997</v>
      </c>
      <c r="Y40" s="1">
        <v>0</v>
      </c>
      <c r="Z40" s="1">
        <v>0</v>
      </c>
    </row>
    <row r="41" spans="1:26" x14ac:dyDescent="0.25">
      <c r="A41" s="1">
        <v>2014</v>
      </c>
      <c r="B41" s="1" t="s">
        <v>71</v>
      </c>
      <c r="C41" s="1">
        <v>13</v>
      </c>
      <c r="D41" s="1">
        <v>93</v>
      </c>
      <c r="E41" s="1">
        <v>2</v>
      </c>
      <c r="F41" s="1">
        <v>2</v>
      </c>
      <c r="G41" s="1">
        <v>0.1</v>
      </c>
      <c r="H41" s="1">
        <v>0.1</v>
      </c>
      <c r="I41" s="1">
        <v>1</v>
      </c>
      <c r="J41" s="1">
        <v>0</v>
      </c>
      <c r="K41" s="1">
        <v>10</v>
      </c>
      <c r="L41" s="1">
        <v>50</v>
      </c>
      <c r="M41" s="1">
        <v>1.2</v>
      </c>
      <c r="N41" s="1">
        <v>7</v>
      </c>
      <c r="O41" s="1">
        <v>396</v>
      </c>
      <c r="P41" s="1">
        <v>0</v>
      </c>
      <c r="Q41" s="1">
        <v>5</v>
      </c>
      <c r="R41" s="1">
        <v>0</v>
      </c>
      <c r="S41" s="1">
        <v>10</v>
      </c>
      <c r="T41" s="1">
        <v>0.1</v>
      </c>
      <c r="U41" s="1">
        <v>0.05</v>
      </c>
      <c r="V41" s="1">
        <v>0.9</v>
      </c>
      <c r="W41" s="1">
        <v>0.28100000000000003</v>
      </c>
      <c r="X41" s="1">
        <v>0.20300000000000001</v>
      </c>
      <c r="Y41" s="1">
        <v>0</v>
      </c>
      <c r="Z41" s="1">
        <v>0</v>
      </c>
    </row>
    <row r="42" spans="1:26" x14ac:dyDescent="0.25">
      <c r="A42" s="1">
        <v>2015</v>
      </c>
      <c r="B42" s="1" t="s">
        <v>72</v>
      </c>
      <c r="C42" s="1">
        <v>0</v>
      </c>
      <c r="D42" s="1">
        <v>332</v>
      </c>
      <c r="E42" s="1">
        <v>0.6</v>
      </c>
      <c r="F42" s="1">
        <v>0.6</v>
      </c>
      <c r="G42" s="1">
        <v>0.1</v>
      </c>
      <c r="H42" s="1">
        <v>0.1</v>
      </c>
      <c r="I42" s="1">
        <v>1.5</v>
      </c>
      <c r="J42" s="1">
        <v>0</v>
      </c>
      <c r="K42" s="1">
        <v>40</v>
      </c>
      <c r="L42" s="1">
        <v>1</v>
      </c>
      <c r="M42" s="1">
        <v>1</v>
      </c>
      <c r="P42" s="1">
        <v>0</v>
      </c>
      <c r="Q42" s="1">
        <v>0</v>
      </c>
      <c r="R42" s="1">
        <v>0</v>
      </c>
    </row>
    <row r="43" spans="1:26" x14ac:dyDescent="0.25">
      <c r="A43" s="1">
        <v>2016</v>
      </c>
      <c r="B43" s="1" t="s">
        <v>73</v>
      </c>
      <c r="C43" s="1">
        <v>0</v>
      </c>
      <c r="D43" s="1">
        <v>341</v>
      </c>
      <c r="E43" s="1">
        <v>0.6</v>
      </c>
      <c r="F43" s="1">
        <v>0.6</v>
      </c>
      <c r="I43" s="1">
        <v>0.5</v>
      </c>
      <c r="J43" s="1">
        <v>0</v>
      </c>
      <c r="K43" s="1">
        <v>37</v>
      </c>
      <c r="L43" s="1">
        <v>18</v>
      </c>
      <c r="M43" s="1">
        <v>1.7</v>
      </c>
      <c r="Q43" s="1">
        <v>0</v>
      </c>
      <c r="R43" s="1">
        <v>0</v>
      </c>
    </row>
    <row r="44" spans="1:26" x14ac:dyDescent="0.25">
      <c r="A44" s="1">
        <v>2017</v>
      </c>
      <c r="B44" s="1" t="s">
        <v>74</v>
      </c>
      <c r="C44" s="1">
        <v>0</v>
      </c>
      <c r="D44" s="1">
        <v>334</v>
      </c>
      <c r="E44" s="1">
        <v>2.2000000000000002</v>
      </c>
      <c r="F44" s="1">
        <v>2.2000000000000002</v>
      </c>
      <c r="G44" s="1">
        <v>0.5</v>
      </c>
      <c r="H44" s="1">
        <v>0.5</v>
      </c>
      <c r="I44" s="1">
        <v>1.6</v>
      </c>
      <c r="J44" s="1">
        <v>0</v>
      </c>
      <c r="K44" s="1">
        <v>50</v>
      </c>
      <c r="L44" s="1">
        <v>95</v>
      </c>
      <c r="M44" s="1">
        <v>2</v>
      </c>
      <c r="P44" s="1">
        <v>0</v>
      </c>
      <c r="Q44" s="1">
        <v>0</v>
      </c>
      <c r="R44" s="1">
        <v>0</v>
      </c>
      <c r="T44" s="1">
        <v>0.24</v>
      </c>
      <c r="U44" s="1">
        <v>0.09</v>
      </c>
      <c r="V44" s="1">
        <v>1.5</v>
      </c>
    </row>
    <row r="45" spans="1:26" x14ac:dyDescent="0.25">
      <c r="A45" s="1">
        <v>2018</v>
      </c>
      <c r="B45" s="1" t="s">
        <v>75</v>
      </c>
      <c r="C45" s="1">
        <v>0</v>
      </c>
      <c r="D45" s="1">
        <v>337</v>
      </c>
      <c r="E45" s="1">
        <v>0.2</v>
      </c>
      <c r="F45" s="1">
        <v>0.2</v>
      </c>
      <c r="I45" s="1">
        <v>1.5</v>
      </c>
      <c r="J45" s="1">
        <v>0</v>
      </c>
      <c r="K45" s="1">
        <v>16</v>
      </c>
      <c r="L45" s="1">
        <v>17</v>
      </c>
      <c r="P45" s="1">
        <v>0</v>
      </c>
      <c r="Q45" s="1">
        <v>0</v>
      </c>
    </row>
    <row r="46" spans="1:26" x14ac:dyDescent="0.25">
      <c r="A46" s="1">
        <v>2019</v>
      </c>
      <c r="B46" s="1" t="s">
        <v>76</v>
      </c>
      <c r="C46" s="1">
        <v>0</v>
      </c>
      <c r="D46" s="1">
        <v>345</v>
      </c>
      <c r="E46" s="1">
        <v>1</v>
      </c>
      <c r="F46" s="1">
        <v>1</v>
      </c>
      <c r="G46" s="1">
        <v>0.3</v>
      </c>
      <c r="H46" s="1">
        <v>0.3</v>
      </c>
      <c r="I46" s="1">
        <v>0.4</v>
      </c>
      <c r="J46" s="1">
        <v>0</v>
      </c>
      <c r="K46" s="1">
        <v>30</v>
      </c>
      <c r="L46" s="1">
        <v>125</v>
      </c>
      <c r="M46" s="1">
        <v>3</v>
      </c>
      <c r="P46" s="1">
        <v>0</v>
      </c>
      <c r="Q46" s="1">
        <v>0</v>
      </c>
      <c r="R46" s="1">
        <v>0</v>
      </c>
      <c r="T46" s="1">
        <v>0.01</v>
      </c>
      <c r="V46" s="1">
        <v>0.4</v>
      </c>
      <c r="W46" s="1">
        <v>0.47399999999999998</v>
      </c>
      <c r="X46" s="1">
        <v>0.76900000000000002</v>
      </c>
      <c r="Y46" s="1">
        <v>0</v>
      </c>
      <c r="Z46" s="1">
        <v>0</v>
      </c>
    </row>
    <row r="47" spans="1:26" x14ac:dyDescent="0.25">
      <c r="A47" s="1">
        <v>2020</v>
      </c>
      <c r="B47" s="1" t="s">
        <v>77</v>
      </c>
      <c r="C47" s="1">
        <v>0</v>
      </c>
      <c r="D47" s="1">
        <v>333</v>
      </c>
      <c r="E47" s="1">
        <v>2.4</v>
      </c>
      <c r="F47" s="1">
        <v>2.4</v>
      </c>
      <c r="G47" s="1">
        <v>0.5</v>
      </c>
      <c r="H47" s="1">
        <v>0.5</v>
      </c>
      <c r="I47" s="1">
        <v>2.2000000000000002</v>
      </c>
      <c r="J47" s="1">
        <v>0</v>
      </c>
      <c r="K47" s="1">
        <v>84</v>
      </c>
      <c r="L47" s="1">
        <v>37</v>
      </c>
      <c r="P47" s="1">
        <v>0</v>
      </c>
      <c r="Q47" s="1">
        <v>0</v>
      </c>
      <c r="R47" s="1">
        <v>0</v>
      </c>
      <c r="T47" s="1">
        <v>0.02</v>
      </c>
      <c r="U47" s="1">
        <v>0.03</v>
      </c>
      <c r="V47" s="1">
        <v>0.1</v>
      </c>
    </row>
    <row r="48" spans="1:26" x14ac:dyDescent="0.25">
      <c r="A48" s="1">
        <v>2021</v>
      </c>
      <c r="B48" s="1" t="s">
        <v>78</v>
      </c>
      <c r="C48" s="1">
        <v>0</v>
      </c>
      <c r="D48" s="1">
        <v>340</v>
      </c>
      <c r="E48" s="1">
        <v>0.7</v>
      </c>
      <c r="F48" s="1">
        <v>0.7</v>
      </c>
      <c r="I48" s="1">
        <v>0.8</v>
      </c>
      <c r="J48" s="1">
        <v>0</v>
      </c>
      <c r="K48" s="1">
        <v>18</v>
      </c>
      <c r="L48" s="1">
        <v>20</v>
      </c>
      <c r="M48" s="1">
        <v>1.5</v>
      </c>
      <c r="P48" s="1">
        <v>0</v>
      </c>
      <c r="Q48" s="1">
        <v>0</v>
      </c>
      <c r="R48" s="1">
        <v>0</v>
      </c>
    </row>
    <row r="49" spans="1:26" x14ac:dyDescent="0.25">
      <c r="A49" s="1">
        <v>2022</v>
      </c>
      <c r="B49" s="1" t="s">
        <v>79</v>
      </c>
      <c r="C49" s="1">
        <v>5</v>
      </c>
      <c r="D49" s="1">
        <v>333</v>
      </c>
      <c r="E49" s="1">
        <v>2.2000000000000002</v>
      </c>
      <c r="F49" s="1">
        <v>2.2000000000000002</v>
      </c>
      <c r="G49" s="1">
        <v>0.5</v>
      </c>
      <c r="H49" s="1">
        <v>0.5</v>
      </c>
      <c r="I49" s="1">
        <v>3.6</v>
      </c>
      <c r="J49" s="1">
        <v>0</v>
      </c>
      <c r="K49" s="1">
        <v>95</v>
      </c>
      <c r="L49" s="1">
        <v>137</v>
      </c>
      <c r="M49" s="1">
        <v>2.78</v>
      </c>
      <c r="N49" s="1">
        <v>86</v>
      </c>
      <c r="O49" s="1">
        <v>584</v>
      </c>
      <c r="P49" s="1">
        <v>0</v>
      </c>
      <c r="Q49" s="1">
        <v>417</v>
      </c>
      <c r="T49" s="1">
        <v>0.09</v>
      </c>
      <c r="U49" s="1">
        <v>7.0000000000000007E-2</v>
      </c>
      <c r="V49" s="1">
        <v>1.7</v>
      </c>
      <c r="W49" s="1">
        <v>2.2250000000000001</v>
      </c>
      <c r="X49" s="1">
        <v>0.58099999999999996</v>
      </c>
      <c r="Y49" s="1">
        <v>0</v>
      </c>
      <c r="Z49" s="1">
        <v>0</v>
      </c>
    </row>
    <row r="50" spans="1:26" x14ac:dyDescent="0.25">
      <c r="A50" s="1">
        <v>2023</v>
      </c>
      <c r="B50" s="1" t="s">
        <v>80</v>
      </c>
      <c r="C50" s="1">
        <v>0</v>
      </c>
      <c r="D50" s="1">
        <v>330</v>
      </c>
      <c r="E50" s="1">
        <v>6.6</v>
      </c>
      <c r="F50" s="1">
        <v>6.6</v>
      </c>
      <c r="G50" s="1">
        <v>0.3</v>
      </c>
      <c r="H50" s="1">
        <v>0.3</v>
      </c>
      <c r="I50" s="1">
        <v>3.4</v>
      </c>
      <c r="J50" s="1">
        <v>0</v>
      </c>
      <c r="K50" s="1">
        <v>37</v>
      </c>
      <c r="L50" s="1">
        <v>180</v>
      </c>
      <c r="M50" s="1">
        <v>4.3</v>
      </c>
      <c r="N50" s="1">
        <v>25</v>
      </c>
      <c r="O50" s="1">
        <v>1410</v>
      </c>
      <c r="P50" s="1">
        <v>0</v>
      </c>
      <c r="Q50" s="1">
        <v>18</v>
      </c>
      <c r="R50" s="1">
        <v>0</v>
      </c>
      <c r="T50" s="1">
        <v>0.36</v>
      </c>
      <c r="U50" s="1">
        <v>0.18</v>
      </c>
      <c r="V50" s="1">
        <v>3.2</v>
      </c>
      <c r="W50" s="1">
        <v>1</v>
      </c>
      <c r="X50" s="1">
        <v>0.72299999999999998</v>
      </c>
      <c r="Y50" s="1">
        <v>0</v>
      </c>
      <c r="Z50" s="1">
        <v>0</v>
      </c>
    </row>
    <row r="51" spans="1:26" x14ac:dyDescent="0.25">
      <c r="A51" s="1">
        <v>2024</v>
      </c>
      <c r="B51" s="1" t="s">
        <v>81</v>
      </c>
      <c r="C51" s="1">
        <v>0</v>
      </c>
      <c r="D51" s="1">
        <v>525</v>
      </c>
      <c r="E51" s="1">
        <v>2.2000000000000002</v>
      </c>
      <c r="F51" s="1">
        <v>2.2000000000000002</v>
      </c>
      <c r="G51" s="1">
        <v>35.4</v>
      </c>
      <c r="H51" s="1">
        <v>35.4</v>
      </c>
      <c r="I51" s="1">
        <v>6.3</v>
      </c>
      <c r="J51" s="1">
        <v>0</v>
      </c>
      <c r="K51" s="1">
        <v>37</v>
      </c>
      <c r="L51" s="1">
        <v>130</v>
      </c>
      <c r="M51" s="1">
        <v>2.1</v>
      </c>
      <c r="P51" s="1">
        <v>0</v>
      </c>
      <c r="S51" s="1">
        <v>1</v>
      </c>
      <c r="T51" s="1">
        <v>0.15</v>
      </c>
      <c r="U51" s="1">
        <v>0.02</v>
      </c>
      <c r="V51" s="1">
        <v>4.5999999999999996</v>
      </c>
    </row>
    <row r="52" spans="1:26" x14ac:dyDescent="0.25">
      <c r="A52" s="1">
        <v>2025</v>
      </c>
      <c r="B52" s="1" t="s">
        <v>82</v>
      </c>
      <c r="C52" s="1">
        <v>5</v>
      </c>
      <c r="D52" s="1">
        <v>340</v>
      </c>
      <c r="E52" s="1">
        <v>3</v>
      </c>
      <c r="F52" s="1">
        <v>3</v>
      </c>
      <c r="G52" s="1">
        <v>0.7</v>
      </c>
      <c r="H52" s="1">
        <v>0.7</v>
      </c>
      <c r="I52" s="1">
        <v>3</v>
      </c>
      <c r="J52" s="1">
        <v>0</v>
      </c>
      <c r="K52" s="1">
        <v>96</v>
      </c>
      <c r="L52" s="1">
        <v>81</v>
      </c>
      <c r="M52" s="1">
        <v>7.9</v>
      </c>
      <c r="P52" s="1">
        <v>0</v>
      </c>
      <c r="Q52" s="1">
        <v>0</v>
      </c>
      <c r="R52" s="1">
        <v>0</v>
      </c>
      <c r="T52" s="1">
        <v>0.06</v>
      </c>
      <c r="U52" s="1">
        <v>0.05</v>
      </c>
      <c r="V52" s="1">
        <v>0.8</v>
      </c>
    </row>
    <row r="53" spans="1:26" x14ac:dyDescent="0.25">
      <c r="A53" s="1">
        <v>2026</v>
      </c>
      <c r="B53" s="1" t="s">
        <v>83</v>
      </c>
      <c r="C53" s="1">
        <v>0</v>
      </c>
      <c r="D53" s="1">
        <v>341</v>
      </c>
      <c r="E53" s="1">
        <v>1</v>
      </c>
      <c r="F53" s="1">
        <v>1</v>
      </c>
      <c r="I53" s="1">
        <v>0.6</v>
      </c>
      <c r="J53" s="1">
        <v>0</v>
      </c>
      <c r="K53" s="1">
        <v>30</v>
      </c>
      <c r="L53" s="1">
        <v>50</v>
      </c>
      <c r="M53" s="1">
        <v>2</v>
      </c>
      <c r="P53" s="1">
        <v>0</v>
      </c>
      <c r="Q53" s="1">
        <v>0</v>
      </c>
      <c r="R53" s="1">
        <v>0</v>
      </c>
      <c r="T53" s="1">
        <v>0.04</v>
      </c>
    </row>
    <row r="54" spans="1:26" x14ac:dyDescent="0.25">
      <c r="A54" s="1">
        <v>3001</v>
      </c>
      <c r="B54" s="1" t="s">
        <v>84</v>
      </c>
      <c r="C54" s="1">
        <v>20</v>
      </c>
      <c r="D54" s="1">
        <v>368</v>
      </c>
      <c r="E54" s="1">
        <v>4.8</v>
      </c>
      <c r="F54" s="1">
        <v>4.8</v>
      </c>
      <c r="G54" s="1">
        <v>36</v>
      </c>
      <c r="H54" s="1">
        <v>36</v>
      </c>
      <c r="I54" s="1">
        <v>4.2</v>
      </c>
      <c r="J54" s="1">
        <v>0</v>
      </c>
      <c r="K54" s="1">
        <v>30</v>
      </c>
      <c r="L54" s="1">
        <v>154</v>
      </c>
      <c r="M54" s="1">
        <v>30</v>
      </c>
      <c r="N54" s="1">
        <v>7</v>
      </c>
      <c r="O54" s="1">
        <v>555</v>
      </c>
      <c r="P54" s="1">
        <v>0</v>
      </c>
      <c r="Q54" s="1">
        <v>0</v>
      </c>
      <c r="R54" s="1">
        <v>0</v>
      </c>
      <c r="S54" s="1">
        <v>2</v>
      </c>
      <c r="T54" s="1">
        <v>0.1</v>
      </c>
      <c r="U54" s="1">
        <v>0.01</v>
      </c>
      <c r="V54" s="1">
        <v>0.2</v>
      </c>
      <c r="W54" s="1">
        <v>0.3</v>
      </c>
      <c r="X54" s="1">
        <v>5.3999999999999999E-2</v>
      </c>
      <c r="Y54" s="1">
        <v>0</v>
      </c>
      <c r="Z54" s="1">
        <v>0</v>
      </c>
    </row>
    <row r="55" spans="1:26" x14ac:dyDescent="0.25">
      <c r="A55" s="1">
        <v>3002</v>
      </c>
      <c r="B55" s="1" t="s">
        <v>85</v>
      </c>
      <c r="C55" s="1">
        <v>0</v>
      </c>
      <c r="D55" s="1">
        <v>40</v>
      </c>
      <c r="E55" s="1">
        <v>3.5</v>
      </c>
      <c r="F55" s="1">
        <v>3.5</v>
      </c>
      <c r="G55" s="1">
        <v>1.7</v>
      </c>
      <c r="H55" s="1">
        <v>1.7</v>
      </c>
      <c r="I55" s="1">
        <v>3.5</v>
      </c>
      <c r="J55" s="1">
        <v>0</v>
      </c>
      <c r="K55" s="1">
        <v>4</v>
      </c>
      <c r="L55" s="1">
        <v>53</v>
      </c>
      <c r="M55" s="1">
        <v>1</v>
      </c>
      <c r="P55" s="1">
        <v>0</v>
      </c>
      <c r="Q55" s="1">
        <v>0</v>
      </c>
      <c r="R55" s="1">
        <v>0</v>
      </c>
      <c r="S55" s="1">
        <v>6</v>
      </c>
      <c r="T55" s="1">
        <v>0.04</v>
      </c>
      <c r="U55" s="1">
        <v>0.03</v>
      </c>
      <c r="V55" s="1">
        <v>0.8</v>
      </c>
    </row>
    <row r="56" spans="1:26" x14ac:dyDescent="0.25">
      <c r="A56" s="1">
        <v>3003</v>
      </c>
      <c r="B56" s="1" t="s">
        <v>86</v>
      </c>
      <c r="C56" s="1">
        <v>0</v>
      </c>
      <c r="D56" s="1">
        <v>321</v>
      </c>
      <c r="E56" s="1">
        <v>21.8</v>
      </c>
      <c r="F56" s="1">
        <v>21.8</v>
      </c>
      <c r="G56" s="1">
        <v>1.6</v>
      </c>
      <c r="H56" s="1">
        <v>1.6</v>
      </c>
      <c r="I56" s="1">
        <v>3.5</v>
      </c>
      <c r="J56" s="1">
        <v>0</v>
      </c>
      <c r="K56" s="1">
        <v>96</v>
      </c>
      <c r="L56" s="1">
        <v>360</v>
      </c>
      <c r="P56" s="1">
        <v>0</v>
      </c>
    </row>
    <row r="57" spans="1:26" x14ac:dyDescent="0.25">
      <c r="A57" s="1">
        <v>3004</v>
      </c>
      <c r="B57" s="1" t="s">
        <v>87</v>
      </c>
      <c r="C57" s="1">
        <v>2</v>
      </c>
      <c r="D57" s="1">
        <v>325</v>
      </c>
      <c r="E57" s="1">
        <v>24.2</v>
      </c>
      <c r="F57" s="1">
        <v>24.2</v>
      </c>
      <c r="G57" s="1">
        <v>1.7</v>
      </c>
      <c r="H57" s="1">
        <v>1.7</v>
      </c>
      <c r="I57" s="1">
        <v>4</v>
      </c>
      <c r="J57" s="1">
        <v>0</v>
      </c>
      <c r="K57" s="1">
        <v>56</v>
      </c>
      <c r="L57" s="1">
        <v>354</v>
      </c>
      <c r="M57" s="1">
        <v>6.1</v>
      </c>
      <c r="P57" s="1">
        <v>0</v>
      </c>
      <c r="Q57" s="1">
        <v>20</v>
      </c>
      <c r="S57" s="1">
        <v>3</v>
      </c>
      <c r="T57" s="1">
        <v>0.5</v>
      </c>
      <c r="U57" s="1">
        <v>0.21</v>
      </c>
      <c r="V57" s="1">
        <v>1.8</v>
      </c>
      <c r="W57" s="1">
        <v>0.89900000000000002</v>
      </c>
      <c r="X57" s="1">
        <v>0.28599999999999998</v>
      </c>
      <c r="Y57" s="1">
        <v>0</v>
      </c>
    </row>
    <row r="58" spans="1:26" x14ac:dyDescent="0.25">
      <c r="A58" s="1">
        <v>3005</v>
      </c>
      <c r="B58" s="1" t="s">
        <v>88</v>
      </c>
      <c r="C58" s="1">
        <v>10</v>
      </c>
      <c r="D58" s="1">
        <v>320</v>
      </c>
      <c r="E58" s="1">
        <v>23.7</v>
      </c>
      <c r="F58" s="1">
        <v>23.7</v>
      </c>
      <c r="G58" s="1">
        <v>2</v>
      </c>
      <c r="H58" s="1">
        <v>2</v>
      </c>
      <c r="I58" s="1">
        <v>4.3</v>
      </c>
      <c r="J58" s="1">
        <v>0</v>
      </c>
      <c r="K58" s="1">
        <v>110</v>
      </c>
      <c r="L58" s="1">
        <v>382</v>
      </c>
      <c r="M58" s="1">
        <v>6.5</v>
      </c>
      <c r="P58" s="1">
        <v>0</v>
      </c>
      <c r="Q58" s="1">
        <v>10</v>
      </c>
      <c r="R58" s="1">
        <v>0</v>
      </c>
      <c r="S58" s="1">
        <v>1</v>
      </c>
      <c r="T58" s="1">
        <v>0.59</v>
      </c>
      <c r="U58" s="1">
        <v>0.22</v>
      </c>
      <c r="V58" s="1">
        <v>2.2999999999999998</v>
      </c>
      <c r="W58" s="1">
        <v>1.496</v>
      </c>
      <c r="X58" s="1">
        <v>0.35699999999999998</v>
      </c>
      <c r="Y58" s="1">
        <v>0</v>
      </c>
      <c r="Z58" s="1">
        <v>0</v>
      </c>
    </row>
    <row r="59" spans="1:26" x14ac:dyDescent="0.25">
      <c r="A59" s="1">
        <v>3006</v>
      </c>
      <c r="B59" s="1" t="s">
        <v>89</v>
      </c>
      <c r="C59" s="1">
        <v>0</v>
      </c>
      <c r="D59" s="1">
        <v>318</v>
      </c>
      <c r="E59" s="1">
        <v>22.2</v>
      </c>
      <c r="F59" s="1">
        <v>22.2</v>
      </c>
      <c r="G59" s="1">
        <v>1.4</v>
      </c>
      <c r="H59" s="1">
        <v>1.4</v>
      </c>
      <c r="I59" s="1">
        <v>6</v>
      </c>
      <c r="J59" s="1">
        <v>0</v>
      </c>
      <c r="K59" s="1">
        <v>57</v>
      </c>
      <c r="L59" s="1">
        <v>303</v>
      </c>
      <c r="M59" s="1">
        <v>4.4000000000000004</v>
      </c>
      <c r="N59" s="1">
        <v>9</v>
      </c>
      <c r="O59" s="1">
        <v>135</v>
      </c>
      <c r="P59" s="1">
        <v>0</v>
      </c>
      <c r="Q59" s="1">
        <v>70</v>
      </c>
      <c r="R59" s="1">
        <v>0</v>
      </c>
      <c r="S59" s="1">
        <v>0</v>
      </c>
      <c r="T59" s="1">
        <v>0.77</v>
      </c>
      <c r="U59" s="1">
        <v>0.18</v>
      </c>
      <c r="V59" s="1">
        <v>3.1</v>
      </c>
      <c r="W59" s="1">
        <v>1.758</v>
      </c>
      <c r="X59" s="1">
        <v>0.17399999999999999</v>
      </c>
      <c r="Y59" s="1">
        <v>0</v>
      </c>
      <c r="Z59" s="1">
        <v>0</v>
      </c>
    </row>
    <row r="60" spans="1:26" x14ac:dyDescent="0.25">
      <c r="A60" s="1">
        <v>3007</v>
      </c>
      <c r="B60" s="1" t="s">
        <v>90</v>
      </c>
      <c r="C60" s="1">
        <v>2</v>
      </c>
      <c r="D60" s="1">
        <v>400</v>
      </c>
      <c r="E60" s="1">
        <v>34</v>
      </c>
      <c r="F60" s="1">
        <v>34</v>
      </c>
      <c r="G60" s="1">
        <v>18.399999999999999</v>
      </c>
      <c r="H60" s="1">
        <v>18.399999999999999</v>
      </c>
      <c r="I60" s="1">
        <v>4.5</v>
      </c>
      <c r="J60" s="1">
        <v>0</v>
      </c>
      <c r="K60" s="1">
        <v>165</v>
      </c>
      <c r="L60" s="1">
        <v>690</v>
      </c>
      <c r="M60" s="1">
        <v>11</v>
      </c>
      <c r="N60" s="1">
        <v>2</v>
      </c>
      <c r="O60" s="1">
        <v>1504</v>
      </c>
      <c r="P60" s="1">
        <v>0</v>
      </c>
      <c r="Q60" s="1">
        <v>30</v>
      </c>
      <c r="S60" s="1">
        <v>4</v>
      </c>
      <c r="T60" s="1">
        <v>0.54</v>
      </c>
      <c r="U60" s="1">
        <v>0.28999999999999998</v>
      </c>
      <c r="V60" s="1">
        <v>2.2999999999999998</v>
      </c>
      <c r="W60" s="1">
        <v>0.79300000000000004</v>
      </c>
      <c r="X60" s="1">
        <v>0.377</v>
      </c>
      <c r="Y60" s="1">
        <v>0</v>
      </c>
      <c r="Z60" s="1">
        <v>0</v>
      </c>
    </row>
    <row r="61" spans="1:26" x14ac:dyDescent="0.25">
      <c r="A61" s="1">
        <v>3008</v>
      </c>
      <c r="B61" s="1" t="s">
        <v>91</v>
      </c>
      <c r="C61" s="1">
        <v>2</v>
      </c>
      <c r="D61" s="1">
        <v>327</v>
      </c>
      <c r="E61" s="1">
        <v>23.2</v>
      </c>
      <c r="F61" s="1">
        <v>23.2</v>
      </c>
      <c r="G61" s="1">
        <v>2.1</v>
      </c>
      <c r="H61" s="1">
        <v>2.1</v>
      </c>
      <c r="I61" s="1">
        <v>3.6</v>
      </c>
      <c r="J61" s="1">
        <v>0</v>
      </c>
      <c r="K61" s="1">
        <v>160</v>
      </c>
      <c r="L61" s="1">
        <v>514</v>
      </c>
      <c r="M61" s="1">
        <v>6.8</v>
      </c>
      <c r="P61" s="1">
        <v>0</v>
      </c>
      <c r="Q61" s="1">
        <v>10</v>
      </c>
      <c r="S61" s="1">
        <v>3</v>
      </c>
      <c r="T61" s="1">
        <v>0.54</v>
      </c>
      <c r="U61" s="1">
        <v>0.18</v>
      </c>
      <c r="V61" s="1">
        <v>2.1</v>
      </c>
      <c r="W61" s="1">
        <v>0.78</v>
      </c>
      <c r="X61" s="1">
        <v>0.39700000000000002</v>
      </c>
      <c r="Y61" s="1">
        <v>0</v>
      </c>
      <c r="Z61" s="1">
        <v>0</v>
      </c>
    </row>
    <row r="62" spans="1:26" x14ac:dyDescent="0.25">
      <c r="A62" s="1">
        <v>3009</v>
      </c>
      <c r="B62" s="1" t="s">
        <v>92</v>
      </c>
      <c r="C62" s="1">
        <v>2</v>
      </c>
      <c r="D62" s="1">
        <v>321</v>
      </c>
      <c r="E62" s="1">
        <v>25.8</v>
      </c>
      <c r="F62" s="1">
        <v>25.8</v>
      </c>
      <c r="G62" s="1">
        <v>2</v>
      </c>
      <c r="H62" s="1">
        <v>2</v>
      </c>
      <c r="I62" s="1">
        <v>4.8</v>
      </c>
      <c r="J62" s="1">
        <v>0</v>
      </c>
      <c r="P62" s="1">
        <v>0</v>
      </c>
    </row>
    <row r="63" spans="1:26" x14ac:dyDescent="0.25">
      <c r="A63" s="1">
        <v>3010</v>
      </c>
      <c r="B63" s="1" t="s">
        <v>93</v>
      </c>
      <c r="C63" s="1">
        <v>2</v>
      </c>
      <c r="D63" s="1">
        <v>328</v>
      </c>
      <c r="E63" s="1">
        <v>23.4</v>
      </c>
      <c r="F63" s="1">
        <v>23.4</v>
      </c>
      <c r="G63" s="1">
        <v>2.4</v>
      </c>
      <c r="H63" s="1">
        <v>2.4</v>
      </c>
      <c r="I63" s="1">
        <v>4.7</v>
      </c>
      <c r="J63" s="1">
        <v>0</v>
      </c>
      <c r="K63" s="1">
        <v>64</v>
      </c>
      <c r="L63" s="1">
        <v>377</v>
      </c>
      <c r="M63" s="1">
        <v>4.8</v>
      </c>
      <c r="N63" s="1">
        <v>6</v>
      </c>
      <c r="O63" s="1">
        <v>1132</v>
      </c>
      <c r="P63" s="1">
        <v>0</v>
      </c>
      <c r="Q63" s="1">
        <v>30</v>
      </c>
      <c r="S63" s="1">
        <v>4</v>
      </c>
      <c r="T63" s="1">
        <v>0.72</v>
      </c>
      <c r="U63" s="1">
        <v>0.15</v>
      </c>
      <c r="V63" s="1">
        <v>2.4</v>
      </c>
      <c r="W63" s="1">
        <v>1.91</v>
      </c>
      <c r="X63" s="1">
        <v>0.38200000000000001</v>
      </c>
      <c r="Y63" s="1">
        <v>0</v>
      </c>
      <c r="Z63" s="1">
        <v>0</v>
      </c>
    </row>
    <row r="64" spans="1:26" x14ac:dyDescent="0.25">
      <c r="A64" s="1">
        <v>3011</v>
      </c>
      <c r="B64" s="1" t="s">
        <v>94</v>
      </c>
      <c r="C64" s="1">
        <v>30</v>
      </c>
      <c r="D64" s="1">
        <v>638</v>
      </c>
      <c r="E64" s="1">
        <v>18</v>
      </c>
      <c r="F64" s="1">
        <v>18</v>
      </c>
      <c r="G64" s="1">
        <v>59</v>
      </c>
      <c r="H64" s="1">
        <v>59</v>
      </c>
      <c r="I64" s="1">
        <v>3.5</v>
      </c>
      <c r="J64" s="1">
        <v>0</v>
      </c>
      <c r="K64" s="1">
        <v>61</v>
      </c>
      <c r="L64" s="1">
        <v>510</v>
      </c>
      <c r="M64" s="1">
        <v>1.3</v>
      </c>
      <c r="P64" s="1">
        <v>0</v>
      </c>
      <c r="Q64" s="1">
        <v>10</v>
      </c>
      <c r="S64" s="1">
        <v>3</v>
      </c>
      <c r="T64" s="1">
        <v>0.48</v>
      </c>
      <c r="U64" s="1">
        <v>0.13</v>
      </c>
      <c r="V64" s="1">
        <v>1.2</v>
      </c>
    </row>
    <row r="65" spans="1:26" x14ac:dyDescent="0.25">
      <c r="A65" s="1">
        <v>3012</v>
      </c>
      <c r="B65" s="1" t="s">
        <v>95</v>
      </c>
      <c r="C65" s="1">
        <v>18</v>
      </c>
      <c r="D65" s="1">
        <v>223</v>
      </c>
      <c r="E65" s="1">
        <v>4.2</v>
      </c>
      <c r="F65" s="1">
        <v>4.2</v>
      </c>
      <c r="G65" s="1">
        <v>1.1000000000000001</v>
      </c>
      <c r="H65" s="1">
        <v>1.1000000000000001</v>
      </c>
      <c r="J65" s="1">
        <v>0</v>
      </c>
      <c r="K65" s="1">
        <v>18</v>
      </c>
      <c r="L65" s="1">
        <v>96</v>
      </c>
      <c r="M65" s="1">
        <v>1.41</v>
      </c>
      <c r="N65" s="1">
        <v>3</v>
      </c>
      <c r="O65" s="1">
        <v>447</v>
      </c>
      <c r="P65" s="1">
        <v>0</v>
      </c>
      <c r="S65" s="1">
        <v>36</v>
      </c>
      <c r="T65" s="1">
        <v>0.16</v>
      </c>
      <c r="U65" s="1">
        <v>0.18</v>
      </c>
      <c r="V65" s="1">
        <v>0.8</v>
      </c>
      <c r="W65" s="1">
        <v>0.55500000000000005</v>
      </c>
      <c r="X65" s="1">
        <v>0.41</v>
      </c>
      <c r="Y65" s="1">
        <v>0</v>
      </c>
      <c r="Z65" s="1">
        <v>0</v>
      </c>
    </row>
    <row r="66" spans="1:26" x14ac:dyDescent="0.25">
      <c r="A66" s="1">
        <v>3013</v>
      </c>
      <c r="B66" s="1" t="s">
        <v>96</v>
      </c>
      <c r="C66" s="1">
        <v>20</v>
      </c>
      <c r="D66" s="1">
        <v>363</v>
      </c>
      <c r="E66" s="1">
        <v>6.8</v>
      </c>
      <c r="F66" s="1">
        <v>6.8</v>
      </c>
      <c r="G66" s="1">
        <v>1.8</v>
      </c>
      <c r="H66" s="1">
        <v>1.8</v>
      </c>
      <c r="J66" s="1">
        <v>0</v>
      </c>
      <c r="K66" s="1">
        <v>29</v>
      </c>
      <c r="L66" s="1">
        <v>155</v>
      </c>
      <c r="M66" s="1">
        <v>2.29</v>
      </c>
      <c r="N66" s="1">
        <v>5</v>
      </c>
      <c r="O66" s="1">
        <v>726</v>
      </c>
      <c r="P66" s="1">
        <v>0</v>
      </c>
      <c r="S66" s="1">
        <v>59</v>
      </c>
      <c r="T66" s="1">
        <v>0.26</v>
      </c>
      <c r="U66" s="1">
        <v>0.28999999999999998</v>
      </c>
      <c r="V66" s="1">
        <v>1.3</v>
      </c>
      <c r="W66" s="1">
        <v>0.90200000000000002</v>
      </c>
      <c r="X66" s="1">
        <v>0.66600000000000004</v>
      </c>
      <c r="Y66" s="1">
        <v>0</v>
      </c>
      <c r="Z66" s="1">
        <v>0</v>
      </c>
    </row>
    <row r="67" spans="1:26" x14ac:dyDescent="0.25">
      <c r="A67" s="1">
        <v>3014</v>
      </c>
      <c r="B67" s="1" t="s">
        <v>97</v>
      </c>
      <c r="C67" s="1">
        <v>50</v>
      </c>
      <c r="D67" s="1">
        <v>472</v>
      </c>
      <c r="E67" s="1">
        <v>17.3</v>
      </c>
      <c r="F67" s="1">
        <v>17.3</v>
      </c>
      <c r="G67" s="1">
        <v>29</v>
      </c>
      <c r="H67" s="1">
        <v>29</v>
      </c>
      <c r="I67" s="1">
        <v>3.5</v>
      </c>
      <c r="J67" s="1">
        <v>0</v>
      </c>
      <c r="K67" s="1">
        <v>84</v>
      </c>
      <c r="L67" s="1">
        <v>255</v>
      </c>
      <c r="P67" s="1">
        <v>0</v>
      </c>
    </row>
    <row r="68" spans="1:26" x14ac:dyDescent="0.25">
      <c r="A68" s="1">
        <v>3015</v>
      </c>
      <c r="B68" s="1" t="s">
        <v>98</v>
      </c>
      <c r="C68" s="1">
        <v>0</v>
      </c>
      <c r="D68" s="1">
        <v>605</v>
      </c>
      <c r="E68" s="1">
        <v>18.399999999999999</v>
      </c>
      <c r="F68" s="1">
        <v>18.399999999999999</v>
      </c>
      <c r="G68" s="1">
        <v>46.3</v>
      </c>
      <c r="H68" s="1">
        <v>46.3</v>
      </c>
      <c r="I68" s="1">
        <v>0.6</v>
      </c>
      <c r="J68" s="1">
        <v>0</v>
      </c>
      <c r="K68" s="1">
        <v>28</v>
      </c>
      <c r="L68" s="1">
        <v>462</v>
      </c>
      <c r="M68" s="1">
        <v>3.6</v>
      </c>
      <c r="N68" s="1">
        <v>12</v>
      </c>
      <c r="O68" s="1">
        <v>660</v>
      </c>
      <c r="P68" s="1">
        <v>0</v>
      </c>
      <c r="Q68" s="1">
        <v>5</v>
      </c>
      <c r="S68" s="1">
        <v>1</v>
      </c>
      <c r="T68" s="1">
        <v>0.25</v>
      </c>
      <c r="U68" s="1">
        <v>0.34</v>
      </c>
      <c r="V68" s="1">
        <v>2.4</v>
      </c>
      <c r="W68" s="1">
        <v>0.86399999999999999</v>
      </c>
      <c r="X68" s="1">
        <v>0.41699999999999998</v>
      </c>
      <c r="Y68" s="1">
        <v>0</v>
      </c>
      <c r="Z68" s="1">
        <v>0</v>
      </c>
    </row>
    <row r="69" spans="1:26" x14ac:dyDescent="0.25">
      <c r="A69" s="1">
        <v>3016</v>
      </c>
      <c r="B69" s="1" t="s">
        <v>99</v>
      </c>
      <c r="C69" s="1">
        <v>15</v>
      </c>
      <c r="D69" s="1">
        <v>166</v>
      </c>
      <c r="E69" s="1">
        <v>0.7</v>
      </c>
      <c r="F69" s="1">
        <v>0.7</v>
      </c>
      <c r="G69" s="1">
        <v>1.1000000000000001</v>
      </c>
      <c r="H69" s="1">
        <v>1.1000000000000001</v>
      </c>
      <c r="J69" s="1">
        <v>0</v>
      </c>
      <c r="K69" s="1">
        <v>46</v>
      </c>
      <c r="L69" s="1">
        <v>34</v>
      </c>
      <c r="M69" s="1">
        <v>3.4</v>
      </c>
      <c r="P69" s="1">
        <v>0</v>
      </c>
      <c r="Q69" s="1">
        <v>0</v>
      </c>
      <c r="R69" s="1">
        <v>0</v>
      </c>
    </row>
    <row r="70" spans="1:26" x14ac:dyDescent="0.25">
      <c r="A70" s="1">
        <v>3017</v>
      </c>
      <c r="B70" s="1" t="s">
        <v>100</v>
      </c>
      <c r="C70" s="1">
        <v>2</v>
      </c>
      <c r="D70" s="1">
        <v>573</v>
      </c>
      <c r="E70" s="1">
        <v>27.5</v>
      </c>
      <c r="F70" s="1">
        <v>27.5</v>
      </c>
      <c r="G70" s="1">
        <v>44.5</v>
      </c>
      <c r="H70" s="1">
        <v>44.5</v>
      </c>
      <c r="I70" s="1">
        <v>2.5</v>
      </c>
      <c r="J70" s="1">
        <v>0</v>
      </c>
      <c r="K70" s="1">
        <v>68</v>
      </c>
      <c r="L70" s="1">
        <v>420</v>
      </c>
      <c r="M70" s="1">
        <v>2.2000000000000002</v>
      </c>
      <c r="N70" s="1">
        <v>4</v>
      </c>
      <c r="O70" s="1">
        <v>421</v>
      </c>
      <c r="P70" s="1">
        <v>0</v>
      </c>
      <c r="Q70" s="1">
        <v>10</v>
      </c>
      <c r="T70" s="1">
        <v>0.44</v>
      </c>
      <c r="U70" s="1">
        <v>0.12</v>
      </c>
      <c r="V70" s="1">
        <v>16</v>
      </c>
      <c r="W70" s="1">
        <v>1.7669999999999999</v>
      </c>
      <c r="X70" s="1">
        <v>0.34799999999999998</v>
      </c>
      <c r="Y70" s="1">
        <v>0</v>
      </c>
      <c r="Z70" s="1">
        <v>0</v>
      </c>
    </row>
    <row r="71" spans="1:26" x14ac:dyDescent="0.25">
      <c r="A71" s="1">
        <v>3018</v>
      </c>
      <c r="B71" s="1" t="s">
        <v>101</v>
      </c>
      <c r="C71" s="1">
        <v>40</v>
      </c>
      <c r="D71" s="1">
        <v>178</v>
      </c>
      <c r="E71" s="1">
        <v>2.2999999999999998</v>
      </c>
      <c r="F71" s="1">
        <v>2.2999999999999998</v>
      </c>
      <c r="G71" s="1">
        <v>13.4</v>
      </c>
      <c r="H71" s="1">
        <v>13.4</v>
      </c>
      <c r="I71" s="1">
        <v>3.5</v>
      </c>
      <c r="J71" s="1">
        <v>0</v>
      </c>
      <c r="K71" s="1">
        <v>38</v>
      </c>
      <c r="L71" s="1">
        <v>34</v>
      </c>
      <c r="M71" s="1">
        <v>0.2</v>
      </c>
      <c r="P71" s="1">
        <v>0</v>
      </c>
    </row>
    <row r="72" spans="1:26" x14ac:dyDescent="0.25">
      <c r="A72" s="1">
        <v>3019</v>
      </c>
      <c r="B72" s="1" t="s">
        <v>102</v>
      </c>
      <c r="C72" s="1">
        <v>90</v>
      </c>
      <c r="D72" s="1">
        <v>427</v>
      </c>
      <c r="E72" s="1">
        <v>20</v>
      </c>
      <c r="F72" s="1">
        <v>20</v>
      </c>
      <c r="G72" s="1">
        <v>38</v>
      </c>
      <c r="H72" s="1">
        <v>38</v>
      </c>
      <c r="I72" s="1">
        <v>3.4</v>
      </c>
      <c r="J72" s="1">
        <v>0</v>
      </c>
      <c r="K72" s="1">
        <v>66</v>
      </c>
      <c r="L72" s="1">
        <v>440</v>
      </c>
      <c r="M72" s="1">
        <v>3.1</v>
      </c>
      <c r="P72" s="1">
        <v>0</v>
      </c>
    </row>
    <row r="73" spans="1:26" x14ac:dyDescent="0.25">
      <c r="A73" s="1">
        <v>3020</v>
      </c>
      <c r="B73" s="1" t="s">
        <v>103</v>
      </c>
      <c r="C73" s="1">
        <v>5</v>
      </c>
      <c r="D73" s="1">
        <v>568</v>
      </c>
      <c r="E73" s="1">
        <v>20.100000000000001</v>
      </c>
      <c r="F73" s="1">
        <v>20.100000000000001</v>
      </c>
      <c r="G73" s="1">
        <v>46.4</v>
      </c>
      <c r="H73" s="1">
        <v>46.4</v>
      </c>
      <c r="I73" s="1">
        <v>3.5</v>
      </c>
      <c r="J73" s="1">
        <v>0</v>
      </c>
      <c r="K73" s="1">
        <v>975</v>
      </c>
      <c r="L73" s="1">
        <v>629</v>
      </c>
      <c r="M73" s="1">
        <v>14.55</v>
      </c>
      <c r="N73" s="1">
        <v>11</v>
      </c>
      <c r="O73" s="1">
        <v>468</v>
      </c>
      <c r="P73" s="1">
        <v>0</v>
      </c>
      <c r="Q73" s="1">
        <v>15</v>
      </c>
      <c r="S73" s="1">
        <v>0</v>
      </c>
      <c r="T73" s="1">
        <v>0.79</v>
      </c>
      <c r="U73" s="1">
        <v>0.25</v>
      </c>
      <c r="V73" s="1">
        <v>4.5</v>
      </c>
      <c r="W73" s="1">
        <v>0.05</v>
      </c>
      <c r="X73" s="1">
        <v>0.79</v>
      </c>
      <c r="Y73" s="1">
        <v>0</v>
      </c>
      <c r="Z73" s="1">
        <v>0</v>
      </c>
    </row>
    <row r="74" spans="1:26" x14ac:dyDescent="0.25">
      <c r="A74" s="1">
        <v>3021</v>
      </c>
      <c r="B74" s="1" t="s">
        <v>104</v>
      </c>
      <c r="C74" s="1">
        <v>0</v>
      </c>
      <c r="D74" s="1">
        <v>321</v>
      </c>
      <c r="E74" s="1">
        <v>49</v>
      </c>
      <c r="F74" s="1">
        <v>49</v>
      </c>
      <c r="G74" s="1">
        <v>1</v>
      </c>
      <c r="H74" s="1">
        <v>1</v>
      </c>
      <c r="I74" s="1">
        <v>2.5</v>
      </c>
      <c r="J74" s="1">
        <v>0</v>
      </c>
      <c r="K74" s="1">
        <v>247</v>
      </c>
      <c r="L74" s="1">
        <v>602</v>
      </c>
      <c r="M74" s="1">
        <v>7.6</v>
      </c>
      <c r="N74" s="1">
        <v>20</v>
      </c>
      <c r="O74" s="1">
        <v>2384</v>
      </c>
      <c r="P74" s="1">
        <v>0</v>
      </c>
      <c r="Q74" s="1">
        <v>35</v>
      </c>
      <c r="S74" s="1">
        <v>0</v>
      </c>
      <c r="T74" s="1">
        <v>0.7</v>
      </c>
      <c r="U74" s="1">
        <v>0.3</v>
      </c>
      <c r="V74" s="1">
        <v>2</v>
      </c>
      <c r="W74" s="1">
        <v>1.9950000000000001</v>
      </c>
      <c r="X74" s="1">
        <v>0.57399999999999995</v>
      </c>
      <c r="Y74" s="1">
        <v>0</v>
      </c>
      <c r="Z74" s="1">
        <v>0</v>
      </c>
    </row>
    <row r="75" spans="1:26" x14ac:dyDescent="0.25">
      <c r="A75" s="1">
        <v>3022</v>
      </c>
      <c r="B75" s="1" t="s">
        <v>105</v>
      </c>
      <c r="C75" s="1">
        <v>0</v>
      </c>
      <c r="D75" s="1">
        <v>418</v>
      </c>
      <c r="E75" s="1">
        <v>41</v>
      </c>
      <c r="F75" s="1">
        <v>41</v>
      </c>
      <c r="G75" s="1">
        <v>18</v>
      </c>
      <c r="H75" s="1">
        <v>18</v>
      </c>
      <c r="I75" s="1">
        <v>2.5</v>
      </c>
      <c r="J75" s="1">
        <v>0</v>
      </c>
      <c r="K75" s="1">
        <v>189</v>
      </c>
      <c r="L75" s="1">
        <v>540</v>
      </c>
      <c r="M75" s="1">
        <v>7.5</v>
      </c>
      <c r="P75" s="1">
        <v>0</v>
      </c>
      <c r="T75" s="1">
        <v>0.4</v>
      </c>
      <c r="U75" s="1">
        <v>0.16</v>
      </c>
      <c r="V75" s="1">
        <v>2</v>
      </c>
    </row>
    <row r="76" spans="1:26" x14ac:dyDescent="0.25">
      <c r="A76" s="1">
        <v>3023</v>
      </c>
      <c r="B76" s="1" t="s">
        <v>106</v>
      </c>
      <c r="C76" s="1">
        <v>0</v>
      </c>
      <c r="D76" s="1">
        <v>347</v>
      </c>
      <c r="E76" s="1">
        <v>24.6</v>
      </c>
      <c r="F76" s="1">
        <v>24.6</v>
      </c>
      <c r="G76" s="1">
        <v>2.5</v>
      </c>
      <c r="H76" s="1">
        <v>2.5</v>
      </c>
      <c r="I76" s="1">
        <v>3.9</v>
      </c>
      <c r="J76" s="1">
        <v>0</v>
      </c>
      <c r="K76" s="1">
        <v>50</v>
      </c>
      <c r="L76" s="1">
        <v>100</v>
      </c>
      <c r="M76" s="1">
        <v>1</v>
      </c>
      <c r="N76" s="1">
        <v>6</v>
      </c>
      <c r="O76" s="1">
        <v>1185</v>
      </c>
      <c r="P76" s="1">
        <v>0</v>
      </c>
      <c r="S76" s="1">
        <v>4</v>
      </c>
      <c r="T76" s="1">
        <v>0.75</v>
      </c>
      <c r="U76" s="1">
        <v>0.16</v>
      </c>
      <c r="V76" s="1">
        <v>2.5</v>
      </c>
      <c r="W76" s="1">
        <v>1.9990000000000001</v>
      </c>
      <c r="X76" s="1">
        <v>0.4</v>
      </c>
      <c r="Y76" s="1">
        <v>0</v>
      </c>
      <c r="Z76" s="1">
        <v>0</v>
      </c>
    </row>
    <row r="77" spans="1:26" x14ac:dyDescent="0.25">
      <c r="A77" s="1">
        <v>3024</v>
      </c>
      <c r="B77" s="1" t="s">
        <v>107</v>
      </c>
      <c r="C77" s="1">
        <v>0</v>
      </c>
      <c r="D77" s="1">
        <v>575</v>
      </c>
      <c r="E77" s="1">
        <v>27.5</v>
      </c>
      <c r="F77" s="1">
        <v>27.5</v>
      </c>
      <c r="G77" s="1">
        <v>45</v>
      </c>
      <c r="H77" s="1">
        <v>45</v>
      </c>
      <c r="I77" s="1">
        <v>2.1</v>
      </c>
      <c r="J77" s="1">
        <v>0</v>
      </c>
      <c r="K77" s="1">
        <v>80</v>
      </c>
      <c r="L77" s="1">
        <v>380</v>
      </c>
      <c r="M77" s="1">
        <v>3</v>
      </c>
      <c r="N77" s="1">
        <v>4</v>
      </c>
      <c r="O77" s="1">
        <v>414</v>
      </c>
      <c r="P77" s="1">
        <v>0</v>
      </c>
      <c r="Q77" s="1">
        <v>10</v>
      </c>
      <c r="T77" s="1">
        <v>0.4</v>
      </c>
      <c r="U77" s="1">
        <v>0.11</v>
      </c>
      <c r="V77" s="1">
        <v>15.3</v>
      </c>
      <c r="W77" s="1">
        <v>1.7390000000000001</v>
      </c>
      <c r="X77" s="1">
        <v>0.34200000000000003</v>
      </c>
      <c r="Y77" s="1">
        <v>0</v>
      </c>
      <c r="Z77" s="1">
        <v>0</v>
      </c>
    </row>
    <row r="78" spans="1:26" x14ac:dyDescent="0.25">
      <c r="A78" s="1">
        <v>3025</v>
      </c>
      <c r="B78" s="1" t="s">
        <v>108</v>
      </c>
      <c r="C78" s="1">
        <v>0</v>
      </c>
      <c r="D78" s="1">
        <v>95</v>
      </c>
      <c r="E78" s="1">
        <v>10.9</v>
      </c>
      <c r="F78" s="1">
        <v>10.9</v>
      </c>
      <c r="G78" s="1">
        <v>5.4</v>
      </c>
      <c r="H78" s="1">
        <v>5.4</v>
      </c>
      <c r="I78" s="1">
        <v>0.4</v>
      </c>
      <c r="J78" s="1">
        <v>0</v>
      </c>
      <c r="K78" s="1">
        <v>24</v>
      </c>
      <c r="L78" s="1">
        <v>85</v>
      </c>
      <c r="M78" s="1">
        <v>2.2000000000000002</v>
      </c>
      <c r="N78" s="1">
        <v>7</v>
      </c>
      <c r="O78" s="1">
        <v>121</v>
      </c>
      <c r="P78" s="1">
        <v>0</v>
      </c>
      <c r="S78" s="1">
        <v>0</v>
      </c>
      <c r="T78" s="1">
        <v>0.03</v>
      </c>
      <c r="U78" s="1">
        <v>0.02</v>
      </c>
      <c r="V78" s="1">
        <v>0.4</v>
      </c>
      <c r="W78" s="1">
        <v>6.8000000000000005E-2</v>
      </c>
      <c r="X78" s="1">
        <v>4.7E-2</v>
      </c>
      <c r="Y78" s="1">
        <v>0</v>
      </c>
      <c r="Z78" s="1">
        <v>0</v>
      </c>
    </row>
    <row r="79" spans="1:26" x14ac:dyDescent="0.25">
      <c r="A79" s="1">
        <v>3026</v>
      </c>
      <c r="B79" s="1" t="s">
        <v>109</v>
      </c>
      <c r="C79" s="1">
        <v>0</v>
      </c>
      <c r="D79" s="1">
        <v>414</v>
      </c>
      <c r="E79" s="1">
        <v>50.2</v>
      </c>
      <c r="F79" s="1">
        <v>50.2</v>
      </c>
      <c r="G79" s="1">
        <v>20.8</v>
      </c>
      <c r="H79" s="1">
        <v>20.8</v>
      </c>
      <c r="I79" s="1">
        <v>0.3</v>
      </c>
      <c r="J79" s="1">
        <v>0</v>
      </c>
      <c r="K79" s="1">
        <v>325</v>
      </c>
      <c r="L79" s="1">
        <v>225</v>
      </c>
      <c r="M79" s="1">
        <v>10.8</v>
      </c>
      <c r="P79" s="1">
        <v>0</v>
      </c>
    </row>
    <row r="80" spans="1:26" x14ac:dyDescent="0.25">
      <c r="A80" s="1">
        <v>3027</v>
      </c>
      <c r="B80" s="1" t="s">
        <v>110</v>
      </c>
      <c r="C80" s="1">
        <v>0</v>
      </c>
      <c r="D80" s="1">
        <v>114</v>
      </c>
      <c r="E80" s="1">
        <v>13.4</v>
      </c>
      <c r="F80" s="1">
        <v>13.4</v>
      </c>
      <c r="G80" s="1">
        <v>6.4</v>
      </c>
      <c r="H80" s="1">
        <v>6.4</v>
      </c>
      <c r="I80" s="1">
        <v>0.5</v>
      </c>
      <c r="J80" s="1">
        <v>0</v>
      </c>
      <c r="K80" s="1">
        <v>370</v>
      </c>
      <c r="L80" s="1">
        <v>167</v>
      </c>
      <c r="M80" s="1">
        <v>4.7</v>
      </c>
      <c r="P80" s="1">
        <v>0</v>
      </c>
      <c r="T80" s="1">
        <v>0.04</v>
      </c>
      <c r="U80" s="1">
        <v>0.05</v>
      </c>
      <c r="V80" s="1">
        <v>0.1</v>
      </c>
    </row>
    <row r="81" spans="1:26" x14ac:dyDescent="0.25">
      <c r="A81" s="1">
        <v>3028</v>
      </c>
      <c r="B81" s="1" t="s">
        <v>111</v>
      </c>
      <c r="C81" s="1">
        <v>19</v>
      </c>
      <c r="D81" s="1">
        <v>519</v>
      </c>
      <c r="E81" s="1">
        <v>35.1</v>
      </c>
      <c r="F81" s="1">
        <v>35.1</v>
      </c>
      <c r="G81" s="1">
        <v>31.8</v>
      </c>
      <c r="H81" s="1">
        <v>31.8</v>
      </c>
      <c r="I81" s="1">
        <v>2.2999999999999998</v>
      </c>
      <c r="J81" s="1">
        <v>0</v>
      </c>
      <c r="K81" s="1">
        <v>235</v>
      </c>
      <c r="L81" s="1">
        <v>900</v>
      </c>
      <c r="M81" s="1">
        <v>2.2000000000000002</v>
      </c>
      <c r="P81" s="1">
        <v>0</v>
      </c>
      <c r="Q81" s="1">
        <v>235</v>
      </c>
      <c r="T81" s="1">
        <v>0.15</v>
      </c>
      <c r="U81" s="1">
        <v>0.15</v>
      </c>
      <c r="V81" s="1">
        <v>3</v>
      </c>
    </row>
    <row r="82" spans="1:26" x14ac:dyDescent="0.25">
      <c r="A82" s="1">
        <v>3029</v>
      </c>
      <c r="B82" s="1" t="s">
        <v>112</v>
      </c>
      <c r="C82" s="1">
        <v>22</v>
      </c>
      <c r="D82" s="1">
        <v>551</v>
      </c>
      <c r="E82" s="1">
        <v>31.8</v>
      </c>
      <c r="F82" s="1">
        <v>31.8</v>
      </c>
      <c r="G82" s="1">
        <v>39.1</v>
      </c>
      <c r="H82" s="1">
        <v>39.1</v>
      </c>
      <c r="I82" s="1">
        <v>1.8</v>
      </c>
      <c r="J82" s="1">
        <v>0</v>
      </c>
      <c r="K82" s="1">
        <v>237</v>
      </c>
      <c r="L82" s="1">
        <v>751</v>
      </c>
      <c r="M82" s="1">
        <v>3</v>
      </c>
      <c r="P82" s="1">
        <v>0</v>
      </c>
      <c r="Q82" s="1">
        <v>90</v>
      </c>
      <c r="T82" s="1">
        <v>0.03</v>
      </c>
      <c r="U82" s="1">
        <v>0.14000000000000001</v>
      </c>
      <c r="V82" s="1">
        <v>2.7</v>
      </c>
    </row>
    <row r="83" spans="1:26" x14ac:dyDescent="0.25">
      <c r="A83" s="1">
        <v>3030</v>
      </c>
      <c r="B83" s="1" t="s">
        <v>113</v>
      </c>
      <c r="C83" s="1">
        <v>0</v>
      </c>
      <c r="D83" s="1">
        <v>583</v>
      </c>
      <c r="E83" s="1">
        <v>18.3</v>
      </c>
      <c r="F83" s="1">
        <v>18.3</v>
      </c>
      <c r="G83" s="1">
        <v>49.3</v>
      </c>
      <c r="H83" s="1">
        <v>49.3</v>
      </c>
      <c r="I83" s="1">
        <v>0.7</v>
      </c>
      <c r="J83" s="1">
        <v>0</v>
      </c>
      <c r="K83" s="1">
        <v>32</v>
      </c>
      <c r="L83" s="1">
        <v>411</v>
      </c>
      <c r="M83" s="1">
        <v>3.9</v>
      </c>
      <c r="P83" s="1">
        <v>0</v>
      </c>
      <c r="Q83" s="1">
        <v>5</v>
      </c>
      <c r="T83" s="1">
        <v>0.36</v>
      </c>
      <c r="U83" s="1">
        <v>0.34</v>
      </c>
      <c r="V83" s="1">
        <v>1.4</v>
      </c>
    </row>
    <row r="84" spans="1:26" x14ac:dyDescent="0.25">
      <c r="A84" s="1">
        <v>3031</v>
      </c>
      <c r="B84" s="1" t="s">
        <v>114</v>
      </c>
      <c r="C84" s="1">
        <v>0</v>
      </c>
      <c r="D84" s="1">
        <v>405</v>
      </c>
      <c r="E84" s="1">
        <v>31.1</v>
      </c>
      <c r="F84" s="1">
        <v>31.1</v>
      </c>
      <c r="G84" s="1">
        <v>9.6999999999999993</v>
      </c>
      <c r="H84" s="1">
        <v>9.6999999999999993</v>
      </c>
      <c r="I84" s="1">
        <v>2.2000000000000002</v>
      </c>
      <c r="J84" s="1">
        <v>0</v>
      </c>
      <c r="K84" s="1">
        <v>224</v>
      </c>
      <c r="L84" s="1">
        <v>320</v>
      </c>
      <c r="M84" s="1">
        <v>7.5</v>
      </c>
      <c r="P84" s="1">
        <v>0</v>
      </c>
      <c r="T84" s="1">
        <v>0.4</v>
      </c>
      <c r="U84" s="1">
        <v>0.16</v>
      </c>
      <c r="V84" s="1">
        <v>2</v>
      </c>
    </row>
    <row r="85" spans="1:26" x14ac:dyDescent="0.25">
      <c r="A85" s="1">
        <v>3032</v>
      </c>
      <c r="B85" s="1" t="s">
        <v>115</v>
      </c>
      <c r="C85" s="1">
        <v>0</v>
      </c>
      <c r="D85" s="1">
        <v>28</v>
      </c>
      <c r="E85" s="1">
        <v>3.1</v>
      </c>
      <c r="F85" s="1">
        <v>3.1</v>
      </c>
      <c r="G85" s="1">
        <v>1.6</v>
      </c>
      <c r="H85" s="1">
        <v>1.6</v>
      </c>
      <c r="I85" s="1">
        <v>0.1</v>
      </c>
      <c r="J85" s="1">
        <v>0</v>
      </c>
      <c r="K85" s="1">
        <v>18</v>
      </c>
      <c r="L85" s="1">
        <v>36</v>
      </c>
      <c r="M85" s="1">
        <v>1.2</v>
      </c>
      <c r="N85" s="1">
        <v>55</v>
      </c>
      <c r="O85" s="1">
        <v>124</v>
      </c>
      <c r="P85" s="1">
        <v>0</v>
      </c>
      <c r="S85" s="1">
        <v>0</v>
      </c>
      <c r="T85" s="1">
        <v>0.05</v>
      </c>
      <c r="U85" s="1">
        <v>0.02</v>
      </c>
      <c r="V85" s="1">
        <v>0.3</v>
      </c>
      <c r="W85" s="1">
        <v>0.51800000000000002</v>
      </c>
      <c r="X85" s="1">
        <v>9.6000000000000002E-2</v>
      </c>
      <c r="Y85" s="1">
        <v>0</v>
      </c>
      <c r="Z85" s="1">
        <v>0</v>
      </c>
    </row>
    <row r="86" spans="1:26" x14ac:dyDescent="0.25">
      <c r="A86" s="1">
        <v>3033</v>
      </c>
      <c r="B86" s="1" t="s">
        <v>116</v>
      </c>
      <c r="C86" s="1">
        <v>0</v>
      </c>
      <c r="D86" s="1">
        <v>37</v>
      </c>
      <c r="E86" s="1">
        <v>2.2999999999999998</v>
      </c>
      <c r="F86" s="1">
        <v>2.2999999999999998</v>
      </c>
      <c r="G86" s="1">
        <v>0.2</v>
      </c>
      <c r="H86" s="1">
        <v>0.2</v>
      </c>
      <c r="I86" s="1">
        <v>0.2</v>
      </c>
      <c r="J86" s="1">
        <v>0</v>
      </c>
      <c r="K86" s="1">
        <v>92</v>
      </c>
      <c r="L86" s="1">
        <v>150</v>
      </c>
      <c r="M86" s="1">
        <v>0.3</v>
      </c>
      <c r="P86" s="1">
        <v>0</v>
      </c>
    </row>
    <row r="87" spans="1:26" x14ac:dyDescent="0.25">
      <c r="A87" s="1">
        <v>4001</v>
      </c>
      <c r="B87" s="1" t="s">
        <v>117</v>
      </c>
      <c r="C87" s="1">
        <v>35.299999999999997</v>
      </c>
      <c r="D87" s="1">
        <v>14</v>
      </c>
      <c r="E87" s="1">
        <v>0.6</v>
      </c>
      <c r="F87" s="1">
        <v>0.6</v>
      </c>
      <c r="G87" s="1">
        <v>0.02</v>
      </c>
      <c r="H87" s="1">
        <v>0.02</v>
      </c>
      <c r="I87" s="1">
        <v>1</v>
      </c>
      <c r="J87" s="1">
        <v>0</v>
      </c>
      <c r="K87" s="1">
        <v>21</v>
      </c>
      <c r="L87" s="1">
        <v>25</v>
      </c>
      <c r="M87" s="1">
        <v>0.2</v>
      </c>
      <c r="N87" s="1">
        <v>2</v>
      </c>
      <c r="O87" s="1">
        <v>150</v>
      </c>
      <c r="P87" s="1">
        <v>0</v>
      </c>
      <c r="Q87" s="1">
        <v>10</v>
      </c>
      <c r="S87" s="1">
        <v>12</v>
      </c>
      <c r="T87" s="1">
        <v>0.02</v>
      </c>
      <c r="U87" s="1">
        <v>0.03</v>
      </c>
      <c r="V87" s="1">
        <v>0.4</v>
      </c>
      <c r="W87" s="1">
        <v>0.152</v>
      </c>
      <c r="X87" s="1">
        <v>0.04</v>
      </c>
      <c r="Y87" s="1">
        <v>0</v>
      </c>
      <c r="Z87" s="1">
        <v>0</v>
      </c>
    </row>
    <row r="88" spans="1:26" x14ac:dyDescent="0.25">
      <c r="A88" s="1">
        <v>4002</v>
      </c>
      <c r="B88" s="1" t="s">
        <v>118</v>
      </c>
      <c r="C88" s="1">
        <v>25</v>
      </c>
      <c r="D88" s="1">
        <v>12</v>
      </c>
      <c r="E88" s="1">
        <v>0.6</v>
      </c>
      <c r="F88" s="1">
        <v>0.6</v>
      </c>
      <c r="I88" s="1">
        <v>1</v>
      </c>
      <c r="J88" s="1">
        <v>0</v>
      </c>
      <c r="K88" s="1">
        <v>26</v>
      </c>
      <c r="L88" s="1">
        <v>23</v>
      </c>
      <c r="M88" s="1">
        <v>0.3</v>
      </c>
      <c r="N88" s="1">
        <v>13</v>
      </c>
      <c r="O88" s="1">
        <v>150</v>
      </c>
      <c r="P88" s="1">
        <v>0</v>
      </c>
      <c r="Q88" s="1">
        <v>5</v>
      </c>
      <c r="S88" s="1">
        <v>16</v>
      </c>
      <c r="T88" s="1">
        <v>0.01</v>
      </c>
      <c r="U88" s="1">
        <v>0.02</v>
      </c>
      <c r="V88" s="1">
        <v>0.3</v>
      </c>
    </row>
    <row r="89" spans="1:26" x14ac:dyDescent="0.25">
      <c r="A89" s="1">
        <v>4003</v>
      </c>
      <c r="B89" s="1" t="s">
        <v>119</v>
      </c>
      <c r="C89" s="1">
        <v>18.3</v>
      </c>
      <c r="D89" s="1">
        <v>27</v>
      </c>
      <c r="E89" s="1">
        <v>0.3</v>
      </c>
      <c r="F89" s="1">
        <v>0.3</v>
      </c>
      <c r="G89" s="1">
        <v>0.1</v>
      </c>
      <c r="H89" s="1">
        <v>0.1</v>
      </c>
      <c r="I89" s="1">
        <v>0.7</v>
      </c>
      <c r="J89" s="1">
        <v>0</v>
      </c>
      <c r="K89" s="1">
        <v>24</v>
      </c>
      <c r="L89" s="1">
        <v>16</v>
      </c>
      <c r="M89" s="1">
        <v>0.5</v>
      </c>
      <c r="N89" s="1">
        <v>8</v>
      </c>
      <c r="O89" s="1">
        <v>349</v>
      </c>
      <c r="P89" s="1">
        <v>0</v>
      </c>
      <c r="Q89" s="1">
        <v>3100</v>
      </c>
      <c r="R89" s="1">
        <v>515</v>
      </c>
      <c r="S89" s="1">
        <v>8</v>
      </c>
      <c r="T89" s="1">
        <v>0.06</v>
      </c>
      <c r="U89" s="1">
        <v>0.03</v>
      </c>
      <c r="V89" s="1">
        <v>0.4</v>
      </c>
      <c r="W89" s="1">
        <v>0.29799999999999999</v>
      </c>
      <c r="X89" s="1">
        <v>6.0999999999999999E-2</v>
      </c>
      <c r="Y89" s="1">
        <v>0</v>
      </c>
      <c r="Z89" s="1">
        <v>0</v>
      </c>
    </row>
    <row r="90" spans="1:26" x14ac:dyDescent="0.25">
      <c r="A90" s="1">
        <v>4004</v>
      </c>
      <c r="B90" s="1" t="s">
        <v>120</v>
      </c>
      <c r="C90" s="1">
        <v>5</v>
      </c>
      <c r="D90" s="1">
        <v>23</v>
      </c>
      <c r="E90" s="1">
        <v>1.2</v>
      </c>
      <c r="F90" s="1">
        <v>1.2</v>
      </c>
      <c r="G90" s="1">
        <v>0.2</v>
      </c>
      <c r="H90" s="1">
        <v>0.2</v>
      </c>
      <c r="I90" s="1">
        <v>1.5</v>
      </c>
      <c r="J90" s="1">
        <v>0</v>
      </c>
      <c r="K90" s="1">
        <v>12</v>
      </c>
      <c r="L90" s="1">
        <v>16</v>
      </c>
      <c r="M90" s="1">
        <v>0.7</v>
      </c>
      <c r="N90" s="1">
        <v>2</v>
      </c>
      <c r="O90" s="1">
        <v>230</v>
      </c>
      <c r="P90" s="1">
        <v>0</v>
      </c>
      <c r="Q90" s="1">
        <v>40</v>
      </c>
      <c r="S90" s="1">
        <v>3</v>
      </c>
      <c r="T90" s="1">
        <v>0.03</v>
      </c>
      <c r="U90" s="1">
        <v>0.04</v>
      </c>
      <c r="V90" s="1">
        <v>0.5</v>
      </c>
      <c r="W90" s="1">
        <v>0.28100000000000003</v>
      </c>
      <c r="X90" s="1">
        <v>8.4000000000000005E-2</v>
      </c>
      <c r="Y90" s="1">
        <v>0</v>
      </c>
      <c r="Z90" s="1">
        <v>0</v>
      </c>
    </row>
    <row r="91" spans="1:26" x14ac:dyDescent="0.25">
      <c r="A91" s="1">
        <v>4005</v>
      </c>
      <c r="B91" s="1" t="s">
        <v>121</v>
      </c>
      <c r="C91" s="1">
        <v>5</v>
      </c>
      <c r="D91" s="1">
        <v>20</v>
      </c>
      <c r="E91" s="1">
        <v>0.6</v>
      </c>
      <c r="F91" s="1">
        <v>0.6</v>
      </c>
      <c r="G91" s="1">
        <v>0.2</v>
      </c>
      <c r="H91" s="1">
        <v>0.2</v>
      </c>
      <c r="I91" s="1">
        <v>0.8</v>
      </c>
      <c r="J91" s="1">
        <v>0</v>
      </c>
      <c r="K91" s="1">
        <v>12</v>
      </c>
      <c r="L91" s="1">
        <v>26</v>
      </c>
      <c r="M91" s="1">
        <v>1.4</v>
      </c>
      <c r="N91" s="1">
        <v>12</v>
      </c>
      <c r="O91" s="1">
        <v>275</v>
      </c>
      <c r="P91" s="1">
        <v>0</v>
      </c>
      <c r="Q91" s="1">
        <v>393</v>
      </c>
      <c r="R91" s="1">
        <v>112</v>
      </c>
      <c r="S91" s="1">
        <v>40</v>
      </c>
      <c r="T91" s="1">
        <v>0.06</v>
      </c>
      <c r="U91" s="1">
        <v>0.04</v>
      </c>
      <c r="V91" s="1">
        <v>0.5</v>
      </c>
      <c r="W91" s="1">
        <v>8.8999999999999996E-2</v>
      </c>
      <c r="X91" s="1">
        <v>0.08</v>
      </c>
      <c r="Y91" s="1">
        <v>0</v>
      </c>
      <c r="Z91" s="1">
        <v>0</v>
      </c>
    </row>
    <row r="92" spans="1:26" x14ac:dyDescent="0.25">
      <c r="A92" s="1">
        <v>4006</v>
      </c>
      <c r="B92" s="1" t="s">
        <v>122</v>
      </c>
      <c r="C92" s="1">
        <v>10</v>
      </c>
      <c r="D92" s="1">
        <v>20</v>
      </c>
      <c r="E92" s="1">
        <v>1.5</v>
      </c>
      <c r="F92" s="1">
        <v>1.5</v>
      </c>
      <c r="I92" s="1">
        <v>1.6</v>
      </c>
      <c r="J92" s="1">
        <v>0</v>
      </c>
      <c r="K92" s="1">
        <v>12</v>
      </c>
      <c r="L92" s="1">
        <v>16</v>
      </c>
      <c r="M92" s="1">
        <v>0.7</v>
      </c>
      <c r="N92" s="1">
        <v>7</v>
      </c>
      <c r="O92" s="1">
        <v>221</v>
      </c>
      <c r="P92" s="1">
        <v>0</v>
      </c>
      <c r="Q92" s="1">
        <v>20</v>
      </c>
      <c r="S92" s="1">
        <v>3</v>
      </c>
      <c r="T92" s="1">
        <v>0.03</v>
      </c>
      <c r="U92" s="1">
        <v>0.04</v>
      </c>
      <c r="V92" s="1">
        <v>0.5</v>
      </c>
    </row>
    <row r="93" spans="1:26" x14ac:dyDescent="0.25">
      <c r="A93" s="1">
        <v>4007</v>
      </c>
      <c r="B93" s="1" t="s">
        <v>123</v>
      </c>
      <c r="C93" s="1">
        <v>10.5</v>
      </c>
      <c r="D93" s="1">
        <v>39</v>
      </c>
      <c r="E93" s="1">
        <v>1.5</v>
      </c>
      <c r="F93" s="1">
        <v>1.5</v>
      </c>
      <c r="G93" s="1">
        <v>0.2</v>
      </c>
      <c r="H93" s="1">
        <v>0.2</v>
      </c>
      <c r="I93" s="1">
        <v>1.2</v>
      </c>
      <c r="J93" s="1">
        <v>0</v>
      </c>
      <c r="K93" s="1">
        <v>43</v>
      </c>
      <c r="L93" s="1">
        <v>39</v>
      </c>
      <c r="M93" s="1">
        <v>0.8</v>
      </c>
      <c r="N93" s="1">
        <v>52</v>
      </c>
      <c r="O93" s="1">
        <v>266</v>
      </c>
      <c r="P93" s="1">
        <v>0</v>
      </c>
      <c r="Q93" s="1">
        <v>8285</v>
      </c>
      <c r="R93" s="1">
        <v>3477</v>
      </c>
      <c r="S93" s="1">
        <v>8</v>
      </c>
      <c r="T93" s="1">
        <v>0.06</v>
      </c>
      <c r="U93" s="1">
        <v>0.06</v>
      </c>
      <c r="V93" s="1">
        <v>0.4</v>
      </c>
      <c r="W93" s="1">
        <v>0.27300000000000002</v>
      </c>
      <c r="X93" s="1">
        <v>0.13800000000000001</v>
      </c>
      <c r="Y93" s="1">
        <v>0</v>
      </c>
      <c r="Z93" s="1">
        <v>0</v>
      </c>
    </row>
    <row r="94" spans="1:26" x14ac:dyDescent="0.25">
      <c r="A94" s="1">
        <v>4008</v>
      </c>
      <c r="B94" s="1" t="s">
        <v>124</v>
      </c>
      <c r="C94" s="1">
        <v>0</v>
      </c>
      <c r="D94" s="1">
        <v>292</v>
      </c>
      <c r="E94" s="1">
        <v>9.1999999999999993</v>
      </c>
      <c r="F94" s="1">
        <v>9.1999999999999993</v>
      </c>
      <c r="G94" s="1">
        <v>1.5</v>
      </c>
      <c r="H94" s="1">
        <v>1.5</v>
      </c>
      <c r="I94" s="1">
        <v>9.6</v>
      </c>
      <c r="J94" s="1">
        <v>0</v>
      </c>
      <c r="K94" s="1">
        <v>323</v>
      </c>
      <c r="L94" s="1">
        <v>292</v>
      </c>
      <c r="M94" s="1">
        <v>5.9</v>
      </c>
      <c r="P94" s="1">
        <v>0</v>
      </c>
      <c r="Q94" s="1">
        <v>810</v>
      </c>
    </row>
    <row r="95" spans="1:26" x14ac:dyDescent="0.25">
      <c r="A95" s="1">
        <v>4009</v>
      </c>
      <c r="B95" s="1" t="s">
        <v>125</v>
      </c>
      <c r="C95" s="1">
        <v>5</v>
      </c>
      <c r="D95" s="1">
        <v>22</v>
      </c>
      <c r="E95" s="1">
        <v>1</v>
      </c>
      <c r="F95" s="1">
        <v>1</v>
      </c>
      <c r="I95" s="1">
        <v>1.5</v>
      </c>
      <c r="J95" s="1">
        <v>0</v>
      </c>
      <c r="K95" s="1">
        <v>15</v>
      </c>
      <c r="L95" s="1">
        <v>34</v>
      </c>
      <c r="M95" s="1">
        <v>0.4</v>
      </c>
      <c r="P95" s="1">
        <v>0</v>
      </c>
      <c r="Q95" s="1">
        <v>10</v>
      </c>
      <c r="S95" s="1">
        <v>15</v>
      </c>
      <c r="T95" s="1">
        <v>0.04</v>
      </c>
      <c r="U95" s="1">
        <v>0.05</v>
      </c>
      <c r="V95" s="1">
        <v>0.6</v>
      </c>
    </row>
    <row r="96" spans="1:26" x14ac:dyDescent="0.25">
      <c r="A96" s="1">
        <v>4010</v>
      </c>
      <c r="B96" s="1" t="s">
        <v>126</v>
      </c>
      <c r="C96" s="1">
        <v>10</v>
      </c>
      <c r="D96" s="1">
        <v>29</v>
      </c>
      <c r="E96" s="1">
        <v>1.8</v>
      </c>
      <c r="F96" s="1">
        <v>1.8</v>
      </c>
      <c r="G96" s="1">
        <v>0.1</v>
      </c>
      <c r="H96" s="1">
        <v>0.1</v>
      </c>
      <c r="I96" s="1">
        <v>1.6</v>
      </c>
      <c r="J96" s="1">
        <v>0</v>
      </c>
      <c r="K96" s="1">
        <v>48</v>
      </c>
      <c r="L96" s="1">
        <v>31</v>
      </c>
      <c r="M96" s="1">
        <v>1.1000000000000001</v>
      </c>
      <c r="N96" s="1">
        <v>28</v>
      </c>
      <c r="O96" s="1">
        <v>190</v>
      </c>
      <c r="P96" s="1">
        <v>0</v>
      </c>
      <c r="Q96" s="1">
        <v>65</v>
      </c>
      <c r="R96" s="1">
        <v>0</v>
      </c>
      <c r="S96" s="1">
        <v>30</v>
      </c>
      <c r="T96" s="1">
        <v>0.06</v>
      </c>
      <c r="U96" s="1">
        <v>0.05</v>
      </c>
      <c r="V96" s="1">
        <v>0.4</v>
      </c>
      <c r="W96" s="1">
        <v>0.14000000000000001</v>
      </c>
      <c r="X96" s="1">
        <v>9.6000000000000002E-2</v>
      </c>
      <c r="Y96" s="1">
        <v>0</v>
      </c>
      <c r="Z96" s="1">
        <v>0</v>
      </c>
    </row>
    <row r="97" spans="1:26" x14ac:dyDescent="0.25">
      <c r="A97" s="1">
        <v>4011</v>
      </c>
      <c r="B97" s="1" t="s">
        <v>127</v>
      </c>
      <c r="C97" s="1">
        <v>22</v>
      </c>
      <c r="D97" s="1">
        <v>45</v>
      </c>
      <c r="E97" s="1">
        <v>1.9</v>
      </c>
      <c r="F97" s="1">
        <v>1.9</v>
      </c>
      <c r="G97" s="1">
        <v>0.2</v>
      </c>
      <c r="H97" s="1">
        <v>0.2</v>
      </c>
      <c r="I97" s="1">
        <v>4</v>
      </c>
      <c r="J97" s="1">
        <v>0</v>
      </c>
      <c r="K97" s="1">
        <v>83</v>
      </c>
      <c r="L97" s="1">
        <v>42</v>
      </c>
      <c r="M97" s="1">
        <v>0.5</v>
      </c>
      <c r="N97" s="1">
        <v>27</v>
      </c>
      <c r="O97" s="1">
        <v>243</v>
      </c>
      <c r="P97" s="1">
        <v>0</v>
      </c>
      <c r="Q97" s="1">
        <v>670</v>
      </c>
      <c r="R97" s="1">
        <v>0</v>
      </c>
      <c r="S97" s="1">
        <v>60</v>
      </c>
      <c r="T97" s="1">
        <v>7.0000000000000007E-2</v>
      </c>
      <c r="U97" s="1">
        <v>0.05</v>
      </c>
      <c r="V97" s="1">
        <v>0.8</v>
      </c>
      <c r="W97" s="1">
        <v>0.14699999999999999</v>
      </c>
      <c r="X97" s="1">
        <v>0.20899999999999999</v>
      </c>
      <c r="Y97" s="1">
        <v>0</v>
      </c>
      <c r="Z97" s="1">
        <v>0</v>
      </c>
    </row>
    <row r="98" spans="1:26" x14ac:dyDescent="0.25">
      <c r="A98" s="1">
        <v>4012</v>
      </c>
      <c r="B98" s="1" t="s">
        <v>128</v>
      </c>
      <c r="C98" s="1">
        <v>0</v>
      </c>
      <c r="D98" s="1">
        <v>245</v>
      </c>
      <c r="E98" s="1">
        <v>18</v>
      </c>
      <c r="F98" s="1">
        <v>18</v>
      </c>
      <c r="G98" s="1">
        <v>1.6</v>
      </c>
      <c r="H98" s="1">
        <v>1.6</v>
      </c>
      <c r="I98" s="1">
        <v>14</v>
      </c>
      <c r="J98" s="1">
        <v>0</v>
      </c>
      <c r="K98" s="1">
        <v>300</v>
      </c>
      <c r="L98" s="1">
        <v>106</v>
      </c>
      <c r="M98" s="1">
        <v>7.5</v>
      </c>
      <c r="P98" s="1">
        <v>0</v>
      </c>
      <c r="S98" s="1">
        <v>2</v>
      </c>
      <c r="T98" s="1">
        <v>0.15</v>
      </c>
      <c r="U98" s="1">
        <v>0.52</v>
      </c>
      <c r="V98" s="1">
        <v>0.5</v>
      </c>
    </row>
    <row r="99" spans="1:26" x14ac:dyDescent="0.25">
      <c r="A99" s="1">
        <v>4013</v>
      </c>
      <c r="B99" s="1" t="s">
        <v>129</v>
      </c>
      <c r="C99" s="1">
        <v>25</v>
      </c>
      <c r="D99" s="1">
        <v>14</v>
      </c>
      <c r="E99" s="1">
        <v>1.6</v>
      </c>
      <c r="F99" s="1">
        <v>1.6</v>
      </c>
      <c r="I99" s="1">
        <v>2</v>
      </c>
      <c r="J99" s="1">
        <v>0</v>
      </c>
      <c r="K99" s="1">
        <v>63</v>
      </c>
      <c r="L99" s="1">
        <v>38</v>
      </c>
      <c r="M99" s="1">
        <v>0.8</v>
      </c>
      <c r="N99" s="1">
        <v>33</v>
      </c>
      <c r="O99" s="1">
        <v>219</v>
      </c>
      <c r="P99" s="1">
        <v>0</v>
      </c>
      <c r="Q99" s="1">
        <v>1115</v>
      </c>
      <c r="S99" s="1">
        <v>27</v>
      </c>
      <c r="T99" s="1">
        <v>0.01</v>
      </c>
      <c r="U99" s="1">
        <v>0.03</v>
      </c>
      <c r="V99" s="1">
        <v>0.2</v>
      </c>
      <c r="W99" s="1">
        <v>0.221</v>
      </c>
      <c r="X99" s="1">
        <v>0.17599999999999999</v>
      </c>
      <c r="Y99" s="1">
        <v>0</v>
      </c>
      <c r="Z99" s="1">
        <v>0</v>
      </c>
    </row>
    <row r="100" spans="1:26" x14ac:dyDescent="0.25">
      <c r="A100" s="1">
        <v>4014</v>
      </c>
      <c r="B100" s="1" t="s">
        <v>130</v>
      </c>
      <c r="C100" s="1">
        <v>30</v>
      </c>
      <c r="D100" s="1">
        <v>15</v>
      </c>
      <c r="E100" s="1">
        <v>2.1</v>
      </c>
      <c r="F100" s="1">
        <v>2.1</v>
      </c>
      <c r="G100" s="1">
        <v>0.1</v>
      </c>
      <c r="H100" s="1">
        <v>0.1</v>
      </c>
      <c r="I100" s="1">
        <v>2</v>
      </c>
      <c r="J100" s="1">
        <v>0</v>
      </c>
      <c r="K100" s="1">
        <v>69</v>
      </c>
      <c r="L100" s="1">
        <v>28</v>
      </c>
      <c r="M100" s="1">
        <v>1.6</v>
      </c>
      <c r="N100" s="1">
        <v>85</v>
      </c>
      <c r="O100" s="1">
        <v>211</v>
      </c>
      <c r="P100" s="1">
        <v>0</v>
      </c>
      <c r="Q100" s="1">
        <v>2820</v>
      </c>
      <c r="R100" s="1">
        <v>0</v>
      </c>
      <c r="S100" s="1">
        <v>25</v>
      </c>
      <c r="T100" s="1">
        <v>0.08</v>
      </c>
      <c r="U100" s="1">
        <v>0.26</v>
      </c>
      <c r="V100" s="1">
        <v>1</v>
      </c>
      <c r="W100" s="1">
        <v>0.31</v>
      </c>
      <c r="X100" s="1">
        <v>0.129</v>
      </c>
      <c r="Y100" s="1">
        <v>0</v>
      </c>
      <c r="Z100" s="1">
        <v>0</v>
      </c>
    </row>
    <row r="101" spans="1:26" x14ac:dyDescent="0.25">
      <c r="A101" s="1">
        <v>4015</v>
      </c>
      <c r="B101" s="1" t="s">
        <v>131</v>
      </c>
      <c r="C101" s="1">
        <v>25</v>
      </c>
      <c r="D101" s="1">
        <v>17</v>
      </c>
      <c r="E101" s="1">
        <v>1.4</v>
      </c>
      <c r="F101" s="1">
        <v>1.4</v>
      </c>
      <c r="G101" s="1">
        <v>0.2</v>
      </c>
      <c r="H101" s="1">
        <v>0.2</v>
      </c>
      <c r="I101" s="1">
        <v>1.8</v>
      </c>
      <c r="J101" s="1">
        <v>0</v>
      </c>
      <c r="K101" s="1">
        <v>50</v>
      </c>
      <c r="L101" s="1">
        <v>30</v>
      </c>
      <c r="M101" s="1">
        <v>0.7</v>
      </c>
      <c r="N101" s="1">
        <v>25</v>
      </c>
      <c r="O101" s="1">
        <v>200</v>
      </c>
      <c r="P101" s="1">
        <v>0</v>
      </c>
      <c r="Q101" s="1">
        <v>2681</v>
      </c>
      <c r="R101" s="1">
        <v>1</v>
      </c>
      <c r="S101" s="1">
        <v>26</v>
      </c>
      <c r="T101" s="1">
        <v>0.09</v>
      </c>
      <c r="U101" s="1">
        <v>7.0000000000000007E-2</v>
      </c>
      <c r="V101" s="1">
        <v>0.4</v>
      </c>
      <c r="W101" s="1">
        <v>8.7999999999999995E-2</v>
      </c>
      <c r="X101" s="1">
        <v>0.19400000000000001</v>
      </c>
      <c r="Y101" s="1">
        <v>0</v>
      </c>
      <c r="Z101" s="1">
        <v>0</v>
      </c>
    </row>
    <row r="102" spans="1:26" x14ac:dyDescent="0.25">
      <c r="A102" s="1">
        <v>4016</v>
      </c>
      <c r="B102" s="1" t="s">
        <v>132</v>
      </c>
      <c r="C102" s="1">
        <v>24</v>
      </c>
      <c r="D102" s="1">
        <v>16</v>
      </c>
      <c r="E102" s="1">
        <v>1.7</v>
      </c>
      <c r="F102" s="1">
        <v>1.7</v>
      </c>
      <c r="G102" s="1">
        <v>0.2</v>
      </c>
      <c r="H102" s="1">
        <v>0.2</v>
      </c>
      <c r="I102" s="1">
        <v>1.8</v>
      </c>
      <c r="J102" s="1">
        <v>0</v>
      </c>
      <c r="K102" s="1">
        <v>89</v>
      </c>
      <c r="L102" s="1">
        <v>14</v>
      </c>
      <c r="M102" s="1">
        <v>1.9</v>
      </c>
      <c r="N102" s="1">
        <v>29</v>
      </c>
      <c r="O102" s="1">
        <v>221</v>
      </c>
      <c r="P102" s="1">
        <v>0</v>
      </c>
      <c r="Q102" s="1">
        <v>6300</v>
      </c>
      <c r="R102" s="1">
        <v>0</v>
      </c>
      <c r="S102" s="1">
        <v>51</v>
      </c>
      <c r="T102" s="1">
        <v>7.0000000000000007E-2</v>
      </c>
      <c r="U102" s="1">
        <v>0.1</v>
      </c>
      <c r="V102" s="1">
        <v>0.8</v>
      </c>
      <c r="W102" s="1">
        <v>0.21</v>
      </c>
      <c r="X102" s="1">
        <v>0.18</v>
      </c>
      <c r="Y102" s="1">
        <v>0</v>
      </c>
      <c r="Z102" s="1">
        <v>0</v>
      </c>
    </row>
    <row r="103" spans="1:26" x14ac:dyDescent="0.25">
      <c r="A103" s="1">
        <v>4017</v>
      </c>
      <c r="B103" s="1" t="s">
        <v>133</v>
      </c>
      <c r="C103" s="1">
        <v>20</v>
      </c>
      <c r="D103" s="1">
        <v>10</v>
      </c>
      <c r="E103" s="1">
        <v>1</v>
      </c>
      <c r="F103" s="1">
        <v>1</v>
      </c>
      <c r="I103" s="1">
        <v>1.5</v>
      </c>
      <c r="J103" s="1">
        <v>0</v>
      </c>
      <c r="K103" s="1">
        <v>310</v>
      </c>
      <c r="L103" s="1">
        <v>64</v>
      </c>
      <c r="M103" s="1">
        <v>3</v>
      </c>
      <c r="P103" s="1">
        <v>0</v>
      </c>
      <c r="Q103" s="1">
        <v>2045</v>
      </c>
      <c r="S103" s="1">
        <v>6</v>
      </c>
      <c r="T103" s="1">
        <v>0.04</v>
      </c>
      <c r="U103" s="1">
        <v>0.03</v>
      </c>
      <c r="V103" s="1">
        <v>0.3</v>
      </c>
    </row>
    <row r="104" spans="1:26" x14ac:dyDescent="0.25">
      <c r="A104" s="1">
        <v>4018</v>
      </c>
      <c r="B104" s="1" t="s">
        <v>134</v>
      </c>
      <c r="C104" s="1">
        <v>16</v>
      </c>
      <c r="D104" s="1">
        <v>48</v>
      </c>
      <c r="E104" s="1">
        <v>3.7</v>
      </c>
      <c r="F104" s="1">
        <v>3.7</v>
      </c>
      <c r="G104" s="1">
        <v>0.2</v>
      </c>
      <c r="H104" s="1">
        <v>0.2</v>
      </c>
      <c r="I104" s="1">
        <v>1.5</v>
      </c>
      <c r="J104" s="1">
        <v>0</v>
      </c>
      <c r="K104" s="1">
        <v>325</v>
      </c>
      <c r="L104" s="1">
        <v>128</v>
      </c>
      <c r="M104" s="1">
        <v>8</v>
      </c>
      <c r="N104" s="1">
        <v>96</v>
      </c>
      <c r="O104" s="1">
        <v>326</v>
      </c>
      <c r="P104" s="1">
        <v>0</v>
      </c>
      <c r="Q104" s="1">
        <v>150</v>
      </c>
      <c r="R104" s="1">
        <v>0</v>
      </c>
      <c r="S104" s="1">
        <v>150</v>
      </c>
      <c r="T104" s="1">
        <v>0.06</v>
      </c>
      <c r="U104" s="1">
        <v>7.0000000000000007E-2</v>
      </c>
      <c r="V104" s="1">
        <v>0.4</v>
      </c>
      <c r="W104" s="1">
        <v>0.246</v>
      </c>
      <c r="X104" s="1">
        <v>7.3999999999999996E-2</v>
      </c>
      <c r="Y104" s="1">
        <v>0</v>
      </c>
      <c r="Z104" s="1">
        <v>0</v>
      </c>
    </row>
    <row r="105" spans="1:26" x14ac:dyDescent="0.25">
      <c r="A105" s="1">
        <v>4019</v>
      </c>
      <c r="B105" s="1" t="s">
        <v>135</v>
      </c>
      <c r="C105" s="1">
        <v>32</v>
      </c>
      <c r="D105" s="1">
        <v>74</v>
      </c>
      <c r="E105" s="1">
        <v>1.2</v>
      </c>
      <c r="F105" s="1">
        <v>1.2</v>
      </c>
      <c r="G105" s="1">
        <v>0.5</v>
      </c>
      <c r="H105" s="1">
        <v>0.5</v>
      </c>
      <c r="I105" s="1">
        <v>1</v>
      </c>
      <c r="J105" s="1">
        <v>0</v>
      </c>
      <c r="K105" s="1">
        <v>26</v>
      </c>
      <c r="L105" s="1">
        <v>27</v>
      </c>
      <c r="M105" s="1">
        <v>0.4</v>
      </c>
      <c r="N105" s="1">
        <v>13</v>
      </c>
      <c r="O105" s="1">
        <v>256</v>
      </c>
      <c r="P105" s="1">
        <v>0</v>
      </c>
      <c r="Q105" s="1">
        <v>184</v>
      </c>
      <c r="R105" s="1">
        <v>39</v>
      </c>
      <c r="S105" s="1">
        <v>31</v>
      </c>
      <c r="T105" s="1">
        <v>0.05</v>
      </c>
      <c r="U105" s="1">
        <v>0.02</v>
      </c>
      <c r="V105" s="1">
        <v>0.6</v>
      </c>
      <c r="W105" s="1">
        <v>0.26500000000000001</v>
      </c>
      <c r="X105" s="1">
        <v>0.35699999999999998</v>
      </c>
      <c r="Y105" s="1">
        <v>0</v>
      </c>
      <c r="Z105" s="1">
        <v>0</v>
      </c>
    </row>
    <row r="106" spans="1:26" x14ac:dyDescent="0.25">
      <c r="A106" s="1">
        <v>4020</v>
      </c>
      <c r="B106" s="1" t="s">
        <v>136</v>
      </c>
      <c r="C106" s="1">
        <v>20</v>
      </c>
      <c r="D106" s="1">
        <v>48</v>
      </c>
      <c r="E106" s="1">
        <v>1.3</v>
      </c>
      <c r="F106" s="1">
        <v>1.3</v>
      </c>
      <c r="I106" s="1">
        <v>0.9</v>
      </c>
      <c r="J106" s="1">
        <v>0</v>
      </c>
      <c r="K106" s="1">
        <v>28</v>
      </c>
      <c r="L106" s="1">
        <v>43</v>
      </c>
      <c r="M106" s="1">
        <v>1.4</v>
      </c>
      <c r="P106" s="1">
        <v>0</v>
      </c>
      <c r="Q106" s="1">
        <v>16</v>
      </c>
      <c r="S106" s="1">
        <v>20</v>
      </c>
      <c r="T106" s="1">
        <v>0.02</v>
      </c>
      <c r="U106" s="1">
        <v>0.05</v>
      </c>
      <c r="V106" s="1">
        <v>0.4</v>
      </c>
    </row>
    <row r="107" spans="1:26" x14ac:dyDescent="0.25">
      <c r="A107" s="1">
        <v>4021</v>
      </c>
      <c r="B107" s="1" t="s">
        <v>137</v>
      </c>
      <c r="C107" s="1">
        <v>13.2</v>
      </c>
      <c r="D107" s="1">
        <v>21</v>
      </c>
      <c r="E107" s="1">
        <v>1.5</v>
      </c>
      <c r="F107" s="1">
        <v>1.5</v>
      </c>
      <c r="G107" s="1">
        <v>0.1</v>
      </c>
      <c r="H107" s="1">
        <v>0.1</v>
      </c>
      <c r="I107" s="1">
        <v>1.5</v>
      </c>
      <c r="J107" s="1">
        <v>0</v>
      </c>
      <c r="K107" s="1">
        <v>40</v>
      </c>
      <c r="L107" s="1">
        <v>41</v>
      </c>
      <c r="M107" s="1">
        <v>1.1000000000000001</v>
      </c>
      <c r="N107" s="1">
        <v>10</v>
      </c>
      <c r="O107" s="1">
        <v>242</v>
      </c>
      <c r="P107" s="1">
        <v>0</v>
      </c>
      <c r="Q107" s="1">
        <v>0</v>
      </c>
      <c r="R107" s="1">
        <v>0</v>
      </c>
      <c r="S107" s="1">
        <v>30</v>
      </c>
      <c r="T107" s="1">
        <v>0.06</v>
      </c>
      <c r="U107" s="1">
        <v>0.06</v>
      </c>
      <c r="V107" s="1">
        <v>0.5</v>
      </c>
      <c r="W107" s="1">
        <v>0.13800000000000001</v>
      </c>
      <c r="X107" s="1">
        <v>4.5999999999999999E-2</v>
      </c>
      <c r="Y107" s="1">
        <v>0</v>
      </c>
      <c r="Z107" s="1">
        <v>0</v>
      </c>
    </row>
    <row r="108" spans="1:26" x14ac:dyDescent="0.25">
      <c r="A108" s="1">
        <v>4022</v>
      </c>
      <c r="B108" s="1" t="s">
        <v>138</v>
      </c>
      <c r="C108" s="1">
        <v>0</v>
      </c>
      <c r="D108" s="1">
        <v>220</v>
      </c>
      <c r="E108" s="1">
        <v>17.600000000000001</v>
      </c>
      <c r="F108" s="1">
        <v>17.600000000000001</v>
      </c>
      <c r="G108" s="1">
        <v>1.5</v>
      </c>
      <c r="H108" s="1">
        <v>1.5</v>
      </c>
      <c r="I108" s="1">
        <v>17.7</v>
      </c>
      <c r="J108" s="1">
        <v>0</v>
      </c>
      <c r="K108" s="1">
        <v>629</v>
      </c>
      <c r="L108" s="1">
        <v>204</v>
      </c>
      <c r="M108" s="1">
        <v>6.73</v>
      </c>
      <c r="N108" s="1">
        <v>278</v>
      </c>
      <c r="O108" s="1">
        <v>3494</v>
      </c>
      <c r="P108" s="1">
        <v>0</v>
      </c>
      <c r="Q108" s="1">
        <v>0</v>
      </c>
      <c r="R108" s="1">
        <v>0</v>
      </c>
      <c r="S108" s="1">
        <v>0</v>
      </c>
      <c r="T108" s="1">
        <v>0.27</v>
      </c>
      <c r="U108" s="1">
        <v>0.68</v>
      </c>
      <c r="V108" s="1">
        <v>3.4</v>
      </c>
      <c r="W108" s="1">
        <v>1.8540000000000001</v>
      </c>
      <c r="X108" s="1">
        <v>0.61799999999999999</v>
      </c>
      <c r="Y108" s="1">
        <v>0</v>
      </c>
      <c r="Z108" s="1">
        <v>0</v>
      </c>
    </row>
    <row r="109" spans="1:26" x14ac:dyDescent="0.25">
      <c r="A109" s="1">
        <v>4023</v>
      </c>
      <c r="B109" s="1" t="s">
        <v>139</v>
      </c>
      <c r="C109" s="1">
        <v>15</v>
      </c>
      <c r="D109" s="1">
        <v>28</v>
      </c>
      <c r="E109" s="1">
        <v>1</v>
      </c>
      <c r="F109" s="1">
        <v>1</v>
      </c>
      <c r="I109" s="1">
        <v>0.7</v>
      </c>
      <c r="J109" s="1">
        <v>0</v>
      </c>
      <c r="K109" s="1">
        <v>8</v>
      </c>
      <c r="L109" s="1">
        <v>16</v>
      </c>
      <c r="P109" s="1">
        <v>0</v>
      </c>
      <c r="Q109" s="1">
        <v>0</v>
      </c>
      <c r="R109" s="1">
        <v>0</v>
      </c>
      <c r="S109" s="1">
        <v>6</v>
      </c>
    </row>
    <row r="110" spans="1:26" x14ac:dyDescent="0.25">
      <c r="A110" s="1">
        <v>4024</v>
      </c>
      <c r="B110" s="1" t="s">
        <v>140</v>
      </c>
      <c r="C110" s="1">
        <v>13</v>
      </c>
      <c r="D110" s="1">
        <v>30</v>
      </c>
      <c r="E110" s="1">
        <v>2</v>
      </c>
      <c r="F110" s="1">
        <v>2</v>
      </c>
      <c r="I110" s="1">
        <v>1.8</v>
      </c>
      <c r="J110" s="1">
        <v>0</v>
      </c>
      <c r="K110" s="1">
        <v>24</v>
      </c>
      <c r="L110" s="1">
        <v>92</v>
      </c>
      <c r="M110" s="1">
        <v>1.4</v>
      </c>
      <c r="P110" s="1">
        <v>0</v>
      </c>
      <c r="Q110" s="1">
        <v>0</v>
      </c>
      <c r="R110" s="1">
        <v>0</v>
      </c>
      <c r="S110" s="1">
        <v>2</v>
      </c>
    </row>
    <row r="111" spans="1:26" x14ac:dyDescent="0.25">
      <c r="A111" s="1">
        <v>4025</v>
      </c>
      <c r="B111" s="1" t="s">
        <v>141</v>
      </c>
      <c r="C111" s="1">
        <v>4</v>
      </c>
      <c r="D111" s="1">
        <v>14</v>
      </c>
      <c r="E111" s="1">
        <v>1.9</v>
      </c>
      <c r="F111" s="1">
        <v>1.9</v>
      </c>
      <c r="I111" s="1">
        <v>1.8</v>
      </c>
      <c r="J111" s="1">
        <v>0</v>
      </c>
      <c r="K111" s="1">
        <v>220</v>
      </c>
      <c r="L111" s="1">
        <v>57</v>
      </c>
      <c r="M111" s="1">
        <v>0.4</v>
      </c>
      <c r="P111" s="1">
        <v>0</v>
      </c>
      <c r="Q111" s="1">
        <v>1090</v>
      </c>
      <c r="S111" s="1">
        <v>72</v>
      </c>
      <c r="T111" s="1">
        <v>0.06</v>
      </c>
      <c r="U111" s="1">
        <v>0.11</v>
      </c>
      <c r="V111" s="1">
        <v>0.7</v>
      </c>
    </row>
    <row r="112" spans="1:26" x14ac:dyDescent="0.25">
      <c r="A112" s="1">
        <v>4026</v>
      </c>
      <c r="B112" s="1" t="s">
        <v>142</v>
      </c>
      <c r="C112" s="1">
        <v>20</v>
      </c>
      <c r="D112" s="1">
        <v>5</v>
      </c>
      <c r="E112" s="1">
        <v>0.4</v>
      </c>
      <c r="F112" s="1">
        <v>0.4</v>
      </c>
      <c r="I112" s="1">
        <v>2</v>
      </c>
      <c r="J112" s="1">
        <v>0</v>
      </c>
      <c r="P112" s="1">
        <v>0</v>
      </c>
    </row>
    <row r="113" spans="1:26" x14ac:dyDescent="0.25">
      <c r="A113" s="1">
        <v>4027</v>
      </c>
      <c r="B113" s="1" t="s">
        <v>143</v>
      </c>
      <c r="C113" s="1">
        <v>5</v>
      </c>
      <c r="D113" s="1">
        <v>16</v>
      </c>
      <c r="E113" s="1">
        <v>0.8</v>
      </c>
      <c r="F113" s="1">
        <v>0.8</v>
      </c>
      <c r="G113" s="1">
        <v>0.1</v>
      </c>
      <c r="H113" s="1">
        <v>0.1</v>
      </c>
      <c r="I113" s="1">
        <v>0.7</v>
      </c>
      <c r="J113" s="1">
        <v>0</v>
      </c>
      <c r="K113" s="1">
        <v>23</v>
      </c>
      <c r="L113" s="1">
        <v>27</v>
      </c>
      <c r="M113" s="1">
        <v>1</v>
      </c>
      <c r="N113" s="1">
        <v>13</v>
      </c>
      <c r="O113" s="1">
        <v>169</v>
      </c>
      <c r="P113" s="1">
        <v>0</v>
      </c>
      <c r="Q113" s="1">
        <v>138</v>
      </c>
      <c r="R113" s="1">
        <v>0</v>
      </c>
      <c r="S113" s="1">
        <v>5</v>
      </c>
      <c r="T113" s="1">
        <v>0.03</v>
      </c>
      <c r="U113" s="1">
        <v>0.04</v>
      </c>
      <c r="V113" s="1">
        <v>0.1</v>
      </c>
      <c r="W113" s="1">
        <v>0.25900000000000001</v>
      </c>
      <c r="X113" s="1">
        <v>0.04</v>
      </c>
      <c r="Y113" s="1">
        <v>0</v>
      </c>
      <c r="Z113" s="1">
        <v>0</v>
      </c>
    </row>
    <row r="114" spans="1:26" x14ac:dyDescent="0.25">
      <c r="A114" s="1">
        <v>4028</v>
      </c>
      <c r="B114" s="1" t="s">
        <v>144</v>
      </c>
      <c r="C114" s="1">
        <v>5</v>
      </c>
      <c r="D114" s="1">
        <v>11</v>
      </c>
      <c r="E114" s="1">
        <v>0.8</v>
      </c>
      <c r="F114" s="1">
        <v>0.8</v>
      </c>
      <c r="I114" s="1">
        <v>0.7</v>
      </c>
      <c r="J114" s="1">
        <v>0</v>
      </c>
      <c r="K114" s="1">
        <v>25</v>
      </c>
      <c r="L114" s="1">
        <v>37</v>
      </c>
      <c r="M114" s="1">
        <v>0.4</v>
      </c>
      <c r="P114" s="1">
        <v>0</v>
      </c>
      <c r="Q114" s="1">
        <v>130</v>
      </c>
      <c r="S114" s="1">
        <v>4</v>
      </c>
      <c r="T114" s="1">
        <v>0.04</v>
      </c>
      <c r="U114" s="1">
        <v>0.04</v>
      </c>
      <c r="V114" s="1">
        <v>0.3</v>
      </c>
    </row>
    <row r="115" spans="1:26" x14ac:dyDescent="0.25">
      <c r="A115" s="1">
        <v>4029</v>
      </c>
      <c r="B115" s="1" t="s">
        <v>145</v>
      </c>
      <c r="C115" s="1">
        <v>10</v>
      </c>
      <c r="D115" s="1">
        <v>73</v>
      </c>
      <c r="E115" s="1">
        <v>5</v>
      </c>
      <c r="F115" s="1">
        <v>5</v>
      </c>
      <c r="I115" s="1">
        <v>1</v>
      </c>
      <c r="J115" s="1">
        <v>0</v>
      </c>
      <c r="K115" s="1">
        <v>26</v>
      </c>
      <c r="L115" s="1">
        <v>122</v>
      </c>
      <c r="M115" s="1">
        <v>0.7</v>
      </c>
      <c r="N115" s="1">
        <v>96</v>
      </c>
      <c r="O115" s="1">
        <v>254</v>
      </c>
      <c r="P115" s="1">
        <v>0</v>
      </c>
      <c r="Q115" s="1">
        <v>180</v>
      </c>
      <c r="S115" s="1">
        <v>25</v>
      </c>
      <c r="T115" s="1">
        <v>0.34</v>
      </c>
      <c r="U115" s="1">
        <v>0.19</v>
      </c>
      <c r="V115" s="1">
        <v>2.6</v>
      </c>
    </row>
    <row r="116" spans="1:26" x14ac:dyDescent="0.25">
      <c r="A116" s="1">
        <v>4030</v>
      </c>
      <c r="B116" s="1" t="s">
        <v>146</v>
      </c>
      <c r="C116" s="1">
        <v>10</v>
      </c>
      <c r="D116" s="1">
        <v>59</v>
      </c>
      <c r="E116" s="1">
        <v>6</v>
      </c>
      <c r="F116" s="1">
        <v>6</v>
      </c>
      <c r="G116" s="1">
        <v>0.4</v>
      </c>
      <c r="H116" s="1">
        <v>0.4</v>
      </c>
      <c r="I116" s="1">
        <v>2</v>
      </c>
      <c r="J116" s="1">
        <v>0</v>
      </c>
      <c r="K116" s="1">
        <v>47</v>
      </c>
      <c r="L116" s="1">
        <v>16</v>
      </c>
      <c r="M116" s="1">
        <v>1.6</v>
      </c>
      <c r="N116" s="1">
        <v>5</v>
      </c>
      <c r="O116" s="1">
        <v>194</v>
      </c>
      <c r="P116" s="1">
        <v>0</v>
      </c>
      <c r="Q116" s="1">
        <v>250</v>
      </c>
      <c r="S116" s="1">
        <v>22</v>
      </c>
      <c r="T116" s="1">
        <v>0.28999999999999998</v>
      </c>
      <c r="U116" s="1">
        <v>0.18</v>
      </c>
      <c r="V116" s="1">
        <v>1.8</v>
      </c>
      <c r="W116" s="1">
        <v>5.5E-2</v>
      </c>
      <c r="X116" s="1">
        <v>2.4E-2</v>
      </c>
      <c r="Y116" s="1">
        <v>0</v>
      </c>
      <c r="Z116" s="1">
        <v>0</v>
      </c>
    </row>
    <row r="117" spans="1:26" x14ac:dyDescent="0.25">
      <c r="A117" s="1">
        <v>4031</v>
      </c>
      <c r="B117" s="1" t="s">
        <v>147</v>
      </c>
      <c r="C117" s="1">
        <v>10</v>
      </c>
      <c r="D117" s="1">
        <v>72</v>
      </c>
      <c r="E117" s="1">
        <v>6.5</v>
      </c>
      <c r="F117" s="1">
        <v>6.5</v>
      </c>
      <c r="G117" s="1">
        <v>0.4</v>
      </c>
      <c r="H117" s="1">
        <v>0.4</v>
      </c>
      <c r="I117" s="1">
        <v>1</v>
      </c>
      <c r="J117" s="1">
        <v>0</v>
      </c>
      <c r="K117" s="1">
        <v>57</v>
      </c>
      <c r="L117" s="1">
        <v>43</v>
      </c>
      <c r="M117" s="1">
        <v>0.8</v>
      </c>
      <c r="N117" s="1">
        <v>5</v>
      </c>
      <c r="O117" s="1">
        <v>244</v>
      </c>
      <c r="P117" s="1">
        <v>0</v>
      </c>
      <c r="Q117" s="1">
        <v>485</v>
      </c>
      <c r="R117" s="1">
        <v>19</v>
      </c>
      <c r="S117" s="1">
        <v>27</v>
      </c>
      <c r="T117" s="1">
        <v>0.4</v>
      </c>
      <c r="U117" s="1">
        <v>0.15</v>
      </c>
      <c r="V117" s="1">
        <v>2.2000000000000002</v>
      </c>
      <c r="W117" s="1">
        <v>0.104</v>
      </c>
      <c r="X117" s="1">
        <v>0.16900000000000001</v>
      </c>
      <c r="Y117" s="1">
        <v>0</v>
      </c>
      <c r="Z117" s="1">
        <v>0</v>
      </c>
    </row>
    <row r="118" spans="1:26" x14ac:dyDescent="0.25">
      <c r="A118" s="1">
        <v>4032</v>
      </c>
      <c r="B118" s="1" t="s">
        <v>148</v>
      </c>
      <c r="C118" s="1">
        <v>5</v>
      </c>
      <c r="D118" s="1">
        <v>34</v>
      </c>
      <c r="E118" s="1">
        <v>1.9</v>
      </c>
      <c r="F118" s="1">
        <v>1.9</v>
      </c>
      <c r="G118" s="1">
        <v>0.1</v>
      </c>
      <c r="H118" s="1">
        <v>0.1</v>
      </c>
      <c r="I118" s="1">
        <v>1.6</v>
      </c>
      <c r="J118" s="1">
        <v>0</v>
      </c>
      <c r="K118" s="1">
        <v>63</v>
      </c>
      <c r="L118" s="1">
        <v>60</v>
      </c>
      <c r="M118" s="1">
        <v>1.3</v>
      </c>
      <c r="P118" s="1">
        <v>0</v>
      </c>
      <c r="Q118" s="1">
        <v>270</v>
      </c>
      <c r="S118" s="1">
        <v>22</v>
      </c>
      <c r="T118" s="1">
        <v>0.06</v>
      </c>
      <c r="U118" s="1">
        <v>0.12</v>
      </c>
      <c r="V118" s="1">
        <v>0.5</v>
      </c>
    </row>
    <row r="119" spans="1:26" x14ac:dyDescent="0.25">
      <c r="A119" s="1">
        <v>4033</v>
      </c>
      <c r="B119" s="1" t="s">
        <v>149</v>
      </c>
      <c r="C119" s="1">
        <v>25</v>
      </c>
      <c r="D119" s="1">
        <v>22</v>
      </c>
      <c r="E119" s="1">
        <v>0.8</v>
      </c>
      <c r="F119" s="1">
        <v>0.8</v>
      </c>
      <c r="I119" s="1">
        <v>2</v>
      </c>
      <c r="J119" s="1">
        <v>0</v>
      </c>
      <c r="K119" s="1">
        <v>63</v>
      </c>
      <c r="L119" s="1">
        <v>50</v>
      </c>
      <c r="M119" s="1">
        <v>0.9</v>
      </c>
      <c r="N119" s="1">
        <v>7</v>
      </c>
      <c r="O119" s="1">
        <v>215</v>
      </c>
      <c r="P119" s="1">
        <v>0</v>
      </c>
      <c r="Q119" s="1">
        <v>15</v>
      </c>
      <c r="S119" s="1">
        <v>40</v>
      </c>
      <c r="T119" s="1">
        <v>0.02</v>
      </c>
      <c r="U119" s="1">
        <v>0.03</v>
      </c>
      <c r="V119" s="1">
        <v>0.3</v>
      </c>
    </row>
    <row r="120" spans="1:26" x14ac:dyDescent="0.25">
      <c r="A120" s="1">
        <v>4034</v>
      </c>
      <c r="B120" s="1" t="s">
        <v>150</v>
      </c>
      <c r="C120" s="1">
        <v>80</v>
      </c>
      <c r="D120" s="1">
        <v>122</v>
      </c>
      <c r="E120" s="1">
        <v>2.1</v>
      </c>
      <c r="F120" s="1">
        <v>2.1</v>
      </c>
      <c r="G120" s="1">
        <v>7.9</v>
      </c>
      <c r="H120" s="1">
        <v>7.9</v>
      </c>
      <c r="I120" s="1">
        <v>1.8</v>
      </c>
      <c r="J120" s="1">
        <v>0</v>
      </c>
      <c r="K120" s="1">
        <v>56</v>
      </c>
      <c r="L120" s="1">
        <v>6</v>
      </c>
      <c r="M120" s="1">
        <v>1.2</v>
      </c>
      <c r="P120" s="1">
        <v>0</v>
      </c>
      <c r="Q120" s="1">
        <v>21756</v>
      </c>
      <c r="R120" s="1">
        <v>2718</v>
      </c>
      <c r="S120" s="1">
        <v>11</v>
      </c>
    </row>
    <row r="121" spans="1:26" x14ac:dyDescent="0.25">
      <c r="A121" s="1">
        <v>4035</v>
      </c>
      <c r="B121" s="1" t="s">
        <v>151</v>
      </c>
      <c r="C121" s="1">
        <v>0</v>
      </c>
      <c r="D121" s="1">
        <v>79</v>
      </c>
      <c r="E121" s="1">
        <v>7.7</v>
      </c>
      <c r="F121" s="1">
        <v>7.7</v>
      </c>
      <c r="G121" s="1">
        <v>1.8</v>
      </c>
      <c r="H121" s="1">
        <v>1.8</v>
      </c>
      <c r="I121" s="1">
        <v>0.7</v>
      </c>
      <c r="J121" s="1">
        <v>0</v>
      </c>
      <c r="K121" s="1">
        <v>52</v>
      </c>
      <c r="L121" s="1">
        <v>58</v>
      </c>
      <c r="M121" s="1">
        <v>1.1000000000000001</v>
      </c>
      <c r="N121" s="1">
        <v>14</v>
      </c>
      <c r="O121" s="1">
        <v>484</v>
      </c>
      <c r="P121" s="1">
        <v>0</v>
      </c>
      <c r="Q121" s="1">
        <v>25</v>
      </c>
      <c r="S121" s="1">
        <v>10</v>
      </c>
      <c r="T121" s="1">
        <v>0.19</v>
      </c>
      <c r="U121" s="1">
        <v>0.15</v>
      </c>
      <c r="V121" s="1">
        <v>0.8</v>
      </c>
      <c r="W121" s="1">
        <v>0.92900000000000005</v>
      </c>
      <c r="X121" s="1">
        <v>0.17599999999999999</v>
      </c>
      <c r="Y121" s="1">
        <v>0</v>
      </c>
      <c r="Z121" s="1">
        <v>0</v>
      </c>
    </row>
    <row r="122" spans="1:26" x14ac:dyDescent="0.25">
      <c r="A122" s="1">
        <v>4036</v>
      </c>
      <c r="B122" s="1" t="s">
        <v>152</v>
      </c>
      <c r="C122" s="1">
        <v>5</v>
      </c>
      <c r="D122" s="1">
        <v>44</v>
      </c>
      <c r="E122" s="1">
        <v>5.5</v>
      </c>
      <c r="F122" s="1">
        <v>5.5</v>
      </c>
      <c r="G122" s="1">
        <v>0.2</v>
      </c>
      <c r="H122" s="1">
        <v>0.2</v>
      </c>
      <c r="I122" s="1">
        <v>2</v>
      </c>
      <c r="J122" s="1">
        <v>0</v>
      </c>
      <c r="K122" s="1">
        <v>38</v>
      </c>
      <c r="L122" s="1">
        <v>91</v>
      </c>
      <c r="M122" s="1">
        <v>1.4</v>
      </c>
      <c r="N122" s="1">
        <v>23</v>
      </c>
      <c r="O122" s="1">
        <v>164</v>
      </c>
      <c r="P122" s="1">
        <v>0</v>
      </c>
      <c r="Q122" s="1">
        <v>6</v>
      </c>
      <c r="R122" s="1">
        <v>6</v>
      </c>
      <c r="S122" s="1">
        <v>10</v>
      </c>
      <c r="T122" s="1">
        <v>0.2</v>
      </c>
      <c r="U122" s="1">
        <v>0.13</v>
      </c>
      <c r="V122" s="1">
        <v>0.8</v>
      </c>
      <c r="W122" s="1">
        <v>0.38</v>
      </c>
      <c r="X122" s="1">
        <v>8.7999999999999995E-2</v>
      </c>
      <c r="Y122" s="1">
        <v>0</v>
      </c>
      <c r="Z122" s="1">
        <v>0</v>
      </c>
    </row>
    <row r="123" spans="1:26" x14ac:dyDescent="0.25">
      <c r="A123" s="1">
        <v>4037</v>
      </c>
      <c r="B123" s="1" t="s">
        <v>153</v>
      </c>
      <c r="C123" s="1">
        <v>24</v>
      </c>
      <c r="D123" s="1">
        <v>26</v>
      </c>
      <c r="E123" s="1">
        <v>1.3</v>
      </c>
      <c r="F123" s="1">
        <v>1.3</v>
      </c>
      <c r="G123" s="1">
        <v>0.4</v>
      </c>
      <c r="H123" s="1">
        <v>0.4</v>
      </c>
      <c r="I123" s="1">
        <v>0.7</v>
      </c>
      <c r="J123" s="1">
        <v>0</v>
      </c>
      <c r="K123" s="1">
        <v>32</v>
      </c>
      <c r="L123" s="1">
        <v>49</v>
      </c>
      <c r="M123" s="1">
        <v>1.1000000000000001</v>
      </c>
      <c r="N123" s="1">
        <v>17</v>
      </c>
      <c r="O123" s="1">
        <v>212</v>
      </c>
      <c r="P123" s="1">
        <v>0</v>
      </c>
      <c r="Q123" s="1">
        <v>15</v>
      </c>
      <c r="S123" s="1">
        <v>10</v>
      </c>
      <c r="T123" s="1">
        <v>0.03</v>
      </c>
      <c r="U123" s="1">
        <v>0.04</v>
      </c>
      <c r="V123" s="1">
        <v>0.2</v>
      </c>
      <c r="W123" s="1">
        <v>0.16900000000000001</v>
      </c>
      <c r="X123" s="1">
        <v>7.1999999999999995E-2</v>
      </c>
      <c r="Y123" s="1">
        <v>0</v>
      </c>
      <c r="Z123" s="1">
        <v>0</v>
      </c>
    </row>
    <row r="124" spans="1:26" x14ac:dyDescent="0.25">
      <c r="A124" s="1">
        <v>4038</v>
      </c>
      <c r="B124" s="1" t="s">
        <v>154</v>
      </c>
      <c r="C124" s="1">
        <v>20</v>
      </c>
      <c r="D124" s="1">
        <v>22</v>
      </c>
      <c r="E124" s="1">
        <v>1.3</v>
      </c>
      <c r="F124" s="1">
        <v>1.3</v>
      </c>
      <c r="I124" s="1">
        <v>0.9</v>
      </c>
      <c r="J124" s="1">
        <v>0</v>
      </c>
      <c r="K124" s="1">
        <v>80</v>
      </c>
      <c r="L124" s="1">
        <v>41</v>
      </c>
      <c r="M124" s="1">
        <v>1</v>
      </c>
      <c r="N124" s="1">
        <v>16</v>
      </c>
      <c r="O124" s="1">
        <v>123</v>
      </c>
      <c r="P124" s="1">
        <v>0</v>
      </c>
      <c r="Q124" s="1">
        <v>1370</v>
      </c>
      <c r="S124" s="1">
        <v>60</v>
      </c>
      <c r="T124" s="1">
        <v>0.03</v>
      </c>
      <c r="U124" s="1">
        <v>0.1</v>
      </c>
      <c r="V124" s="1">
        <v>1</v>
      </c>
    </row>
    <row r="125" spans="1:26" x14ac:dyDescent="0.25">
      <c r="A125" s="1">
        <v>4039</v>
      </c>
      <c r="B125" s="1" t="s">
        <v>155</v>
      </c>
      <c r="C125" s="1">
        <v>17</v>
      </c>
      <c r="D125" s="1">
        <v>41</v>
      </c>
      <c r="E125" s="1">
        <v>1.8</v>
      </c>
      <c r="F125" s="1">
        <v>1.8</v>
      </c>
      <c r="G125" s="1">
        <v>0.1</v>
      </c>
      <c r="H125" s="1">
        <v>0.1</v>
      </c>
      <c r="I125" s="1">
        <v>1.1000000000000001</v>
      </c>
      <c r="J125" s="1">
        <v>0</v>
      </c>
      <c r="K125" s="1">
        <v>38</v>
      </c>
      <c r="L125" s="1">
        <v>58</v>
      </c>
      <c r="M125" s="1">
        <v>0.8</v>
      </c>
      <c r="N125" s="1">
        <v>8</v>
      </c>
      <c r="O125" s="1">
        <v>221</v>
      </c>
      <c r="P125" s="1">
        <v>0</v>
      </c>
      <c r="Q125" s="1">
        <v>1</v>
      </c>
      <c r="R125" s="1">
        <v>0</v>
      </c>
      <c r="S125" s="1">
        <v>10</v>
      </c>
      <c r="T125" s="1">
        <v>0.03</v>
      </c>
      <c r="U125" s="1">
        <v>0.04</v>
      </c>
      <c r="V125" s="1">
        <v>0.2</v>
      </c>
      <c r="W125" s="1">
        <v>0.122</v>
      </c>
      <c r="X125" s="1">
        <v>0.14699999999999999</v>
      </c>
      <c r="Y125" s="1">
        <v>0</v>
      </c>
      <c r="Z125" s="1">
        <v>0</v>
      </c>
    </row>
    <row r="126" spans="1:26" x14ac:dyDescent="0.25">
      <c r="A126" s="1">
        <v>4040</v>
      </c>
      <c r="B126" s="1" t="s">
        <v>156</v>
      </c>
      <c r="C126" s="1">
        <v>39</v>
      </c>
      <c r="D126" s="1">
        <v>161</v>
      </c>
      <c r="E126" s="1">
        <v>9.5</v>
      </c>
      <c r="F126" s="1">
        <v>9.5</v>
      </c>
      <c r="G126" s="1">
        <v>0.5</v>
      </c>
      <c r="H126" s="1">
        <v>0.5</v>
      </c>
      <c r="I126" s="1">
        <v>0.8</v>
      </c>
      <c r="J126" s="1">
        <v>0</v>
      </c>
      <c r="K126" s="1">
        <v>76</v>
      </c>
      <c r="L126" s="1">
        <v>164</v>
      </c>
      <c r="M126" s="1">
        <v>1.4</v>
      </c>
      <c r="N126" s="1">
        <v>1</v>
      </c>
      <c r="O126" s="1">
        <v>367</v>
      </c>
      <c r="P126" s="1">
        <v>0</v>
      </c>
      <c r="Q126" s="1">
        <v>10</v>
      </c>
      <c r="S126" s="1">
        <v>17</v>
      </c>
      <c r="T126" s="1">
        <v>0.17</v>
      </c>
      <c r="U126" s="1">
        <v>0.09</v>
      </c>
      <c r="V126" s="1">
        <v>1.7</v>
      </c>
      <c r="W126" s="1">
        <v>0.22800000000000001</v>
      </c>
      <c r="X126" s="1">
        <v>0.16800000000000001</v>
      </c>
      <c r="Y126" s="1">
        <v>0</v>
      </c>
      <c r="Z126" s="1">
        <v>0</v>
      </c>
    </row>
    <row r="127" spans="1:26" x14ac:dyDescent="0.25">
      <c r="A127" s="1">
        <v>4041</v>
      </c>
      <c r="B127" s="1" t="s">
        <v>157</v>
      </c>
      <c r="C127" s="1">
        <v>0</v>
      </c>
      <c r="D127" s="1">
        <v>334</v>
      </c>
      <c r="E127" s="1">
        <v>20</v>
      </c>
      <c r="F127" s="1">
        <v>20</v>
      </c>
      <c r="G127" s="1">
        <v>2.4</v>
      </c>
      <c r="H127" s="1">
        <v>2.4</v>
      </c>
      <c r="I127" s="1">
        <v>2.2000000000000002</v>
      </c>
      <c r="J127" s="1">
        <v>0</v>
      </c>
      <c r="K127" s="1">
        <v>89</v>
      </c>
      <c r="L127" s="1">
        <v>285</v>
      </c>
      <c r="M127" s="1">
        <v>6.4</v>
      </c>
      <c r="N127" s="1">
        <v>5</v>
      </c>
      <c r="O127" s="1">
        <v>1368</v>
      </c>
      <c r="P127" s="1">
        <v>0</v>
      </c>
      <c r="Q127" s="1">
        <v>30</v>
      </c>
      <c r="S127" s="1">
        <v>0</v>
      </c>
      <c r="T127" s="1">
        <v>0.64</v>
      </c>
      <c r="U127" s="1">
        <v>0.15</v>
      </c>
      <c r="V127" s="1">
        <v>1.6</v>
      </c>
      <c r="W127" s="1">
        <v>0.85099999999999998</v>
      </c>
      <c r="X127" s="1">
        <v>0.629</v>
      </c>
      <c r="Y127" s="1">
        <v>0</v>
      </c>
      <c r="Z127" s="1">
        <v>0</v>
      </c>
    </row>
    <row r="128" spans="1:26" x14ac:dyDescent="0.25">
      <c r="A128" s="1">
        <v>4042</v>
      </c>
      <c r="B128" s="1" t="s">
        <v>158</v>
      </c>
      <c r="C128" s="1">
        <v>13</v>
      </c>
      <c r="D128" s="1">
        <v>18</v>
      </c>
      <c r="E128" s="1">
        <v>2.2000000000000002</v>
      </c>
      <c r="F128" s="1">
        <v>2.2000000000000002</v>
      </c>
      <c r="G128" s="1">
        <v>0.3</v>
      </c>
      <c r="H128" s="1">
        <v>0.3</v>
      </c>
      <c r="I128" s="1">
        <v>0.9</v>
      </c>
      <c r="J128" s="1">
        <v>0</v>
      </c>
      <c r="K128" s="1">
        <v>56</v>
      </c>
      <c r="L128" s="1">
        <v>45</v>
      </c>
      <c r="M128" s="1">
        <v>1.3</v>
      </c>
      <c r="N128" s="1">
        <v>6</v>
      </c>
      <c r="O128" s="1">
        <v>234</v>
      </c>
      <c r="P128" s="1">
        <v>0</v>
      </c>
      <c r="Q128" s="1">
        <v>1000</v>
      </c>
      <c r="R128" s="1">
        <v>0</v>
      </c>
      <c r="S128" s="1">
        <v>19</v>
      </c>
      <c r="T128" s="1">
        <v>0.03</v>
      </c>
      <c r="U128" s="1">
        <v>0.09</v>
      </c>
      <c r="V128" s="1">
        <v>0.9</v>
      </c>
      <c r="W128" s="1">
        <v>0.14000000000000001</v>
      </c>
      <c r="X128" s="1">
        <v>0.23300000000000001</v>
      </c>
      <c r="Y128" s="1">
        <v>0</v>
      </c>
      <c r="Z128" s="1">
        <v>0</v>
      </c>
    </row>
    <row r="129" spans="1:26" x14ac:dyDescent="0.25">
      <c r="A129" s="1">
        <v>4043</v>
      </c>
      <c r="B129" s="1" t="s">
        <v>159</v>
      </c>
      <c r="C129" s="1">
        <v>29</v>
      </c>
      <c r="D129" s="1">
        <v>20</v>
      </c>
      <c r="E129" s="1">
        <v>1.5</v>
      </c>
      <c r="F129" s="1">
        <v>1.5</v>
      </c>
      <c r="I129" s="1">
        <v>2</v>
      </c>
      <c r="J129" s="1">
        <v>0</v>
      </c>
      <c r="K129" s="1">
        <v>44</v>
      </c>
      <c r="L129" s="1">
        <v>32</v>
      </c>
      <c r="M129" s="1">
        <v>0.9</v>
      </c>
      <c r="P129" s="1">
        <v>0</v>
      </c>
      <c r="Q129" s="1">
        <v>170</v>
      </c>
      <c r="S129" s="1">
        <v>5</v>
      </c>
      <c r="T129" s="1">
        <v>1.04</v>
      </c>
      <c r="U129" s="1">
        <v>0.03</v>
      </c>
      <c r="V129" s="1">
        <v>0.4</v>
      </c>
    </row>
    <row r="130" spans="1:26" x14ac:dyDescent="0.25">
      <c r="A130" s="1">
        <v>4044</v>
      </c>
      <c r="B130" s="1" t="s">
        <v>160</v>
      </c>
      <c r="C130" s="1">
        <v>3</v>
      </c>
      <c r="D130" s="1">
        <v>23</v>
      </c>
      <c r="E130" s="1">
        <v>2.9</v>
      </c>
      <c r="F130" s="1">
        <v>2.9</v>
      </c>
      <c r="I130" s="1">
        <v>3</v>
      </c>
      <c r="J130" s="1">
        <v>0</v>
      </c>
      <c r="K130" s="1">
        <v>52</v>
      </c>
      <c r="L130" s="1">
        <v>53</v>
      </c>
      <c r="M130" s="1">
        <v>1.2</v>
      </c>
      <c r="P130" s="1">
        <v>0</v>
      </c>
      <c r="Q130" s="1">
        <v>585</v>
      </c>
      <c r="S130" s="1">
        <v>48</v>
      </c>
      <c r="T130" s="1">
        <v>0.19</v>
      </c>
      <c r="U130" s="1">
        <v>0.13</v>
      </c>
      <c r="V130" s="1">
        <v>1.1000000000000001</v>
      </c>
    </row>
    <row r="131" spans="1:26" x14ac:dyDescent="0.25">
      <c r="A131" s="1">
        <v>4045</v>
      </c>
      <c r="B131" s="1" t="s">
        <v>161</v>
      </c>
      <c r="C131" s="1">
        <v>13</v>
      </c>
      <c r="D131" s="1">
        <v>16</v>
      </c>
      <c r="E131" s="1">
        <v>0.6</v>
      </c>
      <c r="F131" s="1">
        <v>0.6</v>
      </c>
      <c r="G131" s="1">
        <v>0.3</v>
      </c>
      <c r="H131" s="1">
        <v>0.3</v>
      </c>
      <c r="I131" s="1">
        <v>2.6</v>
      </c>
      <c r="J131" s="1">
        <v>0</v>
      </c>
      <c r="K131" s="1">
        <v>10</v>
      </c>
      <c r="L131" s="1">
        <v>8</v>
      </c>
      <c r="M131" s="1">
        <v>0.9</v>
      </c>
      <c r="N131" s="1">
        <v>2</v>
      </c>
      <c r="O131" s="1">
        <v>133</v>
      </c>
      <c r="P131" s="1">
        <v>0</v>
      </c>
      <c r="Q131" s="1">
        <v>25</v>
      </c>
      <c r="R131" s="1">
        <v>24</v>
      </c>
      <c r="S131" s="1">
        <v>30</v>
      </c>
      <c r="T131" s="1">
        <v>0.05</v>
      </c>
      <c r="U131" s="1">
        <v>0.04</v>
      </c>
      <c r="V131" s="1">
        <v>0.4</v>
      </c>
      <c r="W131" s="1">
        <v>0.39100000000000001</v>
      </c>
      <c r="X131" s="1">
        <v>1.7000000000000001E-2</v>
      </c>
      <c r="Y131" s="1">
        <v>0</v>
      </c>
      <c r="Z131" s="1">
        <v>0</v>
      </c>
    </row>
    <row r="132" spans="1:26" x14ac:dyDescent="0.25">
      <c r="A132" s="1">
        <v>4046</v>
      </c>
      <c r="B132" s="1" t="s">
        <v>162</v>
      </c>
      <c r="C132" s="1">
        <v>0</v>
      </c>
      <c r="D132" s="1">
        <v>39</v>
      </c>
      <c r="E132" s="1">
        <v>4.3</v>
      </c>
      <c r="F132" s="1">
        <v>4.3</v>
      </c>
      <c r="I132" s="1">
        <v>2.5</v>
      </c>
      <c r="J132" s="1">
        <v>0</v>
      </c>
      <c r="K132" s="1">
        <v>260</v>
      </c>
      <c r="L132" s="1">
        <v>980</v>
      </c>
      <c r="M132" s="1">
        <v>4.0999999999999996</v>
      </c>
      <c r="N132" s="1">
        <v>15</v>
      </c>
      <c r="O132" s="1">
        <v>598</v>
      </c>
      <c r="P132" s="1">
        <v>0</v>
      </c>
      <c r="Q132" s="1">
        <v>4050</v>
      </c>
      <c r="S132" s="1">
        <v>34</v>
      </c>
      <c r="T132" s="1">
        <v>0</v>
      </c>
      <c r="U132" s="1">
        <v>0</v>
      </c>
      <c r="V132" s="1">
        <v>0</v>
      </c>
    </row>
    <row r="133" spans="1:26" x14ac:dyDescent="0.25">
      <c r="A133" s="1">
        <v>4047</v>
      </c>
      <c r="B133" s="1" t="s">
        <v>163</v>
      </c>
      <c r="C133" s="1">
        <v>0</v>
      </c>
      <c r="D133" s="1">
        <v>46</v>
      </c>
      <c r="E133" s="1">
        <v>7.5</v>
      </c>
      <c r="F133" s="1">
        <v>7.5</v>
      </c>
      <c r="J133" s="1">
        <v>0</v>
      </c>
      <c r="K133" s="1">
        <v>319</v>
      </c>
      <c r="P133" s="1">
        <v>0</v>
      </c>
    </row>
    <row r="134" spans="1:26" x14ac:dyDescent="0.25">
      <c r="A134" s="1">
        <v>4048</v>
      </c>
      <c r="B134" s="1" t="s">
        <v>164</v>
      </c>
      <c r="C134" s="1">
        <v>0</v>
      </c>
      <c r="D134" s="1">
        <v>27</v>
      </c>
      <c r="E134" s="1">
        <v>3.9</v>
      </c>
      <c r="F134" s="1">
        <v>3.9</v>
      </c>
      <c r="I134" s="1">
        <v>5.0999999999999996</v>
      </c>
      <c r="J134" s="1">
        <v>0</v>
      </c>
      <c r="K134" s="1">
        <v>211</v>
      </c>
      <c r="L134" s="1">
        <v>3</v>
      </c>
      <c r="P134" s="1">
        <v>0</v>
      </c>
      <c r="Q134" s="1">
        <v>330</v>
      </c>
      <c r="S134" s="1">
        <v>75</v>
      </c>
    </row>
    <row r="135" spans="1:26" x14ac:dyDescent="0.25">
      <c r="A135" s="1">
        <v>4049</v>
      </c>
      <c r="B135" s="1" t="s">
        <v>165</v>
      </c>
      <c r="C135" s="1">
        <v>0</v>
      </c>
      <c r="D135" s="1">
        <v>78</v>
      </c>
      <c r="E135" s="1">
        <v>7</v>
      </c>
      <c r="F135" s="1">
        <v>7</v>
      </c>
      <c r="I135" s="1">
        <v>4.3</v>
      </c>
      <c r="J135" s="1">
        <v>0</v>
      </c>
      <c r="K135" s="1">
        <v>200</v>
      </c>
      <c r="L135" s="1">
        <v>27</v>
      </c>
      <c r="M135" s="1">
        <v>1.9</v>
      </c>
      <c r="P135" s="1">
        <v>0</v>
      </c>
      <c r="Q135" s="1">
        <v>8280</v>
      </c>
      <c r="S135" s="1">
        <v>295</v>
      </c>
      <c r="T135" s="1">
        <v>0.25</v>
      </c>
      <c r="U135" s="1">
        <v>0.66</v>
      </c>
      <c r="V135" s="1">
        <v>2.4</v>
      </c>
    </row>
    <row r="136" spans="1:26" x14ac:dyDescent="0.25">
      <c r="A136" s="1">
        <v>4050</v>
      </c>
      <c r="B136" s="1" t="s">
        <v>166</v>
      </c>
      <c r="C136" s="1">
        <v>24</v>
      </c>
      <c r="D136" s="1">
        <v>11</v>
      </c>
      <c r="E136" s="1">
        <v>1.4</v>
      </c>
      <c r="F136" s="1">
        <v>1.4</v>
      </c>
      <c r="I136" s="1">
        <v>4.0999999999999996</v>
      </c>
      <c r="J136" s="1">
        <v>0</v>
      </c>
      <c r="K136" s="1">
        <v>18</v>
      </c>
      <c r="L136" s="1">
        <v>29</v>
      </c>
      <c r="M136" s="1">
        <v>0.9</v>
      </c>
      <c r="N136" s="1">
        <v>9</v>
      </c>
      <c r="O136" s="1">
        <v>486</v>
      </c>
      <c r="P136" s="1">
        <v>0</v>
      </c>
      <c r="Q136" s="1">
        <v>15</v>
      </c>
      <c r="S136" s="1">
        <v>9</v>
      </c>
      <c r="T136" s="1">
        <v>0.11</v>
      </c>
      <c r="U136" s="1">
        <v>0.09</v>
      </c>
      <c r="V136" s="1">
        <v>0.6</v>
      </c>
    </row>
    <row r="137" spans="1:26" x14ac:dyDescent="0.25">
      <c r="A137" s="1">
        <v>4051</v>
      </c>
      <c r="B137" s="1" t="s">
        <v>167</v>
      </c>
      <c r="C137" s="1">
        <v>0</v>
      </c>
      <c r="D137" s="1">
        <v>157</v>
      </c>
      <c r="E137" s="1">
        <v>13</v>
      </c>
      <c r="F137" s="1">
        <v>13</v>
      </c>
      <c r="G137" s="1">
        <v>2.1</v>
      </c>
      <c r="H137" s="1">
        <v>2.1</v>
      </c>
      <c r="I137" s="1">
        <v>36</v>
      </c>
      <c r="J137" s="1">
        <v>0</v>
      </c>
      <c r="K137" s="1">
        <v>100</v>
      </c>
      <c r="L137" s="1">
        <v>200</v>
      </c>
      <c r="M137" s="1">
        <v>5</v>
      </c>
      <c r="P137" s="1">
        <v>0</v>
      </c>
      <c r="Q137" s="1">
        <v>20</v>
      </c>
      <c r="S137" s="1">
        <v>1</v>
      </c>
      <c r="T137" s="1">
        <v>0.11</v>
      </c>
      <c r="U137" s="1">
        <v>0.14000000000000001</v>
      </c>
      <c r="V137" s="1">
        <v>1.3</v>
      </c>
    </row>
    <row r="138" spans="1:26" x14ac:dyDescent="0.25">
      <c r="A138" s="1">
        <v>4052</v>
      </c>
      <c r="B138" s="1" t="s">
        <v>168</v>
      </c>
      <c r="C138" s="1">
        <v>50</v>
      </c>
      <c r="D138" s="1">
        <v>14</v>
      </c>
      <c r="E138" s="1">
        <v>2.2000000000000002</v>
      </c>
      <c r="F138" s="1">
        <v>2.2000000000000002</v>
      </c>
      <c r="G138" s="1">
        <v>0.1</v>
      </c>
      <c r="H138" s="1">
        <v>0.1</v>
      </c>
      <c r="I138" s="1">
        <v>2.2999999999999998</v>
      </c>
      <c r="J138" s="1">
        <v>0</v>
      </c>
      <c r="K138" s="1">
        <v>21</v>
      </c>
      <c r="L138" s="1">
        <v>6</v>
      </c>
      <c r="M138" s="1">
        <v>0.9</v>
      </c>
      <c r="N138" s="1">
        <v>2</v>
      </c>
      <c r="O138" s="1">
        <v>202</v>
      </c>
      <c r="P138" s="1">
        <v>0</v>
      </c>
      <c r="Q138" s="1">
        <v>449</v>
      </c>
      <c r="R138" s="1">
        <v>9</v>
      </c>
      <c r="S138" s="1">
        <v>10</v>
      </c>
      <c r="T138" s="1">
        <v>0.16</v>
      </c>
      <c r="U138" s="1">
        <v>0.03</v>
      </c>
      <c r="V138" s="1">
        <v>3</v>
      </c>
      <c r="W138" s="1">
        <v>0.27400000000000002</v>
      </c>
      <c r="X138" s="1">
        <v>9.0999999999999998E-2</v>
      </c>
      <c r="Y138" s="1">
        <v>0</v>
      </c>
      <c r="Z138" s="1">
        <v>0</v>
      </c>
    </row>
    <row r="139" spans="1:26" x14ac:dyDescent="0.25">
      <c r="A139" s="1">
        <v>4053</v>
      </c>
      <c r="B139" s="1" t="s">
        <v>169</v>
      </c>
      <c r="C139" s="1">
        <v>50</v>
      </c>
      <c r="D139" s="1">
        <v>15</v>
      </c>
      <c r="E139" s="1">
        <v>1.7</v>
      </c>
      <c r="F139" s="1">
        <v>1.7</v>
      </c>
      <c r="G139" s="1">
        <v>0.3</v>
      </c>
      <c r="H139" s="1">
        <v>0.3</v>
      </c>
      <c r="I139" s="1">
        <v>4.0999999999999996</v>
      </c>
      <c r="J139" s="1">
        <v>0</v>
      </c>
      <c r="K139" s="1">
        <v>22</v>
      </c>
      <c r="L139" s="1">
        <v>58</v>
      </c>
      <c r="M139" s="1">
        <v>1</v>
      </c>
      <c r="N139" s="1">
        <v>4</v>
      </c>
      <c r="O139" s="1">
        <v>533</v>
      </c>
      <c r="P139" s="1">
        <v>0</v>
      </c>
      <c r="Q139" s="1">
        <v>12</v>
      </c>
      <c r="S139" s="1">
        <v>1</v>
      </c>
      <c r="T139" s="1">
        <v>0.08</v>
      </c>
      <c r="U139" s="1">
        <v>0.08</v>
      </c>
      <c r="V139" s="1">
        <v>0.6</v>
      </c>
      <c r="W139" s="1">
        <v>0.161</v>
      </c>
      <c r="X139" s="1">
        <v>0.24</v>
      </c>
      <c r="Y139" s="1">
        <v>0</v>
      </c>
      <c r="Z139" s="1">
        <v>0</v>
      </c>
    </row>
    <row r="140" spans="1:26" x14ac:dyDescent="0.25">
      <c r="A140" s="1">
        <v>4054</v>
      </c>
      <c r="B140" s="1" t="s">
        <v>170</v>
      </c>
      <c r="C140" s="1">
        <v>18.8</v>
      </c>
      <c r="D140" s="1">
        <v>17</v>
      </c>
      <c r="E140" s="1">
        <v>0.9</v>
      </c>
      <c r="F140" s="1">
        <v>0.9</v>
      </c>
      <c r="G140" s="1">
        <v>0.2</v>
      </c>
      <c r="H140" s="1">
        <v>0.2</v>
      </c>
      <c r="I140" s="1">
        <v>0.5</v>
      </c>
      <c r="J140" s="1">
        <v>0</v>
      </c>
      <c r="K140" s="1">
        <v>28</v>
      </c>
      <c r="L140" s="1">
        <v>45</v>
      </c>
      <c r="M140" s="1">
        <v>0.8</v>
      </c>
      <c r="N140" s="1">
        <v>3</v>
      </c>
      <c r="O140" s="1">
        <v>139</v>
      </c>
      <c r="P140" s="1">
        <v>0</v>
      </c>
      <c r="Q140" s="1">
        <v>160</v>
      </c>
      <c r="R140" s="1">
        <v>0</v>
      </c>
      <c r="S140" s="1">
        <v>8</v>
      </c>
      <c r="T140" s="1">
        <v>0.04</v>
      </c>
      <c r="U140" s="1">
        <v>0.06</v>
      </c>
      <c r="V140" s="1">
        <v>0.5</v>
      </c>
      <c r="W140" s="1">
        <v>0.218</v>
      </c>
      <c r="X140" s="1">
        <v>4.2999999999999997E-2</v>
      </c>
      <c r="Y140" s="1">
        <v>0</v>
      </c>
      <c r="Z140" s="1">
        <v>0</v>
      </c>
    </row>
    <row r="141" spans="1:26" x14ac:dyDescent="0.25">
      <c r="A141" s="1">
        <v>4055</v>
      </c>
      <c r="B141" s="1" t="s">
        <v>171</v>
      </c>
      <c r="C141" s="1">
        <v>20</v>
      </c>
      <c r="D141" s="1">
        <v>16</v>
      </c>
      <c r="E141" s="1">
        <v>0.9</v>
      </c>
      <c r="F141" s="1">
        <v>0.9</v>
      </c>
      <c r="G141" s="1">
        <v>0.2</v>
      </c>
      <c r="H141" s="1">
        <v>0.2</v>
      </c>
      <c r="I141" s="1">
        <v>1.1000000000000001</v>
      </c>
      <c r="J141" s="1">
        <v>0</v>
      </c>
      <c r="K141" s="1">
        <v>18</v>
      </c>
      <c r="L141" s="1">
        <v>29</v>
      </c>
      <c r="M141" s="1">
        <v>0.6</v>
      </c>
      <c r="N141" s="1">
        <v>5</v>
      </c>
      <c r="O141" s="1">
        <v>296</v>
      </c>
      <c r="P141" s="1">
        <v>0</v>
      </c>
      <c r="Q141" s="1">
        <v>190</v>
      </c>
      <c r="R141" s="1">
        <v>185</v>
      </c>
      <c r="S141" s="1">
        <v>22</v>
      </c>
      <c r="T141" s="1">
        <v>7.0000000000000007E-2</v>
      </c>
      <c r="U141" s="1">
        <v>0.04</v>
      </c>
      <c r="V141" s="1">
        <v>0.3</v>
      </c>
      <c r="W141" s="1">
        <v>0.21199999999999999</v>
      </c>
      <c r="X141" s="1">
        <v>4.2999999999999997E-2</v>
      </c>
      <c r="Y141" s="1">
        <v>0</v>
      </c>
      <c r="Z141" s="1">
        <v>0</v>
      </c>
    </row>
    <row r="142" spans="1:26" x14ac:dyDescent="0.25">
      <c r="A142" s="1">
        <v>4056</v>
      </c>
      <c r="B142" s="1" t="s">
        <v>172</v>
      </c>
      <c r="C142" s="1">
        <v>10</v>
      </c>
      <c r="D142" s="1">
        <v>10</v>
      </c>
      <c r="E142" s="1">
        <v>0.8</v>
      </c>
      <c r="F142" s="1">
        <v>0.8</v>
      </c>
      <c r="G142" s="1">
        <v>0</v>
      </c>
      <c r="H142" s="1">
        <v>0</v>
      </c>
      <c r="I142" s="1">
        <v>1.4</v>
      </c>
      <c r="J142" s="1">
        <v>0</v>
      </c>
      <c r="K142" s="1">
        <v>30</v>
      </c>
      <c r="L142" s="1">
        <v>22</v>
      </c>
      <c r="M142" s="1">
        <v>0.3</v>
      </c>
      <c r="P142" s="1">
        <v>0</v>
      </c>
    </row>
    <row r="143" spans="1:26" x14ac:dyDescent="0.25">
      <c r="A143" s="1">
        <v>4057</v>
      </c>
      <c r="B143" s="1" t="s">
        <v>173</v>
      </c>
      <c r="C143" s="1">
        <v>31</v>
      </c>
      <c r="D143" s="1">
        <v>25</v>
      </c>
      <c r="E143" s="1">
        <v>3.8</v>
      </c>
      <c r="F143" s="1">
        <v>3.8</v>
      </c>
      <c r="G143" s="1">
        <v>0</v>
      </c>
      <c r="H143" s="1">
        <v>0</v>
      </c>
      <c r="I143" s="1">
        <v>2</v>
      </c>
      <c r="J143" s="1">
        <v>0</v>
      </c>
      <c r="K143" s="1">
        <v>136</v>
      </c>
      <c r="L143" s="1">
        <v>45</v>
      </c>
      <c r="M143" s="1">
        <v>3.1</v>
      </c>
      <c r="P143" s="1">
        <v>0</v>
      </c>
    </row>
    <row r="144" spans="1:26" x14ac:dyDescent="0.25">
      <c r="A144" s="1">
        <v>4058</v>
      </c>
      <c r="B144" s="1" t="s">
        <v>174</v>
      </c>
      <c r="C144" s="1">
        <v>0</v>
      </c>
      <c r="D144" s="1">
        <v>40</v>
      </c>
      <c r="E144" s="1">
        <v>2.2000000000000002</v>
      </c>
      <c r="F144" s="1">
        <v>2.2000000000000002</v>
      </c>
      <c r="G144" s="1">
        <v>0.2</v>
      </c>
      <c r="H144" s="1">
        <v>0.2</v>
      </c>
      <c r="I144" s="1">
        <v>0.4</v>
      </c>
      <c r="J144" s="1">
        <v>0</v>
      </c>
      <c r="K144" s="1">
        <v>5</v>
      </c>
      <c r="L144" s="1">
        <v>52</v>
      </c>
      <c r="M144" s="1">
        <v>0.9</v>
      </c>
      <c r="P144" s="1">
        <v>0</v>
      </c>
      <c r="S144" s="1">
        <v>34</v>
      </c>
      <c r="T144" s="1">
        <v>0.09</v>
      </c>
      <c r="U144" s="1">
        <v>0.2</v>
      </c>
      <c r="V144" s="1">
        <v>0.7</v>
      </c>
    </row>
    <row r="145" spans="1:26" x14ac:dyDescent="0.25">
      <c r="A145" s="1">
        <v>4059</v>
      </c>
      <c r="B145" s="1" t="s">
        <v>175</v>
      </c>
      <c r="C145" s="1">
        <v>11</v>
      </c>
      <c r="D145" s="1">
        <v>61</v>
      </c>
      <c r="E145" s="1">
        <v>1</v>
      </c>
      <c r="F145" s="1">
        <v>1</v>
      </c>
      <c r="G145" s="1">
        <v>0.1</v>
      </c>
      <c r="H145" s="1">
        <v>0.1</v>
      </c>
      <c r="I145" s="1">
        <v>1.2</v>
      </c>
      <c r="J145" s="1">
        <v>0</v>
      </c>
      <c r="K145" s="1">
        <v>19</v>
      </c>
      <c r="L145" s="1">
        <v>51</v>
      </c>
      <c r="M145" s="1">
        <v>0.5</v>
      </c>
      <c r="N145" s="1">
        <v>40</v>
      </c>
      <c r="O145" s="1">
        <v>556</v>
      </c>
      <c r="P145" s="1">
        <v>0</v>
      </c>
      <c r="Q145" s="1">
        <v>10</v>
      </c>
      <c r="S145" s="1">
        <v>25</v>
      </c>
      <c r="T145" s="1">
        <v>0.11</v>
      </c>
      <c r="U145" s="1">
        <v>0.04</v>
      </c>
      <c r="V145" s="1">
        <v>0.4</v>
      </c>
      <c r="W145" s="1">
        <v>0.377</v>
      </c>
      <c r="X145" s="1">
        <v>0.25800000000000001</v>
      </c>
      <c r="Y145" s="1">
        <v>0</v>
      </c>
      <c r="Z145" s="1">
        <v>0</v>
      </c>
    </row>
    <row r="146" spans="1:26" x14ac:dyDescent="0.25">
      <c r="A146" s="1">
        <v>4060</v>
      </c>
      <c r="B146" s="1" t="s">
        <v>176</v>
      </c>
      <c r="C146" s="1">
        <v>18</v>
      </c>
      <c r="D146" s="1">
        <v>30</v>
      </c>
      <c r="E146" s="1">
        <v>4.9000000000000004</v>
      </c>
      <c r="F146" s="1">
        <v>4.9000000000000004</v>
      </c>
      <c r="I146" s="1">
        <v>2.5</v>
      </c>
      <c r="J146" s="1">
        <v>0</v>
      </c>
      <c r="K146" s="1">
        <v>140</v>
      </c>
      <c r="L146" s="1">
        <v>80</v>
      </c>
      <c r="M146" s="1">
        <v>1.2</v>
      </c>
      <c r="P146" s="1">
        <v>0</v>
      </c>
    </row>
    <row r="147" spans="1:26" x14ac:dyDescent="0.25">
      <c r="A147" s="1">
        <v>4061</v>
      </c>
      <c r="B147" s="1" t="s">
        <v>177</v>
      </c>
      <c r="C147" s="1">
        <v>18</v>
      </c>
      <c r="D147" s="1">
        <v>23</v>
      </c>
      <c r="E147" s="1">
        <v>1</v>
      </c>
      <c r="F147" s="1">
        <v>1</v>
      </c>
      <c r="G147" s="1">
        <v>0.3</v>
      </c>
      <c r="H147" s="1">
        <v>0.3</v>
      </c>
      <c r="I147" s="1">
        <v>2</v>
      </c>
      <c r="J147" s="1">
        <v>0</v>
      </c>
      <c r="K147" s="1">
        <v>7</v>
      </c>
      <c r="L147" s="1">
        <v>26</v>
      </c>
      <c r="M147" s="1">
        <v>0.43</v>
      </c>
      <c r="N147" s="1">
        <v>2</v>
      </c>
      <c r="O147" s="1">
        <v>211</v>
      </c>
      <c r="P147" s="1">
        <v>0</v>
      </c>
      <c r="Q147" s="1">
        <v>1624</v>
      </c>
      <c r="R147" s="1">
        <v>20</v>
      </c>
      <c r="S147" s="1">
        <v>190</v>
      </c>
      <c r="T147" s="1">
        <v>0.05</v>
      </c>
      <c r="U147" s="1">
        <v>0.09</v>
      </c>
      <c r="V147" s="1">
        <v>1</v>
      </c>
      <c r="W147" s="1">
        <v>0.317</v>
      </c>
      <c r="X147" s="1">
        <v>0.29099999999999998</v>
      </c>
      <c r="Y147" s="1">
        <v>0</v>
      </c>
    </row>
    <row r="148" spans="1:26" x14ac:dyDescent="0.25">
      <c r="A148" s="1">
        <v>4062</v>
      </c>
      <c r="B148" s="1" t="s">
        <v>178</v>
      </c>
      <c r="C148" s="1">
        <v>10</v>
      </c>
      <c r="D148" s="1">
        <v>29</v>
      </c>
      <c r="E148" s="1">
        <v>1.3</v>
      </c>
      <c r="F148" s="1">
        <v>1.3</v>
      </c>
      <c r="G148" s="1">
        <v>0.2</v>
      </c>
      <c r="H148" s="1">
        <v>0.2</v>
      </c>
      <c r="I148" s="1">
        <v>1.4</v>
      </c>
      <c r="J148" s="1">
        <v>0</v>
      </c>
      <c r="K148" s="1">
        <v>86</v>
      </c>
      <c r="L148" s="1">
        <v>120</v>
      </c>
      <c r="M148" s="1">
        <v>3.6</v>
      </c>
      <c r="N148" s="1">
        <v>15</v>
      </c>
      <c r="O148" s="1">
        <v>275</v>
      </c>
      <c r="P148" s="1">
        <v>0</v>
      </c>
      <c r="Q148" s="1">
        <v>120</v>
      </c>
      <c r="S148" s="1">
        <v>250</v>
      </c>
      <c r="T148" s="1">
        <v>0.37</v>
      </c>
      <c r="U148" s="1">
        <v>0.51</v>
      </c>
      <c r="V148" s="1">
        <v>2.5</v>
      </c>
      <c r="W148" s="1">
        <v>0.16800000000000001</v>
      </c>
      <c r="X148" s="1">
        <v>0.16800000000000001</v>
      </c>
      <c r="Y148" s="1">
        <v>0</v>
      </c>
      <c r="Z148" s="1">
        <v>0</v>
      </c>
    </row>
    <row r="149" spans="1:26" x14ac:dyDescent="0.25">
      <c r="A149" s="1">
        <v>4063</v>
      </c>
      <c r="B149" s="1" t="s">
        <v>179</v>
      </c>
      <c r="C149" s="1">
        <v>10</v>
      </c>
      <c r="D149" s="1">
        <v>25</v>
      </c>
      <c r="E149" s="1">
        <v>1.3</v>
      </c>
      <c r="F149" s="1">
        <v>1.3</v>
      </c>
      <c r="G149" s="1">
        <v>0.2</v>
      </c>
      <c r="H149" s="1">
        <v>0.2</v>
      </c>
      <c r="I149" s="1">
        <v>1.5</v>
      </c>
      <c r="J149" s="1">
        <v>0</v>
      </c>
      <c r="K149" s="1">
        <v>6</v>
      </c>
      <c r="L149" s="1">
        <v>25</v>
      </c>
      <c r="M149" s="1">
        <v>0.8</v>
      </c>
      <c r="N149" s="1">
        <v>3</v>
      </c>
      <c r="O149" s="1">
        <v>175</v>
      </c>
      <c r="P149" s="1">
        <v>0</v>
      </c>
      <c r="Q149" s="1">
        <v>198</v>
      </c>
      <c r="R149" s="1">
        <v>22</v>
      </c>
      <c r="S149" s="1">
        <v>103</v>
      </c>
      <c r="T149" s="1">
        <v>0.04</v>
      </c>
      <c r="U149" s="1">
        <v>0.05</v>
      </c>
      <c r="V149" s="1">
        <v>0.9</v>
      </c>
      <c r="W149" s="1">
        <v>9.9000000000000005E-2</v>
      </c>
      <c r="X149" s="1">
        <v>0.224</v>
      </c>
      <c r="Y149" s="1">
        <v>0</v>
      </c>
      <c r="Z149" s="1">
        <v>0</v>
      </c>
    </row>
    <row r="150" spans="1:26" x14ac:dyDescent="0.25">
      <c r="A150" s="1">
        <v>4064</v>
      </c>
      <c r="B150" s="1" t="s">
        <v>180</v>
      </c>
      <c r="C150" s="1">
        <v>36</v>
      </c>
      <c r="D150" s="1">
        <v>19</v>
      </c>
      <c r="E150" s="1">
        <v>0.8</v>
      </c>
      <c r="F150" s="1">
        <v>0.8</v>
      </c>
      <c r="G150" s="1">
        <v>0</v>
      </c>
      <c r="H150" s="1">
        <v>0</v>
      </c>
      <c r="I150" s="1">
        <v>3.9</v>
      </c>
      <c r="J150" s="1">
        <v>0</v>
      </c>
      <c r="K150" s="1">
        <v>21</v>
      </c>
      <c r="L150" s="1">
        <v>5</v>
      </c>
      <c r="P150" s="1">
        <v>0</v>
      </c>
    </row>
    <row r="151" spans="1:26" x14ac:dyDescent="0.25">
      <c r="A151" s="1">
        <v>4065</v>
      </c>
      <c r="B151" s="1" t="s">
        <v>181</v>
      </c>
      <c r="C151" s="1">
        <v>15</v>
      </c>
      <c r="D151" s="1">
        <v>27</v>
      </c>
      <c r="E151" s="1">
        <v>1.9</v>
      </c>
      <c r="F151" s="1">
        <v>1.9</v>
      </c>
      <c r="I151" s="1">
        <v>2</v>
      </c>
      <c r="J151" s="1">
        <v>0</v>
      </c>
      <c r="K151" s="1">
        <v>130</v>
      </c>
      <c r="L151" s="1">
        <v>46</v>
      </c>
      <c r="M151" s="1">
        <v>0.4</v>
      </c>
      <c r="P151" s="1">
        <v>0</v>
      </c>
      <c r="Q151" s="1">
        <v>10</v>
      </c>
      <c r="S151" s="1">
        <v>12</v>
      </c>
      <c r="T151" s="1">
        <v>0.15</v>
      </c>
      <c r="U151" s="1">
        <v>0.05</v>
      </c>
      <c r="V151" s="1">
        <v>0.4</v>
      </c>
    </row>
    <row r="152" spans="1:26" x14ac:dyDescent="0.25">
      <c r="A152" s="1">
        <v>4066</v>
      </c>
      <c r="B152" s="1" t="s">
        <v>182</v>
      </c>
      <c r="C152" s="1">
        <v>23.4</v>
      </c>
      <c r="D152" s="1">
        <v>18</v>
      </c>
      <c r="E152" s="1">
        <v>2.7</v>
      </c>
      <c r="F152" s="1">
        <v>2.7</v>
      </c>
      <c r="I152" s="1">
        <v>1.7</v>
      </c>
      <c r="J152" s="1">
        <v>0</v>
      </c>
      <c r="K152" s="1">
        <v>100</v>
      </c>
      <c r="L152" s="1">
        <v>26</v>
      </c>
      <c r="M152" s="1">
        <v>2.1</v>
      </c>
      <c r="N152" s="1">
        <v>17</v>
      </c>
      <c r="O152" s="1">
        <v>390</v>
      </c>
      <c r="P152" s="1">
        <v>0</v>
      </c>
      <c r="Q152" s="1">
        <v>1940</v>
      </c>
      <c r="S152" s="1">
        <v>11</v>
      </c>
      <c r="T152" s="1">
        <v>0.09</v>
      </c>
      <c r="U152" s="1">
        <v>0.13</v>
      </c>
      <c r="V152" s="1">
        <v>0.9</v>
      </c>
      <c r="W152" s="1">
        <v>4.2000000000000003E-2</v>
      </c>
      <c r="X152" s="1">
        <v>0.20699999999999999</v>
      </c>
      <c r="Y152" s="1">
        <v>0</v>
      </c>
      <c r="Z152" s="1">
        <v>0</v>
      </c>
    </row>
    <row r="153" spans="1:26" x14ac:dyDescent="0.25">
      <c r="A153" s="1">
        <v>4067</v>
      </c>
      <c r="B153" s="1" t="s">
        <v>183</v>
      </c>
      <c r="C153" s="1">
        <v>0</v>
      </c>
      <c r="D153" s="1">
        <v>198</v>
      </c>
      <c r="E153" s="1">
        <v>11.2</v>
      </c>
      <c r="F153" s="1">
        <v>11.2</v>
      </c>
      <c r="G153" s="1">
        <v>1.1000000000000001</v>
      </c>
      <c r="H153" s="1">
        <v>1.1000000000000001</v>
      </c>
      <c r="I153" s="1">
        <v>20.8</v>
      </c>
      <c r="J153" s="1">
        <v>0</v>
      </c>
      <c r="K153" s="1">
        <v>378</v>
      </c>
      <c r="L153" s="1">
        <v>124</v>
      </c>
      <c r="M153" s="1">
        <v>8.8000000000000007</v>
      </c>
      <c r="N153" s="1">
        <v>102</v>
      </c>
      <c r="O153" s="1">
        <v>1125</v>
      </c>
      <c r="P153" s="1">
        <v>0</v>
      </c>
      <c r="S153" s="1">
        <v>0</v>
      </c>
      <c r="T153" s="1">
        <v>0.01</v>
      </c>
      <c r="U153" s="1">
        <v>0.22</v>
      </c>
      <c r="V153" s="1">
        <v>0.2</v>
      </c>
      <c r="W153" s="1">
        <v>3.0179999999999998</v>
      </c>
      <c r="X153" s="1">
        <v>0.30299999999999999</v>
      </c>
      <c r="Y153" s="1">
        <v>0</v>
      </c>
      <c r="Z153" s="1">
        <v>0</v>
      </c>
    </row>
    <row r="154" spans="1:26" x14ac:dyDescent="0.25">
      <c r="A154" s="1">
        <v>4068</v>
      </c>
      <c r="B154" s="1" t="s">
        <v>184</v>
      </c>
      <c r="C154" s="1">
        <v>4</v>
      </c>
      <c r="D154" s="1">
        <v>25</v>
      </c>
      <c r="E154" s="1">
        <v>1.9</v>
      </c>
      <c r="F154" s="1">
        <v>1.9</v>
      </c>
      <c r="G154" s="1">
        <v>0.1</v>
      </c>
      <c r="H154" s="1">
        <v>0.1</v>
      </c>
      <c r="I154" s="1">
        <v>5</v>
      </c>
      <c r="J154" s="1">
        <v>0</v>
      </c>
      <c r="K154" s="1">
        <v>85</v>
      </c>
      <c r="L154" s="1">
        <v>34</v>
      </c>
      <c r="M154" s="1">
        <v>0.9</v>
      </c>
      <c r="N154" s="1">
        <v>9</v>
      </c>
      <c r="O154" s="1">
        <v>226</v>
      </c>
      <c r="P154" s="1">
        <v>0</v>
      </c>
      <c r="S154" s="1">
        <v>0</v>
      </c>
      <c r="T154" s="1">
        <v>0.01</v>
      </c>
      <c r="U154" s="1">
        <v>0.03</v>
      </c>
      <c r="V154" s="1">
        <v>0.5</v>
      </c>
      <c r="W154" s="1">
        <v>0.30199999999999999</v>
      </c>
      <c r="X154" s="1">
        <v>3.2000000000000001E-2</v>
      </c>
      <c r="Y154" s="1">
        <v>0</v>
      </c>
      <c r="Z154" s="1">
        <v>0</v>
      </c>
    </row>
    <row r="155" spans="1:26" x14ac:dyDescent="0.25">
      <c r="A155" s="1">
        <v>4069</v>
      </c>
      <c r="B155" s="1" t="s">
        <v>185</v>
      </c>
      <c r="C155" s="1">
        <v>10</v>
      </c>
      <c r="D155" s="1">
        <v>14</v>
      </c>
      <c r="E155" s="1">
        <v>1.2</v>
      </c>
      <c r="F155" s="1">
        <v>1.2</v>
      </c>
      <c r="G155" s="1">
        <v>0.2</v>
      </c>
      <c r="H155" s="1">
        <v>0.2</v>
      </c>
      <c r="I155" s="1">
        <v>0.5</v>
      </c>
      <c r="J155" s="1">
        <v>0</v>
      </c>
      <c r="K155" s="1">
        <v>38</v>
      </c>
      <c r="L155" s="1">
        <v>37</v>
      </c>
      <c r="M155" s="1">
        <v>1.1000000000000001</v>
      </c>
      <c r="N155" s="1">
        <v>14</v>
      </c>
      <c r="O155" s="1">
        <v>254</v>
      </c>
      <c r="P155" s="1">
        <v>0</v>
      </c>
      <c r="Q155" s="1">
        <v>4443</v>
      </c>
      <c r="R155" s="1">
        <v>0</v>
      </c>
      <c r="S155" s="1">
        <v>30</v>
      </c>
      <c r="T155" s="1">
        <v>0.3</v>
      </c>
      <c r="U155" s="1">
        <v>0.09</v>
      </c>
      <c r="V155" s="1">
        <v>0.2</v>
      </c>
      <c r="W155" s="1">
        <v>0.13400000000000001</v>
      </c>
      <c r="X155" s="1">
        <v>0.09</v>
      </c>
      <c r="Y155" s="1">
        <v>0</v>
      </c>
      <c r="Z155" s="1">
        <v>0</v>
      </c>
    </row>
    <row r="156" spans="1:26" x14ac:dyDescent="0.25">
      <c r="A156" s="1">
        <v>4070</v>
      </c>
      <c r="B156" s="1" t="s">
        <v>186</v>
      </c>
      <c r="C156" s="1">
        <v>20</v>
      </c>
      <c r="D156" s="1">
        <v>25</v>
      </c>
      <c r="E156" s="1">
        <v>2.8</v>
      </c>
      <c r="F156" s="1">
        <v>2.8</v>
      </c>
      <c r="G156" s="1">
        <v>0.3</v>
      </c>
      <c r="H156" s="1">
        <v>0.3</v>
      </c>
      <c r="I156" s="1">
        <v>1.5</v>
      </c>
      <c r="J156" s="1">
        <v>0</v>
      </c>
      <c r="K156" s="1">
        <v>182</v>
      </c>
      <c r="L156" s="1">
        <v>57</v>
      </c>
      <c r="M156" s="1">
        <v>7.7</v>
      </c>
      <c r="N156" s="1">
        <v>16</v>
      </c>
      <c r="O156" s="1">
        <v>417</v>
      </c>
      <c r="P156" s="1">
        <v>0</v>
      </c>
      <c r="Q156" s="1">
        <v>4560</v>
      </c>
      <c r="S156" s="1">
        <v>77</v>
      </c>
      <c r="T156" s="1">
        <v>0.13</v>
      </c>
      <c r="U156" s="1">
        <v>0.26</v>
      </c>
      <c r="V156" s="1">
        <v>1.1000000000000001</v>
      </c>
      <c r="W156" s="1">
        <v>7.1999999999999995E-2</v>
      </c>
      <c r="X156" s="1">
        <v>0.6</v>
      </c>
      <c r="Y156" s="1">
        <v>0</v>
      </c>
      <c r="Z156" s="1">
        <v>0</v>
      </c>
    </row>
    <row r="157" spans="1:26" x14ac:dyDescent="0.25">
      <c r="A157" s="1">
        <v>4071</v>
      </c>
      <c r="B157" s="1" t="s">
        <v>187</v>
      </c>
      <c r="C157" s="1">
        <v>0</v>
      </c>
      <c r="D157" s="1">
        <v>22</v>
      </c>
      <c r="E157" s="1">
        <v>2.9</v>
      </c>
      <c r="F157" s="1">
        <v>2.9</v>
      </c>
      <c r="I157" s="1">
        <v>1.8</v>
      </c>
      <c r="J157" s="1">
        <v>0</v>
      </c>
      <c r="P157" s="1">
        <v>0</v>
      </c>
      <c r="Q157" s="1">
        <v>620</v>
      </c>
      <c r="S157" s="1">
        <v>68</v>
      </c>
    </row>
    <row r="158" spans="1:26" x14ac:dyDescent="0.25">
      <c r="A158" s="1">
        <v>4072</v>
      </c>
      <c r="B158" s="1" t="s">
        <v>188</v>
      </c>
      <c r="C158" s="1">
        <v>0</v>
      </c>
      <c r="D158" s="1">
        <v>21</v>
      </c>
      <c r="E158" s="1">
        <v>3.4</v>
      </c>
      <c r="F158" s="1">
        <v>3.4</v>
      </c>
      <c r="G158" s="1">
        <v>0.3</v>
      </c>
      <c r="H158" s="1">
        <v>0.3</v>
      </c>
      <c r="I158" s="1">
        <v>1.6</v>
      </c>
      <c r="J158" s="1">
        <v>0</v>
      </c>
      <c r="K158" s="1">
        <v>341</v>
      </c>
      <c r="L158" s="1">
        <v>76</v>
      </c>
      <c r="M158" s="1">
        <v>4.0999999999999996</v>
      </c>
      <c r="N158" s="1">
        <v>20</v>
      </c>
      <c r="O158" s="1">
        <v>611</v>
      </c>
      <c r="P158" s="1">
        <v>0</v>
      </c>
      <c r="Q158" s="1">
        <v>5300</v>
      </c>
      <c r="S158" s="1">
        <v>63</v>
      </c>
      <c r="T158" s="1">
        <v>0.36</v>
      </c>
      <c r="U158" s="1">
        <v>1.3</v>
      </c>
      <c r="V158" s="1">
        <v>1.3</v>
      </c>
      <c r="W158" s="1">
        <v>6.4000000000000001E-2</v>
      </c>
      <c r="X158" s="1">
        <v>0.192</v>
      </c>
      <c r="Y158" s="1">
        <v>0</v>
      </c>
      <c r="Z158" s="1">
        <v>0</v>
      </c>
    </row>
    <row r="159" spans="1:26" x14ac:dyDescent="0.25">
      <c r="A159" s="1">
        <v>4073</v>
      </c>
      <c r="B159" s="1" t="s">
        <v>189</v>
      </c>
      <c r="C159" s="1">
        <v>38</v>
      </c>
      <c r="D159" s="1">
        <v>41</v>
      </c>
      <c r="E159" s="1">
        <v>3.3</v>
      </c>
      <c r="F159" s="1">
        <v>3.3</v>
      </c>
      <c r="G159" s="1">
        <v>0.3</v>
      </c>
      <c r="H159" s="1">
        <v>0.3</v>
      </c>
      <c r="I159" s="1">
        <v>1.6</v>
      </c>
      <c r="J159" s="1">
        <v>0</v>
      </c>
      <c r="K159" s="1">
        <v>288</v>
      </c>
      <c r="L159" s="1">
        <v>123</v>
      </c>
      <c r="M159" s="1">
        <v>5.4</v>
      </c>
      <c r="N159" s="1">
        <v>56</v>
      </c>
      <c r="O159" s="1">
        <v>476</v>
      </c>
      <c r="P159" s="1">
        <v>0</v>
      </c>
      <c r="Q159" s="1">
        <v>4080</v>
      </c>
      <c r="S159" s="1">
        <v>89</v>
      </c>
      <c r="T159" s="1">
        <v>0.08</v>
      </c>
      <c r="U159" s="1">
        <v>1.1599999999999999</v>
      </c>
      <c r="V159" s="1">
        <v>1.4</v>
      </c>
    </row>
    <row r="160" spans="1:26" x14ac:dyDescent="0.25">
      <c r="A160" s="1">
        <v>4074</v>
      </c>
      <c r="B160" s="1" t="s">
        <v>190</v>
      </c>
      <c r="C160" s="1">
        <v>14</v>
      </c>
      <c r="D160" s="1">
        <v>42</v>
      </c>
      <c r="E160" s="1">
        <v>3.2</v>
      </c>
      <c r="F160" s="1">
        <v>3.2</v>
      </c>
      <c r="G160" s="1">
        <v>0.4</v>
      </c>
      <c r="H160" s="1">
        <v>0.4</v>
      </c>
      <c r="I160" s="1">
        <v>1.5</v>
      </c>
      <c r="J160" s="1">
        <v>0</v>
      </c>
      <c r="K160" s="1">
        <v>288</v>
      </c>
      <c r="L160" s="1">
        <v>80</v>
      </c>
      <c r="M160" s="1">
        <v>6.1</v>
      </c>
      <c r="P160" s="1">
        <v>0</v>
      </c>
      <c r="Q160" s="1">
        <v>2855</v>
      </c>
      <c r="S160" s="1">
        <v>27</v>
      </c>
      <c r="T160" s="1">
        <v>0.08</v>
      </c>
      <c r="U160" s="1">
        <v>0.28000000000000003</v>
      </c>
      <c r="V160" s="1">
        <v>0.3</v>
      </c>
    </row>
    <row r="161" spans="1:26" x14ac:dyDescent="0.25">
      <c r="A161" s="1">
        <v>4075</v>
      </c>
      <c r="B161" s="1" t="s">
        <v>191</v>
      </c>
      <c r="C161" s="1">
        <v>20</v>
      </c>
      <c r="D161" s="1">
        <v>20</v>
      </c>
      <c r="E161" s="1">
        <v>2.2000000000000002</v>
      </c>
      <c r="F161" s="1">
        <v>2.2000000000000002</v>
      </c>
      <c r="G161" s="1">
        <v>0.6</v>
      </c>
      <c r="H161" s="1">
        <v>0.6</v>
      </c>
      <c r="I161" s="1">
        <v>3.5</v>
      </c>
      <c r="J161" s="1">
        <v>0</v>
      </c>
      <c r="K161" s="1">
        <v>202</v>
      </c>
      <c r="L161" s="1">
        <v>83</v>
      </c>
      <c r="M161" s="1">
        <v>4.8</v>
      </c>
      <c r="N161" s="1">
        <v>91</v>
      </c>
      <c r="O161" s="1">
        <v>148</v>
      </c>
      <c r="P161" s="1">
        <v>0</v>
      </c>
      <c r="Q161" s="1">
        <v>3142</v>
      </c>
      <c r="R161" s="1">
        <v>0</v>
      </c>
      <c r="S161" s="1">
        <v>27</v>
      </c>
      <c r="T161" s="1">
        <v>0.08</v>
      </c>
      <c r="U161" s="1">
        <v>0.35</v>
      </c>
      <c r="V161" s="1">
        <v>0.8</v>
      </c>
      <c r="W161" s="1">
        <v>0.23799999999999999</v>
      </c>
      <c r="X161" s="1">
        <v>0.129</v>
      </c>
      <c r="Y161" s="1">
        <v>0</v>
      </c>
      <c r="Z161" s="1">
        <v>0</v>
      </c>
    </row>
    <row r="162" spans="1:26" x14ac:dyDescent="0.25">
      <c r="A162" s="1">
        <v>4076</v>
      </c>
      <c r="B162" s="1" t="s">
        <v>192</v>
      </c>
      <c r="C162" s="1">
        <v>5</v>
      </c>
      <c r="D162" s="1">
        <v>23</v>
      </c>
      <c r="E162" s="1">
        <v>2.6</v>
      </c>
      <c r="F162" s="1">
        <v>2.6</v>
      </c>
      <c r="G162" s="1">
        <v>0.3</v>
      </c>
      <c r="H162" s="1">
        <v>0.3</v>
      </c>
      <c r="I162" s="1">
        <v>1.4</v>
      </c>
      <c r="J162" s="1">
        <v>0</v>
      </c>
      <c r="K162" s="1">
        <v>48</v>
      </c>
      <c r="L162" s="1">
        <v>54</v>
      </c>
      <c r="M162" s="1">
        <v>2.7</v>
      </c>
      <c r="N162" s="1">
        <v>19</v>
      </c>
      <c r="O162" s="1">
        <v>498</v>
      </c>
      <c r="P162" s="1">
        <v>0</v>
      </c>
      <c r="Q162" s="1">
        <v>1830</v>
      </c>
      <c r="S162" s="1">
        <v>11</v>
      </c>
      <c r="T162" s="1">
        <v>0.13</v>
      </c>
      <c r="U162" s="1">
        <v>0.26</v>
      </c>
      <c r="V162" s="1">
        <v>0.9</v>
      </c>
      <c r="W162" s="1">
        <v>0.22500000000000001</v>
      </c>
      <c r="X162" s="1">
        <v>0.19</v>
      </c>
      <c r="Y162" s="1">
        <v>0</v>
      </c>
      <c r="Z162" s="1">
        <v>0</v>
      </c>
    </row>
    <row r="163" spans="1:26" x14ac:dyDescent="0.25">
      <c r="A163" s="1">
        <v>4077</v>
      </c>
      <c r="B163" s="1" t="s">
        <v>193</v>
      </c>
      <c r="C163" s="1">
        <v>16</v>
      </c>
      <c r="D163" s="1">
        <v>22</v>
      </c>
      <c r="E163" s="1">
        <v>2.7</v>
      </c>
      <c r="F163" s="1">
        <v>2.7</v>
      </c>
      <c r="I163" s="1">
        <v>3.6</v>
      </c>
      <c r="J163" s="1">
        <v>0</v>
      </c>
      <c r="K163" s="1">
        <v>246</v>
      </c>
      <c r="L163" s="1">
        <v>15</v>
      </c>
      <c r="M163" s="1">
        <v>1</v>
      </c>
      <c r="N163" s="1">
        <v>2</v>
      </c>
      <c r="O163" s="1">
        <v>211</v>
      </c>
      <c r="P163" s="1">
        <v>0</v>
      </c>
      <c r="Q163" s="1">
        <v>4360</v>
      </c>
      <c r="S163" s="1">
        <v>110</v>
      </c>
    </row>
    <row r="164" spans="1:26" x14ac:dyDescent="0.25">
      <c r="A164" s="1">
        <v>4078</v>
      </c>
      <c r="B164" s="1" t="s">
        <v>194</v>
      </c>
      <c r="C164" s="1">
        <v>0</v>
      </c>
      <c r="D164" s="1">
        <v>25</v>
      </c>
      <c r="E164" s="1">
        <v>3.1</v>
      </c>
      <c r="F164" s="1">
        <v>3.1</v>
      </c>
      <c r="I164" s="1">
        <v>1.5</v>
      </c>
      <c r="J164" s="1">
        <v>0</v>
      </c>
      <c r="K164" s="1">
        <v>172</v>
      </c>
      <c r="L164" s="1">
        <v>24</v>
      </c>
      <c r="M164" s="1">
        <v>0.2</v>
      </c>
      <c r="P164" s="1">
        <v>0</v>
      </c>
      <c r="Q164" s="1">
        <v>260</v>
      </c>
      <c r="S164" s="1">
        <v>20</v>
      </c>
    </row>
    <row r="165" spans="1:26" x14ac:dyDescent="0.25">
      <c r="A165" s="1">
        <v>4079</v>
      </c>
      <c r="B165" s="1" t="s">
        <v>195</v>
      </c>
      <c r="C165" s="1">
        <v>0</v>
      </c>
      <c r="D165" s="1">
        <v>20</v>
      </c>
      <c r="E165" s="1">
        <v>3.2</v>
      </c>
      <c r="F165" s="1">
        <v>3.2</v>
      </c>
      <c r="I165" s="1">
        <v>4.5</v>
      </c>
      <c r="J165" s="1">
        <v>0</v>
      </c>
      <c r="K165" s="1">
        <v>229</v>
      </c>
      <c r="L165" s="1">
        <v>2</v>
      </c>
      <c r="M165" s="1">
        <v>3.1</v>
      </c>
      <c r="P165" s="1">
        <v>0</v>
      </c>
      <c r="Q165" s="1">
        <v>1300</v>
      </c>
      <c r="S165" s="1">
        <v>37</v>
      </c>
      <c r="T165" s="1">
        <v>0.15</v>
      </c>
      <c r="U165" s="1">
        <v>0.14000000000000001</v>
      </c>
      <c r="V165" s="1">
        <v>1.2</v>
      </c>
    </row>
    <row r="166" spans="1:26" x14ac:dyDescent="0.25">
      <c r="A166" s="1">
        <v>4080</v>
      </c>
      <c r="B166" s="1" t="s">
        <v>196</v>
      </c>
      <c r="C166" s="1">
        <v>17</v>
      </c>
      <c r="D166" s="1">
        <v>14</v>
      </c>
      <c r="E166" s="1">
        <v>2</v>
      </c>
      <c r="F166" s="1">
        <v>2</v>
      </c>
      <c r="I166" s="1">
        <v>2.5</v>
      </c>
      <c r="J166" s="1">
        <v>0</v>
      </c>
      <c r="K166" s="1">
        <v>176</v>
      </c>
      <c r="L166" s="1">
        <v>34</v>
      </c>
      <c r="M166" s="1">
        <v>1.6</v>
      </c>
      <c r="N166" s="1">
        <v>38</v>
      </c>
      <c r="O166" s="1">
        <v>391</v>
      </c>
      <c r="P166" s="1">
        <v>0</v>
      </c>
      <c r="Q166" s="1">
        <v>1920</v>
      </c>
      <c r="S166" s="1">
        <v>72</v>
      </c>
      <c r="T166" s="1">
        <v>0.06</v>
      </c>
      <c r="U166" s="1">
        <v>0.17</v>
      </c>
      <c r="V166" s="1">
        <v>0.6</v>
      </c>
    </row>
    <row r="167" spans="1:26" x14ac:dyDescent="0.25">
      <c r="A167" s="1">
        <v>4081</v>
      </c>
      <c r="B167" s="1" t="s">
        <v>197</v>
      </c>
      <c r="C167" s="1">
        <v>15</v>
      </c>
      <c r="D167" s="1">
        <v>16</v>
      </c>
      <c r="E167" s="1">
        <v>2.6</v>
      </c>
      <c r="F167" s="1">
        <v>2.6</v>
      </c>
      <c r="G167" s="1">
        <v>0.5</v>
      </c>
      <c r="H167" s="1">
        <v>0.5</v>
      </c>
      <c r="I167" s="1">
        <v>1.8</v>
      </c>
      <c r="J167" s="1">
        <v>0</v>
      </c>
      <c r="K167" s="1">
        <v>133</v>
      </c>
      <c r="L167" s="1">
        <v>80</v>
      </c>
      <c r="M167" s="1">
        <v>45</v>
      </c>
      <c r="N167" s="1">
        <v>46</v>
      </c>
      <c r="O167" s="1">
        <v>521</v>
      </c>
      <c r="P167" s="1">
        <v>0</v>
      </c>
      <c r="Q167" s="1">
        <v>3930</v>
      </c>
      <c r="R167" s="1">
        <v>36</v>
      </c>
      <c r="S167" s="1">
        <v>140</v>
      </c>
      <c r="T167" s="1">
        <v>0.11</v>
      </c>
      <c r="U167" s="1">
        <v>0.15</v>
      </c>
      <c r="V167" s="1">
        <v>1.3</v>
      </c>
      <c r="W167" s="1">
        <v>0.56999999999999995</v>
      </c>
      <c r="X167" s="1">
        <v>0.14899999999999999</v>
      </c>
      <c r="Y167" s="1">
        <v>0</v>
      </c>
      <c r="Z167" s="1">
        <v>0</v>
      </c>
    </row>
    <row r="168" spans="1:26" x14ac:dyDescent="0.25">
      <c r="A168" s="1">
        <v>4082</v>
      </c>
      <c r="B168" s="1" t="s">
        <v>198</v>
      </c>
      <c r="C168" s="1">
        <v>20</v>
      </c>
      <c r="D168" s="1">
        <v>25</v>
      </c>
      <c r="E168" s="1">
        <v>2.1</v>
      </c>
      <c r="F168" s="1">
        <v>2.1</v>
      </c>
      <c r="G168" s="1">
        <v>0.8</v>
      </c>
      <c r="H168" s="1">
        <v>0.8</v>
      </c>
      <c r="I168" s="1">
        <v>1.6</v>
      </c>
      <c r="J168" s="1">
        <v>0</v>
      </c>
      <c r="K168" s="1">
        <v>20</v>
      </c>
      <c r="L168" s="1">
        <v>30</v>
      </c>
      <c r="M168" s="1">
        <v>2.9</v>
      </c>
      <c r="N168" s="1">
        <v>39</v>
      </c>
      <c r="O168" s="1">
        <v>237</v>
      </c>
      <c r="P168" s="1">
        <v>0</v>
      </c>
      <c r="Q168" s="1">
        <v>5040</v>
      </c>
      <c r="R168" s="1">
        <v>0</v>
      </c>
      <c r="S168" s="1">
        <v>177</v>
      </c>
      <c r="T168" s="1">
        <v>0.11</v>
      </c>
      <c r="U168" s="1">
        <v>0.28000000000000003</v>
      </c>
      <c r="V168" s="1">
        <v>1.4</v>
      </c>
      <c r="W168" s="1">
        <v>0.4</v>
      </c>
      <c r="X168" s="1">
        <v>0.09</v>
      </c>
      <c r="Y168" s="1">
        <v>0</v>
      </c>
      <c r="Z168" s="1">
        <v>0</v>
      </c>
    </row>
    <row r="169" spans="1:26" x14ac:dyDescent="0.25">
      <c r="A169" s="1">
        <v>4083</v>
      </c>
      <c r="B169" s="1" t="s">
        <v>199</v>
      </c>
      <c r="C169" s="1">
        <v>37.5</v>
      </c>
      <c r="D169" s="1">
        <v>25</v>
      </c>
      <c r="E169" s="1">
        <v>3.2</v>
      </c>
      <c r="F169" s="1">
        <v>3.2</v>
      </c>
      <c r="G169" s="1">
        <v>0.4</v>
      </c>
      <c r="H169" s="1">
        <v>0.4</v>
      </c>
      <c r="I169" s="1">
        <v>1</v>
      </c>
      <c r="J169" s="1">
        <v>0</v>
      </c>
      <c r="K169" s="1">
        <v>100</v>
      </c>
      <c r="L169" s="1">
        <v>37</v>
      </c>
      <c r="M169" s="1">
        <v>1.4</v>
      </c>
      <c r="N169" s="1">
        <v>37</v>
      </c>
      <c r="O169" s="1">
        <v>331</v>
      </c>
      <c r="P169" s="1">
        <v>0</v>
      </c>
      <c r="Q169" s="1">
        <v>5597</v>
      </c>
      <c r="R169" s="1">
        <v>0</v>
      </c>
      <c r="S169" s="1">
        <v>23</v>
      </c>
      <c r="T169" s="1">
        <v>0.1</v>
      </c>
      <c r="U169" s="1">
        <v>0.09</v>
      </c>
      <c r="V169" s="1">
        <v>0.7</v>
      </c>
      <c r="W169" s="1">
        <v>6.5000000000000002E-2</v>
      </c>
      <c r="X169" s="1">
        <v>0.19500000000000001</v>
      </c>
      <c r="Y169" s="1">
        <v>0</v>
      </c>
      <c r="Z169" s="1">
        <v>0</v>
      </c>
    </row>
    <row r="170" spans="1:26" x14ac:dyDescent="0.25">
      <c r="A170" s="1">
        <v>4084</v>
      </c>
      <c r="B170" s="1" t="s">
        <v>200</v>
      </c>
      <c r="C170" s="1">
        <v>0</v>
      </c>
      <c r="D170" s="1">
        <v>245</v>
      </c>
      <c r="E170" s="1">
        <v>34.200000000000003</v>
      </c>
      <c r="F170" s="1">
        <v>34.200000000000003</v>
      </c>
      <c r="G170" s="1">
        <v>1.8</v>
      </c>
      <c r="H170" s="1">
        <v>1.8</v>
      </c>
      <c r="I170" s="1">
        <v>12</v>
      </c>
      <c r="J170" s="1">
        <v>0</v>
      </c>
      <c r="K170" s="1">
        <v>880</v>
      </c>
      <c r="L170" s="1">
        <v>300</v>
      </c>
      <c r="M170" s="1">
        <v>15.2</v>
      </c>
      <c r="P170" s="1">
        <v>0</v>
      </c>
      <c r="Q170" s="1">
        <v>12996</v>
      </c>
      <c r="S170" s="1">
        <v>10</v>
      </c>
    </row>
    <row r="171" spans="1:26" x14ac:dyDescent="0.25">
      <c r="A171" s="1">
        <v>4085</v>
      </c>
      <c r="B171" s="1" t="s">
        <v>201</v>
      </c>
      <c r="C171" s="1">
        <v>29</v>
      </c>
      <c r="D171" s="1">
        <v>15</v>
      </c>
      <c r="E171" s="1">
        <v>1.5</v>
      </c>
      <c r="F171" s="1">
        <v>1.5</v>
      </c>
      <c r="I171" s="1">
        <v>2.1</v>
      </c>
      <c r="J171" s="1">
        <v>0</v>
      </c>
      <c r="K171" s="1">
        <v>84</v>
      </c>
      <c r="L171" s="1">
        <v>18</v>
      </c>
      <c r="M171" s="1">
        <v>2.2000000000000002</v>
      </c>
      <c r="N171" s="1">
        <v>5</v>
      </c>
      <c r="O171" s="1">
        <v>222</v>
      </c>
      <c r="P171" s="1">
        <v>0</v>
      </c>
      <c r="Q171" s="1">
        <v>2325</v>
      </c>
      <c r="S171" s="1">
        <v>78</v>
      </c>
      <c r="T171" s="1">
        <v>0.11</v>
      </c>
      <c r="U171" s="1">
        <v>0.15</v>
      </c>
      <c r="V171" s="1">
        <v>1.3</v>
      </c>
    </row>
    <row r="172" spans="1:26" x14ac:dyDescent="0.25">
      <c r="A172" s="1">
        <v>4086</v>
      </c>
      <c r="B172" s="1" t="s">
        <v>202</v>
      </c>
      <c r="C172" s="1">
        <v>23</v>
      </c>
      <c r="D172" s="1">
        <v>35</v>
      </c>
      <c r="E172" s="1">
        <v>5.3</v>
      </c>
      <c r="F172" s="1">
        <v>5.3</v>
      </c>
      <c r="I172" s="1">
        <v>2.5</v>
      </c>
      <c r="J172" s="1">
        <v>0</v>
      </c>
      <c r="K172" s="1">
        <v>169</v>
      </c>
      <c r="L172" s="1">
        <v>65</v>
      </c>
      <c r="M172" s="1">
        <v>2.7</v>
      </c>
      <c r="N172" s="1">
        <v>25</v>
      </c>
      <c r="O172" s="1">
        <v>457</v>
      </c>
      <c r="P172" s="1">
        <v>0</v>
      </c>
      <c r="Q172" s="1">
        <v>6650</v>
      </c>
      <c r="S172" s="1">
        <v>185</v>
      </c>
      <c r="T172" s="1">
        <v>7.0000000000000007E-2</v>
      </c>
      <c r="U172" s="1">
        <v>0.39</v>
      </c>
      <c r="V172" s="1">
        <v>2.2000000000000002</v>
      </c>
    </row>
    <row r="173" spans="1:26" x14ac:dyDescent="0.25">
      <c r="A173" s="1">
        <v>4087</v>
      </c>
      <c r="B173" s="1" t="s">
        <v>203</v>
      </c>
      <c r="C173" s="1">
        <v>0</v>
      </c>
      <c r="D173" s="1">
        <v>239</v>
      </c>
      <c r="E173" s="1">
        <v>32.200000000000003</v>
      </c>
      <c r="F173" s="1">
        <v>32.200000000000003</v>
      </c>
      <c r="G173" s="1">
        <v>2.6</v>
      </c>
      <c r="H173" s="1">
        <v>2.6</v>
      </c>
      <c r="I173" s="1">
        <v>15</v>
      </c>
      <c r="J173" s="1">
        <v>0</v>
      </c>
      <c r="P173" s="1">
        <v>0</v>
      </c>
      <c r="Q173" s="1">
        <v>1560</v>
      </c>
    </row>
    <row r="174" spans="1:26" x14ac:dyDescent="0.25">
      <c r="A174" s="1">
        <v>4088</v>
      </c>
      <c r="B174" s="1" t="s">
        <v>204</v>
      </c>
      <c r="C174" s="1">
        <v>25</v>
      </c>
      <c r="D174" s="1">
        <v>30</v>
      </c>
      <c r="E174" s="1">
        <v>4.7</v>
      </c>
      <c r="F174" s="1">
        <v>4.7</v>
      </c>
      <c r="I174" s="1">
        <v>3.8</v>
      </c>
      <c r="J174" s="1">
        <v>0</v>
      </c>
      <c r="K174" s="1">
        <v>316</v>
      </c>
      <c r="L174" s="1">
        <v>55</v>
      </c>
      <c r="M174" s="1">
        <v>2.2000000000000002</v>
      </c>
      <c r="N174" s="1">
        <v>5</v>
      </c>
      <c r="O174" s="1">
        <v>216</v>
      </c>
      <c r="P174" s="1">
        <v>0</v>
      </c>
      <c r="S174" s="1">
        <v>57</v>
      </c>
    </row>
    <row r="175" spans="1:26" x14ac:dyDescent="0.25">
      <c r="A175" s="1">
        <v>4089</v>
      </c>
      <c r="B175" s="1" t="s">
        <v>205</v>
      </c>
      <c r="C175" s="1">
        <v>55</v>
      </c>
      <c r="D175" s="1">
        <v>28</v>
      </c>
      <c r="E175" s="1">
        <v>5.0999999999999996</v>
      </c>
      <c r="F175" s="1">
        <v>5.0999999999999996</v>
      </c>
      <c r="I175" s="1">
        <v>1.9</v>
      </c>
      <c r="J175" s="1">
        <v>0</v>
      </c>
      <c r="K175" s="1">
        <v>180</v>
      </c>
      <c r="L175" s="1">
        <v>59</v>
      </c>
      <c r="P175" s="1">
        <v>0</v>
      </c>
    </row>
    <row r="176" spans="1:26" x14ac:dyDescent="0.25">
      <c r="A176" s="1">
        <v>4090</v>
      </c>
      <c r="B176" s="1" t="s">
        <v>206</v>
      </c>
      <c r="C176" s="1">
        <v>10</v>
      </c>
      <c r="D176" s="1">
        <v>17</v>
      </c>
      <c r="E176" s="1">
        <v>1.5</v>
      </c>
      <c r="F176" s="1">
        <v>1.5</v>
      </c>
      <c r="G176" s="1">
        <v>0.4</v>
      </c>
      <c r="H176" s="1">
        <v>0.4</v>
      </c>
      <c r="I176" s="1">
        <v>0.5</v>
      </c>
      <c r="J176" s="1">
        <v>0</v>
      </c>
      <c r="K176" s="1">
        <v>77</v>
      </c>
      <c r="L176" s="1">
        <v>34</v>
      </c>
      <c r="M176" s="1">
        <v>0.9</v>
      </c>
      <c r="N176" s="1">
        <v>59</v>
      </c>
      <c r="O176" s="1">
        <v>333</v>
      </c>
      <c r="P176" s="1">
        <v>0</v>
      </c>
      <c r="Q176" s="1">
        <v>1050</v>
      </c>
      <c r="S176" s="1">
        <v>15</v>
      </c>
      <c r="T176" s="1">
        <v>0.14000000000000001</v>
      </c>
      <c r="U176" s="1">
        <v>0.12</v>
      </c>
      <c r="V176" s="1">
        <v>0.7</v>
      </c>
    </row>
    <row r="177" spans="1:26" x14ac:dyDescent="0.25">
      <c r="A177" s="1">
        <v>4091</v>
      </c>
      <c r="B177" s="1" t="s">
        <v>207</v>
      </c>
      <c r="C177" s="1">
        <v>0</v>
      </c>
      <c r="D177" s="1">
        <v>18</v>
      </c>
      <c r="E177" s="1">
        <v>1.4</v>
      </c>
      <c r="F177" s="1">
        <v>1.4</v>
      </c>
      <c r="I177" s="1">
        <v>0.7</v>
      </c>
      <c r="J177" s="1">
        <v>0</v>
      </c>
      <c r="K177" s="1">
        <v>85</v>
      </c>
      <c r="L177" s="1">
        <v>56</v>
      </c>
      <c r="M177" s="1">
        <v>1.5</v>
      </c>
      <c r="P177" s="1">
        <v>0</v>
      </c>
      <c r="Q177" s="1">
        <v>160</v>
      </c>
      <c r="S177" s="1">
        <v>26</v>
      </c>
      <c r="T177" s="1">
        <v>0.03</v>
      </c>
      <c r="U177" s="1">
        <v>0.11</v>
      </c>
      <c r="V177" s="1">
        <v>0.7</v>
      </c>
    </row>
    <row r="178" spans="1:26" x14ac:dyDescent="0.25">
      <c r="A178" s="1">
        <v>4092</v>
      </c>
      <c r="B178" s="1" t="s">
        <v>208</v>
      </c>
      <c r="C178" s="1">
        <v>40</v>
      </c>
      <c r="D178" s="1">
        <v>48</v>
      </c>
      <c r="E178" s="1">
        <v>6.5</v>
      </c>
      <c r="F178" s="1">
        <v>6.5</v>
      </c>
      <c r="I178" s="1">
        <v>3.4</v>
      </c>
      <c r="J178" s="1">
        <v>0</v>
      </c>
      <c r="K178" s="1">
        <v>110</v>
      </c>
      <c r="L178" s="1">
        <v>80</v>
      </c>
      <c r="P178" s="1">
        <v>0</v>
      </c>
      <c r="S178" s="1">
        <v>114</v>
      </c>
    </row>
    <row r="179" spans="1:26" x14ac:dyDescent="0.25">
      <c r="A179" s="1">
        <v>4093</v>
      </c>
      <c r="B179" s="1" t="s">
        <v>209</v>
      </c>
      <c r="C179" s="1">
        <v>0</v>
      </c>
      <c r="D179" s="1">
        <v>18</v>
      </c>
      <c r="E179" s="1">
        <v>2.5</v>
      </c>
      <c r="F179" s="1">
        <v>2.5</v>
      </c>
      <c r="I179" s="1">
        <v>1.6</v>
      </c>
      <c r="J179" s="1">
        <v>0</v>
      </c>
      <c r="K179" s="1">
        <v>81</v>
      </c>
      <c r="L179" s="1">
        <v>25</v>
      </c>
      <c r="P179" s="1">
        <v>0</v>
      </c>
      <c r="Q179" s="1">
        <v>1700</v>
      </c>
      <c r="S179" s="1">
        <v>10</v>
      </c>
    </row>
    <row r="180" spans="1:26" x14ac:dyDescent="0.25">
      <c r="A180" s="1">
        <v>4094</v>
      </c>
      <c r="B180" s="1" t="s">
        <v>210</v>
      </c>
      <c r="C180" s="1">
        <v>25</v>
      </c>
      <c r="D180" s="1">
        <v>18</v>
      </c>
      <c r="E180" s="1">
        <v>2</v>
      </c>
      <c r="F180" s="1">
        <v>2</v>
      </c>
      <c r="I180" s="1">
        <v>3</v>
      </c>
      <c r="J180" s="1">
        <v>0</v>
      </c>
      <c r="K180" s="1">
        <v>170</v>
      </c>
      <c r="L180" s="1">
        <v>49</v>
      </c>
      <c r="M180" s="1">
        <v>3.8</v>
      </c>
      <c r="N180" s="1">
        <v>6</v>
      </c>
      <c r="O180" s="1">
        <v>217</v>
      </c>
      <c r="P180" s="1">
        <v>0</v>
      </c>
      <c r="Q180" s="1">
        <v>3560</v>
      </c>
      <c r="S180" s="1">
        <v>41</v>
      </c>
      <c r="T180" s="1">
        <v>0.14000000000000001</v>
      </c>
      <c r="U180" s="1">
        <v>0.15</v>
      </c>
      <c r="V180" s="1">
        <v>1</v>
      </c>
    </row>
    <row r="181" spans="1:26" x14ac:dyDescent="0.25">
      <c r="A181" s="1">
        <v>4095</v>
      </c>
      <c r="B181" s="1" t="s">
        <v>211</v>
      </c>
      <c r="C181" s="1">
        <v>35</v>
      </c>
      <c r="D181" s="1">
        <v>19</v>
      </c>
      <c r="E181" s="1">
        <v>1.8</v>
      </c>
      <c r="F181" s="1">
        <v>1.8</v>
      </c>
      <c r="J181" s="1">
        <v>0</v>
      </c>
      <c r="K181" s="1">
        <v>135</v>
      </c>
      <c r="L181" s="1">
        <v>6</v>
      </c>
      <c r="P181" s="1">
        <v>0</v>
      </c>
    </row>
    <row r="182" spans="1:26" x14ac:dyDescent="0.25">
      <c r="A182" s="1">
        <v>4096</v>
      </c>
      <c r="B182" s="1" t="s">
        <v>212</v>
      </c>
      <c r="C182" s="1">
        <v>22.4</v>
      </c>
      <c r="D182" s="1">
        <v>37</v>
      </c>
      <c r="E182" s="1">
        <v>2.8</v>
      </c>
      <c r="F182" s="1">
        <v>2.8</v>
      </c>
      <c r="G182" s="1">
        <v>0.1</v>
      </c>
      <c r="H182" s="1">
        <v>0.1</v>
      </c>
      <c r="I182" s="1">
        <v>1.7</v>
      </c>
      <c r="J182" s="1">
        <v>0</v>
      </c>
      <c r="K182" s="1">
        <v>46</v>
      </c>
      <c r="L182" s="1">
        <v>50</v>
      </c>
      <c r="M182" s="1">
        <v>0.6</v>
      </c>
      <c r="N182" s="1">
        <v>53</v>
      </c>
      <c r="O182" s="1">
        <v>321</v>
      </c>
      <c r="P182" s="1">
        <v>0</v>
      </c>
      <c r="Q182" s="1">
        <v>22</v>
      </c>
      <c r="S182" s="1">
        <v>40</v>
      </c>
      <c r="T182" s="1">
        <v>0.06</v>
      </c>
      <c r="U182" s="1">
        <v>0.05</v>
      </c>
      <c r="V182" s="1">
        <v>0.2</v>
      </c>
      <c r="W182" s="1">
        <v>0.16500000000000001</v>
      </c>
      <c r="X182" s="1">
        <v>0.15</v>
      </c>
      <c r="Y182" s="1">
        <v>0</v>
      </c>
      <c r="Z182" s="1">
        <v>0</v>
      </c>
    </row>
    <row r="183" spans="1:26" x14ac:dyDescent="0.25">
      <c r="A183" s="1">
        <v>4097</v>
      </c>
      <c r="B183" s="1" t="s">
        <v>213</v>
      </c>
      <c r="C183" s="1">
        <v>0</v>
      </c>
      <c r="D183" s="1">
        <v>261</v>
      </c>
      <c r="E183" s="1">
        <v>20</v>
      </c>
      <c r="F183" s="1">
        <v>20</v>
      </c>
      <c r="G183" s="1">
        <v>1.4</v>
      </c>
      <c r="H183" s="1">
        <v>1.4</v>
      </c>
      <c r="I183" s="1">
        <v>12.5</v>
      </c>
      <c r="J183" s="1">
        <v>0</v>
      </c>
      <c r="P183" s="1">
        <v>0</v>
      </c>
      <c r="S183" s="1">
        <v>3</v>
      </c>
    </row>
    <row r="184" spans="1:26" x14ac:dyDescent="0.25">
      <c r="A184" s="1">
        <v>4098</v>
      </c>
      <c r="B184" s="1" t="s">
        <v>214</v>
      </c>
      <c r="C184" s="1">
        <v>20</v>
      </c>
      <c r="D184" s="1">
        <v>19</v>
      </c>
      <c r="E184" s="1">
        <v>0.8</v>
      </c>
      <c r="F184" s="1">
        <v>0.8</v>
      </c>
      <c r="G184" s="1">
        <v>0.1</v>
      </c>
      <c r="H184" s="1">
        <v>0.1</v>
      </c>
      <c r="I184" s="1">
        <v>1</v>
      </c>
      <c r="J184" s="1">
        <v>0</v>
      </c>
      <c r="K184" s="1">
        <v>17</v>
      </c>
      <c r="L184" s="1">
        <v>14</v>
      </c>
      <c r="M184" s="1">
        <v>0.4</v>
      </c>
      <c r="N184" s="1">
        <v>2</v>
      </c>
      <c r="O184" s="1">
        <v>125</v>
      </c>
      <c r="P184" s="1">
        <v>0</v>
      </c>
      <c r="Q184" s="1">
        <v>0</v>
      </c>
      <c r="S184" s="1">
        <v>4</v>
      </c>
      <c r="T184" s="1">
        <v>0.01</v>
      </c>
      <c r="U184" s="1">
        <v>0.02</v>
      </c>
      <c r="V184" s="1">
        <v>0.4</v>
      </c>
      <c r="W184" s="1">
        <v>0.249</v>
      </c>
      <c r="X184" s="1">
        <v>7.5999999999999998E-2</v>
      </c>
      <c r="Y184" s="1">
        <v>0</v>
      </c>
      <c r="Z184" s="1">
        <v>0</v>
      </c>
    </row>
    <row r="185" spans="1:26" x14ac:dyDescent="0.25">
      <c r="A185" s="1">
        <v>4099</v>
      </c>
      <c r="B185" s="1" t="s">
        <v>215</v>
      </c>
      <c r="C185" s="1">
        <v>40</v>
      </c>
      <c r="D185" s="1">
        <v>30</v>
      </c>
      <c r="E185" s="1">
        <v>2.5</v>
      </c>
      <c r="F185" s="1">
        <v>2.5</v>
      </c>
      <c r="G185" s="1">
        <v>0.1</v>
      </c>
      <c r="H185" s="1">
        <v>0.1</v>
      </c>
      <c r="I185" s="1">
        <v>0.9</v>
      </c>
      <c r="J185" s="1">
        <v>0</v>
      </c>
      <c r="K185" s="1">
        <v>26</v>
      </c>
      <c r="L185" s="1">
        <v>51</v>
      </c>
      <c r="M185" s="1">
        <v>1.4</v>
      </c>
      <c r="N185" s="1">
        <v>20</v>
      </c>
      <c r="O185" s="1">
        <v>349</v>
      </c>
      <c r="P185" s="1">
        <v>0</v>
      </c>
      <c r="Q185" s="1">
        <v>8</v>
      </c>
      <c r="S185" s="1">
        <v>70</v>
      </c>
      <c r="T185" s="1">
        <v>0.11</v>
      </c>
      <c r="U185" s="1">
        <v>0.1</v>
      </c>
      <c r="V185" s="1">
        <v>0.6</v>
      </c>
      <c r="W185" s="1">
        <v>0.65200000000000002</v>
      </c>
      <c r="X185" s="1">
        <v>0.222</v>
      </c>
      <c r="Y185" s="1">
        <v>0</v>
      </c>
      <c r="Z185" s="1">
        <v>0</v>
      </c>
    </row>
    <row r="186" spans="1:26" x14ac:dyDescent="0.25">
      <c r="A186" s="1">
        <v>4100</v>
      </c>
      <c r="B186" s="1" t="s">
        <v>216</v>
      </c>
      <c r="C186" s="1">
        <v>39</v>
      </c>
      <c r="D186" s="1">
        <v>26</v>
      </c>
      <c r="E186" s="1">
        <v>3</v>
      </c>
      <c r="F186" s="1">
        <v>3</v>
      </c>
      <c r="G186" s="1">
        <v>0.3</v>
      </c>
      <c r="H186" s="1">
        <v>0.3</v>
      </c>
      <c r="I186" s="1">
        <v>3.2</v>
      </c>
      <c r="J186" s="1">
        <v>0</v>
      </c>
      <c r="K186" s="1">
        <v>33</v>
      </c>
      <c r="L186" s="1">
        <v>62</v>
      </c>
      <c r="M186" s="1">
        <v>0.73</v>
      </c>
      <c r="N186" s="1">
        <v>23</v>
      </c>
      <c r="O186" s="1">
        <v>300</v>
      </c>
      <c r="P186" s="1">
        <v>0</v>
      </c>
      <c r="Q186" s="1">
        <v>93</v>
      </c>
      <c r="R186" s="1">
        <v>0</v>
      </c>
      <c r="S186" s="1">
        <v>88</v>
      </c>
      <c r="T186" s="1">
        <v>0.08</v>
      </c>
      <c r="U186" s="1">
        <v>0.1</v>
      </c>
      <c r="V186" s="1">
        <v>0.7</v>
      </c>
      <c r="W186" s="1">
        <v>0.69599999999999995</v>
      </c>
      <c r="X186" s="1">
        <v>0.222</v>
      </c>
      <c r="Y186" s="1">
        <v>0</v>
      </c>
      <c r="Z186" s="1">
        <v>0</v>
      </c>
    </row>
    <row r="187" spans="1:26" x14ac:dyDescent="0.25">
      <c r="A187" s="1">
        <v>4101</v>
      </c>
      <c r="B187" s="1" t="s">
        <v>217</v>
      </c>
      <c r="C187" s="1">
        <v>25</v>
      </c>
      <c r="D187" s="1">
        <v>28</v>
      </c>
      <c r="E187" s="1">
        <v>2.6</v>
      </c>
      <c r="F187" s="1">
        <v>2.6</v>
      </c>
      <c r="G187" s="1">
        <v>1.1000000000000001</v>
      </c>
      <c r="H187" s="1">
        <v>1.1000000000000001</v>
      </c>
      <c r="I187" s="1">
        <v>5</v>
      </c>
      <c r="J187" s="1">
        <v>0</v>
      </c>
      <c r="K187" s="1">
        <v>200</v>
      </c>
      <c r="L187" s="1">
        <v>12</v>
      </c>
      <c r="M187" s="1">
        <v>1.2</v>
      </c>
      <c r="N187" s="1">
        <v>48</v>
      </c>
      <c r="O187" s="1">
        <v>361</v>
      </c>
      <c r="P187" s="1">
        <v>0</v>
      </c>
      <c r="Q187" s="1">
        <v>2850</v>
      </c>
      <c r="S187" s="1">
        <v>63</v>
      </c>
      <c r="T187" s="1">
        <v>0.05</v>
      </c>
      <c r="U187" s="1">
        <v>0.12</v>
      </c>
      <c r="V187" s="1">
        <v>0.7</v>
      </c>
      <c r="W187" s="1">
        <v>0.39700000000000002</v>
      </c>
      <c r="X187" s="1">
        <v>0.185</v>
      </c>
      <c r="Y187" s="1">
        <v>0</v>
      </c>
      <c r="Z187" s="1">
        <v>0</v>
      </c>
    </row>
    <row r="188" spans="1:26" x14ac:dyDescent="0.25">
      <c r="A188" s="1">
        <v>4102</v>
      </c>
      <c r="B188" s="1" t="s">
        <v>218</v>
      </c>
      <c r="C188" s="1">
        <v>20</v>
      </c>
      <c r="D188" s="1">
        <v>25</v>
      </c>
      <c r="E188" s="1">
        <v>2.9</v>
      </c>
      <c r="F188" s="1">
        <v>2.9</v>
      </c>
      <c r="I188" s="1">
        <v>3.6</v>
      </c>
      <c r="J188" s="1">
        <v>0</v>
      </c>
      <c r="K188" s="1">
        <v>190</v>
      </c>
      <c r="L188" s="1">
        <v>18</v>
      </c>
      <c r="M188" s="1">
        <v>3.2</v>
      </c>
      <c r="N188" s="1">
        <v>3</v>
      </c>
      <c r="O188" s="1">
        <v>284</v>
      </c>
      <c r="P188" s="1">
        <v>0</v>
      </c>
      <c r="Q188" s="1">
        <v>5520</v>
      </c>
      <c r="S188" s="1">
        <v>13</v>
      </c>
    </row>
    <row r="189" spans="1:26" x14ac:dyDescent="0.25">
      <c r="A189" s="1">
        <v>4103</v>
      </c>
      <c r="B189" s="1" t="s">
        <v>219</v>
      </c>
      <c r="C189" s="1">
        <v>20</v>
      </c>
      <c r="D189" s="1">
        <v>121</v>
      </c>
      <c r="E189" s="1">
        <v>6</v>
      </c>
      <c r="F189" s="1">
        <v>6</v>
      </c>
      <c r="G189" s="1">
        <v>0.5</v>
      </c>
      <c r="H189" s="1">
        <v>0.5</v>
      </c>
      <c r="I189" s="1">
        <v>1.5</v>
      </c>
      <c r="J189" s="1">
        <v>0</v>
      </c>
      <c r="K189" s="1">
        <v>24</v>
      </c>
      <c r="L189" s="1">
        <v>181</v>
      </c>
      <c r="M189" s="1">
        <v>1.5</v>
      </c>
      <c r="N189" s="1">
        <v>18</v>
      </c>
      <c r="O189" s="1">
        <v>373</v>
      </c>
      <c r="P189" s="1">
        <v>0</v>
      </c>
      <c r="Q189" s="1">
        <v>0</v>
      </c>
      <c r="R189" s="1">
        <v>0</v>
      </c>
      <c r="S189" s="1">
        <v>10</v>
      </c>
      <c r="T189" s="1">
        <v>0.24</v>
      </c>
      <c r="U189" s="1">
        <v>0.03</v>
      </c>
      <c r="V189" s="1">
        <v>0.9</v>
      </c>
      <c r="W189" s="1">
        <v>0.59599999999999997</v>
      </c>
      <c r="X189" s="1">
        <v>1.2350000000000001</v>
      </c>
      <c r="Y189" s="1">
        <v>0</v>
      </c>
      <c r="Z189" s="1">
        <v>0</v>
      </c>
    </row>
    <row r="190" spans="1:26" x14ac:dyDescent="0.25">
      <c r="A190" s="1">
        <v>4104</v>
      </c>
      <c r="B190" s="1" t="s">
        <v>220</v>
      </c>
      <c r="C190" s="1">
        <v>20</v>
      </c>
      <c r="D190" s="1">
        <v>29</v>
      </c>
      <c r="E190" s="1">
        <v>1.4</v>
      </c>
      <c r="F190" s="1">
        <v>1.4</v>
      </c>
      <c r="I190" s="1">
        <v>1.5</v>
      </c>
      <c r="J190" s="1">
        <v>0</v>
      </c>
      <c r="K190" s="1">
        <v>80</v>
      </c>
      <c r="L190" s="1">
        <v>58</v>
      </c>
      <c r="M190" s="1">
        <v>2</v>
      </c>
      <c r="P190" s="1">
        <v>0</v>
      </c>
      <c r="Q190" s="1">
        <v>10</v>
      </c>
      <c r="S190" s="1">
        <v>20</v>
      </c>
      <c r="T190" s="1">
        <v>0.06</v>
      </c>
      <c r="U190" s="1">
        <v>0.04</v>
      </c>
      <c r="V190" s="1">
        <v>0.5</v>
      </c>
    </row>
    <row r="191" spans="1:26" x14ac:dyDescent="0.25">
      <c r="A191" s="1">
        <v>4105</v>
      </c>
      <c r="B191" s="1" t="s">
        <v>221</v>
      </c>
      <c r="C191" s="1">
        <v>50</v>
      </c>
      <c r="D191" s="1">
        <v>114</v>
      </c>
      <c r="E191" s="1">
        <v>2.5</v>
      </c>
      <c r="F191" s="1">
        <v>2.5</v>
      </c>
      <c r="G191" s="1">
        <v>10</v>
      </c>
      <c r="H191" s="1">
        <v>10</v>
      </c>
      <c r="I191" s="1">
        <v>4.9000000000000004</v>
      </c>
      <c r="J191" s="1">
        <v>0</v>
      </c>
      <c r="K191" s="1">
        <v>140</v>
      </c>
      <c r="L191" s="1">
        <v>30</v>
      </c>
      <c r="P191" s="1">
        <v>0</v>
      </c>
      <c r="S191" s="1">
        <v>14</v>
      </c>
    </row>
    <row r="192" spans="1:26" x14ac:dyDescent="0.25">
      <c r="A192" s="1">
        <v>4106</v>
      </c>
      <c r="B192" s="1" t="s">
        <v>222</v>
      </c>
      <c r="C192" s="1">
        <v>34</v>
      </c>
      <c r="D192" s="1">
        <v>37</v>
      </c>
      <c r="E192" s="1">
        <v>1.2</v>
      </c>
      <c r="F192" s="1">
        <v>1.2</v>
      </c>
      <c r="G192" s="1">
        <v>1.6</v>
      </c>
      <c r="H192" s="1">
        <v>1.6</v>
      </c>
      <c r="I192" s="1">
        <v>4.9000000000000004</v>
      </c>
      <c r="J192" s="1">
        <v>0</v>
      </c>
      <c r="K192" s="1">
        <v>136</v>
      </c>
      <c r="L192" s="1">
        <v>9</v>
      </c>
      <c r="P192" s="1">
        <v>0</v>
      </c>
      <c r="Q192" s="1">
        <v>330</v>
      </c>
      <c r="S192" s="1">
        <v>20</v>
      </c>
      <c r="T192" s="1">
        <v>0.02</v>
      </c>
      <c r="U192" s="1">
        <v>0.11</v>
      </c>
      <c r="V192" s="1">
        <v>0.4</v>
      </c>
    </row>
    <row r="193" spans="1:26" x14ac:dyDescent="0.25">
      <c r="A193" s="1">
        <v>4107</v>
      </c>
      <c r="B193" s="1" t="s">
        <v>223</v>
      </c>
      <c r="C193" s="1">
        <v>10</v>
      </c>
      <c r="D193" s="1">
        <v>15</v>
      </c>
      <c r="E193" s="1">
        <v>2.2000000000000002</v>
      </c>
      <c r="F193" s="1">
        <v>2.2000000000000002</v>
      </c>
      <c r="I193" s="1">
        <v>3.2</v>
      </c>
      <c r="J193" s="1">
        <v>0</v>
      </c>
      <c r="K193" s="1">
        <v>112</v>
      </c>
      <c r="L193" s="1">
        <v>17</v>
      </c>
      <c r="M193" s="1">
        <v>4</v>
      </c>
      <c r="N193" s="1">
        <v>12</v>
      </c>
      <c r="O193" s="1">
        <v>424</v>
      </c>
      <c r="P193" s="1">
        <v>0</v>
      </c>
      <c r="S193" s="1">
        <v>4</v>
      </c>
    </row>
    <row r="194" spans="1:26" x14ac:dyDescent="0.25">
      <c r="A194" s="1">
        <v>4108</v>
      </c>
      <c r="B194" s="1" t="s">
        <v>224</v>
      </c>
      <c r="C194" s="1">
        <v>5</v>
      </c>
      <c r="D194" s="1">
        <v>6</v>
      </c>
      <c r="E194" s="1">
        <v>0.6</v>
      </c>
      <c r="F194" s="1">
        <v>0.6</v>
      </c>
      <c r="I194" s="1">
        <v>0.8</v>
      </c>
      <c r="J194" s="1">
        <v>0</v>
      </c>
      <c r="P194" s="1">
        <v>0</v>
      </c>
    </row>
    <row r="195" spans="1:26" x14ac:dyDescent="0.25">
      <c r="A195" s="1">
        <v>4109</v>
      </c>
      <c r="B195" s="1" t="s">
        <v>225</v>
      </c>
      <c r="C195" s="1">
        <v>5</v>
      </c>
      <c r="D195" s="1">
        <v>13</v>
      </c>
      <c r="E195" s="1">
        <v>1.3</v>
      </c>
      <c r="F195" s="1">
        <v>1.3</v>
      </c>
      <c r="I195" s="1">
        <v>1.7</v>
      </c>
      <c r="J195" s="1">
        <v>0</v>
      </c>
      <c r="K195" s="1">
        <v>15</v>
      </c>
      <c r="L195" s="1">
        <v>18</v>
      </c>
      <c r="M195" s="1">
        <v>0.8</v>
      </c>
      <c r="P195" s="1">
        <v>0</v>
      </c>
      <c r="Q195" s="1">
        <v>40</v>
      </c>
      <c r="T195" s="1">
        <v>0.05</v>
      </c>
      <c r="U195" s="1">
        <v>0.06</v>
      </c>
      <c r="V195" s="1">
        <v>0.7</v>
      </c>
    </row>
    <row r="196" spans="1:26" x14ac:dyDescent="0.25">
      <c r="A196" s="1">
        <v>4110</v>
      </c>
      <c r="B196" s="1" t="s">
        <v>226</v>
      </c>
      <c r="C196" s="1">
        <v>5</v>
      </c>
      <c r="D196" s="1">
        <v>16</v>
      </c>
      <c r="E196" s="1">
        <v>1.5</v>
      </c>
      <c r="F196" s="1">
        <v>1.5</v>
      </c>
      <c r="I196" s="1">
        <v>1.7</v>
      </c>
      <c r="J196" s="1">
        <v>0</v>
      </c>
      <c r="P196" s="1">
        <v>0</v>
      </c>
    </row>
    <row r="197" spans="1:26" x14ac:dyDescent="0.25">
      <c r="A197" s="1">
        <v>4111</v>
      </c>
      <c r="B197" s="1" t="s">
        <v>227</v>
      </c>
      <c r="C197" s="1">
        <v>5</v>
      </c>
      <c r="D197" s="1">
        <v>18</v>
      </c>
      <c r="E197" s="1">
        <v>1.2</v>
      </c>
      <c r="F197" s="1">
        <v>1.2</v>
      </c>
      <c r="I197" s="1">
        <v>1.6</v>
      </c>
      <c r="J197" s="1">
        <v>0</v>
      </c>
      <c r="K197" s="1">
        <v>51</v>
      </c>
      <c r="L197" s="1">
        <v>34</v>
      </c>
      <c r="M197" s="1">
        <v>0.3</v>
      </c>
      <c r="P197" s="1">
        <v>0</v>
      </c>
      <c r="Q197" s="1">
        <v>20</v>
      </c>
      <c r="S197" s="1">
        <v>20</v>
      </c>
      <c r="T197" s="1">
        <v>0.01</v>
      </c>
      <c r="U197" s="1">
        <v>0.06</v>
      </c>
      <c r="V197" s="1">
        <v>0.3</v>
      </c>
    </row>
    <row r="198" spans="1:26" x14ac:dyDescent="0.25">
      <c r="A198" s="1">
        <v>4112</v>
      </c>
      <c r="B198" s="1" t="s">
        <v>228</v>
      </c>
      <c r="C198" s="1">
        <v>5</v>
      </c>
      <c r="D198" s="1">
        <v>17</v>
      </c>
      <c r="E198" s="1">
        <v>1.8</v>
      </c>
      <c r="F198" s="1">
        <v>1.8</v>
      </c>
      <c r="I198" s="1">
        <v>2.1</v>
      </c>
      <c r="J198" s="1">
        <v>0</v>
      </c>
      <c r="K198" s="1">
        <v>100</v>
      </c>
      <c r="L198" s="1">
        <v>21</v>
      </c>
      <c r="M198" s="1">
        <v>3</v>
      </c>
      <c r="P198" s="1">
        <v>0</v>
      </c>
      <c r="Q198" s="1">
        <v>745</v>
      </c>
      <c r="S198" s="1">
        <v>3</v>
      </c>
      <c r="T198" s="1">
        <v>0.03</v>
      </c>
      <c r="U198" s="1">
        <v>0.12</v>
      </c>
      <c r="V198" s="1">
        <v>0.5</v>
      </c>
    </row>
    <row r="199" spans="1:26" x14ac:dyDescent="0.25">
      <c r="A199" s="1">
        <v>4113</v>
      </c>
      <c r="B199" s="1" t="s">
        <v>229</v>
      </c>
      <c r="C199" s="1">
        <v>5</v>
      </c>
      <c r="D199" s="1">
        <v>10</v>
      </c>
      <c r="E199" s="1">
        <v>1.1000000000000001</v>
      </c>
      <c r="F199" s="1">
        <v>1.1000000000000001</v>
      </c>
      <c r="I199" s="1">
        <v>1.8</v>
      </c>
      <c r="J199" s="1">
        <v>0</v>
      </c>
      <c r="K199" s="1">
        <v>63</v>
      </c>
      <c r="L199" s="1">
        <v>41</v>
      </c>
      <c r="P199" s="1">
        <v>0</v>
      </c>
    </row>
    <row r="200" spans="1:26" x14ac:dyDescent="0.25">
      <c r="A200" s="1">
        <v>4114</v>
      </c>
      <c r="B200" s="1" t="s">
        <v>230</v>
      </c>
      <c r="C200" s="1">
        <v>5</v>
      </c>
      <c r="D200" s="1">
        <v>13</v>
      </c>
      <c r="E200" s="1">
        <v>0.8</v>
      </c>
      <c r="F200" s="1">
        <v>0.8</v>
      </c>
      <c r="I200" s="1">
        <v>0.7</v>
      </c>
      <c r="J200" s="1">
        <v>0</v>
      </c>
      <c r="K200" s="1">
        <v>25</v>
      </c>
      <c r="L200" s="1">
        <v>20</v>
      </c>
      <c r="M200" s="1">
        <v>1.2</v>
      </c>
      <c r="N200" s="1">
        <v>1208</v>
      </c>
      <c r="O200" s="1">
        <v>23</v>
      </c>
      <c r="P200" s="1">
        <v>0</v>
      </c>
      <c r="Q200" s="1">
        <v>100</v>
      </c>
      <c r="S200" s="1">
        <v>4</v>
      </c>
      <c r="T200" s="1">
        <v>0.01</v>
      </c>
      <c r="U200" s="1">
        <v>0.02</v>
      </c>
      <c r="V200" s="1">
        <v>0.2</v>
      </c>
      <c r="W200" s="1">
        <v>3.7999999999999999E-2</v>
      </c>
      <c r="X200" s="1">
        <v>8.9999999999999993E-3</v>
      </c>
      <c r="Y200" s="1">
        <v>0</v>
      </c>
      <c r="Z200" s="1">
        <v>0</v>
      </c>
    </row>
    <row r="201" spans="1:26" x14ac:dyDescent="0.25">
      <c r="A201" s="1">
        <v>4115</v>
      </c>
      <c r="B201" s="1" t="s">
        <v>231</v>
      </c>
      <c r="C201" s="1">
        <v>0</v>
      </c>
      <c r="D201" s="1">
        <v>39</v>
      </c>
      <c r="E201" s="1">
        <v>5</v>
      </c>
      <c r="F201" s="1">
        <v>5</v>
      </c>
      <c r="I201" s="1">
        <v>2</v>
      </c>
      <c r="J201" s="1">
        <v>0</v>
      </c>
      <c r="K201" s="1">
        <v>22</v>
      </c>
      <c r="L201" s="1">
        <v>33</v>
      </c>
      <c r="M201" s="1">
        <v>1.1000000000000001</v>
      </c>
      <c r="P201" s="1">
        <v>0</v>
      </c>
    </row>
    <row r="202" spans="1:26" x14ac:dyDescent="0.25">
      <c r="A202" s="1">
        <v>4116</v>
      </c>
      <c r="B202" s="1" t="s">
        <v>232</v>
      </c>
      <c r="C202" s="1">
        <v>30</v>
      </c>
      <c r="D202" s="1">
        <v>22</v>
      </c>
      <c r="E202" s="1">
        <v>1.4</v>
      </c>
      <c r="F202" s="1">
        <v>1.4</v>
      </c>
      <c r="I202" s="1">
        <v>0.7</v>
      </c>
      <c r="J202" s="1">
        <v>0</v>
      </c>
      <c r="K202" s="1">
        <v>12</v>
      </c>
      <c r="L202" s="1">
        <v>5</v>
      </c>
      <c r="M202" s="1">
        <v>1.3</v>
      </c>
      <c r="P202" s="1">
        <v>0</v>
      </c>
      <c r="Q202" s="1">
        <v>18</v>
      </c>
      <c r="T202" s="1">
        <v>0.02</v>
      </c>
      <c r="U202" s="1">
        <v>0.03</v>
      </c>
      <c r="V202" s="1">
        <v>0.1</v>
      </c>
    </row>
    <row r="203" spans="1:26" x14ac:dyDescent="0.25">
      <c r="A203" s="1">
        <v>4117</v>
      </c>
      <c r="B203" s="1" t="s">
        <v>233</v>
      </c>
      <c r="C203" s="1">
        <v>30</v>
      </c>
      <c r="D203" s="1">
        <v>24</v>
      </c>
      <c r="E203" s="1">
        <v>1.3</v>
      </c>
      <c r="F203" s="1">
        <v>1.3</v>
      </c>
      <c r="I203" s="1">
        <v>1.2</v>
      </c>
      <c r="J203" s="1">
        <v>0</v>
      </c>
      <c r="K203" s="1">
        <v>50</v>
      </c>
      <c r="L203" s="1">
        <v>35</v>
      </c>
      <c r="M203" s="1">
        <v>1.2</v>
      </c>
      <c r="P203" s="1">
        <v>0</v>
      </c>
      <c r="S203" s="1">
        <v>12</v>
      </c>
      <c r="T203" s="1">
        <v>0.05</v>
      </c>
      <c r="U203" s="1">
        <v>0.1</v>
      </c>
    </row>
    <row r="204" spans="1:26" x14ac:dyDescent="0.25">
      <c r="A204" s="1">
        <v>4118</v>
      </c>
      <c r="B204" s="1" t="s">
        <v>234</v>
      </c>
      <c r="C204" s="1">
        <v>0</v>
      </c>
      <c r="D204" s="1">
        <v>16</v>
      </c>
      <c r="E204" s="1">
        <v>2.5</v>
      </c>
      <c r="F204" s="1">
        <v>2.5</v>
      </c>
      <c r="I204" s="1">
        <v>2.2999999999999998</v>
      </c>
      <c r="J204" s="1">
        <v>0</v>
      </c>
      <c r="K204" s="1">
        <v>204</v>
      </c>
      <c r="L204" s="1">
        <v>33</v>
      </c>
      <c r="M204" s="1">
        <v>9</v>
      </c>
      <c r="P204" s="1">
        <v>0</v>
      </c>
    </row>
    <row r="205" spans="1:26" x14ac:dyDescent="0.25">
      <c r="A205" s="1">
        <v>4119</v>
      </c>
      <c r="B205" s="1" t="s">
        <v>235</v>
      </c>
      <c r="C205" s="1">
        <v>0</v>
      </c>
      <c r="D205" s="1">
        <v>340</v>
      </c>
      <c r="E205" s="1">
        <v>52.5</v>
      </c>
      <c r="F205" s="1">
        <v>52.5</v>
      </c>
      <c r="G205" s="1">
        <v>3.2</v>
      </c>
      <c r="H205" s="1">
        <v>3.2</v>
      </c>
      <c r="I205" s="1">
        <v>6.6</v>
      </c>
      <c r="J205" s="1">
        <v>0</v>
      </c>
      <c r="K205" s="1">
        <v>44</v>
      </c>
      <c r="L205" s="1">
        <v>1291</v>
      </c>
      <c r="M205" s="1">
        <v>16.100000000000001</v>
      </c>
      <c r="P205" s="1">
        <v>0</v>
      </c>
      <c r="T205" s="1">
        <v>2.33</v>
      </c>
      <c r="U205" s="1">
        <v>5.44</v>
      </c>
      <c r="V205" s="1">
        <v>36.700000000000003</v>
      </c>
    </row>
    <row r="206" spans="1:26" x14ac:dyDescent="0.25">
      <c r="A206" s="1">
        <v>4120</v>
      </c>
      <c r="B206" s="1" t="s">
        <v>236</v>
      </c>
      <c r="C206" s="1">
        <v>0</v>
      </c>
      <c r="D206" s="1">
        <v>95</v>
      </c>
      <c r="E206" s="1">
        <v>16.2</v>
      </c>
      <c r="F206" s="1">
        <v>16.2</v>
      </c>
      <c r="G206" s="1">
        <v>1.3</v>
      </c>
      <c r="H206" s="1">
        <v>1.3</v>
      </c>
      <c r="I206" s="1">
        <v>2</v>
      </c>
      <c r="J206" s="1">
        <v>0</v>
      </c>
      <c r="K206" s="1">
        <v>30</v>
      </c>
      <c r="L206" s="1">
        <v>272</v>
      </c>
      <c r="M206" s="1">
        <v>5</v>
      </c>
      <c r="P206" s="1">
        <v>0</v>
      </c>
      <c r="T206" s="1">
        <v>0.77</v>
      </c>
      <c r="U206" s="1">
        <v>1.06</v>
      </c>
      <c r="V206" s="1">
        <v>8.3000000000000007</v>
      </c>
    </row>
    <row r="207" spans="1:26" x14ac:dyDescent="0.25">
      <c r="A207" s="1">
        <v>4121</v>
      </c>
      <c r="B207" s="1" t="s">
        <v>237</v>
      </c>
      <c r="C207" s="1">
        <v>10</v>
      </c>
      <c r="D207" s="1">
        <v>304</v>
      </c>
      <c r="E207" s="1">
        <v>10.6</v>
      </c>
      <c r="F207" s="1">
        <v>10.6</v>
      </c>
      <c r="G207" s="1">
        <v>0.2</v>
      </c>
      <c r="H207" s="1">
        <v>0.2</v>
      </c>
      <c r="I207" s="1">
        <v>7</v>
      </c>
      <c r="J207" s="1">
        <v>0</v>
      </c>
      <c r="K207" s="1">
        <v>357</v>
      </c>
      <c r="L207" s="1">
        <v>201</v>
      </c>
      <c r="M207" s="1">
        <v>56.1</v>
      </c>
      <c r="N207" s="1">
        <v>70</v>
      </c>
      <c r="O207" s="1">
        <v>708</v>
      </c>
      <c r="P207" s="1">
        <v>0</v>
      </c>
      <c r="Q207" s="1">
        <v>20</v>
      </c>
      <c r="S207" s="1">
        <v>1</v>
      </c>
      <c r="T207" s="1">
        <v>0.15</v>
      </c>
      <c r="U207" s="1">
        <v>0.55000000000000004</v>
      </c>
      <c r="V207" s="1">
        <v>2.7</v>
      </c>
      <c r="W207" s="1">
        <v>21.477</v>
      </c>
      <c r="X207" s="1">
        <v>0.95</v>
      </c>
      <c r="Y207" s="1">
        <v>0</v>
      </c>
      <c r="Z207" s="1">
        <v>0</v>
      </c>
    </row>
    <row r="208" spans="1:26" x14ac:dyDescent="0.25">
      <c r="A208" s="1">
        <v>4122</v>
      </c>
      <c r="B208" s="1" t="s">
        <v>238</v>
      </c>
      <c r="C208" s="1">
        <v>10</v>
      </c>
      <c r="D208" s="1">
        <v>274</v>
      </c>
      <c r="E208" s="1">
        <v>36</v>
      </c>
      <c r="F208" s="1">
        <v>36</v>
      </c>
      <c r="G208" s="1">
        <v>4</v>
      </c>
      <c r="H208" s="1">
        <v>4</v>
      </c>
      <c r="I208" s="1">
        <v>17</v>
      </c>
      <c r="J208" s="1">
        <v>0</v>
      </c>
      <c r="K208" s="1">
        <v>184</v>
      </c>
      <c r="L208" s="1">
        <v>606</v>
      </c>
      <c r="M208" s="1">
        <v>35</v>
      </c>
      <c r="P208" s="1">
        <v>0</v>
      </c>
      <c r="T208" s="1">
        <v>0.16</v>
      </c>
      <c r="U208" s="1">
        <v>1.59</v>
      </c>
      <c r="V208" s="1">
        <v>23.4</v>
      </c>
    </row>
    <row r="209" spans="1:26" x14ac:dyDescent="0.25">
      <c r="A209" s="1">
        <v>4123</v>
      </c>
      <c r="B209" s="1" t="s">
        <v>239</v>
      </c>
      <c r="C209" s="1">
        <v>25</v>
      </c>
      <c r="D209" s="1">
        <v>39</v>
      </c>
      <c r="E209" s="1">
        <v>5.5</v>
      </c>
      <c r="F209" s="1">
        <v>5.5</v>
      </c>
      <c r="G209" s="1">
        <v>0.5</v>
      </c>
      <c r="H209" s="1">
        <v>0.5</v>
      </c>
      <c r="I209" s="1">
        <v>3</v>
      </c>
      <c r="J209" s="1">
        <v>0</v>
      </c>
      <c r="K209" s="1">
        <v>27</v>
      </c>
      <c r="L209" s="1">
        <v>89</v>
      </c>
      <c r="M209" s="1">
        <v>5.2</v>
      </c>
      <c r="P209" s="1">
        <v>0</v>
      </c>
    </row>
    <row r="210" spans="1:26" x14ac:dyDescent="0.25">
      <c r="A210" s="1">
        <v>4124</v>
      </c>
      <c r="B210" s="1" t="s">
        <v>240</v>
      </c>
      <c r="C210" s="1">
        <v>10</v>
      </c>
      <c r="D210" s="1">
        <v>32</v>
      </c>
      <c r="E210" s="1">
        <v>4</v>
      </c>
      <c r="F210" s="1">
        <v>4</v>
      </c>
      <c r="G210" s="1">
        <v>0.3</v>
      </c>
      <c r="H210" s="1">
        <v>0.3</v>
      </c>
      <c r="I210" s="1">
        <v>1.1000000000000001</v>
      </c>
      <c r="J210" s="1">
        <v>0</v>
      </c>
      <c r="K210" s="1">
        <v>28</v>
      </c>
      <c r="L210" s="1">
        <v>80</v>
      </c>
      <c r="M210" s="1">
        <v>1.3</v>
      </c>
      <c r="N210" s="1">
        <v>12</v>
      </c>
      <c r="O210" s="1">
        <v>322</v>
      </c>
      <c r="P210" s="1">
        <v>0</v>
      </c>
      <c r="Q210" s="1">
        <v>10</v>
      </c>
      <c r="S210" s="1">
        <v>4</v>
      </c>
      <c r="T210" s="1">
        <v>0.11</v>
      </c>
      <c r="U210" s="1">
        <v>0.16</v>
      </c>
      <c r="V210" s="1">
        <v>3.3</v>
      </c>
    </row>
    <row r="211" spans="1:26" x14ac:dyDescent="0.25">
      <c r="A211" s="1">
        <v>4125</v>
      </c>
      <c r="B211" s="1" t="s">
        <v>241</v>
      </c>
      <c r="C211" s="1">
        <v>10</v>
      </c>
      <c r="D211" s="1">
        <v>57</v>
      </c>
      <c r="E211" s="1">
        <v>3.6</v>
      </c>
      <c r="F211" s="1">
        <v>3.6</v>
      </c>
      <c r="G211" s="1">
        <v>3.2</v>
      </c>
      <c r="H211" s="1">
        <v>3.2</v>
      </c>
      <c r="I211" s="1">
        <v>1.1000000000000001</v>
      </c>
      <c r="J211" s="1">
        <v>0</v>
      </c>
      <c r="K211" s="1">
        <v>28</v>
      </c>
      <c r="L211" s="1">
        <v>80</v>
      </c>
      <c r="M211" s="1">
        <v>1.2</v>
      </c>
      <c r="P211" s="1">
        <v>0</v>
      </c>
      <c r="Q211" s="1">
        <v>0</v>
      </c>
      <c r="S211" s="1">
        <v>2</v>
      </c>
      <c r="T211" s="1">
        <v>0.12</v>
      </c>
      <c r="U211" s="1">
        <v>0.33</v>
      </c>
      <c r="V211" s="1">
        <v>9.1</v>
      </c>
    </row>
    <row r="212" spans="1:26" x14ac:dyDescent="0.25">
      <c r="A212" s="1">
        <v>4126</v>
      </c>
      <c r="B212" s="1" t="s">
        <v>242</v>
      </c>
      <c r="C212" s="1">
        <v>25</v>
      </c>
      <c r="D212" s="1">
        <v>34</v>
      </c>
      <c r="E212" s="1">
        <v>4.5999999999999996</v>
      </c>
      <c r="F212" s="1">
        <v>4.5999999999999996</v>
      </c>
      <c r="G212" s="1">
        <v>0.8</v>
      </c>
      <c r="H212" s="1">
        <v>0.8</v>
      </c>
      <c r="I212" s="1">
        <v>3.5</v>
      </c>
      <c r="J212" s="1">
        <v>0</v>
      </c>
      <c r="K212" s="1">
        <v>2</v>
      </c>
      <c r="L212" s="1">
        <v>59</v>
      </c>
      <c r="M212" s="1">
        <v>0.7</v>
      </c>
      <c r="N212" s="1">
        <v>5</v>
      </c>
      <c r="O212" s="1">
        <v>318</v>
      </c>
      <c r="P212" s="1">
        <v>0</v>
      </c>
      <c r="Q212" s="1">
        <v>10</v>
      </c>
      <c r="S212" s="1">
        <v>6</v>
      </c>
      <c r="T212" s="1">
        <v>0.25</v>
      </c>
      <c r="U212" s="1">
        <v>0.3</v>
      </c>
      <c r="V212" s="1">
        <v>5.2</v>
      </c>
      <c r="W212" s="1">
        <v>1.4970000000000001</v>
      </c>
      <c r="X212" s="1">
        <v>0.104</v>
      </c>
      <c r="Y212" s="1">
        <v>0</v>
      </c>
      <c r="Z212" s="1">
        <v>0</v>
      </c>
    </row>
    <row r="213" spans="1:26" x14ac:dyDescent="0.25">
      <c r="A213" s="3">
        <v>5001</v>
      </c>
      <c r="B213" s="4" t="s">
        <v>243</v>
      </c>
      <c r="C213" s="3">
        <v>35</v>
      </c>
      <c r="D213" s="3">
        <v>30</v>
      </c>
      <c r="E213" s="3">
        <v>0.2</v>
      </c>
      <c r="F213" s="3">
        <v>0.2</v>
      </c>
      <c r="G213" s="3">
        <v>0</v>
      </c>
      <c r="H213" s="3">
        <v>0</v>
      </c>
      <c r="I213" s="3">
        <v>0.7</v>
      </c>
      <c r="J213" s="3">
        <v>0</v>
      </c>
      <c r="K213" s="3">
        <v>23</v>
      </c>
      <c r="L213" s="3">
        <v>18</v>
      </c>
      <c r="M213" s="3">
        <v>0.5</v>
      </c>
      <c r="N213" s="3">
        <v>3</v>
      </c>
      <c r="O213" s="3">
        <v>159</v>
      </c>
      <c r="P213" s="3">
        <v>0</v>
      </c>
      <c r="Q213" s="3">
        <v>0</v>
      </c>
      <c r="R213" s="3">
        <v>0</v>
      </c>
      <c r="S213" s="3">
        <v>95</v>
      </c>
      <c r="T213" s="3">
        <v>0.04</v>
      </c>
      <c r="U213" s="3">
        <v>0.02</v>
      </c>
      <c r="V213" s="3">
        <v>0.3</v>
      </c>
      <c r="W213" s="4"/>
      <c r="X213" s="3">
        <v>3.5999999999999997E-2</v>
      </c>
      <c r="Y213" s="4"/>
      <c r="Z213" s="4"/>
    </row>
    <row r="214" spans="1:26" x14ac:dyDescent="0.25">
      <c r="A214" s="3">
        <v>5002</v>
      </c>
      <c r="B214" s="4" t="s">
        <v>244</v>
      </c>
      <c r="C214" s="3">
        <v>31.1</v>
      </c>
      <c r="D214" s="3">
        <v>38</v>
      </c>
      <c r="E214" s="3">
        <v>0.9</v>
      </c>
      <c r="F214" s="3">
        <v>0.9</v>
      </c>
      <c r="G214" s="3">
        <v>0.1</v>
      </c>
      <c r="H214" s="3">
        <v>0.1</v>
      </c>
      <c r="I214" s="3">
        <v>1.4</v>
      </c>
      <c r="J214" s="3">
        <v>0</v>
      </c>
      <c r="K214" s="3">
        <v>34</v>
      </c>
      <c r="L214" s="3">
        <v>23</v>
      </c>
      <c r="M214" s="3">
        <v>0.4</v>
      </c>
      <c r="N214" s="3">
        <v>4</v>
      </c>
      <c r="O214" s="3">
        <v>108</v>
      </c>
      <c r="P214" s="3">
        <v>0</v>
      </c>
      <c r="Q214" s="3">
        <v>71</v>
      </c>
      <c r="R214" s="3">
        <v>11</v>
      </c>
      <c r="S214" s="3">
        <v>40</v>
      </c>
      <c r="T214" s="3">
        <v>0.08</v>
      </c>
      <c r="U214" s="3">
        <v>0.03</v>
      </c>
      <c r="V214" s="3">
        <v>0.2</v>
      </c>
      <c r="W214" s="3">
        <v>0.25</v>
      </c>
      <c r="X214" s="3">
        <v>0.06</v>
      </c>
      <c r="Y214" s="3">
        <v>0</v>
      </c>
      <c r="Z214" s="3">
        <v>0</v>
      </c>
    </row>
    <row r="215" spans="1:26" x14ac:dyDescent="0.25">
      <c r="A215" s="3">
        <v>5003</v>
      </c>
      <c r="B215" s="4" t="s">
        <v>245</v>
      </c>
      <c r="C215" s="3">
        <v>25</v>
      </c>
      <c r="D215" s="3">
        <v>24</v>
      </c>
      <c r="E215" s="3">
        <v>0.9</v>
      </c>
      <c r="F215" s="3">
        <v>0.9</v>
      </c>
      <c r="G215" s="3">
        <v>0.3</v>
      </c>
      <c r="H215" s="3">
        <v>0.3</v>
      </c>
      <c r="I215" s="3">
        <v>13</v>
      </c>
      <c r="J215" s="3">
        <v>0</v>
      </c>
      <c r="K215" s="3">
        <v>40</v>
      </c>
      <c r="L215" s="3">
        <v>22</v>
      </c>
      <c r="M215" s="3">
        <v>0.6</v>
      </c>
      <c r="N215" s="3">
        <v>3</v>
      </c>
      <c r="O215" s="3">
        <v>145</v>
      </c>
      <c r="P215" s="3">
        <v>0</v>
      </c>
      <c r="Q215" s="3">
        <v>0</v>
      </c>
      <c r="R215" s="3">
        <v>0</v>
      </c>
      <c r="S215" s="3">
        <v>77</v>
      </c>
      <c r="T215" s="3">
        <v>0.04</v>
      </c>
      <c r="U215" s="3">
        <v>0.01</v>
      </c>
      <c r="V215" s="3">
        <v>0.1</v>
      </c>
      <c r="W215" s="3">
        <v>0.23200000000000001</v>
      </c>
      <c r="X215" s="3">
        <v>0.109</v>
      </c>
      <c r="Y215" s="3">
        <v>0</v>
      </c>
      <c r="Z215" s="3">
        <v>0</v>
      </c>
    </row>
    <row r="216" spans="1:26" x14ac:dyDescent="0.25">
      <c r="A216" s="3">
        <v>5004</v>
      </c>
      <c r="B216" s="4" t="s">
        <v>246</v>
      </c>
      <c r="C216" s="3">
        <v>50</v>
      </c>
      <c r="D216" s="3">
        <v>72</v>
      </c>
      <c r="E216" s="3">
        <v>1.5</v>
      </c>
      <c r="F216" s="3">
        <v>1.5</v>
      </c>
      <c r="G216" s="3">
        <v>0</v>
      </c>
      <c r="H216" s="3">
        <v>0</v>
      </c>
      <c r="I216" s="3">
        <v>1.3</v>
      </c>
      <c r="J216" s="3">
        <v>0</v>
      </c>
      <c r="K216" s="3">
        <v>28</v>
      </c>
      <c r="L216" s="3">
        <v>15</v>
      </c>
      <c r="M216" s="3">
        <v>0.5</v>
      </c>
      <c r="N216" s="4"/>
      <c r="O216" s="4"/>
      <c r="P216" s="3">
        <v>0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5">
      <c r="A217" s="3">
        <v>5005</v>
      </c>
      <c r="B217" s="4" t="s">
        <v>247</v>
      </c>
      <c r="C217" s="3">
        <v>0</v>
      </c>
      <c r="D217" s="3">
        <v>292</v>
      </c>
      <c r="E217" s="3">
        <v>5</v>
      </c>
      <c r="F217" s="3">
        <v>5</v>
      </c>
      <c r="G217" s="3">
        <v>0</v>
      </c>
      <c r="H217" s="3">
        <v>0</v>
      </c>
      <c r="I217" s="3">
        <v>2.2999999999999998</v>
      </c>
      <c r="J217" s="3">
        <v>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5">
      <c r="A218" s="3">
        <v>5006</v>
      </c>
      <c r="B218" s="4" t="s">
        <v>248</v>
      </c>
      <c r="C218" s="3">
        <v>26.5</v>
      </c>
      <c r="D218" s="3">
        <v>56</v>
      </c>
      <c r="E218" s="3">
        <v>0.9</v>
      </c>
      <c r="F218" s="3">
        <v>0.9</v>
      </c>
      <c r="G218" s="3">
        <v>3</v>
      </c>
      <c r="H218" s="3">
        <v>3</v>
      </c>
      <c r="I218" s="3">
        <v>2.6</v>
      </c>
      <c r="J218" s="3">
        <v>0</v>
      </c>
      <c r="K218" s="3">
        <v>12</v>
      </c>
      <c r="L218" s="3">
        <v>25</v>
      </c>
      <c r="M218" s="3">
        <v>0.5</v>
      </c>
      <c r="N218" s="3">
        <v>17</v>
      </c>
      <c r="O218" s="3">
        <v>286</v>
      </c>
      <c r="P218" s="3">
        <v>0</v>
      </c>
      <c r="Q218" s="3">
        <v>26</v>
      </c>
      <c r="R218" s="3">
        <v>25</v>
      </c>
      <c r="S218" s="3">
        <v>6</v>
      </c>
      <c r="T218" s="3">
        <v>0.04</v>
      </c>
      <c r="U218" s="3">
        <v>7.0000000000000007E-2</v>
      </c>
      <c r="V218" s="3">
        <v>0.6</v>
      </c>
      <c r="W218" s="3">
        <v>0.33400000000000002</v>
      </c>
      <c r="X218" s="3">
        <v>0.36699999999999999</v>
      </c>
      <c r="Y218" s="3">
        <v>0</v>
      </c>
      <c r="Z218" s="3">
        <v>0</v>
      </c>
    </row>
    <row r="219" spans="1:26" x14ac:dyDescent="0.25">
      <c r="A219" s="3">
        <v>5007</v>
      </c>
      <c r="B219" s="4" t="s">
        <v>249</v>
      </c>
      <c r="C219" s="3">
        <v>35</v>
      </c>
      <c r="D219" s="3">
        <v>97</v>
      </c>
      <c r="E219" s="3">
        <v>1.5</v>
      </c>
      <c r="F219" s="3">
        <v>1.5</v>
      </c>
      <c r="G219" s="3">
        <v>0.2</v>
      </c>
      <c r="H219" s="3">
        <v>0.2</v>
      </c>
      <c r="I219" s="3">
        <v>0.8</v>
      </c>
      <c r="J219" s="3">
        <v>0</v>
      </c>
      <c r="K219" s="3">
        <v>8</v>
      </c>
      <c r="L219" s="3">
        <v>28</v>
      </c>
      <c r="M219" s="3">
        <v>0.6</v>
      </c>
      <c r="N219" s="3">
        <v>19</v>
      </c>
      <c r="O219" s="3">
        <v>329</v>
      </c>
      <c r="P219" s="3">
        <v>0</v>
      </c>
      <c r="Q219" s="3">
        <v>45</v>
      </c>
      <c r="R219" s="4"/>
      <c r="S219" s="3">
        <v>6</v>
      </c>
      <c r="T219" s="3">
        <v>0.04</v>
      </c>
      <c r="U219" s="3">
        <v>0.05</v>
      </c>
      <c r="V219" s="3">
        <v>0.7</v>
      </c>
      <c r="W219" s="4"/>
      <c r="X219" s="4"/>
      <c r="Y219" s="4"/>
      <c r="Z219" s="4"/>
    </row>
    <row r="220" spans="1:26" x14ac:dyDescent="0.25">
      <c r="A220" s="3">
        <v>5008</v>
      </c>
      <c r="B220" s="4" t="s">
        <v>250</v>
      </c>
      <c r="C220" s="3">
        <v>56</v>
      </c>
      <c r="D220" s="3">
        <v>27</v>
      </c>
      <c r="E220" s="3">
        <v>0.6</v>
      </c>
      <c r="F220" s="3">
        <v>0.6</v>
      </c>
      <c r="G220" s="4"/>
      <c r="H220" s="4"/>
      <c r="I220" s="4"/>
      <c r="J220" s="3">
        <v>0</v>
      </c>
      <c r="K220" s="3">
        <v>20</v>
      </c>
      <c r="L220" s="3">
        <v>12</v>
      </c>
      <c r="M220" s="3">
        <v>0.5</v>
      </c>
      <c r="N220" s="4"/>
      <c r="O220" s="4"/>
      <c r="P220" s="4"/>
      <c r="Q220" s="4"/>
      <c r="R220" s="4"/>
      <c r="S220" s="3">
        <v>2</v>
      </c>
      <c r="T220" s="4"/>
      <c r="U220" s="4"/>
      <c r="V220" s="4"/>
      <c r="W220" s="4"/>
      <c r="X220" s="4"/>
      <c r="Y220" s="4"/>
      <c r="Z220" s="4"/>
    </row>
    <row r="221" spans="1:26" x14ac:dyDescent="0.25">
      <c r="A221" s="3">
        <v>5009</v>
      </c>
      <c r="B221" s="4" t="s">
        <v>251</v>
      </c>
      <c r="C221" s="3">
        <v>15</v>
      </c>
      <c r="D221" s="3">
        <v>43</v>
      </c>
      <c r="E221" s="3">
        <v>1.8</v>
      </c>
      <c r="F221" s="3">
        <v>1.8</v>
      </c>
      <c r="G221" s="3">
        <v>0.4</v>
      </c>
      <c r="H221" s="3">
        <v>0.4</v>
      </c>
      <c r="I221" s="3">
        <v>4</v>
      </c>
      <c r="J221" s="3">
        <v>0</v>
      </c>
      <c r="K221" s="3">
        <v>22</v>
      </c>
      <c r="L221" s="3">
        <v>23</v>
      </c>
      <c r="M221" s="3">
        <v>0.7</v>
      </c>
      <c r="N221" s="3">
        <v>37</v>
      </c>
      <c r="O221" s="3">
        <v>292</v>
      </c>
      <c r="P221" s="3">
        <v>0</v>
      </c>
      <c r="Q221" s="3">
        <v>30</v>
      </c>
      <c r="R221" s="4"/>
      <c r="S221" s="3">
        <v>60</v>
      </c>
      <c r="T221" s="3">
        <v>0.03</v>
      </c>
      <c r="U221" s="3">
        <v>0.06</v>
      </c>
      <c r="V221" s="3">
        <v>0.3</v>
      </c>
      <c r="W221" s="4"/>
      <c r="X221" s="4"/>
      <c r="Y221" s="4"/>
      <c r="Z221" s="4"/>
    </row>
    <row r="222" spans="1:26" x14ac:dyDescent="0.25">
      <c r="A222" s="3">
        <v>5010</v>
      </c>
      <c r="B222" s="4" t="s">
        <v>252</v>
      </c>
      <c r="C222" s="3">
        <v>10</v>
      </c>
      <c r="D222" s="3">
        <v>18</v>
      </c>
      <c r="E222" s="3">
        <v>0.5</v>
      </c>
      <c r="F222" s="3">
        <v>0.5</v>
      </c>
      <c r="G222" s="3">
        <v>0.2</v>
      </c>
      <c r="H222" s="3">
        <v>0.2</v>
      </c>
      <c r="I222" s="3">
        <v>0.7</v>
      </c>
      <c r="J222" s="3">
        <v>0</v>
      </c>
      <c r="K222" s="3">
        <v>36</v>
      </c>
      <c r="L222" s="3">
        <v>36</v>
      </c>
      <c r="M222" s="3">
        <v>0.3</v>
      </c>
      <c r="N222" s="3">
        <v>0</v>
      </c>
      <c r="O222" s="3">
        <v>201</v>
      </c>
      <c r="P222" s="3">
        <v>0</v>
      </c>
      <c r="Q222" s="3">
        <v>150</v>
      </c>
      <c r="R222" s="3">
        <v>0</v>
      </c>
      <c r="S222" s="3">
        <v>9</v>
      </c>
      <c r="T222" s="3">
        <v>0.04</v>
      </c>
      <c r="U222" s="3">
        <v>0.02</v>
      </c>
      <c r="V222" s="3">
        <v>0.4</v>
      </c>
      <c r="W222" s="3">
        <v>0.185</v>
      </c>
      <c r="X222" s="3">
        <v>2.5000000000000001E-2</v>
      </c>
      <c r="Y222" s="3">
        <v>0</v>
      </c>
      <c r="Z222" s="3">
        <v>0</v>
      </c>
    </row>
    <row r="223" spans="1:26" x14ac:dyDescent="0.25">
      <c r="A223" s="3">
        <v>5011</v>
      </c>
      <c r="B223" s="4" t="s">
        <v>253</v>
      </c>
      <c r="C223" s="3">
        <v>48</v>
      </c>
      <c r="D223" s="3">
        <v>16</v>
      </c>
      <c r="E223" s="3">
        <v>1.2</v>
      </c>
      <c r="F223" s="3">
        <v>1.2</v>
      </c>
      <c r="G223" s="3">
        <v>0.2</v>
      </c>
      <c r="H223" s="3">
        <v>0.2</v>
      </c>
      <c r="I223" s="3">
        <v>0.5</v>
      </c>
      <c r="J223" s="3">
        <v>0</v>
      </c>
      <c r="K223" s="3">
        <v>8</v>
      </c>
      <c r="L223" s="3">
        <v>13</v>
      </c>
      <c r="M223" s="3">
        <v>1</v>
      </c>
      <c r="N223" s="3">
        <v>5</v>
      </c>
      <c r="O223" s="3">
        <v>187</v>
      </c>
      <c r="P223" s="3">
        <v>0</v>
      </c>
      <c r="Q223" s="3">
        <v>303</v>
      </c>
      <c r="R223" s="3">
        <v>0</v>
      </c>
      <c r="S223" s="3">
        <v>7</v>
      </c>
      <c r="T223" s="3">
        <v>0.04</v>
      </c>
      <c r="U223" s="3">
        <v>0.04</v>
      </c>
      <c r="V223" s="3">
        <v>0.2</v>
      </c>
      <c r="W223" s="3">
        <v>0.221</v>
      </c>
      <c r="X223" s="3">
        <v>4.4999999999999998E-2</v>
      </c>
      <c r="Y223" s="3">
        <v>0</v>
      </c>
      <c r="Z223" s="3">
        <v>0</v>
      </c>
    </row>
    <row r="224" spans="1:26" x14ac:dyDescent="0.25">
      <c r="A224" s="3">
        <v>5012</v>
      </c>
      <c r="B224" s="4" t="s">
        <v>254</v>
      </c>
      <c r="C224" s="3">
        <v>16</v>
      </c>
      <c r="D224" s="3">
        <v>17</v>
      </c>
      <c r="E224" s="3">
        <v>0.3</v>
      </c>
      <c r="F224" s="3">
        <v>0.3</v>
      </c>
      <c r="G224" s="3">
        <v>3.7</v>
      </c>
      <c r="H224" s="3">
        <v>3.7</v>
      </c>
      <c r="I224" s="3">
        <v>0.4</v>
      </c>
      <c r="J224" s="3">
        <v>0</v>
      </c>
      <c r="K224" s="3">
        <v>27</v>
      </c>
      <c r="L224" s="3">
        <v>12</v>
      </c>
      <c r="M224" s="3">
        <v>0.4</v>
      </c>
      <c r="N224" s="3">
        <v>18</v>
      </c>
      <c r="O224" s="3">
        <v>228</v>
      </c>
      <c r="P224" s="3">
        <v>0</v>
      </c>
      <c r="Q224" s="3">
        <v>30</v>
      </c>
      <c r="R224" s="3">
        <v>0</v>
      </c>
      <c r="S224" s="3">
        <v>7</v>
      </c>
      <c r="T224" s="3">
        <v>0.02</v>
      </c>
      <c r="U224" s="3">
        <v>0.02</v>
      </c>
      <c r="V224" s="3">
        <v>0.5</v>
      </c>
      <c r="W224" s="3">
        <v>0.155</v>
      </c>
      <c r="X224" s="3">
        <v>8.7999999999999995E-2</v>
      </c>
      <c r="Y224" s="3">
        <v>0</v>
      </c>
      <c r="Z224" s="3">
        <v>0</v>
      </c>
    </row>
    <row r="225" spans="1:26" x14ac:dyDescent="0.25">
      <c r="A225" s="3">
        <v>5013</v>
      </c>
      <c r="B225" s="4" t="s">
        <v>255</v>
      </c>
      <c r="C225" s="3">
        <v>18</v>
      </c>
      <c r="D225" s="3">
        <v>18</v>
      </c>
      <c r="E225" s="3">
        <v>0.4</v>
      </c>
      <c r="F225" s="3">
        <v>0.4</v>
      </c>
      <c r="G225" s="3">
        <v>0</v>
      </c>
      <c r="H225" s="3">
        <v>0</v>
      </c>
      <c r="I225" s="3">
        <v>0.5</v>
      </c>
      <c r="J225" s="3">
        <v>0</v>
      </c>
      <c r="K225" s="3">
        <v>11</v>
      </c>
      <c r="L225" s="3">
        <v>21</v>
      </c>
      <c r="M225" s="3">
        <v>0.6</v>
      </c>
      <c r="N225" s="4"/>
      <c r="O225" s="4"/>
      <c r="P225" s="3">
        <v>0</v>
      </c>
      <c r="Q225" s="4"/>
      <c r="R225" s="4"/>
      <c r="S225" s="4"/>
      <c r="T225" s="4"/>
      <c r="U225" s="4"/>
      <c r="V225" s="4"/>
      <c r="W225" s="4"/>
      <c r="X225" s="4"/>
      <c r="Y225" s="4"/>
      <c r="Z225" s="3">
        <v>0</v>
      </c>
    </row>
    <row r="226" spans="1:26" x14ac:dyDescent="0.25">
      <c r="A226" s="3">
        <v>5014</v>
      </c>
      <c r="B226" s="4" t="s">
        <v>256</v>
      </c>
      <c r="C226" s="3">
        <v>40</v>
      </c>
      <c r="D226" s="3">
        <v>29</v>
      </c>
      <c r="E226" s="3">
        <v>0.8</v>
      </c>
      <c r="F226" s="3">
        <v>0.8</v>
      </c>
      <c r="G226" s="4"/>
      <c r="H226" s="4"/>
      <c r="I226" s="3">
        <v>0.8</v>
      </c>
      <c r="J226" s="3">
        <v>0</v>
      </c>
      <c r="K226" s="3">
        <v>15</v>
      </c>
      <c r="L226" s="3">
        <v>17</v>
      </c>
      <c r="M226" s="3">
        <v>0.5</v>
      </c>
      <c r="N226" s="3">
        <v>24</v>
      </c>
      <c r="O226" s="3">
        <v>157</v>
      </c>
      <c r="P226" s="3">
        <v>0</v>
      </c>
      <c r="Q226" s="3">
        <v>40</v>
      </c>
      <c r="R226" s="4"/>
      <c r="S226" s="3">
        <v>24</v>
      </c>
      <c r="T226" s="3">
        <v>0.08</v>
      </c>
      <c r="U226" s="3">
        <v>0.02</v>
      </c>
      <c r="V226" s="3">
        <v>0.2</v>
      </c>
      <c r="W226" s="4"/>
      <c r="X226" s="4"/>
      <c r="Y226" s="4"/>
      <c r="Z226" s="4"/>
    </row>
    <row r="227" spans="1:26" x14ac:dyDescent="0.25">
      <c r="A227" s="3">
        <v>5015</v>
      </c>
      <c r="B227" s="4" t="s">
        <v>257</v>
      </c>
      <c r="C227" s="3">
        <v>40</v>
      </c>
      <c r="D227" s="3">
        <v>38</v>
      </c>
      <c r="E227" s="3">
        <v>0.5</v>
      </c>
      <c r="F227" s="3">
        <v>0.5</v>
      </c>
      <c r="G227" s="3">
        <v>0.1</v>
      </c>
      <c r="H227" s="3">
        <v>0.1</v>
      </c>
      <c r="I227" s="3">
        <v>0.4</v>
      </c>
      <c r="J227" s="3">
        <v>0</v>
      </c>
      <c r="K227" s="3">
        <v>32</v>
      </c>
      <c r="L227" s="3">
        <v>11</v>
      </c>
      <c r="M227" s="3">
        <v>0.3</v>
      </c>
      <c r="N227" s="3">
        <v>1</v>
      </c>
      <c r="O227" s="3">
        <v>115</v>
      </c>
      <c r="P227" s="3">
        <v>0</v>
      </c>
      <c r="Q227" s="3">
        <v>34</v>
      </c>
      <c r="R227" s="3">
        <v>0</v>
      </c>
      <c r="S227" s="3">
        <v>26</v>
      </c>
      <c r="T227" s="3">
        <v>0.08</v>
      </c>
      <c r="U227" s="3">
        <v>0.03</v>
      </c>
      <c r="V227" s="3">
        <v>0.2</v>
      </c>
      <c r="W227" s="3">
        <v>0.20499999999999999</v>
      </c>
      <c r="X227" s="3">
        <v>11</v>
      </c>
      <c r="Y227" s="3">
        <v>0</v>
      </c>
      <c r="Z227" s="3">
        <v>0</v>
      </c>
    </row>
    <row r="228" spans="1:26" x14ac:dyDescent="0.25">
      <c r="A228" s="3">
        <v>5016</v>
      </c>
      <c r="B228" s="4" t="s">
        <v>258</v>
      </c>
      <c r="C228" s="3">
        <v>12</v>
      </c>
      <c r="D228" s="3">
        <v>31</v>
      </c>
      <c r="E228" s="3">
        <v>0.9</v>
      </c>
      <c r="F228" s="3">
        <v>0.9</v>
      </c>
      <c r="G228" s="3">
        <v>0.2</v>
      </c>
      <c r="H228" s="3">
        <v>0.2</v>
      </c>
      <c r="I228" s="3">
        <v>1.5</v>
      </c>
      <c r="J228" s="3">
        <v>0</v>
      </c>
      <c r="K228" s="3">
        <v>20</v>
      </c>
      <c r="L228" s="3">
        <v>34</v>
      </c>
      <c r="M228" s="3">
        <v>0.45</v>
      </c>
      <c r="N228" s="3">
        <v>0</v>
      </c>
      <c r="O228" s="3">
        <v>190</v>
      </c>
      <c r="P228" s="3">
        <v>0</v>
      </c>
      <c r="Q228" s="3">
        <v>162</v>
      </c>
      <c r="R228" s="3">
        <v>0</v>
      </c>
      <c r="S228" s="3">
        <v>10</v>
      </c>
      <c r="T228" s="3">
        <v>0.02</v>
      </c>
      <c r="U228" s="3">
        <v>0.05</v>
      </c>
      <c r="V228" s="3">
        <v>0.9</v>
      </c>
      <c r="W228" s="3">
        <v>0.153</v>
      </c>
      <c r="X228" s="3">
        <v>2.5000000000000001E-2</v>
      </c>
      <c r="Y228" s="3">
        <v>0</v>
      </c>
      <c r="Z228" s="3">
        <v>0</v>
      </c>
    </row>
    <row r="229" spans="1:26" x14ac:dyDescent="0.25">
      <c r="A229" s="3">
        <v>5017</v>
      </c>
      <c r="B229" s="4" t="s">
        <v>259</v>
      </c>
      <c r="C229" s="3">
        <v>12.4</v>
      </c>
      <c r="D229" s="3">
        <v>36</v>
      </c>
      <c r="E229" s="3">
        <v>1</v>
      </c>
      <c r="F229" s="3">
        <v>1</v>
      </c>
      <c r="G229" s="3">
        <v>0.1</v>
      </c>
      <c r="H229" s="3">
        <v>0.1</v>
      </c>
      <c r="I229" s="3">
        <v>0.6</v>
      </c>
      <c r="J229" s="3">
        <v>0</v>
      </c>
      <c r="K229" s="3">
        <v>40</v>
      </c>
      <c r="L229" s="3">
        <v>32</v>
      </c>
      <c r="M229" s="3">
        <v>2.6</v>
      </c>
      <c r="N229" s="3">
        <v>4</v>
      </c>
      <c r="O229" s="3">
        <v>221</v>
      </c>
      <c r="P229" s="3">
        <v>0</v>
      </c>
      <c r="Q229" s="3">
        <v>276</v>
      </c>
      <c r="R229" s="3">
        <v>0</v>
      </c>
      <c r="S229" s="3">
        <v>54</v>
      </c>
      <c r="T229" s="3">
        <v>0.02</v>
      </c>
      <c r="U229" s="3">
        <v>0.02</v>
      </c>
      <c r="V229" s="3">
        <v>0.4</v>
      </c>
      <c r="W229" s="3">
        <v>0.218</v>
      </c>
      <c r="X229" s="3">
        <v>1.9E-2</v>
      </c>
      <c r="Y229" s="3">
        <v>0</v>
      </c>
      <c r="Z229" s="3">
        <v>0</v>
      </c>
    </row>
    <row r="230" spans="1:26" x14ac:dyDescent="0.25">
      <c r="A230" s="3">
        <v>5018</v>
      </c>
      <c r="B230" s="4" t="s">
        <v>260</v>
      </c>
      <c r="C230" s="3">
        <v>19</v>
      </c>
      <c r="D230" s="3">
        <v>16</v>
      </c>
      <c r="E230" s="3">
        <v>0.4</v>
      </c>
      <c r="F230" s="3">
        <v>0.4</v>
      </c>
      <c r="G230" s="3">
        <v>0.3</v>
      </c>
      <c r="H230" s="3">
        <v>0.3</v>
      </c>
      <c r="I230" s="3">
        <v>2.9</v>
      </c>
      <c r="J230" s="3">
        <v>0</v>
      </c>
      <c r="K230" s="3">
        <v>12</v>
      </c>
      <c r="L230" s="3">
        <v>6</v>
      </c>
      <c r="M230" s="3">
        <v>0.5</v>
      </c>
      <c r="N230" s="3">
        <v>0</v>
      </c>
      <c r="O230" s="3">
        <v>123</v>
      </c>
      <c r="P230" s="3">
        <v>0</v>
      </c>
      <c r="Q230" s="4"/>
      <c r="R230" s="4"/>
      <c r="S230" s="3">
        <v>30</v>
      </c>
      <c r="T230" s="3">
        <v>0.03</v>
      </c>
      <c r="U230" s="3">
        <v>0.02</v>
      </c>
      <c r="V230" s="3">
        <v>0.2</v>
      </c>
      <c r="W230" s="4"/>
      <c r="X230" s="4"/>
      <c r="Y230" s="4"/>
      <c r="Z230" s="3">
        <v>0</v>
      </c>
    </row>
    <row r="231" spans="1:26" x14ac:dyDescent="0.25">
      <c r="A231" s="3">
        <v>5019</v>
      </c>
      <c r="B231" s="4" t="s">
        <v>261</v>
      </c>
      <c r="C231" s="3">
        <v>46</v>
      </c>
      <c r="D231" s="3">
        <v>34</v>
      </c>
      <c r="E231" s="3">
        <v>1.4</v>
      </c>
      <c r="F231" s="3">
        <v>1.4</v>
      </c>
      <c r="G231" s="4"/>
      <c r="H231" s="4"/>
      <c r="I231" s="3">
        <v>2.4</v>
      </c>
      <c r="J231" s="3">
        <v>0</v>
      </c>
      <c r="K231" s="3">
        <v>48</v>
      </c>
      <c r="L231" s="3">
        <v>9</v>
      </c>
      <c r="M231" s="3">
        <v>0.4</v>
      </c>
      <c r="N231" s="4"/>
      <c r="O231" s="4"/>
      <c r="P231" s="3">
        <v>0</v>
      </c>
      <c r="Q231" s="4"/>
      <c r="R231" s="4"/>
      <c r="S231" s="3">
        <v>24</v>
      </c>
      <c r="T231" s="3">
        <v>0.02</v>
      </c>
      <c r="U231" s="3">
        <v>0.11</v>
      </c>
      <c r="V231" s="4"/>
      <c r="W231" s="4"/>
      <c r="X231" s="4"/>
      <c r="Y231" s="4"/>
      <c r="Z231" s="4"/>
    </row>
    <row r="232" spans="1:26" x14ac:dyDescent="0.25">
      <c r="A232" s="3">
        <v>5020</v>
      </c>
      <c r="B232" s="4" t="s">
        <v>262</v>
      </c>
      <c r="C232" s="3">
        <v>8.8000000000000007</v>
      </c>
      <c r="D232" s="3">
        <v>29</v>
      </c>
      <c r="E232" s="3">
        <v>0.7</v>
      </c>
      <c r="F232" s="3">
        <v>0.7</v>
      </c>
      <c r="G232" s="3">
        <v>0.2</v>
      </c>
      <c r="H232" s="3">
        <v>0.2</v>
      </c>
      <c r="I232" s="3">
        <v>2.5</v>
      </c>
      <c r="J232" s="3">
        <v>0</v>
      </c>
      <c r="K232" s="3">
        <v>10</v>
      </c>
      <c r="L232" s="3">
        <v>19</v>
      </c>
      <c r="M232" s="3">
        <v>0.2</v>
      </c>
      <c r="N232" s="3">
        <v>4</v>
      </c>
      <c r="O232" s="3">
        <v>214</v>
      </c>
      <c r="P232" s="3">
        <v>0</v>
      </c>
      <c r="Q232" s="3">
        <v>253</v>
      </c>
      <c r="R232" s="4"/>
      <c r="S232" s="3">
        <v>16</v>
      </c>
      <c r="T232" s="3">
        <v>0.01</v>
      </c>
      <c r="U232" s="3">
        <v>0.02</v>
      </c>
      <c r="V232" s="3">
        <v>0.2</v>
      </c>
      <c r="W232" s="4"/>
      <c r="X232" s="3">
        <v>0.1</v>
      </c>
      <c r="Y232" s="3">
        <v>0</v>
      </c>
      <c r="Z232" s="3">
        <v>0</v>
      </c>
    </row>
    <row r="233" spans="1:26" x14ac:dyDescent="0.25">
      <c r="A233" s="3">
        <v>5021</v>
      </c>
      <c r="B233" s="4" t="s">
        <v>263</v>
      </c>
      <c r="C233" s="3">
        <v>17.7</v>
      </c>
      <c r="D233" s="3">
        <v>38</v>
      </c>
      <c r="E233" s="3">
        <v>0.9</v>
      </c>
      <c r="F233" s="3">
        <v>0.9</v>
      </c>
      <c r="G233" s="4"/>
      <c r="H233" s="4"/>
      <c r="I233" s="3">
        <v>2.5</v>
      </c>
      <c r="J233" s="3">
        <v>0</v>
      </c>
      <c r="K233" s="3">
        <v>10</v>
      </c>
      <c r="L233" s="3">
        <v>19</v>
      </c>
      <c r="M233" s="3">
        <v>0.2</v>
      </c>
      <c r="N233" s="3">
        <v>3</v>
      </c>
      <c r="O233" s="3">
        <v>217</v>
      </c>
      <c r="P233" s="3">
        <v>0</v>
      </c>
      <c r="Q233" s="3">
        <v>1615</v>
      </c>
      <c r="R233" s="4"/>
      <c r="S233" s="3">
        <v>16</v>
      </c>
      <c r="T233" s="3">
        <v>0.01</v>
      </c>
      <c r="U233" s="3">
        <v>0.02</v>
      </c>
      <c r="V233" s="3">
        <v>2</v>
      </c>
      <c r="W233" s="4"/>
      <c r="X233" s="4"/>
      <c r="Y233" s="4"/>
      <c r="Z233" s="4"/>
    </row>
    <row r="234" spans="1:26" x14ac:dyDescent="0.25">
      <c r="A234" s="3">
        <v>5022</v>
      </c>
      <c r="B234" s="4" t="s">
        <v>264</v>
      </c>
      <c r="C234" s="3">
        <v>10</v>
      </c>
      <c r="D234" s="3">
        <v>48</v>
      </c>
      <c r="E234" s="3">
        <v>0.5</v>
      </c>
      <c r="F234" s="3">
        <v>0.5</v>
      </c>
      <c r="G234" s="3">
        <v>0.7</v>
      </c>
      <c r="H234" s="3">
        <v>0.7</v>
      </c>
      <c r="I234" s="3">
        <v>2.5</v>
      </c>
      <c r="J234" s="3">
        <v>0</v>
      </c>
      <c r="K234" s="3">
        <v>52</v>
      </c>
      <c r="L234" s="3">
        <v>24</v>
      </c>
      <c r="M234" s="3">
        <v>2.2999999999999998</v>
      </c>
      <c r="N234" s="3">
        <v>12</v>
      </c>
      <c r="O234" s="3">
        <v>193</v>
      </c>
      <c r="P234" s="3">
        <v>0</v>
      </c>
      <c r="Q234" s="4"/>
      <c r="R234" s="4"/>
      <c r="S234" s="3">
        <v>8</v>
      </c>
      <c r="T234" s="3">
        <v>0</v>
      </c>
      <c r="U234" s="3">
        <v>0.02</v>
      </c>
      <c r="V234" s="3">
        <v>0.2</v>
      </c>
      <c r="W234" s="3">
        <v>0.252</v>
      </c>
      <c r="X234" s="3">
        <v>3.6999999999999998E-2</v>
      </c>
      <c r="Y234" s="3">
        <v>0</v>
      </c>
      <c r="Z234" s="3">
        <v>0</v>
      </c>
    </row>
    <row r="235" spans="1:26" x14ac:dyDescent="0.25">
      <c r="A235" s="3">
        <v>5023</v>
      </c>
      <c r="B235" s="4" t="s">
        <v>265</v>
      </c>
      <c r="C235" s="3">
        <v>12</v>
      </c>
      <c r="D235" s="3">
        <v>45</v>
      </c>
      <c r="E235" s="3">
        <v>0.7</v>
      </c>
      <c r="F235" s="3">
        <v>0.7</v>
      </c>
      <c r="G235" s="3">
        <v>0.2</v>
      </c>
      <c r="H235" s="3">
        <v>0.2</v>
      </c>
      <c r="I235" s="3">
        <v>0.6</v>
      </c>
      <c r="J235" s="3">
        <v>0</v>
      </c>
      <c r="K235" s="3">
        <v>19</v>
      </c>
      <c r="L235" s="3">
        <v>16</v>
      </c>
      <c r="M235" s="3">
        <v>2.2999999999999998</v>
      </c>
      <c r="N235" s="3">
        <v>5</v>
      </c>
      <c r="O235" s="3">
        <v>88</v>
      </c>
      <c r="P235" s="3">
        <v>0</v>
      </c>
      <c r="Q235" s="3">
        <v>27</v>
      </c>
      <c r="R235" s="3">
        <v>6</v>
      </c>
      <c r="S235" s="3">
        <v>4</v>
      </c>
      <c r="T235" s="3">
        <v>0.02</v>
      </c>
      <c r="U235" s="3">
        <v>0.04</v>
      </c>
      <c r="V235" s="3">
        <v>0.1</v>
      </c>
      <c r="W235" s="3">
        <v>4.8000000000000001E-2</v>
      </c>
      <c r="X235" s="3">
        <v>2.8000000000000001E-2</v>
      </c>
      <c r="Y235" s="3">
        <v>0</v>
      </c>
      <c r="Z235" s="3">
        <v>0</v>
      </c>
    </row>
    <row r="236" spans="1:26" x14ac:dyDescent="0.25">
      <c r="A236" s="3">
        <v>5024</v>
      </c>
      <c r="B236" s="4" t="s">
        <v>266</v>
      </c>
      <c r="C236" s="3">
        <v>85</v>
      </c>
      <c r="D236" s="3">
        <v>70</v>
      </c>
      <c r="E236" s="3">
        <v>0.6</v>
      </c>
      <c r="F236" s="3">
        <v>0.6</v>
      </c>
      <c r="G236" s="3">
        <v>0.3</v>
      </c>
      <c r="H236" s="3">
        <v>0.3</v>
      </c>
      <c r="I236" s="3">
        <v>2.5</v>
      </c>
      <c r="J236" s="3">
        <v>0</v>
      </c>
      <c r="K236" s="3">
        <v>13</v>
      </c>
      <c r="L236" s="3">
        <v>23</v>
      </c>
      <c r="M236" s="3">
        <v>0.7</v>
      </c>
      <c r="N236" s="3">
        <v>3</v>
      </c>
      <c r="O236" s="3">
        <v>259</v>
      </c>
      <c r="P236" s="3">
        <v>0</v>
      </c>
      <c r="Q236" s="3">
        <v>40</v>
      </c>
      <c r="R236" s="3">
        <v>50</v>
      </c>
      <c r="S236" s="3">
        <v>6</v>
      </c>
      <c r="T236" s="3">
        <v>7.0000000000000007E-2</v>
      </c>
      <c r="U236" s="3">
        <v>0.01</v>
      </c>
      <c r="V236" s="3">
        <v>0.3</v>
      </c>
      <c r="W236" s="3">
        <v>0.59599999999999997</v>
      </c>
      <c r="X236" s="3">
        <v>0.105</v>
      </c>
      <c r="Y236" s="3">
        <v>0</v>
      </c>
      <c r="Z236" s="3">
        <v>0</v>
      </c>
    </row>
    <row r="237" spans="1:26" x14ac:dyDescent="0.25">
      <c r="A237" s="3">
        <v>5025</v>
      </c>
      <c r="B237" s="4" t="s">
        <v>267</v>
      </c>
      <c r="C237" s="3">
        <v>21</v>
      </c>
      <c r="D237" s="3">
        <v>53</v>
      </c>
      <c r="E237" s="3">
        <v>1.8</v>
      </c>
      <c r="F237" s="3">
        <v>1.8</v>
      </c>
      <c r="G237" s="3">
        <v>0.6</v>
      </c>
      <c r="H237" s="3">
        <v>0.6</v>
      </c>
      <c r="I237" s="3">
        <v>1.9</v>
      </c>
      <c r="J237" s="3">
        <v>0</v>
      </c>
      <c r="K237" s="3">
        <v>38</v>
      </c>
      <c r="L237" s="3">
        <v>14</v>
      </c>
      <c r="M237" s="3">
        <v>0.7</v>
      </c>
      <c r="N237" s="3">
        <v>4</v>
      </c>
      <c r="O237" s="3">
        <v>382</v>
      </c>
      <c r="P237" s="3">
        <v>0</v>
      </c>
      <c r="Q237" s="4"/>
      <c r="R237" s="4"/>
      <c r="S237" s="3">
        <v>19</v>
      </c>
      <c r="T237" s="3">
        <v>0.08</v>
      </c>
      <c r="U237" s="3">
        <v>0.1</v>
      </c>
      <c r="V237" s="3">
        <v>0.5</v>
      </c>
      <c r="W237" s="3">
        <v>0.13500000000000001</v>
      </c>
      <c r="X237" s="3">
        <v>0.221</v>
      </c>
      <c r="Y237" s="4"/>
      <c r="Z237" s="4"/>
    </row>
    <row r="238" spans="1:26" x14ac:dyDescent="0.25">
      <c r="A238" s="3">
        <v>5026</v>
      </c>
      <c r="B238" s="4" t="s">
        <v>268</v>
      </c>
      <c r="C238" s="3">
        <v>14</v>
      </c>
      <c r="D238" s="3">
        <v>24</v>
      </c>
      <c r="E238" s="3">
        <v>0.2</v>
      </c>
      <c r="F238" s="3">
        <v>0.2</v>
      </c>
      <c r="G238" s="4"/>
      <c r="H238" s="4"/>
      <c r="I238" s="4"/>
      <c r="J238" s="3">
        <v>0</v>
      </c>
      <c r="K238" s="3">
        <v>32</v>
      </c>
      <c r="L238" s="3">
        <v>7</v>
      </c>
      <c r="M238" s="3">
        <v>0.6</v>
      </c>
      <c r="N238" s="4"/>
      <c r="O238" s="4"/>
      <c r="P238" s="3">
        <v>0</v>
      </c>
      <c r="Q238" s="4"/>
      <c r="R238" s="4"/>
      <c r="S238" s="3">
        <v>2</v>
      </c>
      <c r="T238" s="4"/>
      <c r="U238" s="4"/>
      <c r="V238" s="4"/>
      <c r="W238" s="4"/>
      <c r="X238" s="4"/>
      <c r="Y238" s="4"/>
      <c r="Z238" s="4"/>
    </row>
    <row r="239" spans="1:26" x14ac:dyDescent="0.25">
      <c r="A239" s="3">
        <v>5027</v>
      </c>
      <c r="B239" s="4" t="s">
        <v>269</v>
      </c>
      <c r="C239" s="3">
        <v>15</v>
      </c>
      <c r="D239" s="3">
        <v>20</v>
      </c>
      <c r="E239" s="3">
        <v>6</v>
      </c>
      <c r="F239" s="3">
        <v>6</v>
      </c>
      <c r="G239" s="3">
        <v>0.2</v>
      </c>
      <c r="H239" s="3">
        <v>0.2</v>
      </c>
      <c r="I239" s="3">
        <v>0.7</v>
      </c>
      <c r="J239" s="3">
        <v>0</v>
      </c>
      <c r="K239" s="3">
        <v>28</v>
      </c>
      <c r="L239" s="3">
        <v>20</v>
      </c>
      <c r="M239" s="3">
        <v>0.4</v>
      </c>
      <c r="N239" s="3">
        <v>0</v>
      </c>
      <c r="O239" s="3">
        <v>157</v>
      </c>
      <c r="P239" s="3">
        <v>0</v>
      </c>
      <c r="Q239" s="3">
        <v>98</v>
      </c>
      <c r="R239" s="4"/>
      <c r="S239" s="3">
        <v>3</v>
      </c>
      <c r="T239" s="3">
        <v>0.06</v>
      </c>
      <c r="U239" s="3">
        <v>0.04</v>
      </c>
      <c r="V239" s="3">
        <v>0.5</v>
      </c>
      <c r="W239" s="3">
        <v>0.13500000000000001</v>
      </c>
      <c r="X239" s="3">
        <v>2.9000000000000001E-2</v>
      </c>
      <c r="Y239" s="3">
        <v>0</v>
      </c>
      <c r="Z239" s="3">
        <v>0</v>
      </c>
    </row>
    <row r="240" spans="1:26" x14ac:dyDescent="0.25">
      <c r="A240" s="3">
        <v>5028</v>
      </c>
      <c r="B240" s="4" t="s">
        <v>270</v>
      </c>
      <c r="C240" s="3">
        <v>55</v>
      </c>
      <c r="D240" s="3">
        <v>50</v>
      </c>
      <c r="E240" s="3">
        <v>0.6</v>
      </c>
      <c r="F240" s="3">
        <v>0.6</v>
      </c>
      <c r="G240" s="3">
        <v>0.3</v>
      </c>
      <c r="H240" s="3">
        <v>0.3</v>
      </c>
      <c r="I240" s="3">
        <v>1.2</v>
      </c>
      <c r="J240" s="3">
        <v>0</v>
      </c>
      <c r="K240" s="3">
        <v>21</v>
      </c>
      <c r="L240" s="3">
        <v>28</v>
      </c>
      <c r="M240" s="3">
        <v>0.4</v>
      </c>
      <c r="N240" s="3">
        <v>3</v>
      </c>
      <c r="O240" s="3">
        <v>368</v>
      </c>
      <c r="P240" s="3">
        <v>0</v>
      </c>
      <c r="Q240" s="3">
        <v>180</v>
      </c>
      <c r="R240" s="4"/>
      <c r="S240" s="3">
        <v>5</v>
      </c>
      <c r="T240" s="3">
        <v>0.09</v>
      </c>
      <c r="U240" s="3">
        <v>0.04</v>
      </c>
      <c r="V240" s="3">
        <v>0.7</v>
      </c>
      <c r="W240" s="4"/>
      <c r="X240" s="3">
        <v>0.108</v>
      </c>
      <c r="Y240" s="3">
        <v>0</v>
      </c>
      <c r="Z240" s="3">
        <v>0</v>
      </c>
    </row>
    <row r="241" spans="1:26" x14ac:dyDescent="0.25">
      <c r="A241" s="3">
        <v>5029</v>
      </c>
      <c r="B241" s="4" t="s">
        <v>271</v>
      </c>
      <c r="C241" s="3">
        <v>0</v>
      </c>
      <c r="D241" s="3">
        <v>280</v>
      </c>
      <c r="E241" s="3">
        <v>2.9</v>
      </c>
      <c r="F241" s="3">
        <v>2.9</v>
      </c>
      <c r="G241" s="4"/>
      <c r="H241" s="4"/>
      <c r="I241" s="3">
        <v>1.5</v>
      </c>
      <c r="J241" s="3">
        <v>0</v>
      </c>
      <c r="K241" s="4"/>
      <c r="L241" s="4"/>
      <c r="M241" s="4"/>
      <c r="N241" s="4"/>
      <c r="O241" s="4"/>
      <c r="P241" s="3">
        <v>0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5">
      <c r="A242" s="3">
        <v>5030</v>
      </c>
      <c r="B242" s="4" t="s">
        <v>272</v>
      </c>
      <c r="C242" s="3">
        <v>55</v>
      </c>
      <c r="D242" s="3">
        <v>62</v>
      </c>
      <c r="E242" s="3">
        <v>1.5</v>
      </c>
      <c r="F242" s="3">
        <v>1.5</v>
      </c>
      <c r="G242" s="4"/>
      <c r="H242" s="4"/>
      <c r="I242" s="3">
        <v>1.2</v>
      </c>
      <c r="J242" s="3">
        <v>0</v>
      </c>
      <c r="K242" s="3">
        <v>21</v>
      </c>
      <c r="L242" s="3">
        <v>28</v>
      </c>
      <c r="M242" s="3">
        <v>0.4</v>
      </c>
      <c r="N242" s="4"/>
      <c r="O242" s="4"/>
      <c r="P242" s="3">
        <v>0</v>
      </c>
      <c r="Q242" s="3">
        <v>80</v>
      </c>
      <c r="R242" s="4"/>
      <c r="S242" s="3">
        <v>5</v>
      </c>
      <c r="T242" s="3">
        <v>0.09</v>
      </c>
      <c r="U242" s="3">
        <v>0.04</v>
      </c>
      <c r="V242" s="3">
        <v>0.7</v>
      </c>
      <c r="W242" s="4"/>
      <c r="X242" s="4"/>
      <c r="Y242" s="4"/>
      <c r="Z242" s="4"/>
    </row>
    <row r="243" spans="1:26" x14ac:dyDescent="0.25">
      <c r="A243" s="3">
        <v>5031</v>
      </c>
      <c r="B243" s="4" t="s">
        <v>273</v>
      </c>
      <c r="C243" s="3">
        <v>14</v>
      </c>
      <c r="D243" s="3">
        <v>48</v>
      </c>
      <c r="E243" s="3">
        <v>0.9</v>
      </c>
      <c r="F243" s="3">
        <v>0.9</v>
      </c>
      <c r="G243" s="3">
        <v>0.4</v>
      </c>
      <c r="H243" s="3">
        <v>0.4</v>
      </c>
      <c r="I243" s="3">
        <v>0.8</v>
      </c>
      <c r="J243" s="3">
        <v>0</v>
      </c>
      <c r="K243" s="3">
        <v>28</v>
      </c>
      <c r="L243" s="3">
        <v>26</v>
      </c>
      <c r="M243" s="3">
        <v>2.1</v>
      </c>
      <c r="N243" s="3">
        <v>1</v>
      </c>
      <c r="O243" s="3">
        <v>259</v>
      </c>
      <c r="P243" s="3">
        <v>0</v>
      </c>
      <c r="Q243" s="3">
        <v>2554</v>
      </c>
      <c r="R243" s="3">
        <v>0</v>
      </c>
      <c r="S243" s="3">
        <v>7</v>
      </c>
      <c r="T243" s="3">
        <v>0.04</v>
      </c>
      <c r="U243" s="3">
        <v>6</v>
      </c>
      <c r="V243" s="3">
        <v>0.7</v>
      </c>
      <c r="W243" s="3">
        <v>0.24</v>
      </c>
      <c r="X243" s="3">
        <v>5.3999999999999999E-2</v>
      </c>
      <c r="Y243" s="3">
        <v>0</v>
      </c>
      <c r="Z243" s="3">
        <v>0</v>
      </c>
    </row>
    <row r="244" spans="1:26" x14ac:dyDescent="0.25">
      <c r="A244" s="3">
        <v>5032</v>
      </c>
      <c r="B244" s="4" t="s">
        <v>274</v>
      </c>
      <c r="C244" s="3">
        <v>0</v>
      </c>
      <c r="D244" s="3">
        <v>273</v>
      </c>
      <c r="E244" s="3">
        <v>3</v>
      </c>
      <c r="F244" s="3">
        <v>3</v>
      </c>
      <c r="G244" s="3">
        <v>1.1000000000000001</v>
      </c>
      <c r="H244" s="3">
        <v>1.1000000000000001</v>
      </c>
      <c r="I244" s="3">
        <v>4.0999999999999996</v>
      </c>
      <c r="J244" s="3">
        <v>0</v>
      </c>
      <c r="K244" s="3">
        <v>62</v>
      </c>
      <c r="L244" s="3">
        <v>106</v>
      </c>
      <c r="M244" s="3">
        <v>4.5</v>
      </c>
      <c r="N244" s="3">
        <v>10</v>
      </c>
      <c r="O244" s="3">
        <v>1162</v>
      </c>
      <c r="P244" s="3">
        <v>0</v>
      </c>
      <c r="Q244" s="3">
        <v>2163</v>
      </c>
      <c r="R244" s="3">
        <v>0</v>
      </c>
      <c r="S244" s="3">
        <v>5</v>
      </c>
      <c r="T244" s="3">
        <v>8</v>
      </c>
      <c r="U244" s="3">
        <v>0.09</v>
      </c>
      <c r="V244" s="3">
        <v>1.6</v>
      </c>
      <c r="W244" s="3">
        <v>0.51600000000000001</v>
      </c>
      <c r="X244" s="3">
        <v>0.14299999999999999</v>
      </c>
      <c r="Y244" s="3">
        <v>0</v>
      </c>
      <c r="Z244" s="3">
        <v>0</v>
      </c>
    </row>
    <row r="245" spans="1:26" x14ac:dyDescent="0.25">
      <c r="A245" s="3">
        <v>5033</v>
      </c>
      <c r="B245" s="4" t="s">
        <v>275</v>
      </c>
      <c r="C245" s="3">
        <v>20</v>
      </c>
      <c r="D245" s="3">
        <v>67</v>
      </c>
      <c r="E245" s="3">
        <v>0.6</v>
      </c>
      <c r="F245" s="3">
        <v>0.6</v>
      </c>
      <c r="G245" s="3">
        <v>0.4</v>
      </c>
      <c r="H245" s="3">
        <v>0.4</v>
      </c>
      <c r="I245" s="3">
        <v>0.4</v>
      </c>
      <c r="J245" s="3">
        <v>0</v>
      </c>
      <c r="K245" s="3">
        <v>4</v>
      </c>
      <c r="L245" s="3">
        <v>4</v>
      </c>
      <c r="M245" s="3">
        <v>0.2</v>
      </c>
      <c r="N245" s="4"/>
      <c r="O245" s="4"/>
      <c r="P245" s="3">
        <v>0</v>
      </c>
      <c r="Q245" s="3">
        <v>1905</v>
      </c>
      <c r="R245" s="4"/>
      <c r="S245" s="3">
        <v>60</v>
      </c>
      <c r="T245" s="3">
        <v>0.06</v>
      </c>
      <c r="U245" s="3">
        <v>0.06</v>
      </c>
      <c r="V245" s="3">
        <v>0.9</v>
      </c>
      <c r="W245" s="4"/>
      <c r="X245" s="4"/>
      <c r="Y245" s="4"/>
      <c r="Z245" s="4"/>
    </row>
    <row r="246" spans="1:26" x14ac:dyDescent="0.25">
      <c r="A246" s="3">
        <v>5034</v>
      </c>
      <c r="B246" s="4" t="s">
        <v>276</v>
      </c>
      <c r="C246" s="3">
        <v>44.4</v>
      </c>
      <c r="D246" s="3">
        <v>66</v>
      </c>
      <c r="E246" s="3">
        <v>1.6</v>
      </c>
      <c r="F246" s="3">
        <v>1.6</v>
      </c>
      <c r="G246" s="3">
        <v>0.3</v>
      </c>
      <c r="H246" s="3">
        <v>0.3</v>
      </c>
      <c r="I246" s="3">
        <v>0.8</v>
      </c>
      <c r="J246" s="3">
        <v>0</v>
      </c>
      <c r="K246" s="3">
        <v>35</v>
      </c>
      <c r="L246" s="3">
        <v>45</v>
      </c>
      <c r="M246" s="3">
        <v>0.6</v>
      </c>
      <c r="N246" s="3">
        <v>22</v>
      </c>
      <c r="O246" s="3">
        <v>260</v>
      </c>
      <c r="P246" s="3">
        <v>0</v>
      </c>
      <c r="Q246" s="3">
        <v>0</v>
      </c>
      <c r="R246" s="4"/>
      <c r="S246" s="3">
        <v>36</v>
      </c>
      <c r="T246" s="3">
        <v>0.11</v>
      </c>
      <c r="U246" s="3">
        <v>0.1</v>
      </c>
      <c r="V246" s="3">
        <v>0.8</v>
      </c>
      <c r="W246" s="3">
        <v>0.22600000000000001</v>
      </c>
      <c r="X246" s="3">
        <v>0.2</v>
      </c>
      <c r="Y246" s="3">
        <v>0</v>
      </c>
      <c r="Z246" s="3">
        <v>0</v>
      </c>
    </row>
    <row r="247" spans="1:26" x14ac:dyDescent="0.25">
      <c r="A247" s="3">
        <v>5035</v>
      </c>
      <c r="B247" s="4" t="s">
        <v>277</v>
      </c>
      <c r="C247" s="3">
        <v>45</v>
      </c>
      <c r="D247" s="3">
        <v>48</v>
      </c>
      <c r="E247" s="3">
        <v>0.9</v>
      </c>
      <c r="F247" s="3">
        <v>0.9</v>
      </c>
      <c r="G247" s="3">
        <v>0.1</v>
      </c>
      <c r="H247" s="3">
        <v>0.1</v>
      </c>
      <c r="I247" s="3">
        <v>1</v>
      </c>
      <c r="J247" s="3">
        <v>0</v>
      </c>
      <c r="K247" s="3">
        <v>21</v>
      </c>
      <c r="L247" s="3">
        <v>12</v>
      </c>
      <c r="M247" s="3">
        <v>0.4</v>
      </c>
      <c r="N247" s="3">
        <v>26</v>
      </c>
      <c r="O247" s="3">
        <v>257</v>
      </c>
      <c r="P247" s="3">
        <v>0</v>
      </c>
      <c r="Q247" s="3">
        <v>0</v>
      </c>
      <c r="R247" s="4"/>
      <c r="S247" s="3">
        <v>58</v>
      </c>
      <c r="T247" s="3">
        <v>0.03</v>
      </c>
      <c r="U247" s="3">
        <v>0.14000000000000001</v>
      </c>
      <c r="V247" s="3">
        <v>0.3</v>
      </c>
      <c r="W247" s="4"/>
      <c r="X247" s="4"/>
      <c r="Y247" s="4"/>
      <c r="Z247" s="4"/>
    </row>
    <row r="248" spans="1:26" x14ac:dyDescent="0.25">
      <c r="A248" s="3">
        <v>5036</v>
      </c>
      <c r="B248" s="4" t="s">
        <v>278</v>
      </c>
      <c r="C248" s="3">
        <v>0</v>
      </c>
      <c r="D248" s="3">
        <v>285</v>
      </c>
      <c r="E248" s="3">
        <v>4.3</v>
      </c>
      <c r="F248" s="3">
        <v>4.3</v>
      </c>
      <c r="G248" s="3">
        <v>0.5</v>
      </c>
      <c r="H248" s="3">
        <v>0.5</v>
      </c>
      <c r="I248" s="3">
        <v>1.7</v>
      </c>
      <c r="J248" s="3">
        <v>0</v>
      </c>
      <c r="K248" s="3">
        <v>32</v>
      </c>
      <c r="L248" s="3">
        <v>117</v>
      </c>
      <c r="M248" s="3">
        <v>4.4000000000000004</v>
      </c>
      <c r="N248" s="3">
        <v>48</v>
      </c>
      <c r="O248" s="3">
        <v>658</v>
      </c>
      <c r="P248" s="3">
        <v>0</v>
      </c>
      <c r="Q248" s="3">
        <v>0</v>
      </c>
      <c r="R248" s="4"/>
      <c r="S248" s="3">
        <v>34</v>
      </c>
      <c r="T248" s="3">
        <v>0.02</v>
      </c>
      <c r="U248" s="3">
        <v>0.5</v>
      </c>
      <c r="V248" s="3">
        <v>1</v>
      </c>
      <c r="W248" s="4"/>
      <c r="X248" s="4"/>
      <c r="Y248" s="4"/>
      <c r="Z248" s="4"/>
    </row>
    <row r="249" spans="1:26" x14ac:dyDescent="0.25">
      <c r="A249" s="3">
        <v>5037</v>
      </c>
      <c r="B249" s="4" t="s">
        <v>279</v>
      </c>
      <c r="C249" s="3">
        <v>1.9</v>
      </c>
      <c r="D249" s="3">
        <v>59</v>
      </c>
      <c r="E249" s="3">
        <v>0.4</v>
      </c>
      <c r="F249" s="3">
        <v>0.4</v>
      </c>
      <c r="G249" s="3">
        <v>0.2</v>
      </c>
      <c r="H249" s="3">
        <v>0.2</v>
      </c>
      <c r="I249" s="3">
        <v>0.6</v>
      </c>
      <c r="J249" s="3">
        <v>0</v>
      </c>
      <c r="K249" s="3">
        <v>17</v>
      </c>
      <c r="L249" s="3">
        <v>22</v>
      </c>
      <c r="M249" s="3">
        <v>0.6</v>
      </c>
      <c r="N249" s="3">
        <v>2</v>
      </c>
      <c r="O249" s="3">
        <v>191</v>
      </c>
      <c r="P249" s="3">
        <v>0</v>
      </c>
      <c r="Q249" s="3">
        <v>39</v>
      </c>
      <c r="R249" s="3">
        <v>1</v>
      </c>
      <c r="S249" s="3">
        <v>3</v>
      </c>
      <c r="T249" s="3">
        <v>0.06</v>
      </c>
      <c r="U249" s="3">
        <v>0.04</v>
      </c>
      <c r="V249" s="3">
        <v>0.2</v>
      </c>
      <c r="W249" s="3">
        <v>0.05</v>
      </c>
      <c r="X249" s="3">
        <v>8.5999999999999993E-2</v>
      </c>
      <c r="Y249" s="3">
        <v>0</v>
      </c>
      <c r="Z249" s="3">
        <v>0</v>
      </c>
    </row>
    <row r="250" spans="1:26" x14ac:dyDescent="0.25">
      <c r="A250" s="3">
        <v>5038</v>
      </c>
      <c r="B250" s="4" t="s">
        <v>280</v>
      </c>
      <c r="C250" s="3">
        <v>13</v>
      </c>
      <c r="D250" s="3">
        <v>14</v>
      </c>
      <c r="E250" s="3">
        <v>0.4</v>
      </c>
      <c r="F250" s="3">
        <v>0.4</v>
      </c>
      <c r="G250" s="4"/>
      <c r="H250" s="4"/>
      <c r="I250" s="3">
        <v>2.4</v>
      </c>
      <c r="J250" s="3">
        <v>0</v>
      </c>
      <c r="K250" s="3">
        <v>40</v>
      </c>
      <c r="L250" s="3">
        <v>21</v>
      </c>
      <c r="M250" s="3">
        <v>1.4</v>
      </c>
      <c r="N250" s="3">
        <v>11</v>
      </c>
      <c r="O250" s="3">
        <v>120</v>
      </c>
      <c r="P250" s="3">
        <v>0</v>
      </c>
      <c r="Q250" s="3">
        <v>15</v>
      </c>
      <c r="R250" s="4"/>
      <c r="S250" s="3">
        <v>45</v>
      </c>
      <c r="T250" s="3">
        <v>0.05</v>
      </c>
      <c r="U250" s="3">
        <v>0.04</v>
      </c>
      <c r="V250" s="3">
        <v>0.3</v>
      </c>
      <c r="W250" s="4"/>
      <c r="X250" s="4"/>
      <c r="Y250" s="4"/>
      <c r="Z250" s="4"/>
    </row>
    <row r="251" spans="1:26" x14ac:dyDescent="0.25">
      <c r="A251" s="3">
        <v>5039</v>
      </c>
      <c r="B251" s="4" t="s">
        <v>281</v>
      </c>
      <c r="C251" s="3">
        <v>24</v>
      </c>
      <c r="D251" s="3">
        <v>13</v>
      </c>
      <c r="E251" s="3">
        <v>1.2</v>
      </c>
      <c r="F251" s="3">
        <v>1.2</v>
      </c>
      <c r="G251" s="4"/>
      <c r="H251" s="4"/>
      <c r="I251" s="3">
        <v>2.2999999999999998</v>
      </c>
      <c r="J251" s="3">
        <v>0</v>
      </c>
      <c r="K251" s="3">
        <v>27</v>
      </c>
      <c r="L251" s="3">
        <v>30</v>
      </c>
      <c r="M251" s="3">
        <v>0.2</v>
      </c>
      <c r="N251" s="4"/>
      <c r="O251" s="4"/>
      <c r="P251" s="3">
        <v>0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5">
      <c r="A252" s="3">
        <v>5040</v>
      </c>
      <c r="B252" s="4" t="s">
        <v>282</v>
      </c>
      <c r="C252" s="3">
        <v>5</v>
      </c>
      <c r="D252" s="3">
        <v>38</v>
      </c>
      <c r="E252" s="3">
        <v>0.6</v>
      </c>
      <c r="F252" s="3">
        <v>0.6</v>
      </c>
      <c r="G252" s="3">
        <v>1</v>
      </c>
      <c r="H252" s="3">
        <v>1</v>
      </c>
      <c r="I252" s="3">
        <v>6</v>
      </c>
      <c r="J252" s="3">
        <v>0</v>
      </c>
      <c r="K252" s="3">
        <v>10</v>
      </c>
      <c r="L252" s="3">
        <v>16</v>
      </c>
      <c r="M252" s="3">
        <v>1.3</v>
      </c>
      <c r="N252" s="3">
        <v>4</v>
      </c>
      <c r="O252" s="3">
        <v>291</v>
      </c>
      <c r="P252" s="3">
        <v>0</v>
      </c>
      <c r="Q252" s="3">
        <v>374</v>
      </c>
      <c r="R252" s="3">
        <v>0</v>
      </c>
      <c r="S252" s="3">
        <v>62</v>
      </c>
      <c r="T252" s="3">
        <v>0.05</v>
      </c>
      <c r="U252" s="3">
        <v>0.04</v>
      </c>
      <c r="V252" s="3">
        <v>1.1000000000000001</v>
      </c>
      <c r="W252" s="3">
        <v>0.45100000000000001</v>
      </c>
      <c r="X252" s="3">
        <v>0.11</v>
      </c>
      <c r="Y252" s="3">
        <v>0</v>
      </c>
      <c r="Z252" s="3">
        <v>0</v>
      </c>
    </row>
    <row r="253" spans="1:26" x14ac:dyDescent="0.25">
      <c r="A253" s="3">
        <v>5041</v>
      </c>
      <c r="B253" s="4" t="s">
        <v>283</v>
      </c>
      <c r="C253" s="3">
        <v>27</v>
      </c>
      <c r="D253" s="3">
        <v>74</v>
      </c>
      <c r="E253" s="3">
        <v>1.8</v>
      </c>
      <c r="F253" s="3">
        <v>1.8</v>
      </c>
      <c r="G253" s="3">
        <v>6.2</v>
      </c>
      <c r="H253" s="3">
        <v>6.2</v>
      </c>
      <c r="I253" s="3">
        <v>0.4</v>
      </c>
      <c r="J253" s="3">
        <v>0</v>
      </c>
      <c r="K253" s="3">
        <v>49</v>
      </c>
      <c r="L253" s="3">
        <v>69</v>
      </c>
      <c r="M253" s="3">
        <v>1.4</v>
      </c>
      <c r="N253" s="4"/>
      <c r="O253" s="4"/>
      <c r="P253" s="3">
        <v>0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5">
      <c r="A254" s="3">
        <v>5042</v>
      </c>
      <c r="B254" s="4" t="s">
        <v>284</v>
      </c>
      <c r="C254" s="3">
        <v>28</v>
      </c>
      <c r="D254" s="3">
        <v>101</v>
      </c>
      <c r="E254" s="3">
        <v>1.9</v>
      </c>
      <c r="F254" s="3">
        <v>1.9</v>
      </c>
      <c r="G254" s="3">
        <v>9.4</v>
      </c>
      <c r="H254" s="3">
        <v>9.4</v>
      </c>
      <c r="I254" s="3">
        <v>0.5</v>
      </c>
      <c r="J254" s="3">
        <v>0</v>
      </c>
      <c r="K254" s="3">
        <v>60</v>
      </c>
      <c r="L254" s="3">
        <v>85</v>
      </c>
      <c r="M254" s="3">
        <v>1.6</v>
      </c>
      <c r="N254" s="3">
        <v>2</v>
      </c>
      <c r="O254" s="3">
        <v>351</v>
      </c>
      <c r="P254" s="3">
        <v>0</v>
      </c>
      <c r="Q254" s="3">
        <v>53</v>
      </c>
      <c r="R254" s="3">
        <v>27</v>
      </c>
      <c r="S254" s="3">
        <v>17</v>
      </c>
      <c r="T254" s="3">
        <v>0.02</v>
      </c>
      <c r="U254" s="3">
        <v>0.05</v>
      </c>
      <c r="V254" s="3">
        <v>0.7</v>
      </c>
      <c r="W254" s="3">
        <v>0.93100000000000005</v>
      </c>
      <c r="X254" s="3">
        <v>7.8E-2</v>
      </c>
      <c r="Y254" s="3">
        <v>0</v>
      </c>
      <c r="Z254" s="3">
        <v>0</v>
      </c>
    </row>
    <row r="255" spans="1:26" x14ac:dyDescent="0.25">
      <c r="A255" s="3">
        <v>5043</v>
      </c>
      <c r="B255" s="4" t="s">
        <v>285</v>
      </c>
      <c r="C255" s="3">
        <v>25</v>
      </c>
      <c r="D255" s="3">
        <v>58</v>
      </c>
      <c r="E255" s="3">
        <v>1.8</v>
      </c>
      <c r="F255" s="3">
        <v>1.8</v>
      </c>
      <c r="G255" s="4"/>
      <c r="H255" s="4"/>
      <c r="I255" s="3">
        <v>0.9</v>
      </c>
      <c r="J255" s="3">
        <v>0</v>
      </c>
      <c r="K255" s="3">
        <v>38</v>
      </c>
      <c r="L255" s="3">
        <v>24</v>
      </c>
      <c r="M255" s="3">
        <v>1.6</v>
      </c>
      <c r="N255" s="4"/>
      <c r="O255" s="4"/>
      <c r="P255" s="3">
        <v>0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5">
      <c r="A256" s="3">
        <v>5044</v>
      </c>
      <c r="B256" s="4" t="s">
        <v>286</v>
      </c>
      <c r="C256" s="4"/>
      <c r="D256" s="3">
        <v>40</v>
      </c>
      <c r="E256" s="3">
        <v>1.3</v>
      </c>
      <c r="F256" s="3">
        <v>1.3</v>
      </c>
      <c r="G256" s="4"/>
      <c r="H256" s="4"/>
      <c r="I256" s="3">
        <v>1.8</v>
      </c>
      <c r="J256" s="4"/>
      <c r="K256" s="3">
        <v>11</v>
      </c>
      <c r="L256" s="3">
        <v>11</v>
      </c>
      <c r="M256" s="3">
        <v>0.6</v>
      </c>
      <c r="N256" s="4"/>
      <c r="O256" s="4"/>
      <c r="P256" s="3">
        <v>0</v>
      </c>
      <c r="Q256" s="4"/>
      <c r="R256" s="4"/>
      <c r="S256" s="3">
        <v>10</v>
      </c>
      <c r="T256" s="4"/>
      <c r="U256" s="4"/>
      <c r="V256" s="4"/>
      <c r="W256" s="4"/>
      <c r="X256" s="4"/>
      <c r="Y256" s="4"/>
      <c r="Z256" s="4"/>
    </row>
    <row r="257" spans="1:26" x14ac:dyDescent="0.25">
      <c r="A257" s="3">
        <v>5045</v>
      </c>
      <c r="B257" s="4" t="s">
        <v>287</v>
      </c>
      <c r="C257" s="3">
        <v>25</v>
      </c>
      <c r="D257" s="3">
        <v>106</v>
      </c>
      <c r="E257" s="3">
        <v>4.3</v>
      </c>
      <c r="F257" s="3">
        <v>4.3</v>
      </c>
      <c r="G257" s="3">
        <v>0.4</v>
      </c>
      <c r="H257" s="3">
        <v>0.4</v>
      </c>
      <c r="I257" s="4"/>
      <c r="J257" s="3">
        <v>0</v>
      </c>
      <c r="K257" s="3">
        <v>101</v>
      </c>
      <c r="L257" s="3">
        <v>270</v>
      </c>
      <c r="M257" s="4"/>
      <c r="N257" s="4"/>
      <c r="O257" s="4"/>
      <c r="P257" s="3">
        <v>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5">
      <c r="A258" s="3">
        <v>5046</v>
      </c>
      <c r="B258" s="4" t="s">
        <v>288</v>
      </c>
      <c r="C258" s="3">
        <v>4</v>
      </c>
      <c r="D258" s="3">
        <v>26</v>
      </c>
      <c r="E258" s="3">
        <v>0.9</v>
      </c>
      <c r="F258" s="3">
        <v>0.9</v>
      </c>
      <c r="G258" s="4"/>
      <c r="H258" s="4"/>
      <c r="I258" s="3">
        <v>4.0999999999999996</v>
      </c>
      <c r="J258" s="3">
        <v>0</v>
      </c>
      <c r="K258" s="3">
        <v>124</v>
      </c>
      <c r="L258" s="3">
        <v>42</v>
      </c>
      <c r="M258" s="3">
        <v>0.3</v>
      </c>
      <c r="N258" s="4"/>
      <c r="O258" s="4"/>
      <c r="P258" s="3">
        <v>0</v>
      </c>
      <c r="Q258" s="3">
        <v>100</v>
      </c>
      <c r="R258" s="4"/>
      <c r="S258" s="3">
        <v>43</v>
      </c>
      <c r="T258" s="3">
        <v>0.1</v>
      </c>
      <c r="U258" s="3">
        <v>0.02</v>
      </c>
      <c r="V258" s="3">
        <v>0.2</v>
      </c>
      <c r="W258" s="4"/>
      <c r="X258" s="4"/>
      <c r="Y258" s="4"/>
      <c r="Z258" s="4"/>
    </row>
    <row r="259" spans="1:26" x14ac:dyDescent="0.25">
      <c r="A259" s="3">
        <v>5047</v>
      </c>
      <c r="B259" s="4" t="s">
        <v>289</v>
      </c>
      <c r="C259" s="3">
        <v>19.8</v>
      </c>
      <c r="D259" s="3">
        <v>39</v>
      </c>
      <c r="E259" s="3">
        <v>0.8</v>
      </c>
      <c r="F259" s="3">
        <v>0.8</v>
      </c>
      <c r="G259" s="3">
        <v>0.3</v>
      </c>
      <c r="H259" s="3">
        <v>0.3</v>
      </c>
      <c r="I259" s="3">
        <v>0.6</v>
      </c>
      <c r="J259" s="3">
        <v>0</v>
      </c>
      <c r="K259" s="3">
        <v>35</v>
      </c>
      <c r="L259" s="3">
        <v>17</v>
      </c>
      <c r="M259" s="3">
        <v>0.4</v>
      </c>
      <c r="N259" s="3">
        <v>4</v>
      </c>
      <c r="O259" s="3">
        <v>111</v>
      </c>
      <c r="P259" s="3">
        <v>0</v>
      </c>
      <c r="Q259" s="3">
        <v>71</v>
      </c>
      <c r="R259" s="3">
        <v>14</v>
      </c>
      <c r="S259" s="3">
        <v>55</v>
      </c>
      <c r="T259" s="3">
        <v>0.08</v>
      </c>
      <c r="U259" s="3">
        <v>0.03</v>
      </c>
      <c r="V259" s="3">
        <v>0.2</v>
      </c>
      <c r="W259" s="3">
        <v>0.216</v>
      </c>
      <c r="X259" s="3">
        <v>7.8E-2</v>
      </c>
      <c r="Y259" s="3">
        <v>0</v>
      </c>
      <c r="Z259" s="3">
        <v>0</v>
      </c>
    </row>
    <row r="260" spans="1:26" x14ac:dyDescent="0.25">
      <c r="A260" s="3">
        <v>5048</v>
      </c>
      <c r="B260" s="4" t="s">
        <v>290</v>
      </c>
      <c r="C260" s="3">
        <v>75</v>
      </c>
      <c r="D260" s="3">
        <v>132</v>
      </c>
      <c r="E260" s="3">
        <v>2.5</v>
      </c>
      <c r="F260" s="3">
        <v>2.5</v>
      </c>
      <c r="G260" s="3">
        <v>1.6</v>
      </c>
      <c r="H260" s="3">
        <v>1.6</v>
      </c>
      <c r="I260" s="3">
        <v>1.4</v>
      </c>
      <c r="J260" s="3">
        <v>0</v>
      </c>
      <c r="K260" s="3">
        <v>20</v>
      </c>
      <c r="L260" s="3">
        <v>63</v>
      </c>
      <c r="M260" s="3">
        <v>0.9</v>
      </c>
      <c r="N260" s="3">
        <v>1</v>
      </c>
      <c r="O260" s="3">
        <v>601</v>
      </c>
      <c r="P260" s="3">
        <v>0</v>
      </c>
      <c r="Q260" s="3">
        <v>23</v>
      </c>
      <c r="R260" s="3">
        <v>6</v>
      </c>
      <c r="S260" s="3">
        <v>37</v>
      </c>
      <c r="T260" s="3">
        <v>0.27</v>
      </c>
      <c r="U260" s="3">
        <v>0.28999999999999998</v>
      </c>
      <c r="V260" s="3">
        <v>1.2</v>
      </c>
      <c r="W260" s="3">
        <v>0.23</v>
      </c>
      <c r="X260" s="3">
        <v>0.316</v>
      </c>
      <c r="Y260" s="4"/>
      <c r="Z260" s="3">
        <v>0</v>
      </c>
    </row>
    <row r="261" spans="1:26" x14ac:dyDescent="0.25">
      <c r="A261" s="3">
        <v>5049</v>
      </c>
      <c r="B261" s="4" t="s">
        <v>291</v>
      </c>
      <c r="C261" s="3">
        <v>24</v>
      </c>
      <c r="D261" s="3">
        <v>38</v>
      </c>
      <c r="E261" s="3">
        <v>1.3</v>
      </c>
      <c r="F261" s="3">
        <v>1.3</v>
      </c>
      <c r="G261" s="4"/>
      <c r="H261" s="4"/>
      <c r="I261" s="3">
        <v>2.7</v>
      </c>
      <c r="J261" s="3">
        <v>0</v>
      </c>
      <c r="K261" s="3">
        <v>100</v>
      </c>
      <c r="L261" s="3">
        <v>44</v>
      </c>
      <c r="M261" s="4"/>
      <c r="N261" s="4"/>
      <c r="O261" s="4"/>
      <c r="P261" s="3">
        <v>0</v>
      </c>
      <c r="Q261" s="4"/>
      <c r="R261" s="4"/>
      <c r="S261" s="3">
        <v>3</v>
      </c>
      <c r="T261" s="4"/>
      <c r="U261" s="4"/>
      <c r="V261" s="4"/>
      <c r="W261" s="4"/>
      <c r="X261" s="4"/>
      <c r="Y261" s="4"/>
      <c r="Z261" s="4"/>
    </row>
    <row r="262" spans="1:26" x14ac:dyDescent="0.25">
      <c r="A262" s="3">
        <v>5050</v>
      </c>
      <c r="B262" s="4" t="s">
        <v>292</v>
      </c>
      <c r="C262" s="3">
        <v>14</v>
      </c>
      <c r="D262" s="3">
        <v>38</v>
      </c>
      <c r="E262" s="3">
        <v>0.8</v>
      </c>
      <c r="F262" s="3">
        <v>0.8</v>
      </c>
      <c r="G262" s="3">
        <v>0.2</v>
      </c>
      <c r="H262" s="3">
        <v>0.2</v>
      </c>
      <c r="I262" s="3">
        <v>0.7</v>
      </c>
      <c r="J262" s="3">
        <v>0</v>
      </c>
      <c r="K262" s="3">
        <v>44</v>
      </c>
      <c r="L262" s="3">
        <v>25</v>
      </c>
      <c r="M262" s="3">
        <v>0.2</v>
      </c>
      <c r="N262" s="3">
        <v>3</v>
      </c>
      <c r="O262" s="3">
        <v>250</v>
      </c>
      <c r="P262" s="3">
        <v>0</v>
      </c>
      <c r="Q262" s="3">
        <v>5</v>
      </c>
      <c r="R262" s="4"/>
      <c r="S262" s="3">
        <v>24</v>
      </c>
      <c r="T262" s="3">
        <v>0.06</v>
      </c>
      <c r="U262" s="3">
        <v>0.04</v>
      </c>
      <c r="V262" s="3">
        <v>0.6</v>
      </c>
      <c r="W262" s="4"/>
      <c r="X262" s="3">
        <v>8.1000000000000003E-2</v>
      </c>
      <c r="Y262" s="4"/>
      <c r="Z262" s="4"/>
    </row>
    <row r="263" spans="1:26" x14ac:dyDescent="0.25">
      <c r="A263" s="3">
        <v>5051</v>
      </c>
      <c r="B263" s="4" t="s">
        <v>293</v>
      </c>
      <c r="C263" s="3">
        <v>12</v>
      </c>
      <c r="D263" s="3">
        <v>48</v>
      </c>
      <c r="E263" s="3">
        <v>0.5</v>
      </c>
      <c r="F263" s="3">
        <v>0.5</v>
      </c>
      <c r="G263" s="3">
        <v>0.2</v>
      </c>
      <c r="H263" s="3">
        <v>0.2</v>
      </c>
      <c r="I263" s="3">
        <v>0.6</v>
      </c>
      <c r="J263" s="3">
        <v>0</v>
      </c>
      <c r="K263" s="3">
        <v>19</v>
      </c>
      <c r="L263" s="3">
        <v>13</v>
      </c>
      <c r="M263" s="3">
        <v>2.5</v>
      </c>
      <c r="N263" s="3">
        <v>15</v>
      </c>
      <c r="O263" s="3">
        <v>102</v>
      </c>
      <c r="P263" s="3">
        <v>0</v>
      </c>
      <c r="Q263" s="3">
        <v>27</v>
      </c>
      <c r="R263" s="3">
        <v>0</v>
      </c>
      <c r="S263" s="3">
        <v>7</v>
      </c>
      <c r="T263" s="3">
        <v>0.04</v>
      </c>
      <c r="U263" s="3">
        <v>0.03</v>
      </c>
      <c r="V263" s="3">
        <v>0.2</v>
      </c>
      <c r="W263" s="3">
        <v>6.0999999999999999E-2</v>
      </c>
      <c r="X263" s="3">
        <v>4.1000000000000002E-2</v>
      </c>
      <c r="Y263" s="3">
        <v>0</v>
      </c>
      <c r="Z263" s="3">
        <v>0</v>
      </c>
    </row>
    <row r="264" spans="1:26" x14ac:dyDescent="0.25">
      <c r="A264" s="3">
        <v>5052</v>
      </c>
      <c r="B264" s="4" t="s">
        <v>294</v>
      </c>
      <c r="C264" s="3">
        <v>48</v>
      </c>
      <c r="D264" s="3">
        <v>45</v>
      </c>
      <c r="E264" s="3">
        <v>0.7</v>
      </c>
      <c r="F264" s="3">
        <v>0.7</v>
      </c>
      <c r="G264" s="3">
        <v>0.4</v>
      </c>
      <c r="H264" s="3">
        <v>0.4</v>
      </c>
      <c r="I264" s="3">
        <v>1.1000000000000001</v>
      </c>
      <c r="J264" s="3">
        <v>0</v>
      </c>
      <c r="K264" s="3">
        <v>6</v>
      </c>
      <c r="L264" s="3">
        <v>34</v>
      </c>
      <c r="M264" s="3">
        <v>0.5</v>
      </c>
      <c r="N264" s="3">
        <v>1</v>
      </c>
      <c r="O264" s="3">
        <v>171</v>
      </c>
      <c r="P264" s="3">
        <v>0</v>
      </c>
      <c r="Q264" s="4"/>
      <c r="R264" s="4"/>
      <c r="S264" s="3">
        <v>36</v>
      </c>
      <c r="T264" s="3">
        <v>0.02</v>
      </c>
      <c r="U264" s="3">
        <v>0.04</v>
      </c>
      <c r="V264" s="3">
        <v>0.7</v>
      </c>
      <c r="W264" s="4"/>
      <c r="X264" s="3">
        <v>0.1</v>
      </c>
      <c r="Y264" s="3">
        <v>0</v>
      </c>
      <c r="Z264" s="3">
        <v>0</v>
      </c>
    </row>
    <row r="265" spans="1:26" x14ac:dyDescent="0.25">
      <c r="A265" s="3">
        <v>5053</v>
      </c>
      <c r="B265" s="4" t="s">
        <v>295</v>
      </c>
      <c r="C265" s="3">
        <v>44</v>
      </c>
      <c r="D265" s="3">
        <v>260</v>
      </c>
      <c r="E265" s="3">
        <v>3</v>
      </c>
      <c r="F265" s="3">
        <v>3</v>
      </c>
      <c r="G265" s="3">
        <v>1.9</v>
      </c>
      <c r="H265" s="3">
        <v>1.9</v>
      </c>
      <c r="I265" s="3">
        <v>1</v>
      </c>
      <c r="J265" s="3">
        <v>0</v>
      </c>
      <c r="K265" s="3">
        <v>25</v>
      </c>
      <c r="L265" s="3">
        <v>58</v>
      </c>
      <c r="M265" s="3">
        <v>4.4000000000000004</v>
      </c>
      <c r="N265" s="3">
        <v>3</v>
      </c>
      <c r="O265" s="3">
        <v>1110</v>
      </c>
      <c r="P265" s="3">
        <v>0</v>
      </c>
      <c r="Q265" s="3">
        <v>0</v>
      </c>
      <c r="R265" s="4"/>
      <c r="S265" s="3">
        <v>183</v>
      </c>
      <c r="T265" s="3">
        <v>0.01</v>
      </c>
      <c r="U265" s="3">
        <v>0.56999999999999995</v>
      </c>
      <c r="V265" s="3">
        <v>3.1</v>
      </c>
      <c r="W265" s="4"/>
      <c r="X265" s="3">
        <v>0.09</v>
      </c>
      <c r="Y265" s="3">
        <v>0</v>
      </c>
      <c r="Z265" s="3">
        <v>0</v>
      </c>
    </row>
    <row r="266" spans="1:26" x14ac:dyDescent="0.25">
      <c r="A266" s="3">
        <v>5054</v>
      </c>
      <c r="B266" s="4" t="s">
        <v>296</v>
      </c>
      <c r="C266" s="3">
        <v>22</v>
      </c>
      <c r="D266" s="3">
        <v>42</v>
      </c>
      <c r="E266" s="3">
        <v>1</v>
      </c>
      <c r="F266" s="3">
        <v>1</v>
      </c>
      <c r="G266" s="4"/>
      <c r="H266" s="4"/>
      <c r="I266" s="3">
        <v>2.2999999999999998</v>
      </c>
      <c r="J266" s="3">
        <v>0</v>
      </c>
      <c r="K266" s="3">
        <v>68</v>
      </c>
      <c r="L266" s="3">
        <v>32</v>
      </c>
      <c r="M266" s="3">
        <v>0.4</v>
      </c>
      <c r="N266" s="4"/>
      <c r="O266" s="4"/>
      <c r="P266" s="3">
        <v>0</v>
      </c>
      <c r="Q266" s="4"/>
      <c r="R266" s="4"/>
      <c r="S266" s="3">
        <v>5</v>
      </c>
      <c r="T266" s="3">
        <v>0.01</v>
      </c>
      <c r="U266" s="3">
        <v>0.02</v>
      </c>
      <c r="V266" s="3">
        <v>0.9</v>
      </c>
      <c r="W266" s="4"/>
      <c r="X266" s="4"/>
      <c r="Y266" s="4"/>
      <c r="Z266" s="4"/>
    </row>
    <row r="267" spans="1:26" x14ac:dyDescent="0.25">
      <c r="A267" s="3">
        <v>5055</v>
      </c>
      <c r="B267" s="4" t="s">
        <v>297</v>
      </c>
      <c r="C267" s="3">
        <v>20</v>
      </c>
      <c r="D267" s="3">
        <v>62</v>
      </c>
      <c r="E267" s="3">
        <v>0.6</v>
      </c>
      <c r="F267" s="3">
        <v>0.6</v>
      </c>
      <c r="G267" s="3">
        <v>0.3</v>
      </c>
      <c r="H267" s="3">
        <v>0.3</v>
      </c>
      <c r="I267" s="3">
        <v>1.8</v>
      </c>
      <c r="J267" s="3">
        <v>0</v>
      </c>
      <c r="K267" s="3">
        <v>10</v>
      </c>
      <c r="L267" s="3">
        <v>13</v>
      </c>
      <c r="M267" s="3">
        <v>0.4</v>
      </c>
      <c r="N267" s="3">
        <v>2</v>
      </c>
      <c r="O267" s="3">
        <v>114</v>
      </c>
      <c r="P267" s="3">
        <v>0</v>
      </c>
      <c r="Q267" s="3">
        <v>445</v>
      </c>
      <c r="R267" s="3">
        <v>17</v>
      </c>
      <c r="S267" s="3">
        <v>30</v>
      </c>
      <c r="T267" s="3">
        <v>0.05</v>
      </c>
      <c r="U267" s="3">
        <v>0.05</v>
      </c>
      <c r="V267" s="3">
        <v>0.3</v>
      </c>
      <c r="W267" s="3">
        <v>0.16</v>
      </c>
      <c r="X267" s="3">
        <v>0.13400000000000001</v>
      </c>
      <c r="Y267" s="3">
        <v>0</v>
      </c>
      <c r="Z267" s="3">
        <v>0</v>
      </c>
    </row>
    <row r="268" spans="1:26" x14ac:dyDescent="0.25">
      <c r="A268" s="1">
        <v>6001</v>
      </c>
      <c r="B268" s="1" t="s">
        <v>298</v>
      </c>
      <c r="C268" s="1">
        <v>0</v>
      </c>
      <c r="D268" s="1">
        <v>756</v>
      </c>
      <c r="E268" s="1">
        <v>0.5</v>
      </c>
      <c r="F268" s="1">
        <v>0</v>
      </c>
      <c r="G268" s="1">
        <v>83.5</v>
      </c>
      <c r="H268" s="1">
        <v>0</v>
      </c>
      <c r="I268" s="1">
        <v>0</v>
      </c>
      <c r="J268" s="1">
        <v>270</v>
      </c>
      <c r="K268" s="1">
        <v>12</v>
      </c>
      <c r="L268" s="1">
        <v>12</v>
      </c>
      <c r="M268" s="1">
        <v>0.1</v>
      </c>
      <c r="N268" s="1">
        <v>11</v>
      </c>
      <c r="O268" s="1">
        <v>24</v>
      </c>
      <c r="P268" s="1">
        <v>600</v>
      </c>
      <c r="Q268" s="1">
        <v>158</v>
      </c>
      <c r="R268" s="1">
        <v>0</v>
      </c>
      <c r="S268" s="1">
        <v>0</v>
      </c>
      <c r="T268" s="1">
        <v>0.01</v>
      </c>
      <c r="U268" s="1">
        <v>0.04</v>
      </c>
      <c r="V268" s="1">
        <v>0</v>
      </c>
      <c r="W268" s="1">
        <v>0.11</v>
      </c>
      <c r="X268" s="1">
        <v>3.0000000000000001E-3</v>
      </c>
      <c r="Y268" s="1">
        <v>0</v>
      </c>
      <c r="Z268" s="1">
        <v>0</v>
      </c>
    </row>
    <row r="269" spans="1:26" x14ac:dyDescent="0.25">
      <c r="A269" s="1">
        <v>6002</v>
      </c>
      <c r="B269" s="1" t="s">
        <v>299</v>
      </c>
      <c r="C269" s="1">
        <v>0</v>
      </c>
      <c r="D269" s="1">
        <v>897</v>
      </c>
      <c r="E269" s="1">
        <v>0</v>
      </c>
      <c r="F269" s="1">
        <v>0</v>
      </c>
      <c r="G269" s="1">
        <v>99.7</v>
      </c>
      <c r="H269" s="1">
        <v>99.7</v>
      </c>
      <c r="I269" s="1">
        <v>0</v>
      </c>
      <c r="Q269" s="1">
        <v>0</v>
      </c>
      <c r="R269" s="1">
        <v>0</v>
      </c>
      <c r="S269" s="1">
        <v>0</v>
      </c>
    </row>
    <row r="270" spans="1:26" x14ac:dyDescent="0.25">
      <c r="A270" s="1">
        <v>6003</v>
      </c>
      <c r="B270" s="1" t="s">
        <v>300</v>
      </c>
      <c r="C270" s="1">
        <v>0</v>
      </c>
      <c r="D270" s="1">
        <v>827</v>
      </c>
      <c r="E270" s="1">
        <v>2</v>
      </c>
      <c r="F270" s="1">
        <v>0</v>
      </c>
      <c r="G270" s="1">
        <v>91</v>
      </c>
      <c r="H270" s="1">
        <v>0</v>
      </c>
      <c r="I270" s="1">
        <v>0</v>
      </c>
      <c r="Q270" s="1">
        <v>0</v>
      </c>
      <c r="R270" s="1">
        <v>0</v>
      </c>
      <c r="S270" s="1">
        <v>0</v>
      </c>
    </row>
    <row r="271" spans="1:26" x14ac:dyDescent="0.25">
      <c r="A271" s="1">
        <v>6004</v>
      </c>
      <c r="B271" s="1" t="s">
        <v>301</v>
      </c>
      <c r="C271" s="1">
        <v>0</v>
      </c>
      <c r="D271" s="1">
        <v>896</v>
      </c>
      <c r="E271" s="1">
        <v>0</v>
      </c>
      <c r="F271" s="1">
        <v>0</v>
      </c>
      <c r="G271" s="1">
        <v>99.6</v>
      </c>
      <c r="H271" s="1">
        <v>0</v>
      </c>
      <c r="I271" s="1">
        <v>0</v>
      </c>
      <c r="J271" s="1">
        <v>95</v>
      </c>
      <c r="K271" s="1">
        <v>2</v>
      </c>
      <c r="L271" s="1">
        <v>12</v>
      </c>
      <c r="M271" s="1">
        <v>0.3</v>
      </c>
      <c r="Q271" s="1">
        <v>0</v>
      </c>
      <c r="R271" s="1">
        <v>0</v>
      </c>
      <c r="S271" s="1">
        <v>0</v>
      </c>
      <c r="T271" s="1">
        <v>0.02</v>
      </c>
    </row>
    <row r="272" spans="1:26" x14ac:dyDescent="0.25">
      <c r="A272" s="1">
        <v>6005</v>
      </c>
      <c r="B272" s="1" t="s">
        <v>302</v>
      </c>
      <c r="C272" s="1">
        <v>0</v>
      </c>
      <c r="D272" s="1">
        <v>729</v>
      </c>
      <c r="E272" s="1">
        <v>0.5</v>
      </c>
      <c r="F272" s="1">
        <v>0.5</v>
      </c>
      <c r="G272" s="1">
        <v>80.7</v>
      </c>
      <c r="H272" s="1">
        <v>80.7</v>
      </c>
      <c r="I272" s="1">
        <v>0</v>
      </c>
      <c r="J272" s="1">
        <v>0</v>
      </c>
      <c r="K272" s="1">
        <v>17</v>
      </c>
      <c r="L272" s="1">
        <v>13</v>
      </c>
      <c r="N272" s="1">
        <v>2</v>
      </c>
      <c r="O272" s="1">
        <v>25</v>
      </c>
      <c r="P272" s="1">
        <v>768</v>
      </c>
      <c r="Q272" s="1">
        <v>610</v>
      </c>
      <c r="R272" s="1">
        <v>0</v>
      </c>
      <c r="S272" s="1">
        <v>0</v>
      </c>
      <c r="T272" s="1">
        <v>0.01</v>
      </c>
      <c r="U272" s="1">
        <v>0.02</v>
      </c>
      <c r="V272" s="1">
        <v>0</v>
      </c>
      <c r="W272" s="1">
        <v>4.9000000000000002E-2</v>
      </c>
      <c r="X272" s="1">
        <v>5.0000000000000001E-3</v>
      </c>
      <c r="Y272" s="1">
        <v>0</v>
      </c>
      <c r="Z272" s="1">
        <v>0.06</v>
      </c>
    </row>
    <row r="273" spans="1:26" x14ac:dyDescent="0.25">
      <c r="A273" s="1">
        <v>6006</v>
      </c>
      <c r="B273" s="1" t="s">
        <v>303</v>
      </c>
      <c r="C273" s="1">
        <v>0</v>
      </c>
      <c r="D273" s="1">
        <v>900</v>
      </c>
      <c r="E273" s="1">
        <v>0</v>
      </c>
      <c r="F273" s="1">
        <v>0</v>
      </c>
      <c r="G273" s="1">
        <v>100</v>
      </c>
      <c r="H273" s="1">
        <v>100</v>
      </c>
      <c r="I273" s="1">
        <v>0</v>
      </c>
      <c r="J273" s="1">
        <v>0</v>
      </c>
      <c r="Q273" s="1">
        <v>0</v>
      </c>
      <c r="R273" s="1">
        <v>0</v>
      </c>
    </row>
    <row r="274" spans="1:26" x14ac:dyDescent="0.25">
      <c r="A274" s="1">
        <v>6007</v>
      </c>
      <c r="B274" s="1" t="s">
        <v>304</v>
      </c>
      <c r="C274" s="1">
        <v>0</v>
      </c>
      <c r="D274" s="1">
        <v>900</v>
      </c>
      <c r="E274" s="1">
        <v>0</v>
      </c>
      <c r="F274" s="1">
        <v>0</v>
      </c>
      <c r="G274" s="1">
        <v>100</v>
      </c>
      <c r="H274" s="1">
        <v>100</v>
      </c>
      <c r="I274" s="1">
        <v>0</v>
      </c>
      <c r="J274" s="1">
        <v>0</v>
      </c>
      <c r="M274" s="1">
        <v>7.0000000000000007E-2</v>
      </c>
      <c r="Q274" s="1">
        <v>0</v>
      </c>
      <c r="R274" s="1">
        <v>0</v>
      </c>
    </row>
    <row r="275" spans="1:26" x14ac:dyDescent="0.25">
      <c r="A275" s="1">
        <v>6008</v>
      </c>
      <c r="B275" s="1" t="s">
        <v>305</v>
      </c>
      <c r="C275" s="1">
        <v>0</v>
      </c>
      <c r="D275" s="1">
        <v>900</v>
      </c>
      <c r="E275" s="1">
        <v>0</v>
      </c>
      <c r="F275" s="1">
        <v>0</v>
      </c>
      <c r="G275" s="1">
        <v>100</v>
      </c>
      <c r="H275" s="1">
        <v>100</v>
      </c>
      <c r="I275" s="1">
        <v>0</v>
      </c>
      <c r="J275" s="1">
        <v>0</v>
      </c>
      <c r="Q275" s="1">
        <v>0</v>
      </c>
      <c r="R275" s="1">
        <v>0</v>
      </c>
    </row>
    <row r="276" spans="1:26" x14ac:dyDescent="0.25">
      <c r="A276" s="1">
        <v>6009</v>
      </c>
      <c r="B276" s="1" t="s">
        <v>306</v>
      </c>
      <c r="C276" s="1">
        <v>0</v>
      </c>
      <c r="D276" s="1">
        <v>900</v>
      </c>
      <c r="E276" s="1">
        <v>0</v>
      </c>
      <c r="F276" s="1">
        <v>0</v>
      </c>
      <c r="G276" s="1">
        <v>100</v>
      </c>
      <c r="H276" s="1">
        <v>100</v>
      </c>
      <c r="I276" s="1">
        <v>0</v>
      </c>
      <c r="J276" s="1">
        <v>0</v>
      </c>
      <c r="M276" s="1">
        <v>0.04</v>
      </c>
      <c r="Q276" s="1">
        <v>0</v>
      </c>
      <c r="R276" s="1">
        <v>0</v>
      </c>
    </row>
    <row r="277" spans="1:26" x14ac:dyDescent="0.25">
      <c r="A277" s="1">
        <v>6010</v>
      </c>
      <c r="B277" s="1" t="s">
        <v>307</v>
      </c>
      <c r="C277" s="1">
        <v>0</v>
      </c>
      <c r="D277" s="1">
        <v>900</v>
      </c>
      <c r="E277" s="1">
        <v>0</v>
      </c>
      <c r="F277" s="1">
        <v>0</v>
      </c>
      <c r="G277" s="1">
        <v>100</v>
      </c>
      <c r="H277" s="1">
        <v>100</v>
      </c>
      <c r="I277" s="1">
        <v>0</v>
      </c>
      <c r="J277" s="1">
        <v>0</v>
      </c>
      <c r="M277" s="1">
        <v>0.02</v>
      </c>
      <c r="Q277" s="1">
        <v>0</v>
      </c>
      <c r="R277" s="1">
        <v>0</v>
      </c>
    </row>
    <row r="278" spans="1:26" x14ac:dyDescent="0.25">
      <c r="A278" s="1">
        <v>6011</v>
      </c>
      <c r="B278" s="1" t="s">
        <v>308</v>
      </c>
      <c r="C278" s="1">
        <v>0</v>
      </c>
      <c r="D278" s="1">
        <v>900</v>
      </c>
      <c r="E278" s="1">
        <v>0</v>
      </c>
      <c r="F278" s="1">
        <v>0</v>
      </c>
      <c r="G278" s="1">
        <v>100</v>
      </c>
      <c r="H278" s="1">
        <v>100</v>
      </c>
      <c r="I278" s="1">
        <v>0</v>
      </c>
      <c r="J278" s="1">
        <v>0</v>
      </c>
      <c r="M278" s="1">
        <v>0.03</v>
      </c>
      <c r="Q278" s="1">
        <v>0</v>
      </c>
      <c r="R278" s="1">
        <v>0</v>
      </c>
    </row>
    <row r="279" spans="1:26" x14ac:dyDescent="0.25">
      <c r="A279" s="1">
        <v>6012</v>
      </c>
      <c r="B279" s="1" t="s">
        <v>309</v>
      </c>
      <c r="C279" s="1">
        <v>0</v>
      </c>
      <c r="D279" s="1">
        <v>900</v>
      </c>
      <c r="E279" s="1">
        <v>0</v>
      </c>
      <c r="F279" s="1">
        <v>0</v>
      </c>
      <c r="G279" s="1">
        <v>100</v>
      </c>
      <c r="H279" s="1">
        <v>100</v>
      </c>
      <c r="I279" s="1">
        <v>0</v>
      </c>
      <c r="J279" s="1">
        <v>0</v>
      </c>
      <c r="Q279" s="1">
        <v>0</v>
      </c>
      <c r="R279" s="1">
        <v>0</v>
      </c>
    </row>
    <row r="280" spans="1:26" x14ac:dyDescent="0.25">
      <c r="A280" s="1">
        <v>6013</v>
      </c>
      <c r="B280" s="1" t="s">
        <v>310</v>
      </c>
      <c r="C280" s="1">
        <v>0</v>
      </c>
      <c r="D280" s="1">
        <v>900</v>
      </c>
      <c r="E280" s="1">
        <v>0</v>
      </c>
      <c r="F280" s="1">
        <v>0</v>
      </c>
      <c r="G280" s="1">
        <v>100</v>
      </c>
      <c r="H280" s="1">
        <v>100</v>
      </c>
      <c r="I280" s="1">
        <v>0</v>
      </c>
      <c r="J280" s="1">
        <v>0</v>
      </c>
      <c r="Q280" s="1">
        <v>0</v>
      </c>
      <c r="R280" s="1">
        <v>0</v>
      </c>
    </row>
    <row r="281" spans="1:26" x14ac:dyDescent="0.25">
      <c r="A281" s="1">
        <v>6014</v>
      </c>
      <c r="B281" s="1" t="s">
        <v>311</v>
      </c>
      <c r="C281" s="1">
        <v>0</v>
      </c>
      <c r="D281" s="1">
        <v>900</v>
      </c>
      <c r="E281" s="1">
        <v>0</v>
      </c>
      <c r="F281" s="1">
        <v>0</v>
      </c>
      <c r="G281" s="1">
        <v>100</v>
      </c>
      <c r="H281" s="1">
        <v>100</v>
      </c>
      <c r="I281" s="1">
        <v>0</v>
      </c>
      <c r="J281" s="1">
        <v>0</v>
      </c>
      <c r="K281" s="1">
        <v>1</v>
      </c>
      <c r="M281" s="1">
        <v>0.56000000000000005</v>
      </c>
      <c r="N281" s="1">
        <v>2</v>
      </c>
      <c r="O281" s="1">
        <v>1</v>
      </c>
      <c r="Q281" s="1">
        <v>0</v>
      </c>
      <c r="R281" s="1">
        <v>0</v>
      </c>
    </row>
    <row r="282" spans="1:26" x14ac:dyDescent="0.25">
      <c r="A282" s="1">
        <v>8001</v>
      </c>
      <c r="B282" s="1" t="s">
        <v>312</v>
      </c>
      <c r="C282" s="1">
        <v>45</v>
      </c>
      <c r="D282" s="1">
        <v>70</v>
      </c>
      <c r="E282" s="1">
        <v>15.8</v>
      </c>
      <c r="F282" s="1">
        <v>0</v>
      </c>
      <c r="G282" s="1">
        <v>0.8</v>
      </c>
      <c r="H282" s="1">
        <v>0</v>
      </c>
      <c r="I282" s="1">
        <v>0</v>
      </c>
      <c r="K282" s="1">
        <v>17</v>
      </c>
      <c r="L282" s="1">
        <v>181</v>
      </c>
      <c r="M282" s="1">
        <v>0.9</v>
      </c>
      <c r="Q282" s="1">
        <v>0</v>
      </c>
      <c r="R282" s="1">
        <v>0</v>
      </c>
      <c r="S282" s="1">
        <v>0</v>
      </c>
      <c r="T282" s="1">
        <v>0.02</v>
      </c>
      <c r="U282" s="1">
        <v>0.04</v>
      </c>
      <c r="V282" s="1">
        <v>3.2</v>
      </c>
    </row>
    <row r="283" spans="1:26" x14ac:dyDescent="0.25">
      <c r="A283" s="1">
        <v>8002</v>
      </c>
      <c r="B283" s="1" t="s">
        <v>313</v>
      </c>
      <c r="C283" s="1">
        <v>31</v>
      </c>
      <c r="D283" s="1">
        <v>113</v>
      </c>
      <c r="E283" s="1">
        <v>20.100000000000001</v>
      </c>
      <c r="F283" s="1">
        <v>0</v>
      </c>
      <c r="G283" s="1">
        <v>3.6</v>
      </c>
      <c r="H283" s="1">
        <v>0</v>
      </c>
      <c r="I283" s="1">
        <v>0</v>
      </c>
      <c r="K283" s="1">
        <v>63</v>
      </c>
      <c r="L283" s="1">
        <v>176</v>
      </c>
      <c r="M283" s="1">
        <v>0.2</v>
      </c>
      <c r="Q283" s="1">
        <v>0</v>
      </c>
      <c r="R283" s="1">
        <v>0</v>
      </c>
      <c r="S283" s="1">
        <v>0</v>
      </c>
    </row>
    <row r="284" spans="1:26" x14ac:dyDescent="0.25">
      <c r="A284" s="1">
        <v>8003</v>
      </c>
      <c r="B284" s="1" t="s">
        <v>314</v>
      </c>
      <c r="C284" s="1">
        <v>40</v>
      </c>
      <c r="D284" s="1">
        <v>96</v>
      </c>
      <c r="E284" s="1">
        <v>16</v>
      </c>
      <c r="F284" s="1">
        <v>0</v>
      </c>
      <c r="G284" s="1">
        <v>3.6</v>
      </c>
      <c r="H284" s="1">
        <v>0</v>
      </c>
      <c r="I284" s="1">
        <v>0</v>
      </c>
      <c r="J284" s="1">
        <v>70</v>
      </c>
      <c r="K284" s="1">
        <v>17</v>
      </c>
      <c r="L284" s="1">
        <v>184</v>
      </c>
      <c r="M284" s="1">
        <v>0.9</v>
      </c>
      <c r="N284" s="1">
        <v>49</v>
      </c>
      <c r="O284" s="1">
        <v>397</v>
      </c>
      <c r="P284" s="1">
        <v>181</v>
      </c>
      <c r="Q284" s="1">
        <v>0</v>
      </c>
      <c r="R284" s="1">
        <v>0</v>
      </c>
      <c r="S284" s="1">
        <v>0</v>
      </c>
      <c r="T284" s="1">
        <v>0.02</v>
      </c>
      <c r="U284" s="1">
        <v>0.04</v>
      </c>
      <c r="V284" s="1">
        <v>1.5</v>
      </c>
      <c r="W284" s="1">
        <v>0.75</v>
      </c>
      <c r="X284" s="1">
        <v>0.19</v>
      </c>
      <c r="Y284" s="1">
        <v>0</v>
      </c>
      <c r="Z284" s="1">
        <v>1.53</v>
      </c>
    </row>
    <row r="285" spans="1:26" x14ac:dyDescent="0.25">
      <c r="A285" s="1">
        <v>8004</v>
      </c>
      <c r="B285" s="1" t="s">
        <v>315</v>
      </c>
      <c r="D285" s="1">
        <v>115</v>
      </c>
      <c r="E285" s="1">
        <v>17.600000000000001</v>
      </c>
      <c r="F285" s="1">
        <v>0</v>
      </c>
      <c r="G285" s="1">
        <v>5</v>
      </c>
      <c r="H285" s="1">
        <v>0</v>
      </c>
      <c r="I285" s="1">
        <v>0</v>
      </c>
      <c r="K285" s="1">
        <v>64</v>
      </c>
      <c r="L285" s="1">
        <v>70</v>
      </c>
      <c r="Q285" s="1">
        <v>0</v>
      </c>
      <c r="R285" s="1">
        <v>0</v>
      </c>
      <c r="S285" s="1">
        <v>0</v>
      </c>
    </row>
    <row r="286" spans="1:26" x14ac:dyDescent="0.25">
      <c r="A286" s="1">
        <v>8005</v>
      </c>
      <c r="B286" s="1" t="s">
        <v>316</v>
      </c>
      <c r="C286" s="1">
        <v>10</v>
      </c>
      <c r="D286" s="1">
        <v>96</v>
      </c>
      <c r="E286" s="1">
        <v>18.899999999999999</v>
      </c>
      <c r="F286" s="1">
        <v>0</v>
      </c>
      <c r="G286" s="1">
        <v>2.2999999999999998</v>
      </c>
      <c r="H286" s="1">
        <v>0</v>
      </c>
      <c r="I286" s="1">
        <v>0</v>
      </c>
      <c r="K286" s="1">
        <v>527</v>
      </c>
      <c r="L286" s="1">
        <v>885</v>
      </c>
      <c r="Q286" s="1">
        <v>0</v>
      </c>
      <c r="R286" s="1">
        <v>0</v>
      </c>
      <c r="S286" s="1">
        <v>0</v>
      </c>
    </row>
    <row r="287" spans="1:26" x14ac:dyDescent="0.25">
      <c r="A287" s="1">
        <v>8006</v>
      </c>
      <c r="B287" s="1" t="s">
        <v>317</v>
      </c>
      <c r="C287" s="1">
        <v>45</v>
      </c>
      <c r="D287" s="1">
        <v>87</v>
      </c>
      <c r="E287" s="1">
        <v>17.7</v>
      </c>
      <c r="F287" s="1">
        <v>0</v>
      </c>
      <c r="G287" s="1">
        <v>1.8</v>
      </c>
      <c r="H287" s="1">
        <v>0</v>
      </c>
      <c r="I287" s="1">
        <v>0</v>
      </c>
      <c r="K287" s="1">
        <v>70</v>
      </c>
      <c r="L287" s="1">
        <v>152</v>
      </c>
      <c r="M287" s="1">
        <v>0.8</v>
      </c>
      <c r="P287" s="1">
        <v>120</v>
      </c>
      <c r="Q287" s="1">
        <v>0</v>
      </c>
      <c r="R287" s="1">
        <v>0</v>
      </c>
      <c r="S287" s="1">
        <v>0</v>
      </c>
    </row>
    <row r="288" spans="1:26" x14ac:dyDescent="0.25">
      <c r="A288" s="1">
        <v>8007</v>
      </c>
      <c r="B288" s="1" t="s">
        <v>318</v>
      </c>
      <c r="D288" s="1">
        <v>94</v>
      </c>
      <c r="E288" s="1">
        <v>18.3</v>
      </c>
      <c r="F288" s="1">
        <v>0</v>
      </c>
      <c r="G288" s="1">
        <v>2.2999999999999998</v>
      </c>
      <c r="H288" s="1">
        <v>0</v>
      </c>
      <c r="I288" s="1">
        <v>0</v>
      </c>
      <c r="K288" s="1">
        <v>36</v>
      </c>
      <c r="L288" s="1">
        <v>50</v>
      </c>
      <c r="Q288" s="1">
        <v>0</v>
      </c>
      <c r="R288" s="1">
        <v>0</v>
      </c>
      <c r="S288" s="1">
        <v>0</v>
      </c>
    </row>
    <row r="289" spans="1:26" x14ac:dyDescent="0.25">
      <c r="A289" s="1">
        <v>8008</v>
      </c>
      <c r="B289" s="1" t="s">
        <v>319</v>
      </c>
      <c r="D289" s="1">
        <v>83</v>
      </c>
      <c r="E289" s="1">
        <v>18.7</v>
      </c>
      <c r="F289" s="1">
        <v>0</v>
      </c>
      <c r="G289" s="1">
        <v>0.9</v>
      </c>
      <c r="H289" s="1">
        <v>0</v>
      </c>
      <c r="I289" s="1">
        <v>0</v>
      </c>
      <c r="K289" s="1">
        <v>80</v>
      </c>
      <c r="L289" s="1">
        <v>130</v>
      </c>
      <c r="Q289" s="1">
        <v>0</v>
      </c>
      <c r="R289" s="1">
        <v>0</v>
      </c>
      <c r="S289" s="1">
        <v>0</v>
      </c>
    </row>
    <row r="290" spans="1:26" x14ac:dyDescent="0.25">
      <c r="A290" s="1">
        <v>8009</v>
      </c>
      <c r="B290" s="1" t="s">
        <v>320</v>
      </c>
      <c r="C290" s="1">
        <v>42</v>
      </c>
      <c r="D290" s="1">
        <v>108</v>
      </c>
      <c r="E290" s="1">
        <v>19.5</v>
      </c>
      <c r="F290" s="1">
        <v>0</v>
      </c>
      <c r="G290" s="1">
        <v>3.3</v>
      </c>
      <c r="H290" s="1">
        <v>0</v>
      </c>
      <c r="I290" s="1">
        <v>0</v>
      </c>
      <c r="J290" s="1">
        <v>49</v>
      </c>
      <c r="K290" s="1">
        <v>21</v>
      </c>
      <c r="L290" s="1">
        <v>224</v>
      </c>
      <c r="M290" s="1">
        <v>1</v>
      </c>
      <c r="N290" s="1">
        <v>65</v>
      </c>
      <c r="O290" s="1">
        <v>357</v>
      </c>
      <c r="P290" s="1">
        <v>45</v>
      </c>
      <c r="Q290" s="1">
        <v>0</v>
      </c>
      <c r="R290" s="1">
        <v>0</v>
      </c>
      <c r="S290" s="1">
        <v>0</v>
      </c>
      <c r="T290" s="1">
        <v>7.0000000000000007E-2</v>
      </c>
      <c r="U290" s="1">
        <v>0.15</v>
      </c>
      <c r="V290" s="1">
        <v>4.5999999999999996</v>
      </c>
      <c r="W290" s="1">
        <v>0.76</v>
      </c>
      <c r="X290" s="1">
        <v>0.42499999999999999</v>
      </c>
      <c r="Y290" s="1">
        <v>0</v>
      </c>
      <c r="Z290" s="1">
        <v>0.22</v>
      </c>
    </row>
    <row r="291" spans="1:26" x14ac:dyDescent="0.25">
      <c r="A291" s="1">
        <v>8010</v>
      </c>
      <c r="B291" s="1" t="s">
        <v>321</v>
      </c>
      <c r="D291" s="1">
        <v>98</v>
      </c>
      <c r="E291" s="1">
        <v>20.100000000000001</v>
      </c>
      <c r="F291" s="1">
        <v>0</v>
      </c>
      <c r="G291" s="1">
        <v>2</v>
      </c>
      <c r="H291" s="1">
        <v>0</v>
      </c>
      <c r="I291" s="1">
        <v>0</v>
      </c>
      <c r="K291" s="1">
        <v>90</v>
      </c>
      <c r="L291" s="1">
        <v>100</v>
      </c>
      <c r="Q291" s="1">
        <v>0</v>
      </c>
      <c r="R291" s="1">
        <v>0</v>
      </c>
      <c r="S291" s="1">
        <v>0</v>
      </c>
    </row>
    <row r="292" spans="1:26" x14ac:dyDescent="0.25">
      <c r="A292" s="1">
        <v>8011</v>
      </c>
      <c r="B292" s="1" t="s">
        <v>322</v>
      </c>
      <c r="C292" s="1">
        <v>40</v>
      </c>
      <c r="D292" s="1">
        <v>136</v>
      </c>
      <c r="E292" s="1">
        <v>22</v>
      </c>
      <c r="F292" s="1">
        <v>0</v>
      </c>
      <c r="G292" s="1">
        <v>5.3</v>
      </c>
      <c r="H292" s="1">
        <v>0</v>
      </c>
      <c r="I292" s="1">
        <v>0</v>
      </c>
      <c r="J292" s="1">
        <v>45</v>
      </c>
      <c r="K292" s="1">
        <v>13</v>
      </c>
      <c r="L292" s="1">
        <v>230</v>
      </c>
      <c r="M292" s="1">
        <v>1.1000000000000001</v>
      </c>
      <c r="N292" s="1">
        <v>46</v>
      </c>
      <c r="O292" s="1">
        <v>423</v>
      </c>
      <c r="P292" s="1">
        <v>30</v>
      </c>
      <c r="Q292" s="1">
        <v>0</v>
      </c>
      <c r="R292" s="1">
        <v>0</v>
      </c>
      <c r="S292" s="1">
        <v>0</v>
      </c>
      <c r="T292" s="1">
        <v>0.22</v>
      </c>
      <c r="U292" s="1">
        <v>7.0000000000000007E-2</v>
      </c>
      <c r="V292" s="1">
        <v>7</v>
      </c>
      <c r="W292" s="1">
        <v>0.82299999999999995</v>
      </c>
      <c r="X292" s="1">
        <v>0.54900000000000004</v>
      </c>
      <c r="Y292" s="1">
        <v>0</v>
      </c>
      <c r="Z292" s="1">
        <v>4.17</v>
      </c>
    </row>
    <row r="293" spans="1:26" x14ac:dyDescent="0.25">
      <c r="A293" s="1">
        <v>8012</v>
      </c>
      <c r="B293" s="1" t="s">
        <v>323</v>
      </c>
      <c r="C293" s="1">
        <v>15</v>
      </c>
      <c r="D293" s="1">
        <v>208</v>
      </c>
      <c r="E293" s="1">
        <v>43.3</v>
      </c>
      <c r="F293" s="1">
        <v>0</v>
      </c>
      <c r="G293" s="1">
        <v>3.9</v>
      </c>
      <c r="H293" s="1">
        <v>0</v>
      </c>
      <c r="I293" s="1">
        <v>0</v>
      </c>
      <c r="K293" s="1">
        <v>120</v>
      </c>
      <c r="L293" s="1">
        <v>95</v>
      </c>
      <c r="M293" s="1">
        <v>0.9</v>
      </c>
      <c r="Q293" s="1">
        <v>0</v>
      </c>
      <c r="R293" s="1">
        <v>0</v>
      </c>
      <c r="S293" s="1">
        <v>0</v>
      </c>
      <c r="T293" s="1">
        <v>0.08</v>
      </c>
      <c r="U293" s="1">
        <v>0.31</v>
      </c>
      <c r="V293" s="1">
        <v>4.5999999999999996</v>
      </c>
    </row>
    <row r="294" spans="1:26" x14ac:dyDescent="0.25">
      <c r="A294" s="1">
        <v>8013</v>
      </c>
      <c r="B294" s="1" t="s">
        <v>324</v>
      </c>
      <c r="D294" s="1">
        <v>71</v>
      </c>
      <c r="E294" s="1">
        <v>16.7</v>
      </c>
      <c r="F294" s="1">
        <v>0</v>
      </c>
      <c r="G294" s="1">
        <v>0.5</v>
      </c>
      <c r="H294" s="1">
        <v>0</v>
      </c>
      <c r="I294" s="1">
        <v>0</v>
      </c>
      <c r="K294" s="1">
        <v>80</v>
      </c>
      <c r="L294" s="1">
        <v>210</v>
      </c>
      <c r="Q294" s="1">
        <v>0</v>
      </c>
      <c r="R294" s="1">
        <v>0</v>
      </c>
      <c r="S294" s="1">
        <v>0</v>
      </c>
    </row>
    <row r="295" spans="1:26" x14ac:dyDescent="0.25">
      <c r="A295" s="1">
        <v>8014</v>
      </c>
      <c r="B295" s="1" t="s">
        <v>325</v>
      </c>
      <c r="C295" s="1">
        <v>36</v>
      </c>
      <c r="D295" s="1">
        <v>144</v>
      </c>
      <c r="E295" s="1">
        <v>15.4</v>
      </c>
      <c r="F295" s="1">
        <v>0</v>
      </c>
      <c r="G295" s="1">
        <v>9.1</v>
      </c>
      <c r="H295" s="1">
        <v>0</v>
      </c>
      <c r="I295" s="1">
        <v>0</v>
      </c>
      <c r="K295" s="1">
        <v>157</v>
      </c>
      <c r="L295" s="1">
        <v>215</v>
      </c>
      <c r="Q295" s="1">
        <v>0</v>
      </c>
      <c r="R295" s="1">
        <v>0</v>
      </c>
      <c r="S295" s="1">
        <v>0</v>
      </c>
    </row>
    <row r="296" spans="1:26" x14ac:dyDescent="0.25">
      <c r="A296" s="1">
        <v>8015</v>
      </c>
      <c r="B296" s="1" t="s">
        <v>326</v>
      </c>
      <c r="C296" s="1">
        <v>45</v>
      </c>
      <c r="D296" s="1">
        <v>124</v>
      </c>
      <c r="E296" s="1">
        <v>17.5</v>
      </c>
      <c r="F296" s="1">
        <v>0</v>
      </c>
      <c r="G296" s="1">
        <v>6</v>
      </c>
      <c r="H296" s="1">
        <v>0</v>
      </c>
      <c r="I296" s="1">
        <v>0</v>
      </c>
      <c r="K296" s="1">
        <v>80</v>
      </c>
      <c r="L296" s="1">
        <v>240</v>
      </c>
      <c r="M296" s="1">
        <v>3</v>
      </c>
      <c r="N296" s="1">
        <v>100</v>
      </c>
      <c r="P296" s="1">
        <v>20</v>
      </c>
      <c r="Q296" s="1">
        <v>0</v>
      </c>
      <c r="R296" s="1">
        <v>0</v>
      </c>
      <c r="S296" s="1">
        <v>0</v>
      </c>
      <c r="T296" s="1">
        <v>0.02</v>
      </c>
      <c r="U296" s="1">
        <v>0.15</v>
      </c>
      <c r="V296" s="1">
        <v>10.1</v>
      </c>
      <c r="X296" s="1">
        <v>0.96</v>
      </c>
      <c r="Z296" s="1">
        <v>0.14000000000000001</v>
      </c>
    </row>
    <row r="297" spans="1:26" x14ac:dyDescent="0.25">
      <c r="A297" s="1">
        <v>8016</v>
      </c>
      <c r="B297" s="1" t="s">
        <v>327</v>
      </c>
      <c r="C297" s="1">
        <v>0</v>
      </c>
      <c r="D297" s="1">
        <v>151</v>
      </c>
      <c r="E297" s="1">
        <v>16.8</v>
      </c>
      <c r="F297" s="1">
        <v>0</v>
      </c>
      <c r="G297" s="1">
        <v>9.3000000000000007</v>
      </c>
      <c r="H297" s="1">
        <v>0</v>
      </c>
      <c r="I297" s="1">
        <v>0</v>
      </c>
      <c r="J297" s="1">
        <v>200</v>
      </c>
      <c r="K297" s="1">
        <v>42</v>
      </c>
      <c r="L297" s="1">
        <v>173</v>
      </c>
      <c r="M297" s="1">
        <v>1.4</v>
      </c>
      <c r="P297" s="1">
        <v>30</v>
      </c>
      <c r="Q297" s="1">
        <v>0</v>
      </c>
      <c r="R297" s="1">
        <v>0</v>
      </c>
      <c r="S297" s="1">
        <v>0</v>
      </c>
      <c r="T297" s="1">
        <v>0.08</v>
      </c>
      <c r="U297" s="1">
        <v>0.21</v>
      </c>
      <c r="V297" s="1">
        <v>2.7</v>
      </c>
    </row>
    <row r="298" spans="1:26" x14ac:dyDescent="0.25">
      <c r="A298" s="1">
        <v>8017</v>
      </c>
      <c r="B298" s="1" t="s">
        <v>328</v>
      </c>
      <c r="D298" s="1">
        <v>116</v>
      </c>
      <c r="E298" s="1">
        <v>22.1</v>
      </c>
      <c r="F298" s="1">
        <v>0</v>
      </c>
      <c r="G298" s="1">
        <v>3.1</v>
      </c>
      <c r="H298" s="1">
        <v>0</v>
      </c>
      <c r="I298" s="1">
        <v>0</v>
      </c>
      <c r="K298" s="1">
        <v>60</v>
      </c>
      <c r="L298" s="1">
        <v>102</v>
      </c>
      <c r="Q298" s="1">
        <v>0</v>
      </c>
      <c r="R298" s="1">
        <v>0</v>
      </c>
      <c r="S298" s="1">
        <v>0</v>
      </c>
    </row>
    <row r="299" spans="1:26" x14ac:dyDescent="0.25">
      <c r="A299" s="1">
        <v>8018</v>
      </c>
      <c r="B299" s="1" t="s">
        <v>329</v>
      </c>
      <c r="C299" s="1">
        <v>39</v>
      </c>
      <c r="D299" s="1">
        <v>80</v>
      </c>
      <c r="E299" s="1">
        <v>17.5</v>
      </c>
      <c r="F299" s="1">
        <v>0</v>
      </c>
      <c r="G299" s="1">
        <v>1.1000000000000001</v>
      </c>
      <c r="H299" s="1">
        <v>0</v>
      </c>
      <c r="I299" s="1">
        <v>0</v>
      </c>
      <c r="K299" s="1">
        <v>42</v>
      </c>
      <c r="L299" s="1">
        <v>173</v>
      </c>
      <c r="M299" s="1">
        <v>1.4</v>
      </c>
      <c r="Q299" s="1">
        <v>0</v>
      </c>
      <c r="R299" s="1">
        <v>0</v>
      </c>
      <c r="S299" s="1">
        <v>0</v>
      </c>
      <c r="T299" s="1">
        <v>0.06</v>
      </c>
      <c r="U299" s="1">
        <v>0.08</v>
      </c>
      <c r="V299" s="1">
        <v>2.2000000000000002</v>
      </c>
    </row>
    <row r="300" spans="1:26" x14ac:dyDescent="0.25">
      <c r="A300" s="1">
        <v>8019</v>
      </c>
      <c r="B300" s="1" t="s">
        <v>330</v>
      </c>
      <c r="C300" s="1">
        <v>42</v>
      </c>
      <c r="D300" s="1">
        <v>87</v>
      </c>
      <c r="E300" s="1">
        <v>21</v>
      </c>
      <c r="F300" s="1">
        <v>0</v>
      </c>
      <c r="G300" s="1">
        <v>0.3</v>
      </c>
      <c r="H300" s="1">
        <v>0</v>
      </c>
      <c r="I300" s="1">
        <v>0</v>
      </c>
      <c r="J300" s="1">
        <v>45</v>
      </c>
      <c r="K300" s="1">
        <v>44</v>
      </c>
      <c r="L300" s="1">
        <v>206</v>
      </c>
      <c r="M300" s="1">
        <v>1</v>
      </c>
      <c r="N300" s="1">
        <v>78</v>
      </c>
      <c r="O300" s="1">
        <v>518</v>
      </c>
      <c r="P300" s="1">
        <v>5</v>
      </c>
      <c r="Q300" s="1">
        <v>0</v>
      </c>
      <c r="R300" s="1">
        <v>0</v>
      </c>
      <c r="S300" s="1">
        <v>1</v>
      </c>
      <c r="T300" s="1">
        <v>0.02</v>
      </c>
      <c r="U300" s="1">
        <v>0.08</v>
      </c>
      <c r="V300" s="1">
        <v>4</v>
      </c>
      <c r="W300" s="1">
        <v>0.75</v>
      </c>
      <c r="X300" s="1">
        <v>0.9</v>
      </c>
      <c r="Y300" s="1">
        <v>0</v>
      </c>
      <c r="Z300" s="1">
        <v>0.52</v>
      </c>
    </row>
    <row r="301" spans="1:26" x14ac:dyDescent="0.25">
      <c r="A301" s="1">
        <v>8020</v>
      </c>
      <c r="B301" s="1" t="s">
        <v>331</v>
      </c>
      <c r="D301" s="1">
        <v>111</v>
      </c>
      <c r="E301" s="1">
        <v>20.2</v>
      </c>
      <c r="F301" s="1">
        <v>0</v>
      </c>
      <c r="G301" s="1">
        <v>3.3</v>
      </c>
      <c r="H301" s="1">
        <v>0</v>
      </c>
      <c r="I301" s="1">
        <v>0</v>
      </c>
      <c r="J301" s="1">
        <v>60</v>
      </c>
      <c r="K301" s="1">
        <v>85</v>
      </c>
      <c r="L301" s="1">
        <v>160</v>
      </c>
      <c r="M301" s="1">
        <v>3.25</v>
      </c>
      <c r="N301" s="1">
        <v>104</v>
      </c>
      <c r="O301" s="1">
        <v>383</v>
      </c>
      <c r="P301" s="1">
        <v>15</v>
      </c>
      <c r="Q301" s="1">
        <v>0</v>
      </c>
      <c r="R301" s="1">
        <v>0</v>
      </c>
      <c r="S301" s="1">
        <v>0</v>
      </c>
      <c r="T301" s="1">
        <v>0.06</v>
      </c>
      <c r="U301" s="1">
        <v>0.26</v>
      </c>
      <c r="V301" s="1">
        <v>14</v>
      </c>
      <c r="W301" s="1">
        <v>0.64500000000000002</v>
      </c>
      <c r="X301" s="1">
        <v>0.14299999999999999</v>
      </c>
      <c r="Y301" s="1">
        <v>0</v>
      </c>
      <c r="Z301" s="1">
        <v>0.62</v>
      </c>
    </row>
    <row r="302" spans="1:26" x14ac:dyDescent="0.25">
      <c r="A302" s="1">
        <v>8021</v>
      </c>
      <c r="B302" s="1" t="s">
        <v>332</v>
      </c>
      <c r="D302" s="1">
        <v>104</v>
      </c>
      <c r="E302" s="1">
        <v>15.9</v>
      </c>
      <c r="F302" s="1">
        <v>0</v>
      </c>
      <c r="G302" s="1">
        <v>4.5</v>
      </c>
      <c r="H302" s="1">
        <v>0</v>
      </c>
      <c r="I302" s="1">
        <v>0</v>
      </c>
      <c r="K302" s="1">
        <v>40</v>
      </c>
      <c r="L302" s="1">
        <v>50</v>
      </c>
      <c r="Q302" s="1">
        <v>0</v>
      </c>
      <c r="R302" s="1">
        <v>0</v>
      </c>
      <c r="S302" s="1">
        <v>0</v>
      </c>
    </row>
    <row r="303" spans="1:26" x14ac:dyDescent="0.25">
      <c r="A303" s="1">
        <v>8022</v>
      </c>
      <c r="B303" s="1" t="s">
        <v>333</v>
      </c>
      <c r="C303" s="1">
        <v>40</v>
      </c>
      <c r="D303" s="1">
        <v>97</v>
      </c>
      <c r="E303" s="1">
        <v>18.2</v>
      </c>
      <c r="F303" s="1">
        <v>0</v>
      </c>
      <c r="G303" s="1">
        <v>2.7</v>
      </c>
      <c r="H303" s="1">
        <v>0</v>
      </c>
      <c r="I303" s="1">
        <v>0</v>
      </c>
      <c r="J303" s="1">
        <v>600</v>
      </c>
      <c r="K303" s="1">
        <v>90</v>
      </c>
      <c r="L303" s="1">
        <v>240</v>
      </c>
      <c r="Q303" s="1">
        <v>0</v>
      </c>
      <c r="R303" s="1">
        <v>0</v>
      </c>
      <c r="S303" s="1">
        <v>0</v>
      </c>
      <c r="T303" s="1">
        <v>0.04</v>
      </c>
      <c r="U303" s="1">
        <v>0.12</v>
      </c>
      <c r="V303" s="1">
        <v>2.2999999999999998</v>
      </c>
    </row>
    <row r="304" spans="1:26" x14ac:dyDescent="0.25">
      <c r="A304" s="1">
        <v>8023</v>
      </c>
      <c r="B304" s="1" t="s">
        <v>334</v>
      </c>
      <c r="C304" s="1">
        <v>44</v>
      </c>
      <c r="D304" s="1">
        <v>126</v>
      </c>
      <c r="E304" s="1">
        <v>19.100000000000001</v>
      </c>
      <c r="F304" s="1">
        <v>0</v>
      </c>
      <c r="G304" s="1">
        <v>5.5</v>
      </c>
      <c r="H304" s="1">
        <v>0</v>
      </c>
      <c r="I304" s="1">
        <v>0</v>
      </c>
      <c r="K304" s="1">
        <v>26</v>
      </c>
      <c r="L304" s="1">
        <v>151</v>
      </c>
      <c r="M304" s="1">
        <v>0.25</v>
      </c>
      <c r="Q304" s="1">
        <v>0</v>
      </c>
      <c r="R304" s="1">
        <v>0</v>
      </c>
      <c r="S304" s="1">
        <v>0</v>
      </c>
    </row>
    <row r="305" spans="1:26" x14ac:dyDescent="0.25">
      <c r="A305" s="1">
        <v>8024</v>
      </c>
      <c r="B305" s="1" t="s">
        <v>335</v>
      </c>
      <c r="C305" s="1">
        <v>43</v>
      </c>
      <c r="D305" s="1">
        <v>100</v>
      </c>
      <c r="E305" s="1">
        <v>19.7</v>
      </c>
      <c r="F305" s="1">
        <v>0</v>
      </c>
      <c r="G305" s="1">
        <v>2.2999999999999998</v>
      </c>
      <c r="H305" s="1">
        <v>0</v>
      </c>
      <c r="I305" s="1">
        <v>0</v>
      </c>
      <c r="K305" s="1">
        <v>50</v>
      </c>
      <c r="L305" s="1">
        <v>148</v>
      </c>
      <c r="M305" s="1">
        <v>0.53</v>
      </c>
      <c r="Q305" s="1">
        <v>0</v>
      </c>
      <c r="R305" s="1">
        <v>0</v>
      </c>
      <c r="S305" s="1">
        <v>0</v>
      </c>
    </row>
    <row r="306" spans="1:26" x14ac:dyDescent="0.25">
      <c r="A306" s="1">
        <v>8025</v>
      </c>
      <c r="B306" s="1" t="s">
        <v>336</v>
      </c>
      <c r="D306" s="1">
        <v>73</v>
      </c>
      <c r="E306" s="1">
        <v>17.399999999999999</v>
      </c>
      <c r="F306" s="1">
        <v>0</v>
      </c>
      <c r="G306" s="1">
        <v>0.4</v>
      </c>
      <c r="H306" s="1">
        <v>0</v>
      </c>
      <c r="I306" s="1">
        <v>0</v>
      </c>
      <c r="J306" s="1">
        <v>13</v>
      </c>
      <c r="K306" s="1">
        <v>36</v>
      </c>
      <c r="L306" s="1">
        <v>45</v>
      </c>
      <c r="Q306" s="1">
        <v>0</v>
      </c>
      <c r="R306" s="1">
        <v>0</v>
      </c>
      <c r="S306" s="1">
        <v>0</v>
      </c>
    </row>
    <row r="307" spans="1:26" x14ac:dyDescent="0.25">
      <c r="A307" s="1">
        <v>8026</v>
      </c>
      <c r="B307" s="1" t="s">
        <v>337</v>
      </c>
      <c r="C307" s="1">
        <v>35</v>
      </c>
      <c r="D307" s="1">
        <v>166</v>
      </c>
      <c r="E307" s="1">
        <v>18.2</v>
      </c>
      <c r="F307" s="1">
        <v>0</v>
      </c>
      <c r="G307" s="1">
        <v>10.3</v>
      </c>
      <c r="H307" s="1">
        <v>0</v>
      </c>
      <c r="I307" s="1">
        <v>0</v>
      </c>
      <c r="K307" s="1">
        <v>50</v>
      </c>
      <c r="L307" s="1">
        <v>90</v>
      </c>
      <c r="M307" s="1">
        <v>1.3</v>
      </c>
      <c r="N307" s="1">
        <v>110</v>
      </c>
      <c r="O307" s="1">
        <v>486</v>
      </c>
      <c r="P307" s="1">
        <v>10</v>
      </c>
      <c r="Q307" s="1">
        <v>0</v>
      </c>
      <c r="R307" s="1">
        <v>0</v>
      </c>
      <c r="S307" s="1">
        <v>0</v>
      </c>
      <c r="T307" s="1">
        <v>7.0000000000000007E-2</v>
      </c>
      <c r="U307" s="1">
        <v>0.17</v>
      </c>
      <c r="V307" s="1">
        <v>6.6</v>
      </c>
    </row>
    <row r="308" spans="1:26" x14ac:dyDescent="0.25">
      <c r="A308" s="1">
        <v>8027</v>
      </c>
      <c r="B308" s="1" t="s">
        <v>338</v>
      </c>
      <c r="C308" s="1">
        <v>30</v>
      </c>
      <c r="D308" s="1">
        <v>156</v>
      </c>
      <c r="E308" s="1">
        <v>20</v>
      </c>
      <c r="F308" s="1">
        <v>0</v>
      </c>
      <c r="G308" s="1">
        <v>8.4</v>
      </c>
      <c r="H308" s="1">
        <v>0</v>
      </c>
      <c r="I308" s="1">
        <v>0</v>
      </c>
      <c r="J308" s="1">
        <v>47</v>
      </c>
      <c r="K308" s="1">
        <v>22</v>
      </c>
      <c r="L308" s="1">
        <v>190</v>
      </c>
      <c r="M308" s="1">
        <v>3</v>
      </c>
      <c r="N308" s="1">
        <v>86</v>
      </c>
      <c r="O308" s="1">
        <v>406</v>
      </c>
      <c r="P308" s="1">
        <v>35</v>
      </c>
      <c r="Q308" s="1">
        <v>0</v>
      </c>
      <c r="R308" s="1">
        <v>0</v>
      </c>
      <c r="S308" s="1">
        <v>0</v>
      </c>
      <c r="T308" s="1">
        <v>0.05</v>
      </c>
      <c r="U308" s="1">
        <v>0.1</v>
      </c>
      <c r="V308" s="1">
        <v>6</v>
      </c>
      <c r="W308" s="1">
        <v>0.316</v>
      </c>
      <c r="X308" s="1">
        <v>0.33</v>
      </c>
      <c r="Y308" s="1">
        <v>0</v>
      </c>
      <c r="Z308" s="1">
        <v>4.4000000000000004</v>
      </c>
    </row>
    <row r="309" spans="1:26" x14ac:dyDescent="0.25">
      <c r="A309" s="1">
        <v>8028</v>
      </c>
      <c r="B309" s="1" t="s">
        <v>339</v>
      </c>
      <c r="C309" s="1">
        <v>26</v>
      </c>
      <c r="D309" s="1">
        <v>110</v>
      </c>
      <c r="E309" s="1">
        <v>20.399999999999999</v>
      </c>
      <c r="F309" s="1">
        <v>0</v>
      </c>
      <c r="G309" s="1">
        <v>3.2</v>
      </c>
      <c r="H309" s="1">
        <v>0</v>
      </c>
      <c r="I309" s="1">
        <v>0</v>
      </c>
      <c r="K309" s="1">
        <v>109</v>
      </c>
      <c r="L309" s="1">
        <v>231</v>
      </c>
      <c r="M309" s="1">
        <v>0.2</v>
      </c>
      <c r="Q309" s="1">
        <v>0</v>
      </c>
      <c r="R309" s="1">
        <v>0</v>
      </c>
      <c r="S309" s="1">
        <v>0</v>
      </c>
    </row>
    <row r="310" spans="1:26" x14ac:dyDescent="0.25">
      <c r="A310" s="1">
        <v>8029</v>
      </c>
      <c r="B310" s="1" t="s">
        <v>340</v>
      </c>
      <c r="C310" s="1">
        <v>35</v>
      </c>
      <c r="D310" s="1">
        <v>91</v>
      </c>
      <c r="E310" s="1">
        <v>17</v>
      </c>
      <c r="F310" s="1">
        <v>0</v>
      </c>
      <c r="G310" s="1">
        <v>2.6</v>
      </c>
      <c r="H310" s="1">
        <v>0</v>
      </c>
      <c r="I310" s="1">
        <v>0</v>
      </c>
      <c r="K310" s="1">
        <v>57</v>
      </c>
      <c r="L310" s="1">
        <v>145</v>
      </c>
      <c r="M310" s="1">
        <v>0.1</v>
      </c>
      <c r="Q310" s="1">
        <v>0</v>
      </c>
      <c r="R310" s="1">
        <v>0</v>
      </c>
      <c r="S310" s="1">
        <v>0</v>
      </c>
    </row>
    <row r="311" spans="1:26" x14ac:dyDescent="0.25">
      <c r="A311" s="1">
        <v>8030</v>
      </c>
      <c r="B311" s="1" t="s">
        <v>341</v>
      </c>
      <c r="C311" s="1">
        <v>40</v>
      </c>
      <c r="D311" s="1">
        <v>173</v>
      </c>
      <c r="E311" s="1">
        <v>16.5</v>
      </c>
      <c r="F311" s="1">
        <v>0</v>
      </c>
      <c r="G311" s="1">
        <v>11.9</v>
      </c>
      <c r="H311" s="1">
        <v>0</v>
      </c>
      <c r="I311" s="1">
        <v>0</v>
      </c>
      <c r="J311" s="1">
        <v>47</v>
      </c>
      <c r="K311" s="1">
        <v>20</v>
      </c>
      <c r="L311" s="1">
        <v>210</v>
      </c>
      <c r="M311" s="1">
        <v>1</v>
      </c>
      <c r="N311" s="1">
        <v>53</v>
      </c>
      <c r="O311" s="1">
        <v>299</v>
      </c>
      <c r="P311" s="1">
        <v>93</v>
      </c>
      <c r="Q311" s="1">
        <v>0</v>
      </c>
      <c r="R311" s="1">
        <v>0</v>
      </c>
      <c r="S311" s="1">
        <v>0</v>
      </c>
      <c r="T311" s="1">
        <v>0.1</v>
      </c>
      <c r="U311" s="1">
        <v>0.04</v>
      </c>
      <c r="V311" s="1">
        <v>1.4</v>
      </c>
      <c r="W311" s="1">
        <v>0.6</v>
      </c>
      <c r="X311" s="1">
        <v>0.188</v>
      </c>
      <c r="Y311" s="1">
        <v>0</v>
      </c>
      <c r="Z311" s="1">
        <v>2.4700000000000002</v>
      </c>
    </row>
    <row r="312" spans="1:26" x14ac:dyDescent="0.25">
      <c r="A312" s="1">
        <v>8031</v>
      </c>
      <c r="B312" s="1" t="s">
        <v>342</v>
      </c>
      <c r="C312" s="1">
        <v>35</v>
      </c>
      <c r="D312" s="1">
        <v>166</v>
      </c>
      <c r="E312" s="1">
        <v>17.7</v>
      </c>
      <c r="F312" s="1">
        <v>0</v>
      </c>
      <c r="G312" s="1">
        <v>10.6</v>
      </c>
      <c r="H312" s="1">
        <v>0</v>
      </c>
      <c r="I312" s="1">
        <v>0</v>
      </c>
      <c r="J312" s="1">
        <v>406</v>
      </c>
      <c r="K312" s="1">
        <v>64</v>
      </c>
      <c r="L312" s="1">
        <v>174</v>
      </c>
      <c r="M312" s="1">
        <v>2.8</v>
      </c>
      <c r="N312" s="1">
        <v>160</v>
      </c>
      <c r="O312" s="1">
        <v>423</v>
      </c>
      <c r="P312" s="1">
        <v>20</v>
      </c>
      <c r="Q312" s="1">
        <v>0</v>
      </c>
      <c r="R312" s="1">
        <v>0</v>
      </c>
      <c r="S312" s="1">
        <v>0</v>
      </c>
      <c r="T312" s="1">
        <v>0.02</v>
      </c>
      <c r="U312" s="1">
        <v>0.18</v>
      </c>
      <c r="V312" s="1">
        <v>5</v>
      </c>
      <c r="W312" s="1">
        <v>1</v>
      </c>
      <c r="X312" s="1">
        <v>0.45</v>
      </c>
      <c r="Y312" s="1">
        <v>0</v>
      </c>
      <c r="Z312" s="1">
        <v>10</v>
      </c>
    </row>
    <row r="313" spans="1:26" x14ac:dyDescent="0.25">
      <c r="A313" s="1">
        <v>8032</v>
      </c>
      <c r="B313" s="1" t="s">
        <v>343</v>
      </c>
      <c r="C313" s="1">
        <v>27.6</v>
      </c>
      <c r="D313" s="1">
        <v>127</v>
      </c>
      <c r="E313" s="1">
        <v>18.8</v>
      </c>
      <c r="F313" s="1">
        <v>0</v>
      </c>
      <c r="G313" s="1">
        <v>5.7</v>
      </c>
      <c r="H313" s="1">
        <v>0</v>
      </c>
      <c r="I313" s="1">
        <v>0</v>
      </c>
      <c r="K313" s="1">
        <v>76</v>
      </c>
      <c r="L313" s="1">
        <v>185</v>
      </c>
      <c r="M313" s="1">
        <v>0.05</v>
      </c>
      <c r="Q313" s="1">
        <v>0</v>
      </c>
      <c r="R313" s="1">
        <v>0</v>
      </c>
      <c r="S313" s="1">
        <v>0</v>
      </c>
    </row>
    <row r="314" spans="1:26" x14ac:dyDescent="0.25">
      <c r="A314" s="1">
        <v>8033</v>
      </c>
      <c r="B314" s="1" t="s">
        <v>344</v>
      </c>
      <c r="C314" s="1">
        <v>40</v>
      </c>
      <c r="D314" s="1">
        <v>103</v>
      </c>
      <c r="E314" s="1">
        <v>17.5</v>
      </c>
      <c r="F314" s="1">
        <v>0</v>
      </c>
      <c r="G314" s="1">
        <v>0.6</v>
      </c>
      <c r="H314" s="1">
        <v>0</v>
      </c>
      <c r="I314" s="1">
        <v>0</v>
      </c>
      <c r="J314" s="1">
        <v>78</v>
      </c>
      <c r="K314" s="1">
        <v>141</v>
      </c>
      <c r="L314" s="1">
        <v>191</v>
      </c>
      <c r="M314" s="1">
        <v>3.8</v>
      </c>
      <c r="N314" s="1">
        <v>316</v>
      </c>
      <c r="O314" s="1">
        <v>322</v>
      </c>
      <c r="P314" s="1">
        <v>36</v>
      </c>
      <c r="Q314" s="1">
        <v>0</v>
      </c>
      <c r="R314" s="1">
        <v>0</v>
      </c>
      <c r="S314" s="1">
        <v>0</v>
      </c>
      <c r="T314" s="1">
        <v>0.03</v>
      </c>
      <c r="U314" s="1">
        <v>0.71</v>
      </c>
      <c r="V314" s="1">
        <v>2.7</v>
      </c>
    </row>
    <row r="315" spans="1:26" x14ac:dyDescent="0.25">
      <c r="A315" s="1">
        <v>8034</v>
      </c>
      <c r="B315" s="1" t="s">
        <v>345</v>
      </c>
      <c r="C315" s="1">
        <v>69</v>
      </c>
      <c r="D315" s="1">
        <v>87</v>
      </c>
      <c r="E315" s="1">
        <v>12.3</v>
      </c>
      <c r="F315" s="1">
        <v>0</v>
      </c>
      <c r="G315" s="1">
        <v>3.3</v>
      </c>
      <c r="H315" s="1">
        <v>0</v>
      </c>
      <c r="I315" s="1">
        <v>0</v>
      </c>
      <c r="K315" s="1">
        <v>120</v>
      </c>
      <c r="L315" s="1">
        <v>171</v>
      </c>
      <c r="M315" s="1">
        <v>1.4</v>
      </c>
      <c r="N315" s="1">
        <v>453</v>
      </c>
      <c r="O315" s="1">
        <v>266</v>
      </c>
      <c r="P315" s="1">
        <v>210</v>
      </c>
      <c r="Q315" s="1">
        <v>0</v>
      </c>
      <c r="R315" s="1">
        <v>0</v>
      </c>
      <c r="S315" s="1">
        <v>0</v>
      </c>
      <c r="T315" s="1">
        <v>0.01</v>
      </c>
      <c r="U315" s="1">
        <v>0.51</v>
      </c>
      <c r="V315" s="1">
        <v>2.1</v>
      </c>
    </row>
    <row r="316" spans="1:26" x14ac:dyDescent="0.25">
      <c r="A316" s="1">
        <v>8035</v>
      </c>
      <c r="B316" s="1" t="s">
        <v>346</v>
      </c>
      <c r="C316" s="1">
        <v>68</v>
      </c>
      <c r="D316" s="1">
        <v>54</v>
      </c>
      <c r="E316" s="1">
        <v>11.9</v>
      </c>
      <c r="F316" s="1">
        <v>0</v>
      </c>
      <c r="G316" s="1">
        <v>0.7</v>
      </c>
      <c r="H316" s="1">
        <v>0</v>
      </c>
      <c r="I316" s="1">
        <v>0</v>
      </c>
      <c r="J316" s="1">
        <v>78</v>
      </c>
      <c r="K316" s="1">
        <v>89</v>
      </c>
      <c r="L316" s="1">
        <v>229</v>
      </c>
      <c r="M316" s="1">
        <v>0.74</v>
      </c>
      <c r="N316" s="1">
        <v>293</v>
      </c>
      <c r="O316" s="1">
        <v>329</v>
      </c>
      <c r="P316" s="1">
        <v>2</v>
      </c>
      <c r="Q316" s="1">
        <v>0</v>
      </c>
      <c r="R316" s="1">
        <v>0</v>
      </c>
      <c r="S316" s="1">
        <v>0</v>
      </c>
      <c r="T316" s="1">
        <v>0.03</v>
      </c>
      <c r="U316" s="1">
        <v>0.71</v>
      </c>
      <c r="V316" s="1">
        <v>2.7</v>
      </c>
      <c r="W316" s="1">
        <v>0.35</v>
      </c>
      <c r="X316" s="1">
        <v>0.15</v>
      </c>
      <c r="Y316" s="1">
        <v>0</v>
      </c>
      <c r="Z316" s="1">
        <v>9</v>
      </c>
    </row>
    <row r="317" spans="1:26" x14ac:dyDescent="0.25">
      <c r="A317" s="1">
        <v>8036</v>
      </c>
      <c r="B317" s="1" t="s">
        <v>347</v>
      </c>
      <c r="C317" s="1">
        <v>0</v>
      </c>
      <c r="D317" s="1">
        <v>90</v>
      </c>
      <c r="E317" s="1">
        <v>21.5</v>
      </c>
      <c r="F317" s="1">
        <v>0</v>
      </c>
      <c r="G317" s="1">
        <v>0.3</v>
      </c>
      <c r="H317" s="1">
        <v>0</v>
      </c>
      <c r="I317" s="1">
        <v>0</v>
      </c>
      <c r="K317" s="1">
        <v>118</v>
      </c>
      <c r="L317" s="1">
        <v>22</v>
      </c>
      <c r="M317" s="1">
        <v>1.4</v>
      </c>
      <c r="P317" s="1">
        <v>102</v>
      </c>
      <c r="Q317" s="1">
        <v>0</v>
      </c>
      <c r="R317" s="1">
        <v>0</v>
      </c>
      <c r="S317" s="1">
        <v>0</v>
      </c>
      <c r="T317" s="1">
        <v>0.01</v>
      </c>
      <c r="U317" s="1">
        <v>0.02</v>
      </c>
      <c r="V317" s="1">
        <v>0.1</v>
      </c>
    </row>
    <row r="318" spans="1:26" x14ac:dyDescent="0.25">
      <c r="A318" s="1">
        <v>8037</v>
      </c>
      <c r="B318" s="1" t="s">
        <v>348</v>
      </c>
      <c r="C318" s="1">
        <v>82</v>
      </c>
      <c r="D318" s="1">
        <v>45</v>
      </c>
      <c r="E318" s="1">
        <v>4.5</v>
      </c>
      <c r="F318" s="1">
        <v>0</v>
      </c>
      <c r="G318" s="1">
        <v>0.7</v>
      </c>
      <c r="H318" s="1">
        <v>0</v>
      </c>
      <c r="I318" s="1">
        <v>0</v>
      </c>
      <c r="K318" s="1">
        <v>144</v>
      </c>
      <c r="L318" s="1">
        <v>86</v>
      </c>
      <c r="M318" s="1">
        <v>1.6</v>
      </c>
      <c r="Q318" s="1">
        <v>0</v>
      </c>
      <c r="R318" s="1">
        <v>0</v>
      </c>
      <c r="S318" s="1">
        <v>0</v>
      </c>
      <c r="U318" s="1">
        <v>0.12</v>
      </c>
      <c r="V318" s="1">
        <v>2.2999999999999998</v>
      </c>
    </row>
    <row r="319" spans="1:26" x14ac:dyDescent="0.25">
      <c r="A319" s="1">
        <v>8038</v>
      </c>
      <c r="B319" s="1" t="s">
        <v>349</v>
      </c>
      <c r="C319" s="1">
        <v>35</v>
      </c>
      <c r="D319" s="1">
        <v>180</v>
      </c>
      <c r="E319" s="1">
        <v>18.399999999999999</v>
      </c>
      <c r="F319" s="1">
        <v>0</v>
      </c>
      <c r="G319" s="1">
        <v>11.7</v>
      </c>
      <c r="H319" s="1">
        <v>0</v>
      </c>
      <c r="I319" s="1">
        <v>0</v>
      </c>
      <c r="J319" s="1">
        <v>126</v>
      </c>
      <c r="K319" s="1">
        <v>35</v>
      </c>
      <c r="L319" s="1">
        <v>164</v>
      </c>
      <c r="M319" s="1">
        <v>1</v>
      </c>
      <c r="N319" s="1">
        <v>51</v>
      </c>
      <c r="O319" s="1">
        <v>272</v>
      </c>
      <c r="P319" s="1">
        <v>1800</v>
      </c>
      <c r="Q319" s="1">
        <v>0</v>
      </c>
      <c r="R319" s="1">
        <v>0</v>
      </c>
      <c r="S319" s="1">
        <v>0</v>
      </c>
      <c r="T319" s="1">
        <v>0.15</v>
      </c>
      <c r="U319" s="1">
        <v>0.31</v>
      </c>
      <c r="V319" s="1">
        <v>3.8</v>
      </c>
      <c r="W319" s="1">
        <v>0.24</v>
      </c>
      <c r="X319" s="1">
        <v>6.7000000000000004E-2</v>
      </c>
      <c r="Y319" s="1">
        <v>0</v>
      </c>
      <c r="Z319" s="1">
        <v>3</v>
      </c>
    </row>
    <row r="320" spans="1:26" x14ac:dyDescent="0.25">
      <c r="A320" s="1">
        <v>8039</v>
      </c>
      <c r="B320" s="1" t="s">
        <v>350</v>
      </c>
      <c r="C320" s="1">
        <v>4</v>
      </c>
      <c r="D320" s="1">
        <v>291</v>
      </c>
      <c r="E320" s="1">
        <v>60.1</v>
      </c>
      <c r="F320" s="1">
        <v>0</v>
      </c>
      <c r="G320" s="1">
        <v>4.5</v>
      </c>
      <c r="H320" s="1">
        <v>0</v>
      </c>
      <c r="I320" s="1">
        <v>0</v>
      </c>
      <c r="K320" s="1">
        <v>27</v>
      </c>
      <c r="L320" s="1">
        <v>287</v>
      </c>
      <c r="M320" s="1">
        <v>5.6</v>
      </c>
      <c r="Q320" s="1">
        <v>0</v>
      </c>
      <c r="R320" s="1">
        <v>0</v>
      </c>
      <c r="S320" s="1">
        <v>0</v>
      </c>
      <c r="T320" s="1">
        <v>0.13</v>
      </c>
      <c r="U320" s="1">
        <v>0.17</v>
      </c>
      <c r="V320" s="1">
        <v>6.8</v>
      </c>
    </row>
    <row r="321" spans="1:26" x14ac:dyDescent="0.25">
      <c r="A321" s="1">
        <v>8040</v>
      </c>
      <c r="B321" s="1" t="s">
        <v>351</v>
      </c>
      <c r="C321" s="1">
        <v>22</v>
      </c>
      <c r="D321" s="1">
        <v>73</v>
      </c>
      <c r="E321" s="1">
        <v>16.3</v>
      </c>
      <c r="F321" s="1">
        <v>0</v>
      </c>
      <c r="G321" s="1">
        <v>0.9</v>
      </c>
      <c r="H321" s="1">
        <v>0</v>
      </c>
      <c r="I321" s="1">
        <v>0</v>
      </c>
      <c r="J321" s="1">
        <v>233</v>
      </c>
      <c r="K321" s="1">
        <v>14</v>
      </c>
      <c r="L321" s="1">
        <v>150</v>
      </c>
      <c r="M321" s="1">
        <v>0.6</v>
      </c>
      <c r="N321" s="1">
        <v>44</v>
      </c>
      <c r="O321" s="1">
        <v>273</v>
      </c>
      <c r="P321" s="1">
        <v>10</v>
      </c>
      <c r="Q321" s="1">
        <v>0</v>
      </c>
      <c r="R321" s="1">
        <v>0</v>
      </c>
      <c r="S321" s="1">
        <v>5</v>
      </c>
      <c r="T321" s="1">
        <v>0.01</v>
      </c>
      <c r="U321" s="1">
        <v>0.06</v>
      </c>
      <c r="V321" s="1">
        <v>1</v>
      </c>
      <c r="W321" s="1">
        <v>0.5</v>
      </c>
      <c r="X321" s="1">
        <v>5.6000000000000001E-2</v>
      </c>
      <c r="Y321" s="1">
        <v>0</v>
      </c>
      <c r="Z321" s="1">
        <v>1.3</v>
      </c>
    </row>
    <row r="322" spans="1:26" x14ac:dyDescent="0.25">
      <c r="A322" s="1">
        <v>8041</v>
      </c>
      <c r="B322" s="1" t="s">
        <v>352</v>
      </c>
      <c r="C322" s="1">
        <v>67</v>
      </c>
      <c r="D322" s="1">
        <v>84</v>
      </c>
      <c r="E322" s="1">
        <v>11.1</v>
      </c>
      <c r="F322" s="1">
        <v>0</v>
      </c>
      <c r="G322" s="1">
        <v>0.7</v>
      </c>
      <c r="H322" s="1">
        <v>0</v>
      </c>
      <c r="I322" s="1">
        <v>0</v>
      </c>
      <c r="K322" s="1">
        <v>1310</v>
      </c>
      <c r="L322" s="1">
        <v>64</v>
      </c>
      <c r="Q322" s="1">
        <v>0</v>
      </c>
      <c r="R322" s="1">
        <v>0</v>
      </c>
      <c r="S322" s="1">
        <v>0</v>
      </c>
    </row>
    <row r="323" spans="1:26" x14ac:dyDescent="0.25">
      <c r="A323" s="1">
        <v>8042</v>
      </c>
      <c r="B323" s="1" t="s">
        <v>353</v>
      </c>
      <c r="C323" s="1">
        <v>80</v>
      </c>
      <c r="D323" s="1">
        <v>63</v>
      </c>
      <c r="E323" s="1">
        <v>11.2</v>
      </c>
      <c r="F323" s="1">
        <v>0</v>
      </c>
      <c r="G323" s="1">
        <v>0.3</v>
      </c>
      <c r="H323" s="1">
        <v>0</v>
      </c>
      <c r="I323" s="1">
        <v>0</v>
      </c>
      <c r="K323" s="1">
        <v>1660</v>
      </c>
      <c r="L323" s="1">
        <v>83</v>
      </c>
      <c r="Q323" s="1">
        <v>0</v>
      </c>
      <c r="R323" s="1">
        <v>0</v>
      </c>
      <c r="S323" s="1">
        <v>0</v>
      </c>
    </row>
    <row r="324" spans="1:26" x14ac:dyDescent="0.25">
      <c r="A324" s="1">
        <v>8043</v>
      </c>
      <c r="B324" s="1" t="s">
        <v>354</v>
      </c>
      <c r="C324" s="1">
        <v>79</v>
      </c>
      <c r="D324" s="1">
        <v>84</v>
      </c>
      <c r="E324" s="1">
        <v>11.9</v>
      </c>
      <c r="F324" s="1">
        <v>0</v>
      </c>
      <c r="G324" s="1">
        <v>0.7</v>
      </c>
      <c r="H324" s="1">
        <v>0</v>
      </c>
      <c r="I324" s="1">
        <v>0</v>
      </c>
      <c r="K324" s="1">
        <v>1357</v>
      </c>
      <c r="L324" s="1">
        <v>191</v>
      </c>
      <c r="Q324" s="1">
        <v>0</v>
      </c>
      <c r="R324" s="1">
        <v>0</v>
      </c>
      <c r="S324" s="1">
        <v>0</v>
      </c>
      <c r="T324" s="1">
        <v>0.05</v>
      </c>
      <c r="U324" s="1">
        <v>0.17</v>
      </c>
      <c r="V324" s="1">
        <v>2.2000000000000002</v>
      </c>
    </row>
    <row r="325" spans="1:26" x14ac:dyDescent="0.25">
      <c r="A325" s="1">
        <v>8044</v>
      </c>
      <c r="B325" s="1" t="s">
        <v>355</v>
      </c>
      <c r="C325" s="1">
        <v>70</v>
      </c>
      <c r="D325" s="1">
        <v>72</v>
      </c>
      <c r="E325" s="1">
        <v>12.2</v>
      </c>
      <c r="F325" s="1">
        <v>0</v>
      </c>
      <c r="G325" s="1">
        <v>0.7</v>
      </c>
      <c r="H325" s="1">
        <v>0</v>
      </c>
      <c r="I325" s="1">
        <v>0</v>
      </c>
      <c r="K325" s="1">
        <v>1356</v>
      </c>
      <c r="L325" s="1">
        <v>51</v>
      </c>
      <c r="Q325" s="1">
        <v>0</v>
      </c>
      <c r="R325" s="1">
        <v>0</v>
      </c>
      <c r="S325" s="1">
        <v>0</v>
      </c>
    </row>
    <row r="326" spans="1:26" x14ac:dyDescent="0.25">
      <c r="A326" s="1">
        <v>8045</v>
      </c>
      <c r="B326" s="1" t="s">
        <v>356</v>
      </c>
      <c r="C326" s="1">
        <v>50</v>
      </c>
      <c r="D326" s="1">
        <v>83</v>
      </c>
      <c r="E326" s="1">
        <v>14.2</v>
      </c>
      <c r="F326" s="1">
        <v>0</v>
      </c>
      <c r="G326" s="1">
        <v>2.9</v>
      </c>
      <c r="H326" s="1">
        <v>0</v>
      </c>
      <c r="I326" s="1">
        <v>0</v>
      </c>
      <c r="K326" s="1">
        <v>4820</v>
      </c>
      <c r="L326" s="1">
        <v>330</v>
      </c>
      <c r="Q326" s="1">
        <v>0</v>
      </c>
      <c r="R326" s="1">
        <v>0</v>
      </c>
      <c r="S326" s="1">
        <v>0</v>
      </c>
    </row>
    <row r="327" spans="1:26" x14ac:dyDescent="0.25">
      <c r="A327" s="1">
        <v>8046</v>
      </c>
      <c r="B327" s="1" t="s">
        <v>357</v>
      </c>
      <c r="C327" s="1">
        <v>50</v>
      </c>
      <c r="D327" s="1">
        <v>77</v>
      </c>
      <c r="E327" s="1">
        <v>12.9</v>
      </c>
      <c r="F327" s="1">
        <v>0</v>
      </c>
      <c r="G327" s="1">
        <v>2.8</v>
      </c>
      <c r="H327" s="1">
        <v>0</v>
      </c>
      <c r="I327" s="1">
        <v>0</v>
      </c>
      <c r="K327" s="1">
        <v>3520</v>
      </c>
      <c r="L327" s="1">
        <v>180</v>
      </c>
      <c r="Q327" s="1">
        <v>0</v>
      </c>
      <c r="R327" s="1">
        <v>0</v>
      </c>
      <c r="S327" s="1">
        <v>0</v>
      </c>
    </row>
    <row r="328" spans="1:26" x14ac:dyDescent="0.25">
      <c r="A328" s="1">
        <v>8047</v>
      </c>
      <c r="B328" s="1" t="s">
        <v>358</v>
      </c>
      <c r="C328" s="1">
        <v>5</v>
      </c>
      <c r="D328" s="1">
        <v>89</v>
      </c>
      <c r="E328" s="1">
        <v>12.4</v>
      </c>
      <c r="F328" s="1">
        <v>0</v>
      </c>
      <c r="G328" s="1">
        <v>4.4000000000000004</v>
      </c>
      <c r="H328" s="1">
        <v>0</v>
      </c>
      <c r="I328" s="1">
        <v>0</v>
      </c>
      <c r="K328" s="1">
        <v>66</v>
      </c>
      <c r="L328" s="1">
        <v>57</v>
      </c>
      <c r="M328" s="1">
        <v>1.8</v>
      </c>
      <c r="Q328" s="1">
        <v>0</v>
      </c>
      <c r="R328" s="1">
        <v>0</v>
      </c>
      <c r="S328" s="1">
        <v>0</v>
      </c>
    </row>
    <row r="329" spans="1:26" x14ac:dyDescent="0.25">
      <c r="A329" s="1">
        <v>8048</v>
      </c>
      <c r="B329" s="1" t="s">
        <v>359</v>
      </c>
      <c r="C329" s="1">
        <v>80</v>
      </c>
      <c r="D329" s="1">
        <v>78</v>
      </c>
      <c r="E329" s="1">
        <v>9.5</v>
      </c>
      <c r="F329" s="1">
        <v>0</v>
      </c>
      <c r="G329" s="1">
        <v>2.2999999999999998</v>
      </c>
      <c r="H329" s="1">
        <v>0</v>
      </c>
      <c r="I329" s="1">
        <v>0</v>
      </c>
      <c r="J329" s="1">
        <v>50</v>
      </c>
      <c r="K329" s="1">
        <v>37</v>
      </c>
      <c r="L329" s="1">
        <v>82</v>
      </c>
      <c r="M329" s="1">
        <v>1.9</v>
      </c>
      <c r="N329" s="1">
        <v>380</v>
      </c>
      <c r="O329" s="1">
        <v>223</v>
      </c>
      <c r="P329" s="1">
        <v>53</v>
      </c>
      <c r="Q329" s="1">
        <v>0</v>
      </c>
      <c r="R329" s="1">
        <v>0</v>
      </c>
      <c r="S329" s="1">
        <v>0</v>
      </c>
      <c r="T329" s="1">
        <v>0.03</v>
      </c>
      <c r="U329" s="1">
        <v>0.15</v>
      </c>
      <c r="V329" s="1">
        <v>1.7</v>
      </c>
      <c r="W329" s="1">
        <v>0.5</v>
      </c>
      <c r="X329" s="1">
        <v>0.05</v>
      </c>
      <c r="Y329" s="1">
        <v>0</v>
      </c>
      <c r="Z329" s="1">
        <v>16</v>
      </c>
    </row>
    <row r="330" spans="1:26" x14ac:dyDescent="0.25">
      <c r="A330" s="1">
        <v>8049</v>
      </c>
      <c r="B330" s="1" t="s">
        <v>360</v>
      </c>
      <c r="C330" s="1">
        <v>8</v>
      </c>
      <c r="D330" s="1">
        <v>58</v>
      </c>
      <c r="E330" s="1">
        <v>11.7</v>
      </c>
      <c r="F330" s="1">
        <v>0</v>
      </c>
      <c r="G330" s="1">
        <v>1.2</v>
      </c>
      <c r="H330" s="1">
        <v>0</v>
      </c>
      <c r="I330" s="1">
        <v>0</v>
      </c>
      <c r="K330" s="1">
        <v>910</v>
      </c>
      <c r="L330" s="1">
        <v>218</v>
      </c>
      <c r="S330" s="1">
        <v>0</v>
      </c>
    </row>
    <row r="331" spans="1:26" x14ac:dyDescent="0.25">
      <c r="A331" s="1">
        <v>8050</v>
      </c>
      <c r="B331" s="1" t="s">
        <v>361</v>
      </c>
      <c r="C331" s="1">
        <v>5</v>
      </c>
      <c r="D331" s="1">
        <v>269</v>
      </c>
      <c r="E331" s="1">
        <v>59.8</v>
      </c>
      <c r="F331" s="1">
        <v>0</v>
      </c>
      <c r="G331" s="1">
        <v>3</v>
      </c>
      <c r="H331" s="1">
        <v>0</v>
      </c>
      <c r="I331" s="1">
        <v>0</v>
      </c>
      <c r="K331" s="1">
        <v>2000</v>
      </c>
      <c r="L331" s="1">
        <v>605</v>
      </c>
      <c r="M331" s="1">
        <v>5.5</v>
      </c>
      <c r="S331" s="1">
        <v>0</v>
      </c>
      <c r="T331" s="1">
        <v>0.03</v>
      </c>
      <c r="U331" s="1">
        <v>7.0000000000000007E-2</v>
      </c>
      <c r="V331" s="1">
        <v>2.5</v>
      </c>
    </row>
    <row r="332" spans="1:26" x14ac:dyDescent="0.25">
      <c r="A332" s="1">
        <v>8051</v>
      </c>
      <c r="B332" s="1" t="s">
        <v>362</v>
      </c>
      <c r="C332" s="1">
        <v>54</v>
      </c>
      <c r="D332" s="1">
        <v>82</v>
      </c>
      <c r="E332" s="1">
        <v>17.600000000000001</v>
      </c>
      <c r="F332" s="1">
        <v>0</v>
      </c>
      <c r="G332" s="1">
        <v>0.9</v>
      </c>
      <c r="H332" s="1">
        <v>0</v>
      </c>
      <c r="I332" s="1">
        <v>0</v>
      </c>
      <c r="J332" s="1">
        <v>152</v>
      </c>
      <c r="K332" s="1">
        <v>79</v>
      </c>
      <c r="L332" s="1">
        <v>184</v>
      </c>
      <c r="M332" s="1">
        <v>1.6</v>
      </c>
      <c r="N332" s="1">
        <v>148</v>
      </c>
      <c r="O332" s="1">
        <v>185</v>
      </c>
      <c r="P332" s="1">
        <v>20</v>
      </c>
      <c r="Q332" s="1">
        <v>5</v>
      </c>
      <c r="S332" s="1">
        <v>0</v>
      </c>
      <c r="T332" s="1">
        <v>0.04</v>
      </c>
      <c r="U332" s="1">
        <v>0.08</v>
      </c>
      <c r="V332" s="1">
        <v>2.2999999999999998</v>
      </c>
      <c r="W332" s="1">
        <v>0.27600000000000002</v>
      </c>
      <c r="X332" s="1">
        <v>0.104</v>
      </c>
      <c r="Y332" s="1">
        <v>0</v>
      </c>
      <c r="Z332" s="1">
        <v>1.1599999999999999</v>
      </c>
    </row>
    <row r="333" spans="1:26" x14ac:dyDescent="0.25">
      <c r="A333" s="1">
        <v>8052</v>
      </c>
      <c r="B333" s="1" t="s">
        <v>363</v>
      </c>
      <c r="C333" s="1">
        <v>10</v>
      </c>
      <c r="D333" s="1">
        <v>90</v>
      </c>
      <c r="E333" s="1">
        <v>18.399999999999999</v>
      </c>
      <c r="F333" s="1">
        <v>0</v>
      </c>
      <c r="G333" s="1">
        <v>1.8</v>
      </c>
      <c r="H333" s="1">
        <v>0</v>
      </c>
      <c r="I333" s="1">
        <v>0</v>
      </c>
      <c r="K333" s="1">
        <v>1120</v>
      </c>
      <c r="L333" s="1">
        <v>150</v>
      </c>
      <c r="M333" s="1">
        <v>2.2000000000000002</v>
      </c>
      <c r="N333" s="1">
        <v>418</v>
      </c>
      <c r="O333" s="1">
        <v>316</v>
      </c>
      <c r="P333" s="1">
        <v>15</v>
      </c>
      <c r="S333" s="1">
        <v>0</v>
      </c>
      <c r="T333" s="1">
        <v>0.02</v>
      </c>
      <c r="U333" s="1">
        <v>0.03</v>
      </c>
      <c r="V333" s="1">
        <v>3.2</v>
      </c>
    </row>
    <row r="334" spans="1:26" x14ac:dyDescent="0.25">
      <c r="A334" s="1">
        <v>8053</v>
      </c>
      <c r="B334" s="1" t="s">
        <v>364</v>
      </c>
      <c r="C334" s="1">
        <v>5</v>
      </c>
      <c r="D334" s="1">
        <v>347</v>
      </c>
      <c r="E334" s="1">
        <v>75.599999999999994</v>
      </c>
      <c r="F334" s="1">
        <v>0</v>
      </c>
      <c r="G334" s="1">
        <v>3.8</v>
      </c>
      <c r="H334" s="1">
        <v>0</v>
      </c>
      <c r="I334" s="1">
        <v>0</v>
      </c>
      <c r="K334" s="1">
        <v>236</v>
      </c>
      <c r="L334" s="1">
        <v>995</v>
      </c>
      <c r="M334" s="1">
        <v>4.5999999999999996</v>
      </c>
      <c r="S334" s="1">
        <v>0</v>
      </c>
      <c r="T334" s="1">
        <v>0.16</v>
      </c>
      <c r="U334" s="1">
        <v>0.34</v>
      </c>
      <c r="V334" s="1">
        <v>9.5</v>
      </c>
    </row>
    <row r="335" spans="1:26" x14ac:dyDescent="0.25">
      <c r="A335" s="1">
        <v>8054</v>
      </c>
      <c r="B335" s="1" t="s">
        <v>365</v>
      </c>
      <c r="C335" s="1">
        <v>60</v>
      </c>
      <c r="D335" s="1">
        <v>38</v>
      </c>
      <c r="E335" s="1">
        <v>4.5999999999999996</v>
      </c>
      <c r="F335" s="1">
        <v>0</v>
      </c>
      <c r="G335" s="1">
        <v>1.1000000000000001</v>
      </c>
      <c r="H335" s="1">
        <v>0</v>
      </c>
      <c r="I335" s="1">
        <v>0</v>
      </c>
      <c r="J335" s="1">
        <v>34</v>
      </c>
      <c r="K335" s="1">
        <v>668</v>
      </c>
      <c r="L335" s="1">
        <v>107</v>
      </c>
      <c r="M335" s="1">
        <v>1.5</v>
      </c>
      <c r="N335" s="1">
        <v>56</v>
      </c>
      <c r="O335" s="1">
        <v>314</v>
      </c>
      <c r="P335" s="1">
        <v>90</v>
      </c>
      <c r="Q335" s="1">
        <v>0</v>
      </c>
      <c r="R335" s="1">
        <v>0</v>
      </c>
      <c r="S335" s="1">
        <v>0</v>
      </c>
      <c r="T335" s="1">
        <v>0.02</v>
      </c>
      <c r="U335" s="1">
        <v>0.46</v>
      </c>
      <c r="V335" s="1">
        <v>3.1</v>
      </c>
      <c r="W335" s="1">
        <v>0.36199999999999999</v>
      </c>
      <c r="X335" s="1">
        <v>0.06</v>
      </c>
      <c r="Y335" s="1">
        <v>0</v>
      </c>
      <c r="Z335" s="1">
        <v>49.44</v>
      </c>
    </row>
    <row r="336" spans="1:26" x14ac:dyDescent="0.25">
      <c r="A336" s="1">
        <v>8055</v>
      </c>
      <c r="B336" s="1" t="s">
        <v>366</v>
      </c>
      <c r="C336" s="1">
        <v>0</v>
      </c>
      <c r="D336" s="1">
        <v>676</v>
      </c>
      <c r="E336" s="1">
        <v>1.6</v>
      </c>
      <c r="F336" s="1">
        <v>0</v>
      </c>
      <c r="G336" s="1">
        <v>59.2</v>
      </c>
      <c r="H336" s="1">
        <v>0</v>
      </c>
      <c r="I336" s="1">
        <v>0</v>
      </c>
      <c r="K336" s="1">
        <v>175</v>
      </c>
      <c r="L336" s="1">
        <v>30</v>
      </c>
      <c r="Q336" s="1">
        <v>0</v>
      </c>
      <c r="R336" s="1">
        <v>0</v>
      </c>
      <c r="S336" s="1">
        <v>0</v>
      </c>
    </row>
    <row r="337" spans="1:26" x14ac:dyDescent="0.25">
      <c r="A337" s="1">
        <v>8056</v>
      </c>
      <c r="B337" s="1" t="s">
        <v>367</v>
      </c>
      <c r="C337" s="1">
        <v>0</v>
      </c>
      <c r="D337" s="1">
        <v>381</v>
      </c>
      <c r="E337" s="1">
        <v>3.4</v>
      </c>
      <c r="F337" s="1">
        <v>0</v>
      </c>
      <c r="G337" s="1">
        <v>7.4</v>
      </c>
      <c r="H337" s="1">
        <v>0</v>
      </c>
      <c r="I337" s="1">
        <v>0</v>
      </c>
      <c r="K337" s="1">
        <v>258</v>
      </c>
      <c r="L337" s="1">
        <v>50</v>
      </c>
      <c r="Q337" s="1">
        <v>0</v>
      </c>
      <c r="R337" s="1">
        <v>0</v>
      </c>
      <c r="S337" s="1">
        <v>0</v>
      </c>
    </row>
    <row r="338" spans="1:26" x14ac:dyDescent="0.25">
      <c r="A338" s="1">
        <v>8057</v>
      </c>
      <c r="B338" s="1" t="s">
        <v>368</v>
      </c>
      <c r="C338" s="1">
        <v>0</v>
      </c>
      <c r="D338" s="1">
        <v>323</v>
      </c>
      <c r="E338" s="1">
        <v>71.2</v>
      </c>
      <c r="F338" s="1">
        <v>0</v>
      </c>
      <c r="G338" s="1">
        <v>2.9</v>
      </c>
      <c r="H338" s="1">
        <v>0</v>
      </c>
      <c r="I338" s="1">
        <v>0</v>
      </c>
      <c r="K338" s="1">
        <v>505</v>
      </c>
      <c r="L338" s="1">
        <v>207</v>
      </c>
      <c r="M338" s="1">
        <v>50</v>
      </c>
      <c r="Q338" s="1">
        <v>0</v>
      </c>
      <c r="R338" s="1">
        <v>0</v>
      </c>
      <c r="S338" s="1">
        <v>0</v>
      </c>
      <c r="T338" s="1">
        <v>0.03</v>
      </c>
      <c r="U338" s="1">
        <v>0.38</v>
      </c>
    </row>
    <row r="339" spans="1:26" x14ac:dyDescent="0.25">
      <c r="A339" s="1">
        <v>8058</v>
      </c>
      <c r="B339" s="1" t="s">
        <v>369</v>
      </c>
      <c r="C339" s="1">
        <v>0</v>
      </c>
      <c r="D339" s="1">
        <v>312</v>
      </c>
      <c r="E339" s="1">
        <v>65.7</v>
      </c>
      <c r="F339" s="1">
        <v>0</v>
      </c>
      <c r="G339" s="1">
        <v>4.0999999999999996</v>
      </c>
      <c r="H339" s="1">
        <v>0</v>
      </c>
      <c r="I339" s="1">
        <v>0</v>
      </c>
      <c r="K339" s="1">
        <v>26</v>
      </c>
      <c r="L339" s="1">
        <v>654</v>
      </c>
      <c r="Q339" s="1">
        <v>0</v>
      </c>
      <c r="R339" s="1">
        <v>0</v>
      </c>
      <c r="S339" s="1">
        <v>0</v>
      </c>
    </row>
    <row r="340" spans="1:26" x14ac:dyDescent="0.25">
      <c r="A340" s="1">
        <v>8059</v>
      </c>
      <c r="B340" s="1" t="s">
        <v>370</v>
      </c>
      <c r="C340" s="1">
        <v>0</v>
      </c>
      <c r="D340" s="1">
        <v>305</v>
      </c>
      <c r="E340" s="1">
        <v>65.5</v>
      </c>
      <c r="F340" s="1">
        <v>0</v>
      </c>
      <c r="G340" s="1">
        <v>3.1</v>
      </c>
      <c r="H340" s="1">
        <v>0</v>
      </c>
      <c r="I340" s="1">
        <v>0</v>
      </c>
      <c r="S340" s="1">
        <v>0</v>
      </c>
    </row>
    <row r="341" spans="1:26" x14ac:dyDescent="0.25">
      <c r="A341" s="1">
        <v>9001</v>
      </c>
      <c r="B341" s="1" t="s">
        <v>371</v>
      </c>
      <c r="C341" s="1">
        <v>14</v>
      </c>
      <c r="D341" s="1">
        <v>166</v>
      </c>
      <c r="E341" s="1">
        <v>14.8</v>
      </c>
      <c r="F341" s="1">
        <v>0</v>
      </c>
      <c r="G341" s="1">
        <v>11.6</v>
      </c>
      <c r="H341" s="1">
        <v>0</v>
      </c>
      <c r="I341" s="1">
        <v>0</v>
      </c>
      <c r="J341" s="1">
        <v>470</v>
      </c>
      <c r="K341" s="1">
        <v>55</v>
      </c>
      <c r="L341" s="1">
        <v>210</v>
      </c>
      <c r="M341" s="1">
        <v>2.7</v>
      </c>
      <c r="N341" s="1">
        <v>158</v>
      </c>
      <c r="O341" s="1">
        <v>176</v>
      </c>
      <c r="P341" s="1">
        <v>700</v>
      </c>
      <c r="Q341" s="1">
        <v>0</v>
      </c>
      <c r="R341" s="1">
        <v>0</v>
      </c>
      <c r="S341" s="1">
        <v>0</v>
      </c>
      <c r="T341" s="1">
        <v>0.16</v>
      </c>
      <c r="U341" s="1">
        <v>0.31</v>
      </c>
      <c r="V341" s="1">
        <v>0.2</v>
      </c>
      <c r="W341" s="1">
        <v>1.4379999999999999</v>
      </c>
      <c r="X341" s="1">
        <v>0.14299999999999999</v>
      </c>
      <c r="Y341" s="1">
        <v>0</v>
      </c>
      <c r="Z341" s="1">
        <v>1.26</v>
      </c>
    </row>
    <row r="342" spans="1:26" x14ac:dyDescent="0.25">
      <c r="A342" s="1">
        <v>9002</v>
      </c>
      <c r="B342" s="1" t="s">
        <v>372</v>
      </c>
      <c r="C342" s="1">
        <v>0</v>
      </c>
      <c r="D342" s="1">
        <v>327</v>
      </c>
      <c r="E342" s="1">
        <v>13.6</v>
      </c>
      <c r="F342" s="1">
        <v>0</v>
      </c>
      <c r="G342" s="1">
        <v>29.8</v>
      </c>
      <c r="H342" s="1">
        <v>0</v>
      </c>
      <c r="I342" s="1">
        <v>0</v>
      </c>
      <c r="J342" s="1">
        <v>2000</v>
      </c>
      <c r="K342" s="1">
        <v>134</v>
      </c>
      <c r="L342" s="1">
        <v>532</v>
      </c>
      <c r="M342" s="1">
        <v>7</v>
      </c>
      <c r="N342" s="1">
        <v>108</v>
      </c>
      <c r="O342" s="1">
        <v>169</v>
      </c>
      <c r="P342" s="1">
        <v>960</v>
      </c>
      <c r="Q342" s="1">
        <v>88</v>
      </c>
      <c r="R342" s="1">
        <v>38</v>
      </c>
      <c r="S342" s="1">
        <v>0</v>
      </c>
      <c r="T342" s="1">
        <v>0.32</v>
      </c>
      <c r="U342" s="1">
        <v>0.52</v>
      </c>
      <c r="V342" s="1">
        <v>0</v>
      </c>
      <c r="W342" s="1">
        <v>2.99</v>
      </c>
      <c r="X342" s="1">
        <v>0.35</v>
      </c>
      <c r="Y342" s="1">
        <v>0</v>
      </c>
      <c r="Z342" s="1">
        <v>1.95</v>
      </c>
    </row>
    <row r="343" spans="1:26" x14ac:dyDescent="0.25">
      <c r="A343" s="1">
        <v>9003</v>
      </c>
      <c r="B343" s="1" t="s">
        <v>373</v>
      </c>
      <c r="C343" s="1">
        <v>0</v>
      </c>
      <c r="D343" s="1">
        <v>46</v>
      </c>
      <c r="E343" s="1">
        <v>10.3</v>
      </c>
      <c r="F343" s="1">
        <v>0</v>
      </c>
      <c r="G343" s="1">
        <v>0.1</v>
      </c>
      <c r="H343" s="1">
        <v>0</v>
      </c>
      <c r="I343" s="1">
        <v>0</v>
      </c>
      <c r="J343" s="1">
        <v>0</v>
      </c>
      <c r="K343" s="1">
        <v>19</v>
      </c>
      <c r="L343" s="1">
        <v>16</v>
      </c>
      <c r="M343" s="1">
        <v>0.3</v>
      </c>
      <c r="N343" s="1">
        <v>215</v>
      </c>
      <c r="O343" s="1">
        <v>172</v>
      </c>
      <c r="P343" s="1">
        <v>0</v>
      </c>
      <c r="Q343" s="1">
        <v>0</v>
      </c>
      <c r="R343" s="1">
        <v>0</v>
      </c>
      <c r="S343" s="1">
        <v>0</v>
      </c>
      <c r="T343" s="1">
        <v>0.01</v>
      </c>
      <c r="U343" s="1">
        <v>0.26</v>
      </c>
      <c r="V343" s="1">
        <v>0.1</v>
      </c>
      <c r="W343" s="1">
        <v>0.19</v>
      </c>
      <c r="X343" s="1">
        <v>5.0000000000000001E-3</v>
      </c>
      <c r="Y343" s="1">
        <v>0</v>
      </c>
      <c r="Z343" s="1">
        <v>0.09</v>
      </c>
    </row>
    <row r="344" spans="1:26" x14ac:dyDescent="0.25">
      <c r="A344" s="1">
        <v>9004</v>
      </c>
      <c r="B344" s="1" t="s">
        <v>374</v>
      </c>
      <c r="C344" s="1">
        <v>12</v>
      </c>
      <c r="D344" s="1">
        <v>184</v>
      </c>
      <c r="E344" s="1">
        <v>13</v>
      </c>
      <c r="F344" s="1">
        <v>0</v>
      </c>
      <c r="G344" s="1">
        <v>14.2</v>
      </c>
      <c r="H344" s="1">
        <v>0</v>
      </c>
      <c r="I344" s="1">
        <v>0</v>
      </c>
      <c r="J344" s="1">
        <v>884</v>
      </c>
      <c r="K344" s="1">
        <v>71</v>
      </c>
      <c r="L344" s="1">
        <v>210</v>
      </c>
      <c r="M344" s="1">
        <v>3.2</v>
      </c>
      <c r="N344" s="1">
        <v>191</v>
      </c>
      <c r="O344" s="1">
        <v>258</v>
      </c>
      <c r="P344" s="1">
        <v>360</v>
      </c>
      <c r="Q344" s="1">
        <v>14</v>
      </c>
      <c r="R344" s="1">
        <v>0</v>
      </c>
      <c r="S344" s="1">
        <v>0</v>
      </c>
      <c r="T344" s="1">
        <v>0.15</v>
      </c>
      <c r="U344" s="1">
        <v>0.3</v>
      </c>
      <c r="V344" s="1">
        <v>0.1</v>
      </c>
      <c r="W344" s="1">
        <v>1.8620000000000001</v>
      </c>
      <c r="X344" s="1">
        <v>0.25</v>
      </c>
      <c r="Y344" s="1">
        <v>0</v>
      </c>
      <c r="Z344" s="1">
        <v>5.4</v>
      </c>
    </row>
    <row r="345" spans="1:26" x14ac:dyDescent="0.25">
      <c r="A345" s="1">
        <v>9005</v>
      </c>
      <c r="B345" s="1" t="s">
        <v>375</v>
      </c>
      <c r="C345" s="1">
        <v>0</v>
      </c>
      <c r="D345" s="1">
        <v>364</v>
      </c>
      <c r="E345" s="1">
        <v>13.6</v>
      </c>
      <c r="F345" s="1">
        <v>0</v>
      </c>
      <c r="G345" s="1">
        <v>32.299999999999997</v>
      </c>
      <c r="H345" s="1">
        <v>0</v>
      </c>
      <c r="I345" s="1">
        <v>0</v>
      </c>
      <c r="K345" s="1">
        <v>146</v>
      </c>
      <c r="L345" s="1">
        <v>328</v>
      </c>
      <c r="M345" s="1">
        <v>5.6</v>
      </c>
      <c r="P345" s="1">
        <v>1625</v>
      </c>
      <c r="Q345" s="1">
        <v>695</v>
      </c>
      <c r="S345" s="1">
        <v>0</v>
      </c>
      <c r="T345" s="1">
        <v>0.54</v>
      </c>
      <c r="U345" s="1">
        <v>0.94</v>
      </c>
      <c r="V345" s="1">
        <v>0.2</v>
      </c>
    </row>
    <row r="346" spans="1:26" x14ac:dyDescent="0.25">
      <c r="A346" s="1">
        <v>9006</v>
      </c>
      <c r="B346" s="1" t="s">
        <v>376</v>
      </c>
      <c r="C346" s="1">
        <v>0</v>
      </c>
      <c r="D346" s="1">
        <v>47</v>
      </c>
      <c r="E346" s="1">
        <v>10.7</v>
      </c>
      <c r="F346" s="1">
        <v>0</v>
      </c>
      <c r="G346" s="1">
        <v>0.1</v>
      </c>
      <c r="H346" s="1">
        <v>0</v>
      </c>
      <c r="I346" s="1">
        <v>0</v>
      </c>
      <c r="K346" s="1">
        <v>6</v>
      </c>
      <c r="L346" s="1">
        <v>8</v>
      </c>
      <c r="P346" s="1">
        <v>0</v>
      </c>
      <c r="Q346" s="1">
        <v>0</v>
      </c>
      <c r="R346" s="1">
        <v>0</v>
      </c>
      <c r="S346" s="1">
        <v>0</v>
      </c>
      <c r="U346" s="1">
        <v>0.2</v>
      </c>
      <c r="V346" s="1">
        <v>0.2</v>
      </c>
    </row>
    <row r="347" spans="1:26" x14ac:dyDescent="0.25">
      <c r="A347" s="1">
        <v>9007</v>
      </c>
      <c r="B347" s="1" t="s">
        <v>377</v>
      </c>
      <c r="C347" s="1">
        <v>11</v>
      </c>
      <c r="D347" s="1">
        <v>154</v>
      </c>
      <c r="E347" s="1">
        <v>13.1</v>
      </c>
      <c r="F347" s="1">
        <v>0</v>
      </c>
      <c r="G347" s="1">
        <v>11.1</v>
      </c>
      <c r="H347" s="1">
        <v>0</v>
      </c>
      <c r="I347" s="1">
        <v>0</v>
      </c>
      <c r="J347" s="1">
        <v>844</v>
      </c>
      <c r="K347" s="1">
        <v>64</v>
      </c>
      <c r="L347" s="1">
        <v>226</v>
      </c>
      <c r="M347" s="1">
        <v>3.65</v>
      </c>
      <c r="N347" s="1">
        <v>141</v>
      </c>
      <c r="O347" s="1">
        <v>132</v>
      </c>
      <c r="P347" s="1">
        <v>155</v>
      </c>
      <c r="Q347" s="1">
        <v>11</v>
      </c>
      <c r="R347" s="1">
        <v>0</v>
      </c>
      <c r="S347" s="1">
        <v>0</v>
      </c>
      <c r="T347" s="1">
        <v>0.13</v>
      </c>
      <c r="U347" s="1">
        <v>0.79</v>
      </c>
      <c r="V347" s="1">
        <v>0.2</v>
      </c>
      <c r="W347" s="1">
        <v>1.7609999999999999</v>
      </c>
      <c r="X347" s="1">
        <v>0.15</v>
      </c>
      <c r="Y347" s="1">
        <v>0</v>
      </c>
      <c r="Z347" s="1">
        <v>1.58</v>
      </c>
    </row>
    <row r="348" spans="1:26" x14ac:dyDescent="0.25">
      <c r="A348" s="1">
        <v>9008</v>
      </c>
      <c r="B348" s="1" t="s">
        <v>378</v>
      </c>
      <c r="C348" s="1">
        <v>0</v>
      </c>
      <c r="D348" s="1">
        <v>171</v>
      </c>
      <c r="E348" s="1">
        <v>20.5</v>
      </c>
      <c r="F348" s="1">
        <v>0</v>
      </c>
      <c r="G348" s="1">
        <v>9.9</v>
      </c>
      <c r="H348" s="1">
        <v>0</v>
      </c>
      <c r="I348" s="1">
        <v>0</v>
      </c>
      <c r="K348" s="1">
        <v>28</v>
      </c>
      <c r="L348" s="1">
        <v>230</v>
      </c>
      <c r="M348" s="1">
        <v>1.1000000000000001</v>
      </c>
      <c r="S348" s="1">
        <v>24</v>
      </c>
      <c r="T348" s="1">
        <v>0.93</v>
      </c>
      <c r="U348" s="1">
        <v>0.65</v>
      </c>
      <c r="V348" s="1">
        <v>1.5</v>
      </c>
    </row>
    <row r="349" spans="1:26" x14ac:dyDescent="0.25">
      <c r="A349" s="1">
        <v>9009</v>
      </c>
      <c r="B349" s="1" t="s">
        <v>379</v>
      </c>
      <c r="C349" s="1">
        <v>0</v>
      </c>
      <c r="D349" s="1">
        <v>274</v>
      </c>
      <c r="E349" s="1">
        <v>24.6</v>
      </c>
      <c r="F349" s="1">
        <v>0</v>
      </c>
      <c r="G349" s="1">
        <v>17.899999999999999</v>
      </c>
      <c r="H349" s="1">
        <v>0</v>
      </c>
      <c r="I349" s="1">
        <v>0</v>
      </c>
      <c r="J349" s="1">
        <v>588</v>
      </c>
      <c r="K349" s="1">
        <v>275</v>
      </c>
      <c r="L349" s="1">
        <v>356</v>
      </c>
      <c r="M349" s="1">
        <v>11.88</v>
      </c>
      <c r="N349" s="1">
        <v>1500</v>
      </c>
      <c r="O349" s="1">
        <v>181</v>
      </c>
      <c r="P349" s="1">
        <v>561</v>
      </c>
      <c r="Q349" s="1">
        <v>0</v>
      </c>
      <c r="R349" s="1">
        <v>0</v>
      </c>
      <c r="S349" s="1">
        <v>0</v>
      </c>
      <c r="T349" s="1">
        <v>0.19</v>
      </c>
      <c r="U349" s="1">
        <v>0.62</v>
      </c>
      <c r="V349" s="1">
        <v>0.1</v>
      </c>
      <c r="W349" s="1">
        <v>3.5</v>
      </c>
      <c r="X349" s="1">
        <v>0.32</v>
      </c>
      <c r="Y349" s="1">
        <v>0</v>
      </c>
      <c r="Z349" s="1">
        <v>20</v>
      </c>
    </row>
    <row r="350" spans="1:26" x14ac:dyDescent="0.25">
      <c r="A350" s="1">
        <v>9010</v>
      </c>
      <c r="B350" s="1" t="s">
        <v>380</v>
      </c>
      <c r="C350" s="1">
        <v>12</v>
      </c>
      <c r="D350" s="1">
        <v>182</v>
      </c>
      <c r="E350" s="1">
        <v>13.6</v>
      </c>
      <c r="F350" s="1">
        <v>0</v>
      </c>
      <c r="G350" s="1">
        <v>12.4</v>
      </c>
      <c r="H350" s="1">
        <v>0</v>
      </c>
      <c r="I350" s="1">
        <v>0</v>
      </c>
      <c r="K350" s="1">
        <v>82</v>
      </c>
      <c r="L350" s="1">
        <v>212</v>
      </c>
      <c r="M350" s="1">
        <v>3</v>
      </c>
      <c r="P350" s="1">
        <v>875</v>
      </c>
      <c r="Q350" s="1">
        <v>435</v>
      </c>
      <c r="S350" s="1">
        <v>3</v>
      </c>
      <c r="T350" s="1">
        <v>0.12</v>
      </c>
      <c r="U350" s="1">
        <v>0.25</v>
      </c>
      <c r="V350" s="1">
        <v>0.8</v>
      </c>
    </row>
    <row r="351" spans="1:26" x14ac:dyDescent="0.25">
      <c r="A351" s="1">
        <v>9011</v>
      </c>
      <c r="B351" s="1" t="s">
        <v>381</v>
      </c>
      <c r="C351" s="1">
        <v>0</v>
      </c>
      <c r="D351" s="1">
        <v>563</v>
      </c>
      <c r="E351" s="1">
        <v>44</v>
      </c>
      <c r="F351" s="1">
        <v>0</v>
      </c>
      <c r="G351" s="1">
        <v>42.2</v>
      </c>
      <c r="H351" s="1">
        <v>0</v>
      </c>
      <c r="I351" s="1">
        <v>0</v>
      </c>
      <c r="K351" s="1">
        <v>186</v>
      </c>
      <c r="L351" s="1">
        <v>786</v>
      </c>
      <c r="M351" s="1">
        <v>9.3000000000000007</v>
      </c>
      <c r="P351" s="1">
        <v>1340</v>
      </c>
      <c r="Q351" s="1">
        <v>770</v>
      </c>
      <c r="T351" s="1">
        <v>0.35</v>
      </c>
      <c r="U351" s="1">
        <v>1.23</v>
      </c>
      <c r="V351" s="1">
        <v>0.2</v>
      </c>
    </row>
    <row r="352" spans="1:26" x14ac:dyDescent="0.25">
      <c r="A352" s="1">
        <v>10001</v>
      </c>
      <c r="B352" s="1" t="s">
        <v>382</v>
      </c>
      <c r="C352" s="1">
        <v>0</v>
      </c>
      <c r="D352" s="1">
        <v>74</v>
      </c>
      <c r="E352" s="1">
        <v>3.9</v>
      </c>
      <c r="F352" s="1">
        <v>0</v>
      </c>
      <c r="G352" s="1">
        <v>4.4000000000000004</v>
      </c>
      <c r="H352" s="1">
        <v>0</v>
      </c>
      <c r="I352" s="1">
        <v>0</v>
      </c>
      <c r="J352" s="1">
        <v>42</v>
      </c>
      <c r="K352" s="1">
        <v>120</v>
      </c>
      <c r="L352" s="1">
        <v>95</v>
      </c>
      <c r="M352" s="1">
        <v>0.1</v>
      </c>
      <c r="N352" s="1">
        <v>380</v>
      </c>
      <c r="O352" s="1">
        <v>143</v>
      </c>
      <c r="P352" s="1">
        <v>50</v>
      </c>
      <c r="Q352" s="1">
        <v>22</v>
      </c>
      <c r="R352" s="1">
        <v>0</v>
      </c>
      <c r="S352" s="1">
        <v>1</v>
      </c>
      <c r="T352" s="1">
        <v>0.05</v>
      </c>
      <c r="U352" s="1">
        <v>0.19</v>
      </c>
      <c r="V352" s="1">
        <v>0.1</v>
      </c>
      <c r="W352" s="1">
        <v>0.36199999999999999</v>
      </c>
      <c r="X352" s="1">
        <v>3.5999999999999997E-2</v>
      </c>
      <c r="Y352" s="1">
        <v>0</v>
      </c>
      <c r="Z352" s="1">
        <v>0.44</v>
      </c>
    </row>
    <row r="353" spans="1:26" x14ac:dyDescent="0.25">
      <c r="A353" s="1">
        <v>10002</v>
      </c>
      <c r="B353" s="1" t="s">
        <v>383</v>
      </c>
      <c r="C353" s="1">
        <v>0</v>
      </c>
      <c r="D353" s="1">
        <v>69</v>
      </c>
      <c r="E353" s="1">
        <v>3.5</v>
      </c>
      <c r="F353" s="1">
        <v>0</v>
      </c>
      <c r="G353" s="1">
        <v>4.0999999999999996</v>
      </c>
      <c r="H353" s="1">
        <v>0</v>
      </c>
      <c r="I353" s="1">
        <v>0</v>
      </c>
      <c r="J353" s="1">
        <v>2</v>
      </c>
      <c r="K353" s="1">
        <v>147</v>
      </c>
      <c r="L353" s="1">
        <v>126</v>
      </c>
      <c r="M353" s="1">
        <v>0.1</v>
      </c>
      <c r="N353" s="1">
        <v>50</v>
      </c>
      <c r="O353" s="1">
        <v>204</v>
      </c>
      <c r="P353" s="1">
        <v>50</v>
      </c>
      <c r="Q353" s="1">
        <v>20</v>
      </c>
      <c r="R353" s="1">
        <v>0</v>
      </c>
      <c r="S353" s="1">
        <v>3</v>
      </c>
      <c r="T353" s="1">
        <v>0.04</v>
      </c>
      <c r="U353" s="1">
        <v>0.18</v>
      </c>
      <c r="V353" s="1">
        <v>0.3</v>
      </c>
      <c r="W353" s="1">
        <v>0.31</v>
      </c>
      <c r="X353" s="1">
        <v>4.5999999999999999E-2</v>
      </c>
      <c r="Y353" s="1">
        <v>0</v>
      </c>
      <c r="Z353" s="1">
        <v>7.0000000000000007E-2</v>
      </c>
    </row>
    <row r="354" spans="1:26" x14ac:dyDescent="0.25">
      <c r="A354" s="1">
        <v>10003</v>
      </c>
      <c r="B354" s="1" t="s">
        <v>384</v>
      </c>
      <c r="C354" s="1">
        <v>0</v>
      </c>
      <c r="D354" s="1">
        <v>61</v>
      </c>
      <c r="E354" s="1">
        <v>1.5</v>
      </c>
      <c r="F354" s="1">
        <v>0</v>
      </c>
      <c r="G354" s="1">
        <v>3</v>
      </c>
      <c r="H354" s="1">
        <v>0</v>
      </c>
      <c r="I354" s="1">
        <v>0</v>
      </c>
      <c r="J354" s="1">
        <v>14</v>
      </c>
      <c r="K354" s="1">
        <v>34</v>
      </c>
      <c r="L354" s="1">
        <v>15</v>
      </c>
      <c r="M354" s="1">
        <v>0.1</v>
      </c>
      <c r="N354" s="1">
        <v>15</v>
      </c>
      <c r="O354" s="1">
        <v>41</v>
      </c>
      <c r="P354" s="1">
        <v>90</v>
      </c>
      <c r="Q354" s="1">
        <v>1</v>
      </c>
      <c r="R354" s="1">
        <v>0</v>
      </c>
      <c r="S354" s="1">
        <v>6</v>
      </c>
      <c r="T354" s="1">
        <v>0.01</v>
      </c>
      <c r="U354" s="1">
        <v>0.04</v>
      </c>
      <c r="V354" s="1">
        <v>0.1</v>
      </c>
      <c r="W354" s="1">
        <v>0.223</v>
      </c>
      <c r="X354" s="1">
        <v>1.0999999999999999E-2</v>
      </c>
      <c r="Y354" s="1">
        <v>0</v>
      </c>
      <c r="Z354" s="1">
        <v>0.05</v>
      </c>
    </row>
    <row r="355" spans="1:26" x14ac:dyDescent="0.25">
      <c r="A355" s="1">
        <v>10004</v>
      </c>
      <c r="B355" s="1" t="s">
        <v>385</v>
      </c>
      <c r="C355" s="1">
        <v>0</v>
      </c>
      <c r="D355" s="1">
        <v>61</v>
      </c>
      <c r="E355" s="1">
        <v>3.3</v>
      </c>
      <c r="F355" s="1">
        <v>0</v>
      </c>
      <c r="G355" s="1">
        <v>3.7</v>
      </c>
      <c r="H355" s="1">
        <v>0</v>
      </c>
      <c r="I355" s="1">
        <v>0</v>
      </c>
      <c r="J355" s="1">
        <v>13</v>
      </c>
      <c r="K355" s="1">
        <v>120</v>
      </c>
      <c r="L355" s="1">
        <v>95</v>
      </c>
      <c r="M355" s="1">
        <v>0.1</v>
      </c>
      <c r="N355" s="1">
        <v>46</v>
      </c>
      <c r="O355" s="1">
        <v>155</v>
      </c>
      <c r="P355" s="1">
        <v>25</v>
      </c>
      <c r="Q355" s="1">
        <v>11</v>
      </c>
      <c r="R355" s="1">
        <v>0</v>
      </c>
      <c r="S355" s="1">
        <v>1</v>
      </c>
      <c r="T355" s="1">
        <v>0.04</v>
      </c>
      <c r="U355" s="1">
        <v>0.2</v>
      </c>
      <c r="V355" s="1">
        <v>0.1</v>
      </c>
      <c r="W355" s="1">
        <v>0.38900000000000001</v>
      </c>
      <c r="X355" s="1">
        <v>3.2000000000000001E-2</v>
      </c>
      <c r="Y355" s="1">
        <v>0</v>
      </c>
      <c r="Z355" s="1">
        <v>0.37</v>
      </c>
    </row>
    <row r="356" spans="1:26" x14ac:dyDescent="0.25">
      <c r="A356" s="1">
        <v>10005</v>
      </c>
      <c r="B356" s="1" t="s">
        <v>386</v>
      </c>
      <c r="C356" s="1">
        <v>0</v>
      </c>
      <c r="D356" s="1">
        <v>103</v>
      </c>
      <c r="E356" s="1">
        <v>3.5</v>
      </c>
      <c r="F356" s="1">
        <v>0</v>
      </c>
      <c r="G356" s="1">
        <v>0</v>
      </c>
      <c r="H356" s="1">
        <v>0</v>
      </c>
      <c r="I356" s="1">
        <v>1.2</v>
      </c>
      <c r="J356" s="1">
        <v>1</v>
      </c>
      <c r="K356" s="1">
        <v>143</v>
      </c>
      <c r="L356" s="1">
        <v>109</v>
      </c>
      <c r="M356" s="1">
        <v>0.06</v>
      </c>
      <c r="N356" s="1">
        <v>135</v>
      </c>
      <c r="O356" s="1">
        <v>339</v>
      </c>
      <c r="P356" s="1">
        <v>4</v>
      </c>
      <c r="R356" s="1">
        <v>0</v>
      </c>
      <c r="S356" s="1">
        <v>1</v>
      </c>
      <c r="T356" s="1">
        <v>0.04</v>
      </c>
      <c r="U356" s="1">
        <v>0.2</v>
      </c>
      <c r="V356" s="1">
        <v>0.1</v>
      </c>
      <c r="X356" s="1">
        <v>4.7E-2</v>
      </c>
      <c r="Y356" s="1">
        <v>0</v>
      </c>
      <c r="Z356" s="1">
        <v>0.5</v>
      </c>
    </row>
    <row r="357" spans="1:26" x14ac:dyDescent="0.25">
      <c r="A357" s="1">
        <v>10006</v>
      </c>
      <c r="B357" s="1" t="s">
        <v>387</v>
      </c>
      <c r="C357" s="1">
        <v>0</v>
      </c>
      <c r="D357" s="1">
        <v>494</v>
      </c>
      <c r="E357" s="1">
        <v>27</v>
      </c>
      <c r="F357" s="1">
        <v>0</v>
      </c>
      <c r="G357" s="1">
        <v>26</v>
      </c>
      <c r="H357" s="1">
        <v>0</v>
      </c>
      <c r="I357" s="1">
        <v>0</v>
      </c>
      <c r="J357" s="1">
        <v>97</v>
      </c>
      <c r="K357" s="1">
        <v>939</v>
      </c>
      <c r="L357" s="1">
        <v>790</v>
      </c>
      <c r="M357" s="1">
        <v>1.1000000000000001</v>
      </c>
      <c r="N357" s="1">
        <v>371</v>
      </c>
      <c r="O357" s="1">
        <v>1330</v>
      </c>
      <c r="P357" s="1">
        <v>318</v>
      </c>
      <c r="Q357" s="1">
        <v>43</v>
      </c>
      <c r="R357" s="1">
        <v>0</v>
      </c>
      <c r="S357" s="1">
        <v>10</v>
      </c>
      <c r="T357" s="1">
        <v>0.24</v>
      </c>
      <c r="U357" s="1">
        <v>1.31</v>
      </c>
      <c r="V357" s="1">
        <v>0.7</v>
      </c>
      <c r="W357" s="1">
        <v>2.2709999999999999</v>
      </c>
      <c r="X357" s="1">
        <v>0.30199999999999999</v>
      </c>
      <c r="Y357" s="1">
        <v>0</v>
      </c>
      <c r="Z357" s="1">
        <v>3.25</v>
      </c>
    </row>
    <row r="358" spans="1:26" x14ac:dyDescent="0.25">
      <c r="A358" s="1">
        <v>10007</v>
      </c>
      <c r="B358" s="1" t="s">
        <v>388</v>
      </c>
      <c r="C358" s="1">
        <v>0</v>
      </c>
      <c r="D358" s="1">
        <v>357</v>
      </c>
      <c r="E358" s="1">
        <v>35</v>
      </c>
      <c r="F358" s="1">
        <v>0</v>
      </c>
      <c r="G358" s="1">
        <v>1</v>
      </c>
      <c r="H358" s="1">
        <v>0</v>
      </c>
      <c r="I358" s="1">
        <v>0</v>
      </c>
      <c r="J358" s="1">
        <v>20</v>
      </c>
      <c r="K358" s="1">
        <v>1400</v>
      </c>
      <c r="L358" s="1">
        <v>980</v>
      </c>
      <c r="M358" s="1">
        <v>0.45</v>
      </c>
      <c r="N358" s="1">
        <v>535</v>
      </c>
      <c r="O358" s="1">
        <v>1794</v>
      </c>
      <c r="P358" s="1">
        <v>6</v>
      </c>
      <c r="Q358" s="1">
        <v>1</v>
      </c>
      <c r="R358" s="1">
        <v>0</v>
      </c>
      <c r="S358" s="1">
        <v>6</v>
      </c>
      <c r="T358" s="1">
        <v>0.42</v>
      </c>
      <c r="U358" s="1">
        <v>0.6</v>
      </c>
      <c r="V358" s="1">
        <v>1.2</v>
      </c>
      <c r="W358" s="1">
        <v>3.5680000000000001</v>
      </c>
      <c r="X358" s="1">
        <v>0.36099999999999999</v>
      </c>
      <c r="Y358" s="1">
        <v>0</v>
      </c>
      <c r="Z358" s="1">
        <v>4.03</v>
      </c>
    </row>
    <row r="359" spans="1:26" x14ac:dyDescent="0.25">
      <c r="A359" s="1">
        <v>10008</v>
      </c>
      <c r="B359" s="1" t="s">
        <v>389</v>
      </c>
      <c r="C359" s="1">
        <v>0</v>
      </c>
      <c r="D359" s="1">
        <v>336</v>
      </c>
      <c r="E359" s="1">
        <v>8.1</v>
      </c>
      <c r="F359" s="1">
        <v>0</v>
      </c>
      <c r="G359" s="1">
        <v>8.8000000000000007</v>
      </c>
      <c r="H359" s="1">
        <v>0</v>
      </c>
      <c r="I359" s="1">
        <v>0</v>
      </c>
      <c r="K359" s="1">
        <v>307</v>
      </c>
      <c r="L359" s="1">
        <v>219</v>
      </c>
      <c r="M359" s="1">
        <v>0.6</v>
      </c>
      <c r="P359" s="1">
        <v>58</v>
      </c>
      <c r="Q359" s="1">
        <v>50</v>
      </c>
      <c r="R359" s="1">
        <v>0</v>
      </c>
      <c r="S359" s="1">
        <v>0</v>
      </c>
      <c r="T359" s="1">
        <v>0.06</v>
      </c>
      <c r="U359" s="1">
        <v>0.3</v>
      </c>
      <c r="V359" s="1">
        <v>0.2</v>
      </c>
    </row>
    <row r="360" spans="1:26" x14ac:dyDescent="0.25">
      <c r="A360" s="1">
        <v>10009</v>
      </c>
      <c r="B360" s="1" t="s">
        <v>390</v>
      </c>
      <c r="C360" s="1">
        <v>0</v>
      </c>
      <c r="D360" s="1">
        <v>380</v>
      </c>
      <c r="E360" s="1">
        <v>25.5</v>
      </c>
      <c r="F360" s="1">
        <v>0</v>
      </c>
      <c r="G360" s="1">
        <v>30.9</v>
      </c>
      <c r="H360" s="1">
        <v>0</v>
      </c>
      <c r="I360" s="1">
        <v>0</v>
      </c>
      <c r="J360" s="1">
        <v>105</v>
      </c>
      <c r="K360" s="1">
        <v>760</v>
      </c>
      <c r="L360" s="1">
        <v>424</v>
      </c>
      <c r="M360" s="1">
        <v>0.5</v>
      </c>
      <c r="N360" s="1">
        <v>621</v>
      </c>
      <c r="O360" s="1">
        <v>98</v>
      </c>
      <c r="P360" s="1">
        <v>275</v>
      </c>
      <c r="Q360" s="1">
        <v>118</v>
      </c>
      <c r="R360" s="1">
        <v>0</v>
      </c>
      <c r="S360" s="1">
        <v>1</v>
      </c>
      <c r="T360" s="1">
        <v>0.1</v>
      </c>
      <c r="U360" s="1">
        <v>0.51</v>
      </c>
      <c r="V360" s="1">
        <v>0.1</v>
      </c>
      <c r="W360" s="1">
        <v>0.41299999999999998</v>
      </c>
      <c r="X360" s="1">
        <v>7.3999999999999996E-2</v>
      </c>
      <c r="Y360" s="1">
        <v>0</v>
      </c>
      <c r="Z360" s="1">
        <v>0.83</v>
      </c>
    </row>
    <row r="361" spans="1:26" x14ac:dyDescent="0.25">
      <c r="A361" s="1">
        <v>11001</v>
      </c>
      <c r="B361" s="1" t="s">
        <v>391</v>
      </c>
      <c r="C361" s="1">
        <v>0</v>
      </c>
      <c r="D361" s="1">
        <v>58</v>
      </c>
      <c r="E361" s="1">
        <v>0.5</v>
      </c>
      <c r="F361" s="1">
        <v>0.5</v>
      </c>
      <c r="G361" s="1">
        <v>0</v>
      </c>
      <c r="H361" s="1">
        <v>0</v>
      </c>
      <c r="I361" s="1">
        <v>1.3</v>
      </c>
      <c r="J361" s="1">
        <v>0</v>
      </c>
      <c r="K361" s="1">
        <v>12</v>
      </c>
      <c r="L361" s="1">
        <v>160</v>
      </c>
      <c r="M361" s="1">
        <v>0.6</v>
      </c>
      <c r="R361" s="1">
        <v>0</v>
      </c>
      <c r="S361" s="1">
        <v>9</v>
      </c>
    </row>
    <row r="362" spans="1:26" x14ac:dyDescent="0.25">
      <c r="A362" s="1">
        <v>11002</v>
      </c>
      <c r="B362" s="1" t="s">
        <v>392</v>
      </c>
      <c r="C362" s="1">
        <v>0</v>
      </c>
      <c r="D362" s="1">
        <v>8</v>
      </c>
      <c r="E362" s="1">
        <v>0.3</v>
      </c>
      <c r="F362" s="1">
        <v>0.3</v>
      </c>
      <c r="G362" s="1">
        <v>0.2</v>
      </c>
      <c r="H362" s="1">
        <v>0.2</v>
      </c>
      <c r="I362" s="1">
        <v>3.1</v>
      </c>
      <c r="J362" s="1">
        <v>0</v>
      </c>
      <c r="K362" s="1">
        <v>12</v>
      </c>
      <c r="L362" s="1">
        <v>16</v>
      </c>
      <c r="M362" s="1">
        <v>0.3</v>
      </c>
      <c r="N362" s="1">
        <v>1208</v>
      </c>
      <c r="O362" s="1">
        <v>23</v>
      </c>
      <c r="Q362" s="1">
        <v>55</v>
      </c>
      <c r="R362" s="1">
        <v>14</v>
      </c>
      <c r="S362" s="1">
        <v>2</v>
      </c>
      <c r="T362" s="1">
        <v>0.02</v>
      </c>
      <c r="U362" s="1">
        <v>0.03</v>
      </c>
      <c r="V362" s="1">
        <v>0.1</v>
      </c>
      <c r="W362" s="1">
        <v>3.7999999999999999E-2</v>
      </c>
      <c r="X362" s="1">
        <v>8.9999999999999993E-3</v>
      </c>
      <c r="Y362" s="1">
        <v>0</v>
      </c>
      <c r="Z362" s="1">
        <v>0</v>
      </c>
    </row>
    <row r="363" spans="1:26" x14ac:dyDescent="0.25">
      <c r="A363" s="1">
        <v>11003</v>
      </c>
      <c r="B363" s="1" t="s">
        <v>393</v>
      </c>
      <c r="C363" s="1">
        <v>0</v>
      </c>
      <c r="D363" s="1">
        <v>53</v>
      </c>
      <c r="E363" s="1">
        <v>0.4</v>
      </c>
      <c r="F363" s="1">
        <v>0.4</v>
      </c>
      <c r="G363" s="1">
        <v>0.1</v>
      </c>
      <c r="H363" s="1">
        <v>0.1</v>
      </c>
      <c r="I363" s="1">
        <v>0.8</v>
      </c>
      <c r="J363" s="1">
        <v>0</v>
      </c>
      <c r="K363" s="1">
        <v>20</v>
      </c>
      <c r="L363" s="1">
        <v>12</v>
      </c>
      <c r="M363" s="1">
        <v>0.3</v>
      </c>
      <c r="N363" s="1">
        <v>1</v>
      </c>
      <c r="O363" s="1">
        <v>105</v>
      </c>
      <c r="Q363" s="1">
        <v>23</v>
      </c>
      <c r="R363" s="1">
        <v>0</v>
      </c>
      <c r="S363" s="1">
        <v>14</v>
      </c>
      <c r="T363" s="1">
        <v>0.06</v>
      </c>
      <c r="U363" s="1">
        <v>0.01</v>
      </c>
      <c r="V363" s="1">
        <v>0.2</v>
      </c>
      <c r="W363" s="1">
        <v>0.1</v>
      </c>
      <c r="X363" s="1">
        <v>7.3999999999999996E-2</v>
      </c>
      <c r="Y363" s="1">
        <v>0</v>
      </c>
      <c r="Z363" s="1">
        <v>0</v>
      </c>
    </row>
    <row r="364" spans="1:26" x14ac:dyDescent="0.25">
      <c r="A364" s="1">
        <v>11004</v>
      </c>
      <c r="B364" s="1" t="s">
        <v>394</v>
      </c>
      <c r="C364" s="1">
        <v>0</v>
      </c>
      <c r="D364" s="1">
        <v>680</v>
      </c>
      <c r="E364" s="1">
        <v>25.7</v>
      </c>
      <c r="F364" s="1">
        <v>25.7</v>
      </c>
      <c r="G364" s="1">
        <v>59.5</v>
      </c>
      <c r="H364" s="1">
        <v>59.5</v>
      </c>
      <c r="J364" s="1">
        <v>0</v>
      </c>
      <c r="Q364" s="1">
        <v>0</v>
      </c>
      <c r="R364" s="1">
        <v>0</v>
      </c>
    </row>
    <row r="365" spans="1:26" x14ac:dyDescent="0.25">
      <c r="A365" s="1">
        <v>11005</v>
      </c>
      <c r="B365" s="1" t="s">
        <v>395</v>
      </c>
      <c r="C365" s="1">
        <v>0</v>
      </c>
      <c r="D365" s="1">
        <v>56</v>
      </c>
      <c r="E365" s="1">
        <v>0.2</v>
      </c>
      <c r="F365" s="1">
        <v>0.2</v>
      </c>
      <c r="G365" s="1">
        <v>0</v>
      </c>
      <c r="H365" s="1">
        <v>0</v>
      </c>
      <c r="I365" s="1">
        <v>0.7</v>
      </c>
      <c r="J365" s="1">
        <v>0</v>
      </c>
      <c r="K365" s="1">
        <v>20</v>
      </c>
      <c r="L365" s="1">
        <v>16</v>
      </c>
      <c r="M365" s="1">
        <v>0.4</v>
      </c>
      <c r="Q365" s="1">
        <v>0</v>
      </c>
      <c r="R365" s="1">
        <v>0</v>
      </c>
      <c r="S365" s="1">
        <v>14</v>
      </c>
    </row>
    <row r="366" spans="1:26" x14ac:dyDescent="0.25">
      <c r="A366" s="1">
        <v>11006</v>
      </c>
      <c r="B366" s="1" t="s">
        <v>396</v>
      </c>
      <c r="C366" s="1">
        <v>10</v>
      </c>
      <c r="D366" s="1">
        <v>64</v>
      </c>
      <c r="E366" s="1">
        <v>0.4</v>
      </c>
      <c r="F366" s="1">
        <v>0.4</v>
      </c>
      <c r="G366" s="1">
        <v>0.1</v>
      </c>
      <c r="H366" s="1">
        <v>0.1</v>
      </c>
      <c r="I366" s="1">
        <v>0.9</v>
      </c>
      <c r="J366" s="1">
        <v>0</v>
      </c>
      <c r="K366" s="1">
        <v>16</v>
      </c>
      <c r="L366" s="1">
        <v>15</v>
      </c>
      <c r="M366" s="1">
        <v>0.86</v>
      </c>
      <c r="N366" s="1">
        <v>20</v>
      </c>
      <c r="O366" s="1">
        <v>93</v>
      </c>
      <c r="Q366" s="1">
        <v>127</v>
      </c>
      <c r="R366" s="1">
        <v>0</v>
      </c>
      <c r="S366" s="1">
        <v>0</v>
      </c>
      <c r="T366" s="1">
        <v>0.02</v>
      </c>
      <c r="U366" s="1">
        <v>0.04</v>
      </c>
      <c r="V366" s="1">
        <v>0.3</v>
      </c>
      <c r="W366" s="1">
        <v>7.1999999999999995E-2</v>
      </c>
      <c r="X366" s="1">
        <v>2.7E-2</v>
      </c>
      <c r="Y366" s="1">
        <v>0</v>
      </c>
      <c r="Z366" s="1">
        <v>0</v>
      </c>
    </row>
    <row r="367" spans="1:26" x14ac:dyDescent="0.25">
      <c r="A367" s="1">
        <v>11007</v>
      </c>
      <c r="B367" s="1" t="s">
        <v>397</v>
      </c>
      <c r="C367" s="1">
        <v>0</v>
      </c>
      <c r="D367" s="1">
        <v>198</v>
      </c>
      <c r="E367" s="1">
        <v>0.5</v>
      </c>
      <c r="F367" s="1">
        <v>0.5</v>
      </c>
      <c r="G367" s="1">
        <v>0</v>
      </c>
      <c r="H367" s="1">
        <v>0</v>
      </c>
      <c r="I367" s="1">
        <v>0.7</v>
      </c>
      <c r="J367" s="1">
        <v>0</v>
      </c>
      <c r="K367" s="1">
        <v>32</v>
      </c>
      <c r="L367" s="1">
        <v>92</v>
      </c>
      <c r="Q367" s="1">
        <v>0</v>
      </c>
      <c r="R367" s="1">
        <v>0</v>
      </c>
    </row>
    <row r="368" spans="1:26" x14ac:dyDescent="0.25">
      <c r="A368" s="1">
        <v>11008</v>
      </c>
      <c r="B368" s="1" t="s">
        <v>398</v>
      </c>
      <c r="C368" s="1">
        <v>0</v>
      </c>
      <c r="D368" s="1">
        <v>218</v>
      </c>
      <c r="E368" s="1">
        <v>0.4</v>
      </c>
      <c r="F368" s="1">
        <v>0.4</v>
      </c>
      <c r="G368" s="1">
        <v>0</v>
      </c>
      <c r="H368" s="1">
        <v>0</v>
      </c>
      <c r="I368" s="1">
        <v>2.2000000000000002</v>
      </c>
      <c r="J368" s="1">
        <v>0</v>
      </c>
      <c r="K368" s="1">
        <v>28</v>
      </c>
      <c r="L368" s="1">
        <v>22</v>
      </c>
      <c r="M368" s="1">
        <v>0.26</v>
      </c>
      <c r="Q368" s="1">
        <v>50</v>
      </c>
      <c r="T368" s="1">
        <v>0.03</v>
      </c>
      <c r="U368" s="1">
        <v>0.01</v>
      </c>
      <c r="V368" s="1">
        <v>0</v>
      </c>
    </row>
    <row r="369" spans="1:26" x14ac:dyDescent="0.25">
      <c r="A369" s="1">
        <v>11009</v>
      </c>
      <c r="B369" s="1" t="s">
        <v>399</v>
      </c>
      <c r="C369" s="1">
        <v>0</v>
      </c>
      <c r="D369" s="1">
        <v>218</v>
      </c>
      <c r="E369" s="1">
        <v>0.7</v>
      </c>
      <c r="F369" s="1">
        <v>0.7</v>
      </c>
      <c r="G369" s="1">
        <v>0</v>
      </c>
      <c r="H369" s="1">
        <v>0</v>
      </c>
      <c r="I369" s="1">
        <v>1.3</v>
      </c>
      <c r="J369" s="1">
        <v>0</v>
      </c>
      <c r="K369" s="1">
        <v>28</v>
      </c>
      <c r="L369" s="1">
        <v>28</v>
      </c>
      <c r="M369" s="1">
        <v>0.3</v>
      </c>
      <c r="Q369" s="1">
        <v>0</v>
      </c>
      <c r="R369" s="1">
        <v>0</v>
      </c>
    </row>
    <row r="370" spans="1:26" x14ac:dyDescent="0.25">
      <c r="A370" s="1">
        <v>11010</v>
      </c>
      <c r="B370" s="1" t="s">
        <v>400</v>
      </c>
      <c r="C370" s="1">
        <v>0</v>
      </c>
      <c r="D370" s="1">
        <v>208</v>
      </c>
      <c r="E370" s="1">
        <v>0.5</v>
      </c>
      <c r="F370" s="1">
        <v>0.5</v>
      </c>
      <c r="G370" s="1">
        <v>0</v>
      </c>
      <c r="H370" s="1">
        <v>0</v>
      </c>
      <c r="I370" s="1">
        <v>0.4</v>
      </c>
      <c r="J370" s="1">
        <v>0</v>
      </c>
      <c r="K370" s="1">
        <v>20</v>
      </c>
      <c r="L370" s="1">
        <v>16</v>
      </c>
      <c r="M370" s="1">
        <v>0.3</v>
      </c>
      <c r="Q370" s="1">
        <v>20</v>
      </c>
      <c r="S370" s="1">
        <v>13</v>
      </c>
      <c r="T370" s="1">
        <v>0.09</v>
      </c>
      <c r="U370" s="1">
        <v>0.05</v>
      </c>
      <c r="V370" s="1">
        <v>0.3</v>
      </c>
    </row>
    <row r="371" spans="1:26" x14ac:dyDescent="0.25">
      <c r="A371" s="1">
        <v>11011</v>
      </c>
      <c r="B371" s="1" t="s">
        <v>401</v>
      </c>
      <c r="C371" s="1">
        <v>0</v>
      </c>
      <c r="D371" s="1">
        <v>178</v>
      </c>
      <c r="E371" s="1">
        <v>0.4</v>
      </c>
      <c r="F371" s="1">
        <v>0.4</v>
      </c>
      <c r="G371" s="1">
        <v>0</v>
      </c>
      <c r="H371" s="1">
        <v>0</v>
      </c>
      <c r="I371" s="1">
        <v>2</v>
      </c>
      <c r="J371" s="1">
        <v>0</v>
      </c>
      <c r="K371" s="1">
        <v>24</v>
      </c>
      <c r="L371" s="1">
        <v>30</v>
      </c>
    </row>
    <row r="372" spans="1:26" x14ac:dyDescent="0.25">
      <c r="A372" s="1">
        <v>11012</v>
      </c>
      <c r="B372" s="1" t="s">
        <v>402</v>
      </c>
      <c r="C372" s="1">
        <v>0</v>
      </c>
      <c r="D372" s="1">
        <v>62</v>
      </c>
      <c r="E372" s="1">
        <v>0.5</v>
      </c>
      <c r="F372" s="1">
        <v>0.5</v>
      </c>
      <c r="G372" s="1">
        <v>0</v>
      </c>
      <c r="H372" s="1">
        <v>0</v>
      </c>
      <c r="I372" s="1">
        <v>1</v>
      </c>
      <c r="J372" s="1">
        <v>0</v>
      </c>
      <c r="K372" s="1">
        <v>12</v>
      </c>
      <c r="L372" s="1">
        <v>230</v>
      </c>
      <c r="M372" s="1">
        <v>0.3</v>
      </c>
      <c r="Q372" s="1">
        <v>0</v>
      </c>
      <c r="R372" s="1">
        <v>0</v>
      </c>
      <c r="S372" s="1">
        <v>32</v>
      </c>
      <c r="U372" s="1">
        <v>0.04</v>
      </c>
      <c r="V372" s="1">
        <v>0.1</v>
      </c>
    </row>
    <row r="373" spans="1:26" x14ac:dyDescent="0.25">
      <c r="A373" s="1">
        <v>11013</v>
      </c>
      <c r="B373" s="1" t="s">
        <v>403</v>
      </c>
      <c r="C373" s="1">
        <v>0</v>
      </c>
      <c r="D373" s="1">
        <v>53</v>
      </c>
      <c r="E373" s="1">
        <v>0.4</v>
      </c>
      <c r="F373" s="1">
        <v>0.4</v>
      </c>
      <c r="G373" s="1">
        <v>0.1</v>
      </c>
      <c r="H373" s="1">
        <v>0.1</v>
      </c>
      <c r="I373" s="1">
        <v>0.2</v>
      </c>
      <c r="J373" s="1">
        <v>0</v>
      </c>
      <c r="K373" s="1">
        <v>32</v>
      </c>
      <c r="L373" s="1">
        <v>12</v>
      </c>
      <c r="M373" s="1">
        <v>0.3</v>
      </c>
      <c r="N373" s="1">
        <v>2</v>
      </c>
      <c r="O373" s="1">
        <v>130</v>
      </c>
      <c r="Q373" s="1">
        <v>3</v>
      </c>
      <c r="R373" s="1">
        <v>0</v>
      </c>
      <c r="S373" s="1">
        <v>41</v>
      </c>
      <c r="T373" s="1">
        <v>0.04</v>
      </c>
      <c r="U373" s="1">
        <v>0.01</v>
      </c>
      <c r="V373" s="1">
        <v>0.2</v>
      </c>
      <c r="W373" s="1">
        <v>5.6000000000000001E-2</v>
      </c>
      <c r="X373" s="1">
        <v>0.1</v>
      </c>
      <c r="Y373" s="1">
        <v>0</v>
      </c>
      <c r="Z373" s="1">
        <v>0</v>
      </c>
    </row>
    <row r="374" spans="1:26" x14ac:dyDescent="0.25">
      <c r="A374" s="1">
        <v>11014</v>
      </c>
      <c r="B374" s="1" t="s">
        <v>404</v>
      </c>
      <c r="C374" s="1">
        <v>0</v>
      </c>
      <c r="D374" s="1">
        <v>60</v>
      </c>
      <c r="E374" s="1">
        <v>0.4</v>
      </c>
      <c r="F374" s="1">
        <v>0.4</v>
      </c>
      <c r="G374" s="1">
        <v>0</v>
      </c>
      <c r="H374" s="1">
        <v>0</v>
      </c>
      <c r="I374" s="1">
        <v>1.1000000000000001</v>
      </c>
      <c r="J374" s="1">
        <v>0</v>
      </c>
      <c r="K374" s="1">
        <v>8</v>
      </c>
      <c r="L374" s="1">
        <v>160</v>
      </c>
      <c r="M374" s="1">
        <v>0.6</v>
      </c>
      <c r="Q374" s="1">
        <v>0</v>
      </c>
      <c r="R374" s="1">
        <v>0</v>
      </c>
      <c r="S374" s="1">
        <v>10</v>
      </c>
      <c r="U374" s="1">
        <v>0.04</v>
      </c>
      <c r="V374" s="1">
        <v>0.1</v>
      </c>
    </row>
    <row r="375" spans="1:26" x14ac:dyDescent="0.25">
      <c r="A375" s="1">
        <v>11015</v>
      </c>
      <c r="B375" s="1" t="s">
        <v>405</v>
      </c>
      <c r="C375" s="1">
        <v>0</v>
      </c>
      <c r="D375" s="1">
        <v>207</v>
      </c>
      <c r="E375" s="1">
        <v>24.8</v>
      </c>
      <c r="F375" s="1">
        <v>0</v>
      </c>
      <c r="G375" s="1">
        <v>12</v>
      </c>
      <c r="H375" s="1">
        <v>0</v>
      </c>
      <c r="K375" s="1">
        <v>50</v>
      </c>
      <c r="L375" s="1">
        <v>260</v>
      </c>
      <c r="M375" s="1">
        <v>1.6</v>
      </c>
      <c r="Q375" s="1">
        <v>0</v>
      </c>
      <c r="R375" s="1">
        <v>0</v>
      </c>
      <c r="T375" s="1">
        <v>0.02</v>
      </c>
      <c r="U375" s="1">
        <v>0.1</v>
      </c>
      <c r="V375" s="1">
        <v>6.5</v>
      </c>
    </row>
    <row r="376" spans="1:26" x14ac:dyDescent="0.25">
      <c r="A376" s="1">
        <v>11016</v>
      </c>
      <c r="B376" s="1" t="s">
        <v>406</v>
      </c>
      <c r="C376" s="1">
        <v>0</v>
      </c>
      <c r="D376" s="1">
        <v>233</v>
      </c>
      <c r="E376" s="1">
        <v>22.3</v>
      </c>
      <c r="F376" s="1">
        <v>0</v>
      </c>
      <c r="G376" s="1">
        <v>14.4</v>
      </c>
      <c r="H376" s="1">
        <v>0</v>
      </c>
      <c r="K376" s="1">
        <v>86</v>
      </c>
      <c r="L376" s="1">
        <v>437</v>
      </c>
      <c r="M376" s="1">
        <v>2.2999999999999998</v>
      </c>
      <c r="P376" s="1">
        <v>28</v>
      </c>
      <c r="Q376" s="1">
        <v>0</v>
      </c>
      <c r="R376" s="1">
        <v>0</v>
      </c>
      <c r="T376" s="1">
        <v>0.02</v>
      </c>
      <c r="U376" s="1">
        <v>0.12</v>
      </c>
      <c r="V376" s="1">
        <v>2.5</v>
      </c>
    </row>
    <row r="377" spans="1:26" x14ac:dyDescent="0.25">
      <c r="A377" s="1">
        <v>11017</v>
      </c>
      <c r="B377" s="1" t="s">
        <v>407</v>
      </c>
      <c r="C377" s="1">
        <v>0</v>
      </c>
      <c r="D377" s="1">
        <v>251</v>
      </c>
      <c r="E377" s="1">
        <v>16.399999999999999</v>
      </c>
      <c r="F377" s="1">
        <v>0</v>
      </c>
      <c r="G377" s="1">
        <v>20.6</v>
      </c>
      <c r="H377" s="1">
        <v>0</v>
      </c>
      <c r="K377" s="1">
        <v>13</v>
      </c>
      <c r="L377" s="1">
        <v>250</v>
      </c>
      <c r="M377" s="1">
        <v>2.9</v>
      </c>
      <c r="Q377" s="1">
        <v>0</v>
      </c>
      <c r="R377" s="1">
        <v>0</v>
      </c>
      <c r="U377" s="1">
        <v>0.23</v>
      </c>
      <c r="V377" s="1">
        <v>2.5</v>
      </c>
    </row>
    <row r="378" spans="1:26" x14ac:dyDescent="0.25">
      <c r="A378" s="1">
        <v>11018</v>
      </c>
      <c r="B378" s="1" t="s">
        <v>408</v>
      </c>
      <c r="C378" s="1">
        <v>0</v>
      </c>
      <c r="D378" s="1">
        <v>273</v>
      </c>
      <c r="E378" s="1">
        <v>17</v>
      </c>
      <c r="F378" s="1">
        <v>0</v>
      </c>
      <c r="G378" s="1">
        <v>22.8</v>
      </c>
      <c r="H378" s="1">
        <v>0</v>
      </c>
      <c r="K378" s="1">
        <v>108</v>
      </c>
      <c r="L378" s="1">
        <v>138</v>
      </c>
      <c r="M378" s="1">
        <v>2.8</v>
      </c>
      <c r="P378" s="1">
        <v>520</v>
      </c>
      <c r="Q378" s="1">
        <v>0</v>
      </c>
      <c r="R378" s="1">
        <v>0</v>
      </c>
      <c r="T378" s="1">
        <v>0.09</v>
      </c>
      <c r="U378" s="1">
        <v>0.37</v>
      </c>
      <c r="V378" s="1">
        <v>2.4</v>
      </c>
    </row>
    <row r="379" spans="1:26" x14ac:dyDescent="0.25">
      <c r="A379" s="1">
        <v>11019</v>
      </c>
      <c r="B379" s="1" t="s">
        <v>409</v>
      </c>
      <c r="C379" s="1">
        <v>0</v>
      </c>
      <c r="D379" s="1">
        <v>344</v>
      </c>
      <c r="E379" s="1">
        <v>17.3</v>
      </c>
      <c r="F379" s="1">
        <v>0</v>
      </c>
      <c r="G379" s="1">
        <v>29.3</v>
      </c>
      <c r="H379" s="1">
        <v>0</v>
      </c>
      <c r="K379" s="1">
        <v>9</v>
      </c>
      <c r="L379" s="1">
        <v>200</v>
      </c>
      <c r="M379" s="1">
        <v>1.2</v>
      </c>
      <c r="Q379" s="1">
        <v>0</v>
      </c>
      <c r="R379" s="1">
        <v>0</v>
      </c>
      <c r="S379" s="1">
        <v>0</v>
      </c>
      <c r="T379" s="1">
        <v>0.19</v>
      </c>
      <c r="U379" s="1">
        <v>0.21</v>
      </c>
      <c r="V379" s="1">
        <v>3.2</v>
      </c>
    </row>
    <row r="380" spans="1:26" x14ac:dyDescent="0.25">
      <c r="A380" s="1">
        <v>11020</v>
      </c>
      <c r="B380" s="1" t="s">
        <v>410</v>
      </c>
      <c r="C380" s="1">
        <v>0</v>
      </c>
      <c r="D380" s="1">
        <v>244</v>
      </c>
      <c r="E380" s="1">
        <v>16</v>
      </c>
      <c r="F380" s="1">
        <v>0</v>
      </c>
      <c r="G380" s="1">
        <v>20</v>
      </c>
      <c r="H380" s="1">
        <v>0</v>
      </c>
      <c r="K380" s="1">
        <v>8</v>
      </c>
      <c r="L380" s="1">
        <v>120</v>
      </c>
      <c r="M380" s="1">
        <v>2.1</v>
      </c>
      <c r="P380" s="1">
        <v>8</v>
      </c>
      <c r="Q380" s="1">
        <v>0</v>
      </c>
      <c r="R380" s="1">
        <v>0</v>
      </c>
      <c r="S380" s="1">
        <v>1</v>
      </c>
      <c r="T380" s="1">
        <v>0.26</v>
      </c>
      <c r="U380" s="1">
        <v>0.19</v>
      </c>
      <c r="V380" s="1">
        <v>5.5</v>
      </c>
    </row>
    <row r="381" spans="1:26" x14ac:dyDescent="0.25">
      <c r="A381" s="1">
        <v>11021</v>
      </c>
      <c r="B381" s="1" t="s">
        <v>411</v>
      </c>
      <c r="C381" s="1">
        <v>0</v>
      </c>
      <c r="D381" s="1">
        <v>224</v>
      </c>
      <c r="E381" s="1">
        <v>19.600000000000001</v>
      </c>
      <c r="F381" s="1">
        <v>0</v>
      </c>
      <c r="G381" s="1">
        <v>16.2</v>
      </c>
      <c r="H381" s="1">
        <v>0</v>
      </c>
      <c r="Q381" s="1">
        <v>0</v>
      </c>
      <c r="R381" s="1">
        <v>0</v>
      </c>
      <c r="S381" s="1">
        <v>0</v>
      </c>
    </row>
    <row r="382" spans="1:26" x14ac:dyDescent="0.25">
      <c r="A382" s="1">
        <v>12001</v>
      </c>
      <c r="B382" s="1" t="s">
        <v>412</v>
      </c>
      <c r="C382" s="1">
        <v>0</v>
      </c>
      <c r="D382" s="1">
        <v>346</v>
      </c>
      <c r="E382" s="1">
        <v>12.3</v>
      </c>
      <c r="F382" s="1">
        <v>12.3</v>
      </c>
      <c r="G382" s="1">
        <v>1.3</v>
      </c>
      <c r="H382" s="1">
        <v>1.3</v>
      </c>
      <c r="I382" s="1">
        <v>0.8</v>
      </c>
      <c r="J382" s="1">
        <v>0</v>
      </c>
      <c r="K382" s="1">
        <v>39</v>
      </c>
      <c r="L382" s="1">
        <v>231</v>
      </c>
      <c r="M382" s="1">
        <v>2.7</v>
      </c>
      <c r="P382" s="1">
        <v>86</v>
      </c>
      <c r="Q382" s="1">
        <v>13</v>
      </c>
      <c r="R382" s="1">
        <v>0</v>
      </c>
      <c r="S382" s="1">
        <v>0</v>
      </c>
      <c r="T382" s="1">
        <v>0.36</v>
      </c>
      <c r="U382" s="1">
        <v>0.18</v>
      </c>
      <c r="V382" s="1">
        <v>0.2</v>
      </c>
    </row>
    <row r="383" spans="1:26" x14ac:dyDescent="0.25">
      <c r="A383" s="1">
        <v>12002</v>
      </c>
      <c r="B383" s="1" t="s">
        <v>413</v>
      </c>
      <c r="C383" s="1">
        <v>0</v>
      </c>
      <c r="D383" s="1">
        <v>376</v>
      </c>
      <c r="E383" s="1">
        <v>8.8000000000000007</v>
      </c>
      <c r="F383" s="1">
        <v>8.8000000000000007</v>
      </c>
      <c r="G383" s="1">
        <v>4.5</v>
      </c>
      <c r="H383" s="1">
        <v>4.5</v>
      </c>
      <c r="I383" s="1">
        <v>0.5</v>
      </c>
      <c r="J383" s="1">
        <v>0</v>
      </c>
      <c r="K383" s="1">
        <v>75</v>
      </c>
      <c r="L383" s="1">
        <v>79</v>
      </c>
      <c r="M383" s="1">
        <v>3.6</v>
      </c>
      <c r="P383" s="1">
        <v>19</v>
      </c>
      <c r="Q383" s="1">
        <v>75</v>
      </c>
      <c r="R383" s="1">
        <v>0</v>
      </c>
      <c r="S383" s="1">
        <v>0</v>
      </c>
      <c r="T383" s="1">
        <v>0.4</v>
      </c>
      <c r="U383" s="1">
        <v>0.26</v>
      </c>
      <c r="V383" s="1">
        <v>0.7</v>
      </c>
    </row>
    <row r="384" spans="1:26" x14ac:dyDescent="0.25">
      <c r="A384" s="1">
        <v>12003</v>
      </c>
      <c r="B384" s="1" t="s">
        <v>414</v>
      </c>
      <c r="C384" s="1">
        <v>0</v>
      </c>
      <c r="D384" s="1">
        <v>395</v>
      </c>
      <c r="E384" s="1">
        <v>3.4</v>
      </c>
      <c r="F384" s="1">
        <v>3.4</v>
      </c>
      <c r="G384" s="1">
        <v>6.6</v>
      </c>
      <c r="H384" s="1">
        <v>6.6</v>
      </c>
      <c r="I384" s="1">
        <v>1</v>
      </c>
      <c r="J384" s="1">
        <v>0</v>
      </c>
      <c r="K384" s="1">
        <v>42</v>
      </c>
      <c r="L384" s="1">
        <v>29</v>
      </c>
      <c r="M384" s="1">
        <v>1.9</v>
      </c>
      <c r="Q384" s="1">
        <v>5</v>
      </c>
      <c r="R384" s="1">
        <v>0</v>
      </c>
      <c r="S384" s="1">
        <v>0</v>
      </c>
      <c r="T384" s="1">
        <v>0.04</v>
      </c>
      <c r="U384" s="1">
        <v>7.0000000000000007E-2</v>
      </c>
      <c r="V384" s="1">
        <v>0.4</v>
      </c>
    </row>
    <row r="385" spans="1:26" x14ac:dyDescent="0.25">
      <c r="A385" s="1">
        <v>12004</v>
      </c>
      <c r="B385" s="1" t="s">
        <v>415</v>
      </c>
      <c r="C385" s="1">
        <v>0</v>
      </c>
      <c r="D385" s="1">
        <v>368</v>
      </c>
      <c r="E385" s="1">
        <v>7.5</v>
      </c>
      <c r="F385" s="1">
        <v>7.5</v>
      </c>
      <c r="G385" s="1">
        <v>2.2000000000000002</v>
      </c>
      <c r="H385" s="1">
        <v>2.2000000000000002</v>
      </c>
      <c r="I385" s="1">
        <v>0.2</v>
      </c>
      <c r="J385" s="1">
        <v>0</v>
      </c>
      <c r="K385" s="1">
        <v>54</v>
      </c>
      <c r="L385" s="1">
        <v>99</v>
      </c>
      <c r="M385" s="1">
        <v>2.9</v>
      </c>
      <c r="Q385" s="1">
        <v>5</v>
      </c>
      <c r="R385" s="1">
        <v>0</v>
      </c>
      <c r="S385" s="1">
        <v>0</v>
      </c>
      <c r="T385" s="1">
        <v>0.13</v>
      </c>
      <c r="U385" s="1">
        <v>0.13</v>
      </c>
      <c r="V385" s="1">
        <v>0.9</v>
      </c>
    </row>
    <row r="386" spans="1:26" x14ac:dyDescent="0.25">
      <c r="A386" s="1">
        <v>12005</v>
      </c>
      <c r="B386" s="1" t="s">
        <v>416</v>
      </c>
      <c r="C386" s="1">
        <v>0</v>
      </c>
      <c r="D386" s="1">
        <v>416</v>
      </c>
      <c r="E386" s="1">
        <v>15.6</v>
      </c>
      <c r="F386" s="1">
        <v>15.6</v>
      </c>
      <c r="G386" s="1">
        <v>11.5</v>
      </c>
      <c r="H386" s="1">
        <v>11.5</v>
      </c>
      <c r="I386" s="1">
        <v>1.1000000000000001</v>
      </c>
      <c r="J386" s="1">
        <v>0</v>
      </c>
      <c r="K386" s="1">
        <v>111</v>
      </c>
      <c r="L386" s="1">
        <v>273</v>
      </c>
      <c r="M386" s="1">
        <v>3.4</v>
      </c>
      <c r="Q386" s="1">
        <v>105</v>
      </c>
      <c r="R386" s="1">
        <v>0</v>
      </c>
      <c r="S386" s="1">
        <v>0</v>
      </c>
      <c r="T386" s="1">
        <v>0.2</v>
      </c>
      <c r="U386" s="1">
        <v>0.15</v>
      </c>
      <c r="V386" s="1">
        <v>6.6</v>
      </c>
    </row>
    <row r="387" spans="1:26" x14ac:dyDescent="0.25">
      <c r="A387" s="1">
        <v>12006</v>
      </c>
      <c r="B387" s="1" t="s">
        <v>417</v>
      </c>
      <c r="C387" s="1">
        <v>0</v>
      </c>
      <c r="D387" s="1">
        <v>492</v>
      </c>
      <c r="E387" s="1">
        <v>8.3000000000000007</v>
      </c>
      <c r="F387" s="1">
        <v>8.3000000000000007</v>
      </c>
      <c r="G387" s="1">
        <v>24</v>
      </c>
      <c r="H387" s="1">
        <v>24</v>
      </c>
      <c r="I387" s="1">
        <v>3.5</v>
      </c>
      <c r="J387" s="1">
        <v>0</v>
      </c>
      <c r="K387" s="1">
        <v>86</v>
      </c>
      <c r="L387" s="1">
        <v>125</v>
      </c>
      <c r="M387" s="1">
        <v>0.8</v>
      </c>
      <c r="P387" s="1">
        <v>84</v>
      </c>
      <c r="Q387" s="1">
        <v>0</v>
      </c>
      <c r="R387" s="1">
        <v>0</v>
      </c>
      <c r="S387" s="1">
        <v>0</v>
      </c>
      <c r="T387" s="1">
        <v>0.12</v>
      </c>
      <c r="U387" s="1">
        <v>0.31</v>
      </c>
      <c r="V387" s="1">
        <v>0.6</v>
      </c>
    </row>
    <row r="388" spans="1:26" x14ac:dyDescent="0.25">
      <c r="A388" s="1">
        <v>12007</v>
      </c>
      <c r="B388" s="1" t="s">
        <v>418</v>
      </c>
      <c r="C388" s="1">
        <v>0</v>
      </c>
      <c r="D388" s="1">
        <v>376</v>
      </c>
      <c r="E388" s="1">
        <v>3.2</v>
      </c>
      <c r="F388" s="1">
        <v>3.2</v>
      </c>
      <c r="G388" s="1">
        <v>0.3</v>
      </c>
      <c r="H388" s="1">
        <v>0.3</v>
      </c>
      <c r="I388" s="1">
        <v>0.2</v>
      </c>
      <c r="J388" s="1">
        <v>0</v>
      </c>
      <c r="K388" s="1">
        <v>2</v>
      </c>
      <c r="L388" s="1">
        <v>1</v>
      </c>
      <c r="M388" s="1">
        <v>0.1</v>
      </c>
      <c r="Q388" s="1">
        <v>0</v>
      </c>
      <c r="R388" s="1">
        <v>0</v>
      </c>
      <c r="S388" s="1">
        <v>0</v>
      </c>
      <c r="T388" s="1">
        <v>0.04</v>
      </c>
    </row>
    <row r="389" spans="1:26" x14ac:dyDescent="0.25">
      <c r="A389" s="1">
        <v>12008</v>
      </c>
      <c r="B389" s="1" t="s">
        <v>419</v>
      </c>
      <c r="C389" s="1">
        <v>0</v>
      </c>
      <c r="D389" s="1">
        <v>435</v>
      </c>
      <c r="E389" s="1">
        <v>8.3000000000000007</v>
      </c>
      <c r="F389" s="1">
        <v>8.3000000000000007</v>
      </c>
      <c r="G389" s="1">
        <v>10.7</v>
      </c>
      <c r="H389" s="1">
        <v>10.7</v>
      </c>
      <c r="I389" s="1">
        <v>0.3</v>
      </c>
      <c r="J389" s="1">
        <v>0</v>
      </c>
      <c r="K389" s="1">
        <v>33</v>
      </c>
      <c r="L389" s="1">
        <v>115</v>
      </c>
      <c r="M389" s="1">
        <v>2</v>
      </c>
      <c r="P389" s="1">
        <v>12</v>
      </c>
      <c r="Q389" s="1">
        <v>75</v>
      </c>
      <c r="R389" s="1">
        <v>0</v>
      </c>
      <c r="S389" s="1">
        <v>0</v>
      </c>
      <c r="T389" s="1">
        <v>0.04</v>
      </c>
      <c r="U389" s="1">
        <v>1.9</v>
      </c>
      <c r="V389" s="1">
        <v>0.7</v>
      </c>
    </row>
    <row r="390" spans="1:26" x14ac:dyDescent="0.25">
      <c r="A390" s="1">
        <v>12009</v>
      </c>
      <c r="B390" s="1" t="s">
        <v>420</v>
      </c>
      <c r="C390" s="1">
        <v>0</v>
      </c>
      <c r="D390" s="1">
        <v>449</v>
      </c>
      <c r="E390" s="1">
        <v>3.9</v>
      </c>
      <c r="F390" s="1">
        <v>3.9</v>
      </c>
      <c r="G390" s="1">
        <v>17.600000000000001</v>
      </c>
      <c r="H390" s="1">
        <v>17.600000000000001</v>
      </c>
      <c r="I390" s="1">
        <v>0</v>
      </c>
      <c r="J390" s="1">
        <v>0</v>
      </c>
      <c r="K390" s="1">
        <v>58</v>
      </c>
      <c r="L390" s="1">
        <v>142</v>
      </c>
      <c r="M390" s="1">
        <v>3.7</v>
      </c>
      <c r="P390" s="1">
        <v>13</v>
      </c>
      <c r="Q390" s="1">
        <v>10</v>
      </c>
      <c r="R390" s="1">
        <v>0</v>
      </c>
      <c r="S390" s="1">
        <v>0</v>
      </c>
      <c r="T390" s="1">
        <v>0.04</v>
      </c>
      <c r="U390" s="1">
        <v>0.17</v>
      </c>
      <c r="V390" s="1">
        <v>0.4</v>
      </c>
    </row>
    <row r="391" spans="1:26" x14ac:dyDescent="0.25">
      <c r="A391" s="1">
        <v>12010</v>
      </c>
      <c r="B391" s="1" t="s">
        <v>421</v>
      </c>
      <c r="C391" s="1">
        <v>0</v>
      </c>
      <c r="D391" s="1">
        <v>543</v>
      </c>
      <c r="E391" s="1">
        <v>4.9000000000000004</v>
      </c>
      <c r="F391" s="1">
        <v>4.9000000000000004</v>
      </c>
      <c r="G391" s="1">
        <v>30.4</v>
      </c>
      <c r="H391" s="1">
        <v>30.4</v>
      </c>
      <c r="J391" s="1">
        <v>0</v>
      </c>
      <c r="K391" s="1">
        <v>280</v>
      </c>
      <c r="L391" s="1">
        <v>280</v>
      </c>
      <c r="M391" s="1">
        <v>1.5</v>
      </c>
      <c r="Q391" s="1">
        <v>2</v>
      </c>
      <c r="R391" s="1">
        <v>0</v>
      </c>
      <c r="S391" s="1">
        <v>0</v>
      </c>
      <c r="T391" s="1">
        <v>0.03</v>
      </c>
      <c r="U391" s="1">
        <v>0.01</v>
      </c>
      <c r="V391" s="1">
        <v>0.6</v>
      </c>
    </row>
    <row r="392" spans="1:26" x14ac:dyDescent="0.25">
      <c r="A392" s="1">
        <v>12011</v>
      </c>
      <c r="B392" s="1" t="s">
        <v>422</v>
      </c>
      <c r="C392" s="1">
        <v>0</v>
      </c>
      <c r="D392" s="1">
        <v>369</v>
      </c>
      <c r="E392" s="1">
        <v>9.6</v>
      </c>
      <c r="F392" s="1">
        <v>9.6</v>
      </c>
      <c r="G392" s="1">
        <v>3.7</v>
      </c>
      <c r="H392" s="1">
        <v>3.7</v>
      </c>
      <c r="I392" s="1">
        <v>0.2</v>
      </c>
      <c r="J392" s="1">
        <v>0</v>
      </c>
      <c r="K392" s="1">
        <v>76</v>
      </c>
      <c r="L392" s="1">
        <v>140</v>
      </c>
      <c r="M392" s="1">
        <v>3.9</v>
      </c>
      <c r="P392" s="1">
        <v>17</v>
      </c>
      <c r="Q392" s="1">
        <v>105</v>
      </c>
      <c r="R392" s="1">
        <v>0</v>
      </c>
      <c r="S392" s="1">
        <v>0</v>
      </c>
      <c r="T392" s="1">
        <v>0.15</v>
      </c>
      <c r="U392" s="1">
        <v>0.36</v>
      </c>
      <c r="V392" s="1">
        <v>0.9</v>
      </c>
    </row>
    <row r="393" spans="1:26" x14ac:dyDescent="0.25">
      <c r="A393" s="1">
        <v>12012</v>
      </c>
      <c r="B393" s="1" t="s">
        <v>423</v>
      </c>
      <c r="C393" s="1">
        <v>0</v>
      </c>
      <c r="D393" s="1">
        <v>414</v>
      </c>
      <c r="E393" s="1">
        <v>19.600000000000001</v>
      </c>
      <c r="F393" s="1">
        <v>19.600000000000001</v>
      </c>
      <c r="G393" s="1">
        <v>13.7</v>
      </c>
      <c r="H393" s="1">
        <v>13.7</v>
      </c>
      <c r="I393" s="1">
        <v>4.5999999999999996</v>
      </c>
      <c r="J393" s="1">
        <v>0</v>
      </c>
      <c r="K393" s="1">
        <v>128</v>
      </c>
      <c r="L393" s="1">
        <v>734</v>
      </c>
      <c r="M393" s="1">
        <v>13.86</v>
      </c>
      <c r="N393" s="1">
        <v>21</v>
      </c>
      <c r="O393" s="1">
        <v>1524</v>
      </c>
      <c r="P393" s="1">
        <v>0</v>
      </c>
      <c r="Q393" s="1">
        <v>0</v>
      </c>
      <c r="R393" s="1">
        <v>0</v>
      </c>
      <c r="S393" s="1">
        <v>0</v>
      </c>
      <c r="T393" s="1">
        <v>0.08</v>
      </c>
      <c r="U393" s="1">
        <v>0.24</v>
      </c>
      <c r="V393" s="1">
        <v>2.2000000000000002</v>
      </c>
      <c r="W393" s="1">
        <v>0.254</v>
      </c>
      <c r="X393" s="1">
        <v>0.11799999999999999</v>
      </c>
      <c r="Y393" s="1">
        <v>0</v>
      </c>
      <c r="Z393" s="1">
        <v>0</v>
      </c>
    </row>
    <row r="394" spans="1:26" x14ac:dyDescent="0.25">
      <c r="A394" s="1">
        <v>12013</v>
      </c>
      <c r="B394" s="1" t="s">
        <v>424</v>
      </c>
      <c r="C394" s="1">
        <v>0</v>
      </c>
      <c r="D394" s="1">
        <v>390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178</v>
      </c>
      <c r="L394" s="1">
        <v>72</v>
      </c>
      <c r="M394" s="1">
        <v>5.8</v>
      </c>
      <c r="N394" s="1">
        <v>39</v>
      </c>
      <c r="O394" s="1">
        <v>346</v>
      </c>
      <c r="P394" s="1">
        <v>0</v>
      </c>
      <c r="Q394" s="1">
        <v>0</v>
      </c>
      <c r="R394" s="1">
        <v>0</v>
      </c>
      <c r="S394" s="1">
        <v>0</v>
      </c>
      <c r="T394" s="1">
        <v>0.05</v>
      </c>
      <c r="U394" s="1">
        <v>0.1</v>
      </c>
      <c r="V394" s="1">
        <v>0.3</v>
      </c>
      <c r="W394" s="1">
        <v>0.111</v>
      </c>
      <c r="X394" s="1">
        <v>2.5999999999999999E-2</v>
      </c>
      <c r="Y394" s="1">
        <v>0</v>
      </c>
      <c r="Z394" s="1">
        <v>0</v>
      </c>
    </row>
    <row r="395" spans="1:26" x14ac:dyDescent="0.25">
      <c r="A395" s="1">
        <v>12014</v>
      </c>
      <c r="B395" s="1" t="s">
        <v>425</v>
      </c>
      <c r="C395" s="1">
        <v>0</v>
      </c>
      <c r="D395" s="1">
        <v>397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0.06</v>
      </c>
      <c r="O395" s="1">
        <v>2</v>
      </c>
      <c r="Q395" s="1">
        <v>0</v>
      </c>
      <c r="R395" s="1">
        <v>0</v>
      </c>
      <c r="S395" s="1">
        <v>0</v>
      </c>
      <c r="T395" s="1">
        <v>0</v>
      </c>
      <c r="U395" s="1">
        <v>0.03</v>
      </c>
      <c r="V395" s="1">
        <v>0</v>
      </c>
    </row>
    <row r="396" spans="1:26" x14ac:dyDescent="0.25">
      <c r="A396" s="1">
        <v>12015</v>
      </c>
      <c r="B396" s="1" t="s">
        <v>426</v>
      </c>
      <c r="C396" s="1">
        <v>0</v>
      </c>
      <c r="D396" s="1">
        <v>448</v>
      </c>
      <c r="E396" s="1">
        <v>2.1</v>
      </c>
      <c r="F396" s="1">
        <v>2.1</v>
      </c>
      <c r="G396" s="1">
        <v>17.2</v>
      </c>
      <c r="H396" s="1">
        <v>17.2</v>
      </c>
      <c r="I396" s="1">
        <v>0</v>
      </c>
      <c r="J396" s="1">
        <v>0</v>
      </c>
      <c r="K396" s="1">
        <v>64</v>
      </c>
      <c r="L396" s="1">
        <v>64</v>
      </c>
      <c r="M396" s="1">
        <v>0.76</v>
      </c>
      <c r="Q396" s="1">
        <v>0</v>
      </c>
      <c r="R396" s="1">
        <v>0</v>
      </c>
      <c r="S396" s="1">
        <v>0</v>
      </c>
      <c r="V396" s="1">
        <v>0.4</v>
      </c>
    </row>
    <row r="397" spans="1:26" x14ac:dyDescent="0.25">
      <c r="A397" s="1">
        <v>12016</v>
      </c>
      <c r="B397" s="1" t="s">
        <v>427</v>
      </c>
      <c r="C397" s="1">
        <v>0</v>
      </c>
      <c r="D397" s="1">
        <v>378</v>
      </c>
      <c r="E397" s="1">
        <v>0</v>
      </c>
      <c r="F397" s="1">
        <v>0</v>
      </c>
      <c r="G397" s="1">
        <v>1.3</v>
      </c>
      <c r="H397" s="1">
        <v>1.3</v>
      </c>
      <c r="I397" s="1">
        <v>0</v>
      </c>
      <c r="J397" s="1">
        <v>0</v>
      </c>
      <c r="Q397" s="1">
        <v>0</v>
      </c>
      <c r="R397" s="1">
        <v>0</v>
      </c>
      <c r="S397" s="1">
        <v>0</v>
      </c>
    </row>
    <row r="398" spans="1:26" x14ac:dyDescent="0.25">
      <c r="A398" s="1">
        <v>12017</v>
      </c>
      <c r="B398" s="1" t="s">
        <v>428</v>
      </c>
      <c r="C398" s="1">
        <v>0</v>
      </c>
      <c r="D398" s="1">
        <v>377</v>
      </c>
      <c r="E398" s="1">
        <v>0</v>
      </c>
      <c r="F398" s="1">
        <v>0</v>
      </c>
      <c r="G398" s="1">
        <v>0.5</v>
      </c>
      <c r="H398" s="1">
        <v>0.5</v>
      </c>
      <c r="I398" s="1">
        <v>0.3</v>
      </c>
      <c r="J398" s="1">
        <v>0</v>
      </c>
      <c r="K398" s="1">
        <v>23</v>
      </c>
      <c r="L398" s="1">
        <v>12</v>
      </c>
      <c r="M398" s="1">
        <v>1.4</v>
      </c>
      <c r="Q398" s="1">
        <v>0</v>
      </c>
      <c r="R398" s="1">
        <v>0</v>
      </c>
      <c r="S398" s="1">
        <v>0</v>
      </c>
    </row>
    <row r="399" spans="1:26" x14ac:dyDescent="0.25">
      <c r="A399" s="1">
        <v>12018</v>
      </c>
      <c r="B399" s="1" t="s">
        <v>429</v>
      </c>
      <c r="C399" s="1">
        <v>0</v>
      </c>
      <c r="D399" s="1">
        <v>415</v>
      </c>
      <c r="E399" s="1">
        <v>0.6</v>
      </c>
      <c r="F399" s="1">
        <v>0.6</v>
      </c>
      <c r="G399" s="1">
        <v>12.2</v>
      </c>
      <c r="H399" s="1">
        <v>12.2</v>
      </c>
      <c r="I399" s="1">
        <v>2.5</v>
      </c>
      <c r="J399" s="1">
        <v>0</v>
      </c>
      <c r="K399" s="1">
        <v>16</v>
      </c>
      <c r="L399" s="1">
        <v>7</v>
      </c>
      <c r="M399" s="1">
        <v>0.4</v>
      </c>
      <c r="Q399" s="1">
        <v>0</v>
      </c>
      <c r="R399" s="1">
        <v>0</v>
      </c>
      <c r="S399" s="1">
        <v>0</v>
      </c>
    </row>
    <row r="400" spans="1:26" x14ac:dyDescent="0.25">
      <c r="A400" s="1">
        <v>12019</v>
      </c>
      <c r="B400" s="1" t="s">
        <v>430</v>
      </c>
      <c r="C400" s="1">
        <v>0</v>
      </c>
      <c r="D400" s="1">
        <v>415</v>
      </c>
      <c r="E400" s="1">
        <v>0.6</v>
      </c>
      <c r="F400" s="1">
        <v>0.6</v>
      </c>
      <c r="G400" s="1">
        <v>12.2</v>
      </c>
      <c r="H400" s="1">
        <v>12.2</v>
      </c>
      <c r="I400" s="1">
        <v>2.5</v>
      </c>
      <c r="J400" s="1">
        <v>0</v>
      </c>
      <c r="K400" s="1">
        <v>16</v>
      </c>
      <c r="L400" s="1">
        <v>7</v>
      </c>
      <c r="M400" s="1">
        <v>0.4</v>
      </c>
      <c r="Q400" s="1">
        <v>0</v>
      </c>
      <c r="R400" s="1">
        <v>0</v>
      </c>
      <c r="S400" s="1">
        <v>0</v>
      </c>
    </row>
    <row r="401" spans="1:26" x14ac:dyDescent="0.25">
      <c r="A401" s="1">
        <v>12020</v>
      </c>
      <c r="B401" s="1" t="s">
        <v>431</v>
      </c>
      <c r="C401" s="1">
        <v>0</v>
      </c>
      <c r="D401" s="1">
        <v>449</v>
      </c>
      <c r="E401" s="1">
        <v>10.3</v>
      </c>
      <c r="F401" s="1">
        <v>10.3</v>
      </c>
      <c r="G401" s="1">
        <v>16.5</v>
      </c>
      <c r="H401" s="1">
        <v>16.5</v>
      </c>
      <c r="I401" s="1">
        <v>2.2000000000000002</v>
      </c>
      <c r="J401" s="1">
        <v>0</v>
      </c>
      <c r="Q401" s="1">
        <v>0</v>
      </c>
      <c r="R401" s="1">
        <v>0</v>
      </c>
      <c r="S401" s="1">
        <v>0</v>
      </c>
    </row>
    <row r="402" spans="1:26" x14ac:dyDescent="0.25">
      <c r="A402" s="1">
        <v>12021</v>
      </c>
      <c r="B402" s="1" t="s">
        <v>432</v>
      </c>
      <c r="C402" s="1">
        <v>0</v>
      </c>
      <c r="D402" s="1">
        <v>356</v>
      </c>
      <c r="E402" s="1">
        <v>5.2</v>
      </c>
      <c r="F402" s="1">
        <v>5.2</v>
      </c>
      <c r="G402" s="1">
        <v>0</v>
      </c>
      <c r="H402" s="1">
        <v>0</v>
      </c>
      <c r="J402" s="1">
        <v>0</v>
      </c>
      <c r="K402" s="1">
        <v>96</v>
      </c>
      <c r="L402" s="1">
        <v>18</v>
      </c>
      <c r="M402" s="1">
        <v>1.6</v>
      </c>
      <c r="Q402" s="1">
        <v>0</v>
      </c>
      <c r="R402" s="1">
        <v>0</v>
      </c>
      <c r="S402" s="1">
        <v>0</v>
      </c>
    </row>
    <row r="403" spans="1:26" x14ac:dyDescent="0.25">
      <c r="A403" s="1">
        <v>12022</v>
      </c>
      <c r="B403" s="1" t="s">
        <v>433</v>
      </c>
      <c r="C403" s="1">
        <v>0</v>
      </c>
      <c r="D403" s="1">
        <v>388</v>
      </c>
      <c r="E403" s="1">
        <v>1.6</v>
      </c>
      <c r="F403" s="1">
        <v>1.6</v>
      </c>
      <c r="G403" s="1">
        <v>4.5999999999999996</v>
      </c>
      <c r="H403" s="1">
        <v>4.5999999999999996</v>
      </c>
      <c r="I403" s="1">
        <v>1.2</v>
      </c>
      <c r="J403" s="1">
        <v>0</v>
      </c>
      <c r="Q403" s="1">
        <v>0</v>
      </c>
      <c r="R403" s="1">
        <v>0</v>
      </c>
      <c r="S403" s="1">
        <v>0</v>
      </c>
    </row>
    <row r="404" spans="1:26" x14ac:dyDescent="0.25">
      <c r="A404" s="1">
        <v>12023</v>
      </c>
      <c r="B404" s="1" t="s">
        <v>434</v>
      </c>
      <c r="C404" s="1">
        <v>0</v>
      </c>
      <c r="D404" s="1">
        <v>390</v>
      </c>
      <c r="E404" s="1">
        <v>2.9</v>
      </c>
      <c r="F404" s="1">
        <v>2.9</v>
      </c>
      <c r="G404" s="1">
        <v>5.2</v>
      </c>
      <c r="H404" s="1">
        <v>5.2</v>
      </c>
      <c r="Q404" s="1">
        <v>0</v>
      </c>
      <c r="R404" s="1">
        <v>0</v>
      </c>
      <c r="S404" s="1">
        <v>0</v>
      </c>
    </row>
    <row r="405" spans="1:26" x14ac:dyDescent="0.25">
      <c r="A405" s="1">
        <v>12024</v>
      </c>
      <c r="B405" s="1" t="s">
        <v>435</v>
      </c>
      <c r="C405" s="1">
        <v>0</v>
      </c>
      <c r="D405" s="1">
        <v>417</v>
      </c>
      <c r="E405" s="1">
        <v>2.8</v>
      </c>
      <c r="F405" s="1">
        <v>2.8</v>
      </c>
      <c r="G405" s="1">
        <v>6.9</v>
      </c>
      <c r="H405" s="1">
        <v>6.9</v>
      </c>
      <c r="I405" s="1">
        <v>1.7</v>
      </c>
      <c r="J405" s="1">
        <v>0</v>
      </c>
      <c r="Q405" s="1">
        <v>0</v>
      </c>
      <c r="R405" s="1">
        <v>0</v>
      </c>
      <c r="S405" s="1">
        <v>0</v>
      </c>
      <c r="T405" s="1">
        <v>0.05</v>
      </c>
      <c r="U405" s="1">
        <v>0.02</v>
      </c>
    </row>
    <row r="406" spans="1:26" x14ac:dyDescent="0.25">
      <c r="A406" s="1">
        <v>12025</v>
      </c>
      <c r="B406" s="1" t="s">
        <v>436</v>
      </c>
      <c r="C406" s="1">
        <v>0</v>
      </c>
      <c r="D406" s="1">
        <v>331</v>
      </c>
      <c r="E406" s="1">
        <v>0.2</v>
      </c>
      <c r="F406" s="1">
        <v>0.2</v>
      </c>
      <c r="G406" s="1">
        <v>0</v>
      </c>
      <c r="H406" s="1">
        <v>0</v>
      </c>
      <c r="I406" s="1">
        <v>0</v>
      </c>
      <c r="J406" s="1">
        <v>0</v>
      </c>
      <c r="Q406" s="1">
        <v>0</v>
      </c>
      <c r="R406" s="1">
        <v>0</v>
      </c>
      <c r="S406" s="1">
        <v>0</v>
      </c>
      <c r="U406" s="1">
        <v>0.1</v>
      </c>
      <c r="V406" s="1">
        <v>0.2</v>
      </c>
    </row>
    <row r="407" spans="1:26" x14ac:dyDescent="0.25">
      <c r="A407" s="1">
        <v>12026</v>
      </c>
      <c r="B407" s="1" t="s">
        <v>437</v>
      </c>
      <c r="C407" s="1">
        <v>0</v>
      </c>
      <c r="D407" s="1">
        <v>327</v>
      </c>
      <c r="E407" s="1">
        <v>0.4</v>
      </c>
      <c r="F407" s="1">
        <v>0.4</v>
      </c>
      <c r="G407" s="1">
        <v>0</v>
      </c>
      <c r="H407" s="1">
        <v>0</v>
      </c>
      <c r="I407" s="1">
        <v>0</v>
      </c>
      <c r="J407" s="1">
        <v>0</v>
      </c>
      <c r="K407" s="1">
        <v>5</v>
      </c>
      <c r="L407" s="1">
        <v>16</v>
      </c>
      <c r="M407" s="1">
        <v>0.9</v>
      </c>
      <c r="N407" s="1">
        <v>4</v>
      </c>
      <c r="O407" s="1">
        <v>52</v>
      </c>
      <c r="P407" s="1">
        <v>0</v>
      </c>
      <c r="Q407" s="1">
        <v>0</v>
      </c>
      <c r="R407" s="1">
        <v>0</v>
      </c>
      <c r="S407" s="1">
        <v>4</v>
      </c>
      <c r="T407" s="1">
        <v>0</v>
      </c>
      <c r="U407" s="1">
        <v>0.04</v>
      </c>
      <c r="V407" s="1">
        <v>0.2</v>
      </c>
      <c r="W407" s="1">
        <v>6.8000000000000005E-2</v>
      </c>
      <c r="X407" s="1">
        <v>2.4E-2</v>
      </c>
      <c r="Y407" s="1">
        <v>0</v>
      </c>
      <c r="Z407" s="1">
        <v>0</v>
      </c>
    </row>
    <row r="408" spans="1:26" x14ac:dyDescent="0.25">
      <c r="A408" s="1">
        <v>12027</v>
      </c>
      <c r="B408" s="1" t="s">
        <v>438</v>
      </c>
      <c r="C408" s="1">
        <v>0</v>
      </c>
      <c r="D408" s="1">
        <v>431</v>
      </c>
      <c r="E408" s="1">
        <v>5.4</v>
      </c>
      <c r="F408" s="1">
        <v>5.4</v>
      </c>
      <c r="G408" s="1">
        <v>8.6</v>
      </c>
      <c r="H408" s="1">
        <v>8.6</v>
      </c>
      <c r="I408" s="1">
        <v>0.7</v>
      </c>
      <c r="J408" s="1">
        <v>0</v>
      </c>
      <c r="Q408" s="1">
        <v>0</v>
      </c>
      <c r="R408" s="1">
        <v>0</v>
      </c>
      <c r="S408" s="1">
        <v>0</v>
      </c>
      <c r="T408" s="1">
        <v>0.16</v>
      </c>
      <c r="U408" s="1">
        <v>0.03</v>
      </c>
      <c r="V408" s="1">
        <v>3</v>
      </c>
    </row>
    <row r="409" spans="1:26" x14ac:dyDescent="0.25">
      <c r="A409" s="1">
        <v>13001</v>
      </c>
      <c r="B409" s="1" t="s">
        <v>439</v>
      </c>
      <c r="C409" s="1">
        <v>0</v>
      </c>
      <c r="D409" s="1">
        <v>283</v>
      </c>
      <c r="E409" s="1">
        <v>8.1999999999999993</v>
      </c>
      <c r="F409" s="1">
        <v>8.1999999999999993</v>
      </c>
      <c r="G409" s="1">
        <v>7.3</v>
      </c>
      <c r="H409" s="1">
        <v>7.3</v>
      </c>
      <c r="I409" s="1">
        <v>8.9</v>
      </c>
      <c r="J409" s="1">
        <v>0</v>
      </c>
      <c r="K409" s="1">
        <v>906</v>
      </c>
      <c r="L409" s="1">
        <v>421</v>
      </c>
      <c r="Q409" s="1">
        <v>380</v>
      </c>
      <c r="T409" s="1">
        <v>0.03</v>
      </c>
      <c r="U409" s="1">
        <v>0.4</v>
      </c>
      <c r="V409" s="1">
        <v>2.2999999999999998</v>
      </c>
    </row>
    <row r="410" spans="1:26" x14ac:dyDescent="0.25">
      <c r="A410" s="1">
        <v>13002</v>
      </c>
      <c r="B410" s="1" t="s">
        <v>440</v>
      </c>
      <c r="C410" s="1">
        <v>0</v>
      </c>
      <c r="D410" s="1">
        <v>323</v>
      </c>
      <c r="E410" s="1">
        <v>9.1</v>
      </c>
      <c r="F410" s="1">
        <v>9.1</v>
      </c>
      <c r="G410" s="1">
        <v>5.9</v>
      </c>
      <c r="H410" s="1">
        <v>5.9</v>
      </c>
      <c r="I410" s="1">
        <v>12.5</v>
      </c>
      <c r="J410" s="1">
        <v>0</v>
      </c>
      <c r="K410" s="1">
        <v>180</v>
      </c>
      <c r="L410" s="1">
        <v>148</v>
      </c>
      <c r="M410" s="1">
        <v>11.52</v>
      </c>
      <c r="N410" s="1">
        <v>32</v>
      </c>
      <c r="O410" s="1">
        <v>1343</v>
      </c>
      <c r="Q410" s="1">
        <v>88</v>
      </c>
      <c r="R410" s="1">
        <v>0</v>
      </c>
      <c r="S410" s="1">
        <v>7</v>
      </c>
      <c r="T410" s="1">
        <v>0.16</v>
      </c>
      <c r="U410" s="1">
        <v>0.27</v>
      </c>
      <c r="V410" s="1">
        <v>8.4</v>
      </c>
      <c r="X410" s="1">
        <v>0.84</v>
      </c>
      <c r="Y410" s="1">
        <v>0</v>
      </c>
      <c r="Z410" s="1">
        <v>0</v>
      </c>
    </row>
    <row r="411" spans="1:26" x14ac:dyDescent="0.25">
      <c r="A411" s="1">
        <v>13003</v>
      </c>
      <c r="B411" s="1" t="s">
        <v>441</v>
      </c>
      <c r="C411" s="1">
        <v>10</v>
      </c>
      <c r="D411" s="1">
        <v>29</v>
      </c>
      <c r="E411" s="1">
        <v>0.4</v>
      </c>
      <c r="F411" s="1">
        <v>0.4</v>
      </c>
      <c r="G411" s="1">
        <v>0.8</v>
      </c>
      <c r="H411" s="1">
        <v>0.8</v>
      </c>
      <c r="I411" s="1">
        <v>3.3</v>
      </c>
      <c r="J411" s="1">
        <v>0</v>
      </c>
      <c r="K411" s="1">
        <v>60</v>
      </c>
      <c r="L411" s="1">
        <v>8</v>
      </c>
      <c r="M411" s="1">
        <v>2.5</v>
      </c>
      <c r="N411" s="1">
        <v>7</v>
      </c>
      <c r="O411" s="1">
        <v>316</v>
      </c>
      <c r="Q411" s="1">
        <v>0</v>
      </c>
      <c r="R411" s="1">
        <v>0</v>
      </c>
      <c r="S411" s="1">
        <v>5</v>
      </c>
      <c r="T411" s="1">
        <v>0.04</v>
      </c>
      <c r="U411" s="1">
        <v>0.04</v>
      </c>
      <c r="V411" s="1">
        <v>0.7</v>
      </c>
      <c r="W411" s="1">
        <v>0.20300000000000001</v>
      </c>
      <c r="X411" s="1">
        <v>0.16</v>
      </c>
      <c r="Y411" s="1">
        <v>0</v>
      </c>
      <c r="Z411" s="1">
        <v>0</v>
      </c>
    </row>
    <row r="412" spans="1:26" x14ac:dyDescent="0.25">
      <c r="A412" s="1">
        <v>13004</v>
      </c>
      <c r="B412" s="1" t="s">
        <v>442</v>
      </c>
      <c r="C412" s="1">
        <v>0</v>
      </c>
      <c r="D412" s="1">
        <v>231</v>
      </c>
      <c r="E412" s="1">
        <v>7</v>
      </c>
      <c r="F412" s="1">
        <v>7</v>
      </c>
      <c r="G412" s="1">
        <v>7.4</v>
      </c>
      <c r="H412" s="1">
        <v>7.4</v>
      </c>
      <c r="I412" s="1">
        <v>33.5</v>
      </c>
      <c r="J412" s="1">
        <v>0</v>
      </c>
      <c r="K412" s="1">
        <v>732</v>
      </c>
      <c r="L412" s="1">
        <v>44</v>
      </c>
      <c r="M412" s="1">
        <v>4.5999999999999996</v>
      </c>
      <c r="N412" s="1">
        <v>44</v>
      </c>
      <c r="O412" s="1">
        <v>1259</v>
      </c>
      <c r="Q412" s="1">
        <v>156</v>
      </c>
      <c r="R412" s="1">
        <v>0</v>
      </c>
      <c r="S412" s="1">
        <v>0</v>
      </c>
      <c r="T412" s="1">
        <v>0.05</v>
      </c>
      <c r="U412" s="1">
        <v>0.06</v>
      </c>
      <c r="V412" s="1">
        <v>2.6</v>
      </c>
      <c r="X412" s="1">
        <v>0.34</v>
      </c>
      <c r="Y412" s="1">
        <v>0</v>
      </c>
    </row>
    <row r="413" spans="1:26" x14ac:dyDescent="0.25">
      <c r="A413" s="1">
        <v>13005</v>
      </c>
      <c r="B413" s="1" t="s">
        <v>443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150</v>
      </c>
      <c r="L413" s="1">
        <v>70</v>
      </c>
      <c r="M413" s="1">
        <v>0.81</v>
      </c>
      <c r="N413" s="1">
        <v>38758</v>
      </c>
      <c r="O413" s="1">
        <v>4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</row>
    <row r="414" spans="1:26" x14ac:dyDescent="0.25">
      <c r="A414" s="1">
        <v>13006</v>
      </c>
      <c r="B414" s="1" t="s">
        <v>444</v>
      </c>
      <c r="C414" s="1">
        <v>0</v>
      </c>
      <c r="D414" s="1">
        <v>295</v>
      </c>
      <c r="E414" s="1">
        <v>7.8</v>
      </c>
      <c r="F414" s="1">
        <v>7.8</v>
      </c>
      <c r="G414" s="1">
        <v>9.9</v>
      </c>
      <c r="H414" s="1">
        <v>9.9</v>
      </c>
      <c r="I414" s="1">
        <v>21.1</v>
      </c>
      <c r="J414" s="1">
        <v>0</v>
      </c>
      <c r="K414" s="1">
        <v>146</v>
      </c>
      <c r="L414" s="1">
        <v>284</v>
      </c>
      <c r="M414" s="1">
        <v>18.600000000000001</v>
      </c>
      <c r="N414" s="1">
        <v>38</v>
      </c>
      <c r="O414" s="1">
        <v>2525</v>
      </c>
      <c r="Q414" s="1">
        <v>0</v>
      </c>
      <c r="R414" s="1">
        <v>0</v>
      </c>
      <c r="S414" s="1">
        <v>26</v>
      </c>
      <c r="T414" s="1">
        <v>0.03</v>
      </c>
      <c r="U414" s="1">
        <v>0.12</v>
      </c>
      <c r="V414" s="1">
        <v>2.2999999999999998</v>
      </c>
      <c r="X414" s="1">
        <v>1.8</v>
      </c>
      <c r="Y414" s="1">
        <v>0</v>
      </c>
      <c r="Z414" s="1">
        <v>0</v>
      </c>
    </row>
    <row r="415" spans="1:26" x14ac:dyDescent="0.25">
      <c r="A415" s="1">
        <v>13007</v>
      </c>
      <c r="B415" s="1" t="s">
        <v>445</v>
      </c>
      <c r="C415" s="1">
        <v>10</v>
      </c>
      <c r="D415" s="1">
        <v>25</v>
      </c>
      <c r="E415" s="1">
        <v>1.1000000000000001</v>
      </c>
      <c r="F415" s="1">
        <v>1.1000000000000001</v>
      </c>
      <c r="G415" s="1">
        <v>0.3</v>
      </c>
      <c r="H415" s="1">
        <v>0.3</v>
      </c>
      <c r="I415" s="1">
        <v>6.5</v>
      </c>
      <c r="J415" s="1">
        <v>0</v>
      </c>
      <c r="K415" s="1">
        <v>12</v>
      </c>
      <c r="L415" s="1">
        <v>22</v>
      </c>
      <c r="N415" s="1">
        <v>52</v>
      </c>
      <c r="O415" s="1">
        <v>587</v>
      </c>
      <c r="S415" s="1">
        <v>4</v>
      </c>
      <c r="T415" s="1">
        <v>0.03</v>
      </c>
      <c r="U415" s="1">
        <v>0.03</v>
      </c>
      <c r="V415" s="1">
        <v>0.4</v>
      </c>
    </row>
    <row r="416" spans="1:26" x14ac:dyDescent="0.25">
      <c r="A416" s="1">
        <v>13008</v>
      </c>
      <c r="B416" s="1" t="s">
        <v>446</v>
      </c>
      <c r="C416" s="1">
        <v>0</v>
      </c>
      <c r="D416" s="1">
        <v>227</v>
      </c>
      <c r="E416" s="1">
        <v>15.6</v>
      </c>
      <c r="F416" s="1">
        <v>15.6</v>
      </c>
      <c r="G416" s="1">
        <v>4.2</v>
      </c>
      <c r="H416" s="1">
        <v>4.2</v>
      </c>
      <c r="I416" s="1">
        <v>23.6</v>
      </c>
      <c r="J416" s="1">
        <v>0</v>
      </c>
      <c r="K416" s="1">
        <v>85</v>
      </c>
      <c r="L416" s="1">
        <v>380</v>
      </c>
      <c r="M416" s="1">
        <v>17</v>
      </c>
      <c r="Q416" s="1">
        <v>8442</v>
      </c>
      <c r="S416" s="1">
        <v>0</v>
      </c>
      <c r="T416" s="1">
        <v>0.61</v>
      </c>
      <c r="U416" s="1">
        <v>0.9</v>
      </c>
      <c r="V416" s="1">
        <v>8.1</v>
      </c>
    </row>
    <row r="417" spans="1:26" x14ac:dyDescent="0.25">
      <c r="A417" s="1">
        <v>13009</v>
      </c>
      <c r="B417" s="1" t="s">
        <v>447</v>
      </c>
      <c r="C417" s="1">
        <v>10</v>
      </c>
      <c r="D417" s="1">
        <v>26</v>
      </c>
      <c r="E417" s="1">
        <v>0.3</v>
      </c>
      <c r="F417" s="1">
        <v>0.3</v>
      </c>
      <c r="I417" s="1">
        <v>3.7</v>
      </c>
      <c r="J417" s="1">
        <v>0</v>
      </c>
      <c r="K417" s="1">
        <v>24</v>
      </c>
      <c r="L417" s="1">
        <v>28</v>
      </c>
      <c r="Q417" s="1">
        <v>0</v>
      </c>
      <c r="R417" s="1">
        <v>0</v>
      </c>
      <c r="S417" s="1">
        <v>0</v>
      </c>
    </row>
    <row r="418" spans="1:26" x14ac:dyDescent="0.25">
      <c r="A418" s="1">
        <v>13010</v>
      </c>
      <c r="B418" s="1" t="s">
        <v>448</v>
      </c>
      <c r="C418" s="1">
        <v>0</v>
      </c>
      <c r="D418" s="1">
        <v>65</v>
      </c>
      <c r="E418" s="1">
        <v>10.5</v>
      </c>
      <c r="F418" s="1">
        <v>10.5</v>
      </c>
      <c r="G418" s="1">
        <v>0.1</v>
      </c>
      <c r="H418" s="1">
        <v>0.1</v>
      </c>
      <c r="I418" s="1">
        <v>0</v>
      </c>
      <c r="J418" s="1">
        <v>0</v>
      </c>
      <c r="K418" s="1">
        <v>20</v>
      </c>
      <c r="L418" s="1">
        <v>130</v>
      </c>
      <c r="M418" s="1">
        <v>2.38</v>
      </c>
      <c r="N418" s="1">
        <v>5586</v>
      </c>
      <c r="O418" s="1">
        <v>212</v>
      </c>
      <c r="P418" s="1">
        <v>0</v>
      </c>
      <c r="Q418" s="1">
        <v>0</v>
      </c>
      <c r="R418" s="1">
        <v>0</v>
      </c>
      <c r="S418" s="1">
        <v>0</v>
      </c>
      <c r="T418" s="1">
        <v>0.06</v>
      </c>
      <c r="U418" s="1">
        <v>0.15</v>
      </c>
      <c r="V418" s="1">
        <v>4</v>
      </c>
      <c r="W418" s="1">
        <v>0.376</v>
      </c>
      <c r="X418" s="1">
        <v>0.2</v>
      </c>
      <c r="Y418" s="1">
        <v>0</v>
      </c>
      <c r="Z418" s="1">
        <v>0</v>
      </c>
    </row>
    <row r="419" spans="1:26" x14ac:dyDescent="0.25">
      <c r="A419" s="1">
        <v>13011</v>
      </c>
      <c r="B419" s="1" t="s">
        <v>449</v>
      </c>
      <c r="C419" s="1">
        <v>0</v>
      </c>
      <c r="D419" s="1">
        <v>73</v>
      </c>
      <c r="E419" s="1">
        <v>14.8</v>
      </c>
      <c r="F419" s="1">
        <v>0</v>
      </c>
      <c r="G419" s="1">
        <v>1.5</v>
      </c>
      <c r="H419" s="1">
        <v>0</v>
      </c>
      <c r="I419" s="1">
        <v>0</v>
      </c>
      <c r="Q419" s="1">
        <v>0</v>
      </c>
      <c r="R419" s="1">
        <v>0</v>
      </c>
      <c r="S419" s="1">
        <v>0</v>
      </c>
    </row>
    <row r="420" spans="1:26" x14ac:dyDescent="0.25">
      <c r="A420" s="1">
        <v>13012</v>
      </c>
      <c r="B420" s="1" t="s">
        <v>450</v>
      </c>
      <c r="C420" s="1">
        <v>0</v>
      </c>
      <c r="D420" s="1">
        <v>44</v>
      </c>
      <c r="E420" s="1">
        <v>7</v>
      </c>
      <c r="F420" s="1">
        <v>0</v>
      </c>
      <c r="G420" s="1">
        <v>0.8</v>
      </c>
      <c r="H420" s="1">
        <v>0</v>
      </c>
      <c r="I420" s="1">
        <v>0</v>
      </c>
      <c r="K420" s="1">
        <v>645</v>
      </c>
      <c r="L420" s="1">
        <v>226</v>
      </c>
      <c r="Q420" s="1">
        <v>0</v>
      </c>
      <c r="R420" s="1">
        <v>0</v>
      </c>
      <c r="S420" s="1">
        <v>0</v>
      </c>
    </row>
    <row r="421" spans="1:26" x14ac:dyDescent="0.25">
      <c r="A421" s="1">
        <v>13013</v>
      </c>
      <c r="B421" s="1" t="s">
        <v>451</v>
      </c>
      <c r="C421" s="1">
        <v>0</v>
      </c>
      <c r="D421" s="1">
        <v>68</v>
      </c>
      <c r="E421" s="1">
        <v>8.6999999999999993</v>
      </c>
      <c r="F421" s="1">
        <v>0</v>
      </c>
      <c r="G421" s="1">
        <v>1.2</v>
      </c>
      <c r="H421" s="1">
        <v>0</v>
      </c>
      <c r="I421" s="1">
        <v>0</v>
      </c>
      <c r="Q421" s="1">
        <v>0</v>
      </c>
      <c r="R421" s="1">
        <v>0</v>
      </c>
      <c r="S421" s="1">
        <v>0</v>
      </c>
    </row>
    <row r="422" spans="1:26" x14ac:dyDescent="0.25">
      <c r="A422" s="1">
        <v>13014</v>
      </c>
      <c r="B422" s="1" t="s">
        <v>452</v>
      </c>
      <c r="C422" s="1">
        <v>0</v>
      </c>
      <c r="D422" s="1">
        <v>60</v>
      </c>
      <c r="E422" s="1">
        <v>15</v>
      </c>
      <c r="F422" s="1">
        <v>0</v>
      </c>
      <c r="G422" s="1">
        <v>0</v>
      </c>
      <c r="H422" s="1">
        <v>0</v>
      </c>
      <c r="I422" s="1">
        <v>0</v>
      </c>
      <c r="K422" s="1">
        <v>387</v>
      </c>
      <c r="L422" s="1">
        <v>247</v>
      </c>
      <c r="M422" s="1">
        <v>2.7</v>
      </c>
      <c r="Q422" s="1">
        <v>0</v>
      </c>
      <c r="R422" s="1">
        <v>0</v>
      </c>
      <c r="S422" s="1">
        <v>0</v>
      </c>
      <c r="T422" s="1">
        <v>0.09</v>
      </c>
      <c r="U422" s="1">
        <v>0.86</v>
      </c>
    </row>
    <row r="423" spans="1:26" x14ac:dyDescent="0.25">
      <c r="A423" s="1">
        <v>13015</v>
      </c>
      <c r="B423" s="1" t="s">
        <v>453</v>
      </c>
      <c r="C423" s="1">
        <v>0</v>
      </c>
      <c r="D423" s="1">
        <v>28</v>
      </c>
      <c r="E423" s="1">
        <v>7.1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387</v>
      </c>
      <c r="L423" s="1">
        <v>247</v>
      </c>
      <c r="M423" s="1">
        <v>2.7</v>
      </c>
      <c r="Q423" s="1">
        <v>0</v>
      </c>
      <c r="R423" s="1">
        <v>0</v>
      </c>
      <c r="S423" s="1">
        <v>0</v>
      </c>
      <c r="T423" s="1">
        <v>0.03</v>
      </c>
      <c r="U423" s="1">
        <v>0.27</v>
      </c>
    </row>
    <row r="424" spans="1:26" x14ac:dyDescent="0.25">
      <c r="A424" s="1">
        <v>13016</v>
      </c>
      <c r="B424" s="1" t="s">
        <v>454</v>
      </c>
      <c r="C424" s="1">
        <v>0</v>
      </c>
      <c r="D424" s="1">
        <v>21</v>
      </c>
      <c r="E424" s="1">
        <v>5.2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314</v>
      </c>
      <c r="L424" s="1">
        <v>116</v>
      </c>
      <c r="M424" s="1">
        <v>1.9</v>
      </c>
      <c r="Q424" s="1">
        <v>0</v>
      </c>
      <c r="R424" s="1">
        <v>0</v>
      </c>
      <c r="S424" s="1">
        <v>0</v>
      </c>
    </row>
    <row r="425" spans="1:26" x14ac:dyDescent="0.25">
      <c r="A425" s="1">
        <v>13017</v>
      </c>
      <c r="B425" s="1" t="s">
        <v>455</v>
      </c>
      <c r="C425" s="1">
        <v>0</v>
      </c>
      <c r="D425" s="1">
        <v>35</v>
      </c>
      <c r="E425" s="1">
        <v>5.0999999999999996</v>
      </c>
      <c r="F425" s="1">
        <v>0</v>
      </c>
      <c r="G425" s="1">
        <v>0.01</v>
      </c>
      <c r="H425" s="1">
        <v>0</v>
      </c>
      <c r="I425" s="1">
        <v>0</v>
      </c>
      <c r="J425" s="1">
        <v>0</v>
      </c>
      <c r="K425" s="1">
        <v>43</v>
      </c>
      <c r="L425" s="1">
        <v>7</v>
      </c>
      <c r="M425" s="1">
        <v>0.78</v>
      </c>
      <c r="N425" s="1">
        <v>7720</v>
      </c>
      <c r="O425" s="1">
        <v>288</v>
      </c>
      <c r="P425" s="1">
        <v>4</v>
      </c>
      <c r="Q425" s="1">
        <v>0</v>
      </c>
      <c r="R425" s="1">
        <v>0</v>
      </c>
      <c r="S425" s="1">
        <v>1</v>
      </c>
      <c r="T425" s="1">
        <v>0.01</v>
      </c>
      <c r="U425" s="1">
        <v>0.06</v>
      </c>
      <c r="V425" s="1">
        <v>2.2999999999999998</v>
      </c>
      <c r="W425" s="1">
        <v>0.11799999999999999</v>
      </c>
      <c r="X425" s="1">
        <v>0.39600000000000002</v>
      </c>
      <c r="Y425" s="1">
        <v>0</v>
      </c>
      <c r="Z425" s="1">
        <v>0.48</v>
      </c>
    </row>
    <row r="426" spans="1:26" x14ac:dyDescent="0.25">
      <c r="A426" s="1">
        <v>13018</v>
      </c>
      <c r="B426" s="1" t="s">
        <v>456</v>
      </c>
      <c r="C426" s="1">
        <v>0</v>
      </c>
      <c r="D426" s="1">
        <v>131</v>
      </c>
      <c r="E426" s="1">
        <v>32.799999999999997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Q426" s="1">
        <v>0</v>
      </c>
      <c r="R426" s="1">
        <v>0</v>
      </c>
      <c r="S426" s="1">
        <v>0</v>
      </c>
    </row>
    <row r="427" spans="1:26" x14ac:dyDescent="0.25">
      <c r="A427" s="1">
        <v>13019</v>
      </c>
      <c r="B427" s="1" t="s">
        <v>457</v>
      </c>
      <c r="C427" s="1">
        <v>0</v>
      </c>
      <c r="D427" s="1">
        <v>75</v>
      </c>
      <c r="E427" s="1">
        <v>3.9</v>
      </c>
      <c r="F427" s="1">
        <v>3.9</v>
      </c>
      <c r="G427" s="1">
        <v>0.1</v>
      </c>
      <c r="H427" s="1">
        <v>0.1</v>
      </c>
      <c r="I427" s="1">
        <v>0</v>
      </c>
      <c r="J427" s="1">
        <v>0</v>
      </c>
      <c r="S427" s="1">
        <v>0</v>
      </c>
    </row>
    <row r="428" spans="1:26" x14ac:dyDescent="0.25">
      <c r="A428" s="1">
        <v>13020</v>
      </c>
      <c r="B428" s="1" t="s">
        <v>458</v>
      </c>
      <c r="C428" s="1">
        <v>0</v>
      </c>
      <c r="D428" s="1">
        <v>86</v>
      </c>
      <c r="E428" s="1">
        <v>4.3</v>
      </c>
      <c r="F428" s="1">
        <v>4.3</v>
      </c>
      <c r="G428" s="1">
        <v>0.7</v>
      </c>
      <c r="H428" s="1">
        <v>0.7</v>
      </c>
      <c r="I428" s="1">
        <v>0</v>
      </c>
      <c r="J428" s="1">
        <v>0</v>
      </c>
      <c r="Q428" s="1">
        <v>0</v>
      </c>
      <c r="R428" s="1">
        <v>0</v>
      </c>
      <c r="S428" s="1">
        <v>0</v>
      </c>
    </row>
    <row r="429" spans="1:26" x14ac:dyDescent="0.25">
      <c r="A429" s="1">
        <v>13021</v>
      </c>
      <c r="B429" s="1" t="s">
        <v>459</v>
      </c>
      <c r="C429" s="1">
        <v>0</v>
      </c>
      <c r="D429" s="1">
        <v>37</v>
      </c>
      <c r="E429" s="1">
        <v>0.5</v>
      </c>
      <c r="F429" s="1">
        <v>0.5</v>
      </c>
      <c r="G429" s="1">
        <v>0.5</v>
      </c>
      <c r="H429" s="1">
        <v>0.5</v>
      </c>
      <c r="I429" s="1">
        <v>0.9</v>
      </c>
      <c r="J429" s="1">
        <v>0</v>
      </c>
      <c r="K429" s="1">
        <v>9</v>
      </c>
      <c r="L429" s="1">
        <v>16</v>
      </c>
      <c r="M429" s="1">
        <v>0.5</v>
      </c>
      <c r="N429" s="1">
        <v>25</v>
      </c>
      <c r="O429" s="1">
        <v>564</v>
      </c>
      <c r="P429" s="1">
        <v>0</v>
      </c>
      <c r="Q429" s="1">
        <v>257</v>
      </c>
      <c r="R429" s="1">
        <v>17</v>
      </c>
      <c r="S429" s="1">
        <v>30</v>
      </c>
      <c r="T429" s="1">
        <v>0.01</v>
      </c>
      <c r="U429" s="1">
        <v>0.09</v>
      </c>
      <c r="V429" s="1">
        <v>0.6</v>
      </c>
      <c r="X429" s="1">
        <v>0.14000000000000001</v>
      </c>
      <c r="Y429" s="1">
        <v>0</v>
      </c>
      <c r="Z429" s="1">
        <v>0</v>
      </c>
    </row>
    <row r="430" spans="1:26" x14ac:dyDescent="0.25">
      <c r="A430" s="1">
        <v>13022</v>
      </c>
      <c r="B430" s="1" t="s">
        <v>460</v>
      </c>
      <c r="C430" s="1">
        <v>0</v>
      </c>
      <c r="D430" s="1">
        <v>53</v>
      </c>
      <c r="E430" s="1">
        <v>6.3</v>
      </c>
      <c r="F430" s="1">
        <v>6.3</v>
      </c>
      <c r="G430" s="1">
        <v>0.04</v>
      </c>
      <c r="H430" s="1">
        <v>0.04</v>
      </c>
      <c r="I430" s="1">
        <v>0.8</v>
      </c>
      <c r="J430" s="1">
        <v>0</v>
      </c>
      <c r="K430" s="1">
        <v>19</v>
      </c>
      <c r="L430" s="1">
        <v>125</v>
      </c>
      <c r="M430" s="1">
        <v>1.93</v>
      </c>
      <c r="N430" s="1">
        <v>5637</v>
      </c>
      <c r="O430" s="1">
        <v>217</v>
      </c>
      <c r="P430" s="1">
        <v>0</v>
      </c>
      <c r="Q430" s="1">
        <v>0</v>
      </c>
      <c r="R430" s="1">
        <v>0</v>
      </c>
      <c r="S430" s="1">
        <v>0</v>
      </c>
      <c r="T430" s="1">
        <v>0.03</v>
      </c>
      <c r="U430" s="1">
        <v>0.17</v>
      </c>
      <c r="V430" s="1">
        <v>2.2000000000000002</v>
      </c>
      <c r="W430" s="1">
        <v>0.29699999999999999</v>
      </c>
      <c r="X430" s="1">
        <v>0.14799999999999999</v>
      </c>
      <c r="Y430" s="1">
        <v>0</v>
      </c>
      <c r="Z430" s="1">
        <v>0</v>
      </c>
    </row>
    <row r="431" spans="1:26" x14ac:dyDescent="0.25">
      <c r="A431" s="1">
        <v>13023</v>
      </c>
      <c r="B431" s="1" t="s">
        <v>461</v>
      </c>
      <c r="C431" s="1">
        <v>0</v>
      </c>
      <c r="D431" s="1">
        <v>701</v>
      </c>
      <c r="E431" s="1">
        <v>0</v>
      </c>
      <c r="F431" s="1">
        <v>0</v>
      </c>
      <c r="G431" s="1">
        <v>77.8</v>
      </c>
      <c r="H431" s="1">
        <v>59.8</v>
      </c>
      <c r="I431" s="1">
        <v>0</v>
      </c>
      <c r="J431" s="1">
        <v>0</v>
      </c>
      <c r="K431" s="1">
        <v>7</v>
      </c>
      <c r="L431" s="1">
        <v>25</v>
      </c>
      <c r="M431" s="1">
        <v>0.23</v>
      </c>
      <c r="N431" s="1">
        <v>486</v>
      </c>
      <c r="O431" s="1">
        <v>14</v>
      </c>
      <c r="Q431" s="1">
        <v>0</v>
      </c>
      <c r="R431" s="1">
        <v>0</v>
      </c>
      <c r="S431" s="1">
        <v>0</v>
      </c>
      <c r="T431" s="1">
        <v>0.01</v>
      </c>
      <c r="U431" s="1">
        <v>0.06</v>
      </c>
      <c r="V431" s="1">
        <v>0</v>
      </c>
      <c r="X431" s="1">
        <v>0.01</v>
      </c>
      <c r="Y431" s="1">
        <v>0</v>
      </c>
      <c r="Z431" s="1">
        <v>0</v>
      </c>
    </row>
    <row r="432" spans="1:26" x14ac:dyDescent="0.25">
      <c r="A432" s="1">
        <v>13024</v>
      </c>
      <c r="B432" s="1" t="s">
        <v>462</v>
      </c>
      <c r="C432" s="1">
        <v>0</v>
      </c>
      <c r="D432" s="1">
        <v>99</v>
      </c>
      <c r="E432" s="1">
        <v>0</v>
      </c>
      <c r="F432" s="1">
        <v>1.82</v>
      </c>
      <c r="G432" s="1">
        <v>0.49</v>
      </c>
      <c r="H432" s="1">
        <v>0.49</v>
      </c>
      <c r="I432" s="1">
        <v>6</v>
      </c>
      <c r="J432" s="1">
        <v>0</v>
      </c>
      <c r="K432" s="1">
        <v>65</v>
      </c>
      <c r="L432" s="1">
        <v>101</v>
      </c>
      <c r="M432" s="1">
        <v>8.17</v>
      </c>
      <c r="N432" s="1">
        <v>6</v>
      </c>
      <c r="O432" s="1">
        <v>723</v>
      </c>
      <c r="P432" s="1">
        <v>0</v>
      </c>
      <c r="Q432" s="1">
        <v>3</v>
      </c>
      <c r="R432" s="1">
        <v>0</v>
      </c>
      <c r="S432" s="1">
        <v>2.6</v>
      </c>
      <c r="T432" s="1">
        <v>6.5000000000000002E-2</v>
      </c>
    </row>
    <row r="433" spans="1:26" x14ac:dyDescent="0.25">
      <c r="A433" s="1">
        <v>14001</v>
      </c>
      <c r="B433" s="1" t="s">
        <v>463</v>
      </c>
      <c r="C433" s="1">
        <v>0</v>
      </c>
      <c r="D433" s="1">
        <v>11</v>
      </c>
      <c r="E433" s="1">
        <v>0.5</v>
      </c>
      <c r="F433" s="1">
        <v>0.5</v>
      </c>
      <c r="G433" s="1">
        <v>0</v>
      </c>
      <c r="H433" s="1">
        <v>0</v>
      </c>
      <c r="I433" s="1">
        <v>0</v>
      </c>
      <c r="J433" s="1">
        <v>0</v>
      </c>
      <c r="K433" s="1">
        <v>6</v>
      </c>
      <c r="L433" s="1">
        <v>26</v>
      </c>
      <c r="M433" s="1">
        <v>0.1</v>
      </c>
      <c r="N433" s="1">
        <v>4</v>
      </c>
      <c r="O433" s="1">
        <v>27</v>
      </c>
      <c r="Q433" s="1">
        <v>0</v>
      </c>
      <c r="R433" s="1">
        <v>0</v>
      </c>
      <c r="S433" s="1">
        <v>0</v>
      </c>
      <c r="T433" s="1">
        <v>0.01</v>
      </c>
      <c r="U433" s="1">
        <v>0.03</v>
      </c>
      <c r="V433" s="1">
        <v>0.8</v>
      </c>
      <c r="W433" s="1">
        <v>4.1000000000000002E-2</v>
      </c>
      <c r="X433" s="1">
        <v>4.5999999999999999E-2</v>
      </c>
      <c r="Y433" s="1">
        <v>0</v>
      </c>
      <c r="Z433" s="1">
        <v>0.02</v>
      </c>
    </row>
    <row r="434" spans="1:26" x14ac:dyDescent="0.25">
      <c r="A434" s="1">
        <v>14002</v>
      </c>
      <c r="B434" s="1" t="s">
        <v>464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Q434" s="1">
        <v>0</v>
      </c>
      <c r="R434" s="1">
        <v>0</v>
      </c>
      <c r="S434" s="1">
        <v>0</v>
      </c>
    </row>
    <row r="435" spans="1:26" x14ac:dyDescent="0.25">
      <c r="A435" s="1">
        <v>14003</v>
      </c>
      <c r="B435" s="1" t="s">
        <v>465</v>
      </c>
      <c r="C435" s="1">
        <v>0</v>
      </c>
      <c r="D435" s="1">
        <v>63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6</v>
      </c>
      <c r="L435" s="1">
        <v>6</v>
      </c>
      <c r="M435" s="1">
        <v>0.36</v>
      </c>
      <c r="Q435" s="1">
        <v>0</v>
      </c>
      <c r="R435" s="1">
        <v>0</v>
      </c>
      <c r="S435" s="1">
        <v>0</v>
      </c>
      <c r="V435" s="1">
        <v>0</v>
      </c>
    </row>
    <row r="436" spans="1:26" x14ac:dyDescent="0.25">
      <c r="A436" s="1">
        <v>14004</v>
      </c>
      <c r="B436" s="1" t="s">
        <v>466</v>
      </c>
      <c r="C436" s="1">
        <v>0</v>
      </c>
      <c r="D436" s="1">
        <v>42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8</v>
      </c>
      <c r="L436" s="1">
        <v>15</v>
      </c>
      <c r="M436" s="1">
        <v>0</v>
      </c>
      <c r="Q436" s="1">
        <v>0</v>
      </c>
      <c r="R436" s="1">
        <v>0</v>
      </c>
      <c r="S436" s="1">
        <v>0</v>
      </c>
    </row>
    <row r="437" spans="1:26" x14ac:dyDescent="0.25">
      <c r="A437" s="1">
        <v>14005</v>
      </c>
      <c r="B437" s="1" t="s">
        <v>467</v>
      </c>
      <c r="C437" s="1">
        <v>0</v>
      </c>
      <c r="D437" s="1">
        <v>23</v>
      </c>
      <c r="E437" s="1">
        <v>0.7</v>
      </c>
      <c r="F437" s="1">
        <v>0.7</v>
      </c>
      <c r="G437" s="1">
        <v>0.2</v>
      </c>
      <c r="H437" s="1">
        <v>0.2</v>
      </c>
      <c r="I437" s="1">
        <v>0.2</v>
      </c>
      <c r="J437" s="1">
        <v>0</v>
      </c>
      <c r="K437" s="1">
        <v>26</v>
      </c>
      <c r="L437" s="1">
        <v>16</v>
      </c>
      <c r="M437" s="1">
        <v>0.3</v>
      </c>
      <c r="N437" s="1">
        <v>1</v>
      </c>
      <c r="O437" s="1">
        <v>200</v>
      </c>
      <c r="Q437" s="1">
        <v>33</v>
      </c>
      <c r="R437" s="1">
        <v>6</v>
      </c>
      <c r="S437" s="1">
        <v>54</v>
      </c>
      <c r="T437" s="1">
        <v>0.09</v>
      </c>
      <c r="U437" s="1">
        <v>0.03</v>
      </c>
      <c r="V437" s="1">
        <v>0.4</v>
      </c>
      <c r="W437" s="1">
        <v>0.19</v>
      </c>
      <c r="X437" s="1">
        <v>0.04</v>
      </c>
      <c r="Y437" s="1">
        <v>0</v>
      </c>
      <c r="Z437" s="1">
        <v>0</v>
      </c>
    </row>
    <row r="438" spans="1:26" x14ac:dyDescent="0.25">
      <c r="A438" s="1">
        <v>14006</v>
      </c>
      <c r="B438" s="1" t="s">
        <v>468</v>
      </c>
      <c r="C438" s="1">
        <v>0</v>
      </c>
      <c r="D438" s="1">
        <v>21</v>
      </c>
      <c r="E438" s="1">
        <v>0.4</v>
      </c>
      <c r="F438" s="1">
        <v>0.4</v>
      </c>
      <c r="G438" s="1">
        <v>0</v>
      </c>
      <c r="H438" s="1">
        <v>0</v>
      </c>
      <c r="I438" s="1">
        <v>0</v>
      </c>
      <c r="J438" s="1">
        <v>0</v>
      </c>
      <c r="K438" s="1">
        <v>60</v>
      </c>
      <c r="L438" s="1">
        <v>29</v>
      </c>
      <c r="M438" s="1">
        <v>0.3</v>
      </c>
      <c r="Q438" s="1">
        <v>0</v>
      </c>
      <c r="R438" s="1">
        <v>0</v>
      </c>
      <c r="S438" s="1">
        <v>1</v>
      </c>
    </row>
    <row r="439" spans="1:26" x14ac:dyDescent="0.25">
      <c r="A439" s="1">
        <v>14007</v>
      </c>
      <c r="B439" s="1" t="s">
        <v>469</v>
      </c>
      <c r="C439" s="1">
        <v>0</v>
      </c>
      <c r="D439" s="1">
        <v>19</v>
      </c>
      <c r="E439" s="1">
        <v>0.8</v>
      </c>
      <c r="F439" s="1">
        <v>0.8</v>
      </c>
      <c r="G439" s="1">
        <v>0.6</v>
      </c>
      <c r="H439" s="1">
        <v>0.6</v>
      </c>
      <c r="I439" s="1">
        <v>0.4</v>
      </c>
      <c r="J439" s="1">
        <v>0</v>
      </c>
      <c r="K439" s="1">
        <v>8</v>
      </c>
      <c r="L439" s="1">
        <v>13</v>
      </c>
      <c r="M439" s="1">
        <v>0.3</v>
      </c>
      <c r="N439" s="1">
        <v>269</v>
      </c>
      <c r="O439" s="1">
        <v>229</v>
      </c>
      <c r="Q439" s="1">
        <v>270</v>
      </c>
      <c r="R439" s="1">
        <v>0</v>
      </c>
      <c r="S439" s="1">
        <v>7</v>
      </c>
      <c r="T439" s="1">
        <v>0.03</v>
      </c>
      <c r="U439" s="1">
        <v>0.03</v>
      </c>
      <c r="V439" s="1">
        <v>0.7</v>
      </c>
      <c r="W439" s="1">
        <v>0.25</v>
      </c>
      <c r="X439" s="1">
        <v>0.111</v>
      </c>
      <c r="Y439" s="1">
        <v>0</v>
      </c>
    </row>
    <row r="440" spans="1:26" x14ac:dyDescent="0.25">
      <c r="A440" s="1">
        <v>14008</v>
      </c>
      <c r="B440" s="1" t="s">
        <v>470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5</v>
      </c>
      <c r="L440" s="1">
        <v>0</v>
      </c>
      <c r="M440" s="1">
        <v>0.01</v>
      </c>
      <c r="Q440" s="1">
        <v>0</v>
      </c>
      <c r="R440" s="1">
        <v>0</v>
      </c>
      <c r="S440" s="1">
        <v>0</v>
      </c>
    </row>
    <row r="441" spans="1:26" x14ac:dyDescent="0.25">
      <c r="A441" s="1">
        <v>14009</v>
      </c>
      <c r="B441" s="1" t="s">
        <v>471</v>
      </c>
      <c r="C441" s="1">
        <v>0</v>
      </c>
      <c r="D441" s="1">
        <v>24</v>
      </c>
      <c r="E441" s="1">
        <v>0.4</v>
      </c>
      <c r="F441" s="1">
        <v>0.4</v>
      </c>
      <c r="G441" s="1">
        <v>0.2</v>
      </c>
      <c r="H441" s="1">
        <v>0.2</v>
      </c>
      <c r="I441" s="1">
        <v>0.2</v>
      </c>
      <c r="J441" s="1">
        <v>0</v>
      </c>
      <c r="K441" s="1">
        <v>20</v>
      </c>
      <c r="L441" s="1">
        <v>24</v>
      </c>
      <c r="M441" s="1">
        <v>0.2</v>
      </c>
      <c r="N441" s="1">
        <v>1</v>
      </c>
      <c r="O441" s="1">
        <v>178</v>
      </c>
      <c r="Q441" s="1">
        <v>38</v>
      </c>
      <c r="R441" s="1">
        <v>14</v>
      </c>
      <c r="S441" s="1">
        <v>47</v>
      </c>
      <c r="T441" s="1">
        <v>0.06</v>
      </c>
      <c r="U441" s="1">
        <v>0.02</v>
      </c>
      <c r="V441" s="1">
        <v>0.1</v>
      </c>
      <c r="W441" s="1">
        <v>0.125</v>
      </c>
      <c r="X441" s="1">
        <v>4.2000000000000003E-2</v>
      </c>
      <c r="Y441" s="1">
        <v>0</v>
      </c>
      <c r="Z441" s="1">
        <v>0</v>
      </c>
    </row>
    <row r="442" spans="1:26" x14ac:dyDescent="0.25">
      <c r="A442" s="1">
        <v>14010</v>
      </c>
      <c r="B442" s="1" t="s">
        <v>472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Q442" s="1">
        <v>0</v>
      </c>
      <c r="R442" s="1">
        <v>0</v>
      </c>
      <c r="S442" s="1">
        <v>0</v>
      </c>
    </row>
    <row r="443" spans="1:26" x14ac:dyDescent="0.25">
      <c r="A443" s="1">
        <v>14011</v>
      </c>
      <c r="B443" s="1" t="s">
        <v>473</v>
      </c>
      <c r="C443" s="1">
        <v>0</v>
      </c>
      <c r="D443" s="1">
        <v>167</v>
      </c>
      <c r="E443" s="1">
        <v>4</v>
      </c>
      <c r="F443" s="1">
        <v>4</v>
      </c>
      <c r="G443" s="1">
        <v>0</v>
      </c>
      <c r="H443" s="1">
        <v>0</v>
      </c>
      <c r="I443" s="1">
        <v>0.2</v>
      </c>
      <c r="J443" s="1">
        <v>0</v>
      </c>
      <c r="Q443" s="1">
        <v>0</v>
      </c>
      <c r="R443" s="1">
        <v>0</v>
      </c>
      <c r="S443" s="1">
        <v>0</v>
      </c>
    </row>
    <row r="444" spans="1:26" x14ac:dyDescent="0.25">
      <c r="A444" s="1">
        <v>14012</v>
      </c>
      <c r="B444" s="1" t="s">
        <v>474</v>
      </c>
      <c r="C444" s="1">
        <v>0</v>
      </c>
      <c r="D444" s="1">
        <v>273</v>
      </c>
      <c r="G444" s="1">
        <v>0</v>
      </c>
      <c r="H444" s="1">
        <v>0</v>
      </c>
      <c r="I444" s="1">
        <v>0</v>
      </c>
      <c r="J444" s="1">
        <v>0</v>
      </c>
      <c r="Q444" s="1">
        <v>0</v>
      </c>
      <c r="R444" s="1">
        <v>0</v>
      </c>
      <c r="S444" s="1">
        <v>0</v>
      </c>
    </row>
    <row r="445" spans="1:26" x14ac:dyDescent="0.25">
      <c r="A445" s="1">
        <v>14013</v>
      </c>
      <c r="B445" s="1" t="s">
        <v>475</v>
      </c>
      <c r="C445" s="1">
        <v>0</v>
      </c>
      <c r="D445" s="1">
        <v>9</v>
      </c>
      <c r="E445" s="1">
        <v>0.2</v>
      </c>
      <c r="F445" s="1">
        <v>0.2</v>
      </c>
      <c r="G445" s="1">
        <v>0</v>
      </c>
      <c r="H445" s="1">
        <v>0</v>
      </c>
      <c r="I445" s="1">
        <v>0</v>
      </c>
      <c r="J445" s="1">
        <v>0</v>
      </c>
      <c r="K445" s="1">
        <v>8</v>
      </c>
      <c r="L445" s="1">
        <v>10</v>
      </c>
      <c r="M445" s="1">
        <v>0.82</v>
      </c>
      <c r="Q445" s="1">
        <v>0</v>
      </c>
      <c r="R445" s="1">
        <v>0</v>
      </c>
      <c r="S445" s="1">
        <v>0</v>
      </c>
      <c r="U445" s="1">
        <v>0.02</v>
      </c>
      <c r="V445" s="1">
        <v>0.1</v>
      </c>
    </row>
    <row r="446" spans="1:26" x14ac:dyDescent="0.25">
      <c r="A446" s="1">
        <v>14014</v>
      </c>
      <c r="B446" s="1" t="s">
        <v>476</v>
      </c>
      <c r="C446" s="1">
        <v>0</v>
      </c>
      <c r="D446" s="1">
        <v>1</v>
      </c>
      <c r="E446" s="1">
        <v>0.1</v>
      </c>
      <c r="F446" s="1">
        <v>0.1</v>
      </c>
      <c r="G446" s="1">
        <v>0</v>
      </c>
      <c r="H446" s="1">
        <v>0</v>
      </c>
      <c r="I446" s="1">
        <v>0</v>
      </c>
      <c r="J446" s="1">
        <v>0</v>
      </c>
      <c r="K446" s="1">
        <v>9</v>
      </c>
      <c r="L446" s="1">
        <v>6</v>
      </c>
      <c r="M446" s="1">
        <v>0.5</v>
      </c>
      <c r="N446" s="1">
        <v>4</v>
      </c>
      <c r="O446" s="1">
        <v>61</v>
      </c>
      <c r="P446" s="1">
        <v>0</v>
      </c>
      <c r="Q446" s="1">
        <v>0</v>
      </c>
      <c r="R446" s="1">
        <v>0</v>
      </c>
      <c r="S446" s="1">
        <v>0</v>
      </c>
      <c r="U446" s="1">
        <v>0.01</v>
      </c>
      <c r="V446" s="1">
        <v>0.1</v>
      </c>
      <c r="W446" s="1">
        <v>0.03</v>
      </c>
      <c r="X446" s="1">
        <v>0.02</v>
      </c>
      <c r="Y446" s="1">
        <v>0</v>
      </c>
      <c r="Z446" s="1">
        <v>0</v>
      </c>
    </row>
    <row r="447" spans="1:26" x14ac:dyDescent="0.25">
      <c r="A447" s="1">
        <v>14015</v>
      </c>
      <c r="B447" s="1" t="s">
        <v>477</v>
      </c>
      <c r="C447" s="1">
        <v>0</v>
      </c>
      <c r="D447" s="1">
        <v>24</v>
      </c>
      <c r="E447" s="1">
        <v>0.2</v>
      </c>
      <c r="F447" s="1">
        <v>0.2</v>
      </c>
      <c r="G447" s="1">
        <v>0</v>
      </c>
      <c r="H447" s="1">
        <v>0</v>
      </c>
      <c r="I447" s="1">
        <v>0</v>
      </c>
      <c r="J447" s="1">
        <v>0</v>
      </c>
      <c r="K447" s="1">
        <v>14</v>
      </c>
      <c r="L447" s="1">
        <v>13</v>
      </c>
      <c r="M447" s="1">
        <v>0.57999999999999996</v>
      </c>
      <c r="N447" s="1">
        <v>13</v>
      </c>
      <c r="O447" s="1">
        <v>110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0.01</v>
      </c>
      <c r="V447" s="1">
        <v>0.1</v>
      </c>
      <c r="W447" s="1">
        <v>0.03</v>
      </c>
      <c r="X447" s="1">
        <v>1.2E-2</v>
      </c>
      <c r="Y447" s="1">
        <v>0</v>
      </c>
      <c r="Z447" s="1">
        <v>0</v>
      </c>
    </row>
    <row r="448" spans="1:26" x14ac:dyDescent="0.25">
      <c r="A448" s="1">
        <v>14016</v>
      </c>
      <c r="B448" s="1" t="s">
        <v>478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2</v>
      </c>
      <c r="Q448" s="1">
        <v>0</v>
      </c>
      <c r="R448" s="1">
        <v>0</v>
      </c>
      <c r="S448" s="1">
        <v>0</v>
      </c>
    </row>
    <row r="449" spans="1:26" x14ac:dyDescent="0.25">
      <c r="A449" s="1">
        <v>7001</v>
      </c>
      <c r="B449" s="1" t="s">
        <v>479</v>
      </c>
      <c r="C449" s="1">
        <v>2</v>
      </c>
      <c r="D449" s="1">
        <v>144</v>
      </c>
      <c r="E449" s="1">
        <v>19</v>
      </c>
      <c r="F449" s="1">
        <v>0</v>
      </c>
      <c r="G449" s="1">
        <v>7.5</v>
      </c>
      <c r="H449" s="1">
        <v>0</v>
      </c>
      <c r="I449" s="1">
        <v>0</v>
      </c>
      <c r="J449" s="1">
        <v>78</v>
      </c>
      <c r="K449" s="1">
        <v>8</v>
      </c>
      <c r="L449" s="1">
        <v>188</v>
      </c>
      <c r="M449" s="1">
        <v>1.7</v>
      </c>
      <c r="N449" s="1">
        <v>76</v>
      </c>
      <c r="O449" s="1">
        <v>329</v>
      </c>
      <c r="P449" s="1">
        <v>0</v>
      </c>
      <c r="Q449" s="1">
        <v>0</v>
      </c>
      <c r="R449" s="1">
        <v>0</v>
      </c>
      <c r="S449" s="1">
        <v>2</v>
      </c>
      <c r="T449" s="1">
        <v>0.23</v>
      </c>
      <c r="U449" s="1">
        <v>0.25</v>
      </c>
      <c r="V449" s="1">
        <v>6.2</v>
      </c>
      <c r="W449" s="1">
        <v>1.36</v>
      </c>
      <c r="X449" s="1">
        <v>0.49</v>
      </c>
      <c r="Z449" s="1">
        <v>1.27</v>
      </c>
    </row>
    <row r="450" spans="1:26" x14ac:dyDescent="0.25">
      <c r="A450" s="1">
        <v>7002</v>
      </c>
      <c r="B450" s="1" t="s">
        <v>480</v>
      </c>
      <c r="C450" s="1">
        <v>2</v>
      </c>
      <c r="D450" s="1">
        <v>85</v>
      </c>
      <c r="E450" s="1">
        <v>20</v>
      </c>
      <c r="F450" s="1">
        <v>0</v>
      </c>
      <c r="G450" s="1">
        <v>0.5</v>
      </c>
      <c r="H450" s="1">
        <v>0</v>
      </c>
      <c r="J450" s="1">
        <v>79</v>
      </c>
      <c r="K450" s="1">
        <v>8</v>
      </c>
      <c r="L450" s="1">
        <v>176</v>
      </c>
      <c r="M450" s="1">
        <v>1.7</v>
      </c>
      <c r="N450" s="1">
        <v>80</v>
      </c>
      <c r="O450" s="1">
        <v>348</v>
      </c>
      <c r="P450" s="1">
        <v>0</v>
      </c>
      <c r="Q450" s="1">
        <v>0</v>
      </c>
      <c r="R450" s="1">
        <v>0</v>
      </c>
      <c r="S450" s="1">
        <v>2</v>
      </c>
      <c r="T450" s="1">
        <v>0.23</v>
      </c>
      <c r="U450" s="1">
        <v>0.25</v>
      </c>
      <c r="V450" s="1">
        <v>6.2</v>
      </c>
      <c r="W450" s="1">
        <v>1.45</v>
      </c>
      <c r="X450" s="1">
        <v>0.52</v>
      </c>
      <c r="Z450" s="1">
        <v>1.34</v>
      </c>
    </row>
    <row r="451" spans="1:26" x14ac:dyDescent="0.25">
      <c r="A451" s="1">
        <v>7003</v>
      </c>
      <c r="B451" s="1" t="s">
        <v>481</v>
      </c>
      <c r="C451" s="1">
        <v>2</v>
      </c>
      <c r="D451" s="1">
        <v>118</v>
      </c>
      <c r="E451" s="1">
        <v>21</v>
      </c>
      <c r="F451" s="1">
        <v>0</v>
      </c>
      <c r="G451" s="1">
        <v>3.8</v>
      </c>
      <c r="H451" s="1">
        <v>0</v>
      </c>
      <c r="I451" s="1">
        <v>0</v>
      </c>
      <c r="J451" s="1">
        <v>59</v>
      </c>
      <c r="K451" s="1">
        <v>12</v>
      </c>
      <c r="L451" s="1">
        <v>226</v>
      </c>
      <c r="M451" s="1">
        <v>3.1</v>
      </c>
      <c r="N451" s="1">
        <v>83</v>
      </c>
      <c r="O451" s="1">
        <v>378</v>
      </c>
      <c r="P451" s="1">
        <v>12</v>
      </c>
      <c r="Q451" s="1">
        <v>0</v>
      </c>
      <c r="R451" s="1">
        <v>0</v>
      </c>
      <c r="S451" s="1">
        <v>1</v>
      </c>
      <c r="T451" s="1">
        <v>0.1</v>
      </c>
      <c r="U451" s="1">
        <v>0.17</v>
      </c>
      <c r="V451" s="1">
        <v>4.2</v>
      </c>
    </row>
    <row r="452" spans="1:26" x14ac:dyDescent="0.25">
      <c r="A452" s="1">
        <v>7004</v>
      </c>
      <c r="B452" s="1" t="s">
        <v>482</v>
      </c>
      <c r="C452" s="1">
        <v>2</v>
      </c>
      <c r="D452" s="1">
        <v>167</v>
      </c>
      <c r="E452" s="1">
        <v>18</v>
      </c>
      <c r="F452" s="1">
        <v>0</v>
      </c>
      <c r="G452" s="1">
        <v>10.5</v>
      </c>
      <c r="H452" s="1">
        <v>0</v>
      </c>
      <c r="I452" s="1">
        <v>0</v>
      </c>
      <c r="K452" s="1">
        <v>10</v>
      </c>
      <c r="L452" s="1">
        <v>194</v>
      </c>
      <c r="M452" s="1">
        <v>2.7</v>
      </c>
      <c r="P452" s="1">
        <v>2</v>
      </c>
      <c r="Q452" s="1">
        <v>0</v>
      </c>
      <c r="R452" s="1">
        <v>0</v>
      </c>
      <c r="S452" s="1">
        <v>1</v>
      </c>
      <c r="T452" s="1">
        <v>0.1</v>
      </c>
      <c r="U452" s="1">
        <v>0.17</v>
      </c>
      <c r="V452" s="1">
        <v>4.2</v>
      </c>
    </row>
    <row r="453" spans="1:26" x14ac:dyDescent="0.25">
      <c r="A453" s="1">
        <v>7005</v>
      </c>
      <c r="B453" s="1" t="s">
        <v>483</v>
      </c>
      <c r="C453" s="1">
        <v>2</v>
      </c>
      <c r="D453" s="1">
        <v>127</v>
      </c>
      <c r="E453" s="1">
        <v>23.1</v>
      </c>
      <c r="F453" s="1">
        <v>0</v>
      </c>
      <c r="G453" s="1">
        <v>3.9</v>
      </c>
      <c r="H453" s="1">
        <v>0</v>
      </c>
      <c r="I453" s="1">
        <v>0</v>
      </c>
      <c r="J453" s="1">
        <v>40</v>
      </c>
      <c r="K453" s="1">
        <v>23</v>
      </c>
      <c r="L453" s="1">
        <v>214</v>
      </c>
      <c r="M453" s="1">
        <v>1.63</v>
      </c>
      <c r="N453" s="1">
        <v>57</v>
      </c>
      <c r="O453" s="1">
        <v>361</v>
      </c>
      <c r="P453" s="1">
        <v>0</v>
      </c>
      <c r="Q453" s="1">
        <v>0</v>
      </c>
      <c r="R453" s="1">
        <v>0</v>
      </c>
      <c r="S453" s="1">
        <v>0</v>
      </c>
      <c r="T453" s="1">
        <v>0.08</v>
      </c>
      <c r="U453" s="1">
        <v>0.12</v>
      </c>
      <c r="V453" s="1">
        <v>6.7</v>
      </c>
      <c r="W453" s="1">
        <v>0.67800000000000005</v>
      </c>
      <c r="X453" s="1">
        <v>0.65100000000000002</v>
      </c>
      <c r="Y453" s="1">
        <v>0</v>
      </c>
      <c r="Z453" s="1">
        <v>0.98</v>
      </c>
    </row>
    <row r="454" spans="1:26" x14ac:dyDescent="0.25">
      <c r="A454" s="1">
        <v>7006</v>
      </c>
      <c r="B454" s="1" t="s">
        <v>484</v>
      </c>
      <c r="C454" s="1">
        <v>2</v>
      </c>
      <c r="D454" s="1">
        <v>182</v>
      </c>
      <c r="E454" s="1">
        <v>21.5</v>
      </c>
      <c r="F454" s="1">
        <v>0</v>
      </c>
      <c r="G454" s="1">
        <v>10.7</v>
      </c>
      <c r="H454" s="1">
        <v>0</v>
      </c>
      <c r="I454" s="1">
        <v>0</v>
      </c>
      <c r="J454" s="1">
        <v>59</v>
      </c>
      <c r="K454" s="1">
        <v>5</v>
      </c>
      <c r="L454" s="1">
        <v>185</v>
      </c>
      <c r="M454" s="1">
        <v>1.78</v>
      </c>
      <c r="N454" s="1">
        <v>59</v>
      </c>
      <c r="O454" s="1">
        <v>349</v>
      </c>
      <c r="P454" s="1">
        <v>0</v>
      </c>
      <c r="Q454" s="1">
        <v>0</v>
      </c>
      <c r="R454" s="1">
        <v>0</v>
      </c>
      <c r="S454" s="1">
        <v>0</v>
      </c>
      <c r="T454" s="1">
        <v>0.1</v>
      </c>
      <c r="U454" s="1">
        <v>0.15</v>
      </c>
      <c r="V454" s="1">
        <v>4.5</v>
      </c>
      <c r="W454" s="1">
        <v>0.36</v>
      </c>
      <c r="X454" s="1">
        <v>0.44</v>
      </c>
      <c r="Z454" s="1">
        <v>3.05</v>
      </c>
    </row>
    <row r="455" spans="1:26" x14ac:dyDescent="0.25">
      <c r="A455" s="1">
        <v>7007</v>
      </c>
      <c r="B455" s="1" t="s">
        <v>485</v>
      </c>
      <c r="C455" s="1">
        <v>60</v>
      </c>
      <c r="D455" s="1">
        <v>340</v>
      </c>
      <c r="E455" s="1">
        <v>17.5</v>
      </c>
      <c r="F455" s="1">
        <v>0</v>
      </c>
      <c r="G455" s="1">
        <v>30</v>
      </c>
      <c r="H455" s="1">
        <v>0</v>
      </c>
      <c r="I455" s="1">
        <v>0</v>
      </c>
      <c r="J455" s="1">
        <v>95</v>
      </c>
      <c r="K455" s="1">
        <v>45</v>
      </c>
      <c r="L455" s="1">
        <v>217</v>
      </c>
      <c r="M455" s="1">
        <v>5.4</v>
      </c>
      <c r="N455" s="1">
        <v>54</v>
      </c>
      <c r="O455" s="1">
        <v>199</v>
      </c>
      <c r="P455" s="1">
        <v>73</v>
      </c>
      <c r="Q455" s="1">
        <v>0</v>
      </c>
      <c r="R455" s="1">
        <v>0</v>
      </c>
      <c r="S455" s="1">
        <v>5</v>
      </c>
      <c r="T455" s="1">
        <v>0.1</v>
      </c>
      <c r="U455" s="1">
        <v>0.28000000000000003</v>
      </c>
      <c r="V455" s="1">
        <v>5.3</v>
      </c>
      <c r="W455" s="1">
        <v>0.76</v>
      </c>
      <c r="X455" s="1">
        <v>0.41</v>
      </c>
      <c r="Y455" s="1">
        <v>0</v>
      </c>
      <c r="Z455" s="1">
        <v>0.4</v>
      </c>
    </row>
    <row r="456" spans="1:26" x14ac:dyDescent="0.25">
      <c r="A456" s="1">
        <v>7008</v>
      </c>
      <c r="B456" s="1" t="s">
        <v>486</v>
      </c>
      <c r="C456" s="1">
        <v>2</v>
      </c>
      <c r="D456" s="1">
        <v>338</v>
      </c>
      <c r="E456" s="1">
        <v>16</v>
      </c>
      <c r="F456" s="1">
        <v>0</v>
      </c>
      <c r="G456" s="1">
        <v>30.4</v>
      </c>
      <c r="H456" s="1">
        <v>0</v>
      </c>
      <c r="I456" s="1">
        <v>0</v>
      </c>
      <c r="K456" s="1">
        <v>16</v>
      </c>
      <c r="L456" s="1">
        <v>43</v>
      </c>
      <c r="M456" s="1">
        <v>1</v>
      </c>
      <c r="Q456" s="1">
        <v>0</v>
      </c>
      <c r="R456" s="1">
        <v>0</v>
      </c>
      <c r="T456" s="1">
        <v>0.04</v>
      </c>
      <c r="U456" s="1">
        <v>0.08</v>
      </c>
      <c r="V456" s="1">
        <v>1.8</v>
      </c>
    </row>
    <row r="457" spans="1:26" x14ac:dyDescent="0.25">
      <c r="A457" s="1">
        <v>7009</v>
      </c>
      <c r="B457" s="1" t="s">
        <v>487</v>
      </c>
      <c r="C457" s="1">
        <v>2</v>
      </c>
      <c r="D457" s="1">
        <v>230</v>
      </c>
      <c r="E457" s="1">
        <v>18</v>
      </c>
      <c r="F457" s="1">
        <v>0</v>
      </c>
      <c r="G457" s="1">
        <v>17.600000000000001</v>
      </c>
      <c r="H457" s="1">
        <v>0</v>
      </c>
      <c r="I457" s="1">
        <v>0</v>
      </c>
      <c r="K457" s="1">
        <v>20</v>
      </c>
      <c r="L457" s="1">
        <v>36</v>
      </c>
      <c r="M457" s="1">
        <v>0.7</v>
      </c>
      <c r="S457" s="1">
        <v>0</v>
      </c>
      <c r="T457" s="1">
        <v>0.04</v>
      </c>
      <c r="U457" s="1">
        <v>0.08</v>
      </c>
      <c r="V457" s="1">
        <v>1.8</v>
      </c>
    </row>
    <row r="458" spans="1:26" x14ac:dyDescent="0.25">
      <c r="A458" s="1">
        <v>7010</v>
      </c>
      <c r="B458" s="1" t="s">
        <v>488</v>
      </c>
      <c r="C458" s="1">
        <v>2</v>
      </c>
      <c r="D458" s="1">
        <v>219</v>
      </c>
      <c r="E458" s="1">
        <v>16.399999999999999</v>
      </c>
      <c r="F458" s="1">
        <v>0</v>
      </c>
      <c r="G458" s="1">
        <v>17</v>
      </c>
      <c r="H458" s="1">
        <v>0</v>
      </c>
      <c r="I458" s="1">
        <v>0</v>
      </c>
      <c r="J458" s="1">
        <v>78</v>
      </c>
      <c r="K458" s="1">
        <v>9</v>
      </c>
      <c r="L458" s="1">
        <v>177</v>
      </c>
      <c r="M458" s="1">
        <v>2.5</v>
      </c>
      <c r="N458" s="1">
        <v>91</v>
      </c>
      <c r="O458" s="1">
        <v>256</v>
      </c>
      <c r="P458" s="1">
        <v>30</v>
      </c>
      <c r="Q458" s="1">
        <v>0</v>
      </c>
      <c r="R458" s="1">
        <v>0</v>
      </c>
      <c r="S458" s="1">
        <v>3</v>
      </c>
      <c r="T458" s="1">
        <v>0.17</v>
      </c>
      <c r="U458" s="1">
        <v>0.15</v>
      </c>
      <c r="V458" s="1">
        <v>5.8</v>
      </c>
    </row>
    <row r="459" spans="1:26" x14ac:dyDescent="0.25">
      <c r="A459" s="1">
        <v>7011</v>
      </c>
      <c r="B459" s="1" t="s">
        <v>489</v>
      </c>
      <c r="C459" s="1">
        <v>2</v>
      </c>
      <c r="D459" s="1">
        <v>122</v>
      </c>
      <c r="E459" s="1">
        <v>20.7</v>
      </c>
      <c r="F459" s="1">
        <v>0</v>
      </c>
      <c r="G459" s="1">
        <v>4.3</v>
      </c>
      <c r="H459" s="1">
        <v>0</v>
      </c>
      <c r="I459" s="1">
        <v>0</v>
      </c>
      <c r="J459" s="1">
        <v>57</v>
      </c>
      <c r="K459" s="1">
        <v>11</v>
      </c>
      <c r="L459" s="1">
        <v>129</v>
      </c>
      <c r="M459" s="1">
        <v>2</v>
      </c>
      <c r="N459" s="1">
        <v>82</v>
      </c>
      <c r="O459" s="1">
        <v>385</v>
      </c>
      <c r="P459" s="1">
        <v>91</v>
      </c>
      <c r="Q459" s="1">
        <v>0</v>
      </c>
      <c r="R459" s="1">
        <v>0</v>
      </c>
      <c r="S459" s="1">
        <v>1</v>
      </c>
      <c r="T459" s="1">
        <v>7.0000000000000007E-2</v>
      </c>
      <c r="U459" s="1">
        <v>0.13</v>
      </c>
      <c r="V459" s="1">
        <v>4.9000000000000004</v>
      </c>
      <c r="Y459" s="1">
        <v>0</v>
      </c>
      <c r="Z459" s="1">
        <v>1.1299999999999999</v>
      </c>
    </row>
    <row r="460" spans="1:26" x14ac:dyDescent="0.25">
      <c r="A460" s="1">
        <v>7012</v>
      </c>
      <c r="B460" s="1" t="s">
        <v>490</v>
      </c>
      <c r="C460" s="1">
        <v>58</v>
      </c>
      <c r="D460" s="1">
        <v>141</v>
      </c>
      <c r="E460" s="1">
        <v>24.4</v>
      </c>
      <c r="F460" s="1">
        <v>0</v>
      </c>
      <c r="G460" s="1">
        <v>4.8</v>
      </c>
      <c r="H460" s="1">
        <v>0</v>
      </c>
      <c r="I460" s="1">
        <v>0</v>
      </c>
      <c r="K460" s="1">
        <v>14</v>
      </c>
      <c r="L460" s="1">
        <v>263</v>
      </c>
      <c r="M460" s="1">
        <v>0.4</v>
      </c>
      <c r="Q460" s="1">
        <v>0</v>
      </c>
      <c r="R460" s="1">
        <v>0</v>
      </c>
    </row>
    <row r="461" spans="1:26" x14ac:dyDescent="0.25">
      <c r="A461" s="1">
        <v>7013</v>
      </c>
      <c r="B461" s="1" t="s">
        <v>491</v>
      </c>
      <c r="C461" s="1">
        <v>52</v>
      </c>
      <c r="D461" s="1">
        <v>199</v>
      </c>
      <c r="E461" s="1">
        <v>20.3</v>
      </c>
      <c r="F461" s="1">
        <v>0</v>
      </c>
      <c r="G461" s="1">
        <v>13.1</v>
      </c>
      <c r="H461" s="1">
        <v>0</v>
      </c>
      <c r="I461" s="1">
        <v>0</v>
      </c>
      <c r="J461" s="1">
        <v>75</v>
      </c>
      <c r="K461" s="1">
        <v>12</v>
      </c>
      <c r="L461" s="1">
        <v>200</v>
      </c>
      <c r="M461" s="1">
        <v>1.5</v>
      </c>
      <c r="N461" s="1">
        <v>70</v>
      </c>
      <c r="O461" s="1">
        <v>189</v>
      </c>
      <c r="P461" s="1">
        <v>120</v>
      </c>
      <c r="Q461" s="1">
        <v>0</v>
      </c>
      <c r="R461" s="1">
        <v>0</v>
      </c>
      <c r="S461" s="1">
        <v>4</v>
      </c>
      <c r="T461" s="1">
        <v>0.15</v>
      </c>
      <c r="U461" s="1">
        <v>0.16</v>
      </c>
      <c r="V461" s="1">
        <v>8.1</v>
      </c>
      <c r="W461" s="1">
        <v>0.91</v>
      </c>
      <c r="X461" s="1">
        <v>0.35</v>
      </c>
      <c r="Y461" s="1">
        <v>0</v>
      </c>
      <c r="Z461" s="1">
        <v>0.31</v>
      </c>
    </row>
    <row r="462" spans="1:26" x14ac:dyDescent="0.25">
      <c r="A462" s="1">
        <v>7014</v>
      </c>
      <c r="B462" s="1" t="s">
        <v>492</v>
      </c>
      <c r="C462" s="1">
        <v>53</v>
      </c>
      <c r="D462" s="1">
        <v>218</v>
      </c>
      <c r="E462" s="1">
        <v>20.100000000000001</v>
      </c>
      <c r="F462" s="1">
        <v>0</v>
      </c>
      <c r="G462" s="1">
        <v>15.3</v>
      </c>
      <c r="H462" s="1">
        <v>0</v>
      </c>
      <c r="I462" s="1">
        <v>0</v>
      </c>
      <c r="J462" s="1">
        <v>74</v>
      </c>
      <c r="K462" s="1">
        <v>24</v>
      </c>
      <c r="L462" s="1">
        <v>320</v>
      </c>
      <c r="M462" s="1">
        <v>3.2</v>
      </c>
      <c r="N462" s="1">
        <v>66</v>
      </c>
      <c r="O462" s="1">
        <v>236</v>
      </c>
      <c r="P462" s="1">
        <v>180</v>
      </c>
      <c r="Q462" s="1">
        <v>0</v>
      </c>
      <c r="R462" s="1">
        <v>0</v>
      </c>
      <c r="S462" s="1">
        <v>0</v>
      </c>
      <c r="T462" s="1">
        <v>0.06</v>
      </c>
      <c r="U462" s="1">
        <v>0.08</v>
      </c>
      <c r="V462" s="1">
        <v>7</v>
      </c>
      <c r="W462" s="1">
        <v>0.91700000000000004</v>
      </c>
      <c r="X462" s="1">
        <v>0.28999999999999998</v>
      </c>
      <c r="Y462" s="1">
        <v>0</v>
      </c>
      <c r="Z462" s="1">
        <v>0.36</v>
      </c>
    </row>
    <row r="463" spans="1:26" x14ac:dyDescent="0.25">
      <c r="A463" s="1">
        <v>7015</v>
      </c>
      <c r="B463" s="1" t="s">
        <v>493</v>
      </c>
      <c r="C463" s="1">
        <v>2</v>
      </c>
      <c r="D463" s="1">
        <v>94</v>
      </c>
      <c r="E463" s="1">
        <v>19</v>
      </c>
      <c r="F463" s="1">
        <v>0</v>
      </c>
      <c r="G463" s="1">
        <v>2</v>
      </c>
      <c r="H463" s="1">
        <v>0</v>
      </c>
      <c r="I463" s="1">
        <v>0</v>
      </c>
      <c r="J463" s="1">
        <v>85</v>
      </c>
      <c r="K463" s="1">
        <v>11</v>
      </c>
      <c r="L463" s="1">
        <v>205</v>
      </c>
      <c r="M463" s="1">
        <v>2.8</v>
      </c>
      <c r="N463" s="1">
        <v>51</v>
      </c>
      <c r="O463" s="1">
        <v>318</v>
      </c>
      <c r="P463" s="1">
        <v>8</v>
      </c>
      <c r="Q463" s="1">
        <v>0</v>
      </c>
      <c r="R463" s="1">
        <v>0</v>
      </c>
      <c r="S463" s="1">
        <v>0</v>
      </c>
      <c r="T463" s="1">
        <v>0.26</v>
      </c>
      <c r="U463" s="1">
        <v>0.6</v>
      </c>
      <c r="V463" s="1">
        <v>5.0999999999999996</v>
      </c>
      <c r="X463" s="1">
        <v>0.37</v>
      </c>
      <c r="Y463" s="1">
        <v>0</v>
      </c>
      <c r="Z463" s="1">
        <v>6.31</v>
      </c>
    </row>
    <row r="464" spans="1:26" x14ac:dyDescent="0.25">
      <c r="A464" s="1">
        <v>7016</v>
      </c>
      <c r="B464" s="1" t="s">
        <v>494</v>
      </c>
      <c r="C464" s="1">
        <v>2</v>
      </c>
      <c r="D464" s="1">
        <v>394</v>
      </c>
      <c r="E464" s="1">
        <v>14.5</v>
      </c>
      <c r="F464" s="1">
        <v>0</v>
      </c>
      <c r="G464" s="1">
        <v>37.299999999999997</v>
      </c>
      <c r="H464" s="1">
        <v>0</v>
      </c>
      <c r="I464" s="1">
        <v>0</v>
      </c>
      <c r="J464" s="1">
        <v>74</v>
      </c>
      <c r="K464" s="1">
        <v>8</v>
      </c>
      <c r="L464" s="1">
        <v>156</v>
      </c>
      <c r="M464" s="1">
        <v>0.4</v>
      </c>
      <c r="N464" s="1">
        <v>42</v>
      </c>
      <c r="O464" s="1">
        <v>253</v>
      </c>
      <c r="P464" s="1">
        <v>2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0.52600000000000002</v>
      </c>
      <c r="X464" s="1">
        <v>0.28399999999999997</v>
      </c>
      <c r="Y464" s="1">
        <v>0</v>
      </c>
      <c r="Z464" s="1">
        <v>0.61</v>
      </c>
    </row>
    <row r="465" spans="1:26" x14ac:dyDescent="0.25">
      <c r="A465" s="1">
        <v>7017</v>
      </c>
      <c r="B465" s="1" t="s">
        <v>495</v>
      </c>
      <c r="C465" s="1">
        <v>2</v>
      </c>
      <c r="D465" s="1">
        <v>139</v>
      </c>
      <c r="E465" s="1">
        <v>19</v>
      </c>
      <c r="F465" s="1">
        <v>0</v>
      </c>
      <c r="G465" s="1">
        <v>7</v>
      </c>
      <c r="H465" s="1">
        <v>0</v>
      </c>
      <c r="I465" s="1">
        <v>0</v>
      </c>
      <c r="J465" s="1">
        <v>67</v>
      </c>
      <c r="K465" s="1">
        <v>7</v>
      </c>
      <c r="L465" s="1">
        <v>190</v>
      </c>
      <c r="M465" s="1">
        <v>0.96</v>
      </c>
      <c r="N465" s="1">
        <v>76</v>
      </c>
      <c r="O465" s="1">
        <v>341</v>
      </c>
      <c r="P465" s="1">
        <v>2</v>
      </c>
      <c r="Q465" s="1">
        <v>0</v>
      </c>
      <c r="R465" s="1">
        <v>0</v>
      </c>
      <c r="S465" s="1">
        <v>1</v>
      </c>
      <c r="T465" s="1">
        <v>0.9</v>
      </c>
      <c r="U465" s="1">
        <v>0.18</v>
      </c>
      <c r="V465" s="1">
        <v>4.4000000000000004</v>
      </c>
      <c r="W465" s="1">
        <v>0.82199999999999995</v>
      </c>
      <c r="X465" s="1">
        <v>0.41499999999999998</v>
      </c>
      <c r="Y465" s="1">
        <v>0</v>
      </c>
      <c r="Z465" s="1">
        <v>0.84</v>
      </c>
    </row>
    <row r="466" spans="1:26" x14ac:dyDescent="0.25">
      <c r="A466" s="1">
        <v>7018</v>
      </c>
      <c r="B466" s="1" t="s">
        <v>496</v>
      </c>
      <c r="C466" s="1">
        <v>2</v>
      </c>
      <c r="D466" s="1">
        <v>260</v>
      </c>
      <c r="E466" s="1">
        <v>16.5</v>
      </c>
      <c r="F466" s="1">
        <v>0</v>
      </c>
      <c r="G466" s="1">
        <v>21.5</v>
      </c>
      <c r="H466" s="1">
        <v>0</v>
      </c>
      <c r="I466" s="1">
        <v>0</v>
      </c>
      <c r="J466" s="1">
        <v>68</v>
      </c>
      <c r="K466" s="1">
        <v>9</v>
      </c>
      <c r="L466" s="1">
        <v>178</v>
      </c>
      <c r="M466" s="1">
        <v>1.5</v>
      </c>
      <c r="N466" s="1">
        <v>55</v>
      </c>
      <c r="O466" s="1">
        <v>285</v>
      </c>
      <c r="P466" s="1">
        <v>10</v>
      </c>
      <c r="Q466" s="1">
        <v>0</v>
      </c>
      <c r="R466" s="1">
        <v>0</v>
      </c>
      <c r="S466" s="1">
        <v>2</v>
      </c>
      <c r="T466" s="1">
        <v>0.53</v>
      </c>
      <c r="U466" s="1">
        <v>0.16</v>
      </c>
      <c r="V466" s="1">
        <v>2.7</v>
      </c>
      <c r="W466" s="1">
        <v>0.67200000000000004</v>
      </c>
      <c r="X466" s="1">
        <v>0.39300000000000002</v>
      </c>
      <c r="Y466" s="1">
        <v>0</v>
      </c>
      <c r="Z466" s="1">
        <v>0.6</v>
      </c>
    </row>
    <row r="467" spans="1:26" x14ac:dyDescent="0.25">
      <c r="A467" s="1">
        <v>7019</v>
      </c>
      <c r="B467" s="1" t="s">
        <v>497</v>
      </c>
      <c r="C467" s="1">
        <v>52</v>
      </c>
      <c r="D467" s="1">
        <v>409</v>
      </c>
      <c r="E467" s="1">
        <v>14</v>
      </c>
      <c r="F467" s="1">
        <v>0</v>
      </c>
      <c r="G467" s="1">
        <v>39.200000000000003</v>
      </c>
      <c r="H467" s="1">
        <v>0</v>
      </c>
      <c r="I467" s="1">
        <v>0</v>
      </c>
      <c r="J467" s="1">
        <v>80</v>
      </c>
      <c r="K467" s="1">
        <v>13</v>
      </c>
      <c r="L467" s="1">
        <v>210</v>
      </c>
      <c r="M467" s="1">
        <v>1.8</v>
      </c>
      <c r="N467" s="1">
        <v>73</v>
      </c>
      <c r="O467" s="1">
        <v>308</v>
      </c>
      <c r="P467" s="1">
        <v>17</v>
      </c>
      <c r="Q467" s="1">
        <v>0</v>
      </c>
      <c r="R467" s="1">
        <v>0</v>
      </c>
      <c r="S467" s="1">
        <v>4</v>
      </c>
      <c r="T467" s="1">
        <v>0.2</v>
      </c>
      <c r="U467" s="1">
        <v>0.19</v>
      </c>
      <c r="V467" s="1">
        <v>5.7</v>
      </c>
      <c r="W467" s="1">
        <v>1.294</v>
      </c>
      <c r="X467" s="1">
        <v>0.39</v>
      </c>
      <c r="Y467" s="1">
        <v>0</v>
      </c>
      <c r="Z467" s="1">
        <v>0.34</v>
      </c>
    </row>
    <row r="468" spans="1:26" x14ac:dyDescent="0.25">
      <c r="A468" s="1">
        <v>7020</v>
      </c>
      <c r="B468" s="1" t="s">
        <v>498</v>
      </c>
      <c r="C468" s="1">
        <v>2</v>
      </c>
      <c r="D468" s="1">
        <v>176</v>
      </c>
      <c r="E468" s="1">
        <v>21.5</v>
      </c>
      <c r="F468" s="1">
        <v>0</v>
      </c>
      <c r="G468" s="1">
        <v>10</v>
      </c>
      <c r="H468" s="1">
        <v>0</v>
      </c>
      <c r="I468" s="1">
        <v>0</v>
      </c>
      <c r="J468" s="1">
        <v>75</v>
      </c>
      <c r="K468" s="1">
        <v>13</v>
      </c>
      <c r="L468" s="1">
        <v>200</v>
      </c>
      <c r="M468" s="1">
        <v>3.1</v>
      </c>
      <c r="N468" s="1">
        <v>62</v>
      </c>
      <c r="O468" s="1">
        <v>291</v>
      </c>
      <c r="P468" s="1">
        <v>37</v>
      </c>
      <c r="Q468" s="1">
        <v>0</v>
      </c>
      <c r="R468" s="1">
        <v>0</v>
      </c>
      <c r="S468" s="1">
        <v>1</v>
      </c>
      <c r="T468" s="1">
        <v>7.0000000000000007E-2</v>
      </c>
      <c r="U468" s="1">
        <v>0.1</v>
      </c>
      <c r="V468" s="1">
        <v>4.2</v>
      </c>
      <c r="W468" s="1">
        <v>0.6</v>
      </c>
      <c r="X468" s="1">
        <v>0.5</v>
      </c>
      <c r="Y468" s="1">
        <v>0</v>
      </c>
      <c r="Z468" s="1">
        <v>3.1</v>
      </c>
    </row>
    <row r="469" spans="1:26" x14ac:dyDescent="0.25">
      <c r="A469" s="1">
        <v>7021</v>
      </c>
      <c r="B469" s="1" t="s">
        <v>499</v>
      </c>
      <c r="C469" s="1">
        <v>45</v>
      </c>
      <c r="D469" s="1">
        <v>158</v>
      </c>
      <c r="E469" s="1">
        <v>21.5</v>
      </c>
      <c r="F469" s="1">
        <v>0</v>
      </c>
      <c r="G469" s="1">
        <v>8</v>
      </c>
      <c r="H469" s="1">
        <v>0</v>
      </c>
      <c r="I469" s="1">
        <v>0</v>
      </c>
      <c r="J469" s="1">
        <v>57</v>
      </c>
      <c r="K469" s="1">
        <v>21</v>
      </c>
      <c r="L469" s="1">
        <v>224</v>
      </c>
      <c r="M469" s="1">
        <v>1.6</v>
      </c>
      <c r="N469" s="1">
        <v>41</v>
      </c>
      <c r="O469" s="1">
        <v>330</v>
      </c>
      <c r="P469" s="1">
        <v>10</v>
      </c>
      <c r="Q469" s="1">
        <v>0</v>
      </c>
      <c r="R469" s="1">
        <v>0</v>
      </c>
      <c r="S469" s="1">
        <v>0</v>
      </c>
      <c r="T469" s="1">
        <v>0.08</v>
      </c>
      <c r="U469" s="1">
        <v>0.06</v>
      </c>
      <c r="V469" s="1">
        <v>7.6</v>
      </c>
      <c r="W469" s="1">
        <v>0.8</v>
      </c>
      <c r="X469" s="1">
        <v>0.5</v>
      </c>
      <c r="Y469" s="1">
        <v>0</v>
      </c>
      <c r="Z469" s="1">
        <v>7.16</v>
      </c>
    </row>
    <row r="470" spans="1:26" x14ac:dyDescent="0.25">
      <c r="A470" s="1">
        <v>7022</v>
      </c>
      <c r="B470" s="1" t="s">
        <v>500</v>
      </c>
      <c r="C470" s="1">
        <v>45</v>
      </c>
      <c r="D470" s="1">
        <v>103</v>
      </c>
      <c r="E470" s="1">
        <v>23.5</v>
      </c>
      <c r="F470" s="1">
        <v>0</v>
      </c>
      <c r="G470" s="1">
        <v>1</v>
      </c>
      <c r="H470" s="1">
        <v>0</v>
      </c>
      <c r="I470" s="1">
        <v>0</v>
      </c>
      <c r="J470" s="1">
        <v>81</v>
      </c>
      <c r="K470" s="1">
        <v>17</v>
      </c>
      <c r="L470" s="1">
        <v>226</v>
      </c>
      <c r="M470" s="1">
        <v>4.8</v>
      </c>
      <c r="N470" s="1">
        <v>50</v>
      </c>
      <c r="O470" s="1">
        <v>378</v>
      </c>
      <c r="Q470" s="1">
        <v>0</v>
      </c>
      <c r="R470" s="1">
        <v>0</v>
      </c>
      <c r="T470" s="1">
        <v>0.09</v>
      </c>
      <c r="U470" s="1">
        <v>0.06</v>
      </c>
      <c r="V470" s="1">
        <v>8.1</v>
      </c>
    </row>
    <row r="471" spans="1:26" x14ac:dyDescent="0.25">
      <c r="A471" s="1">
        <v>7023</v>
      </c>
      <c r="B471" s="1" t="s">
        <v>501</v>
      </c>
      <c r="C471" s="1">
        <v>0</v>
      </c>
      <c r="D471" s="1">
        <v>97</v>
      </c>
      <c r="E471" s="1">
        <v>20.399999999999999</v>
      </c>
      <c r="F471" s="1">
        <v>0</v>
      </c>
      <c r="G471" s="1">
        <v>1.4</v>
      </c>
      <c r="H471" s="1">
        <v>0</v>
      </c>
      <c r="I471" s="1">
        <v>0</v>
      </c>
      <c r="J471" s="1">
        <v>46</v>
      </c>
      <c r="K471" s="1">
        <v>12</v>
      </c>
      <c r="L471" s="1">
        <v>197</v>
      </c>
      <c r="M471" s="1">
        <v>1.61</v>
      </c>
      <c r="N471" s="1">
        <v>53</v>
      </c>
      <c r="O471" s="1">
        <v>297</v>
      </c>
      <c r="Q471" s="1">
        <v>0</v>
      </c>
      <c r="R471" s="1">
        <v>0</v>
      </c>
      <c r="S471" s="1">
        <v>0</v>
      </c>
      <c r="T471" s="1">
        <v>0.04</v>
      </c>
      <c r="U471" s="1">
        <v>0.2</v>
      </c>
      <c r="V471" s="1">
        <v>6</v>
      </c>
      <c r="W471" s="1">
        <v>0.16</v>
      </c>
      <c r="X471" s="1">
        <v>0.53</v>
      </c>
      <c r="Y471" s="1">
        <v>0</v>
      </c>
    </row>
    <row r="472" spans="1:26" x14ac:dyDescent="0.25">
      <c r="A472" s="1">
        <v>7024</v>
      </c>
      <c r="B472" s="1" t="s">
        <v>502</v>
      </c>
      <c r="C472" s="1">
        <v>2</v>
      </c>
      <c r="D472" s="1">
        <v>115</v>
      </c>
      <c r="E472" s="1">
        <v>21.9</v>
      </c>
      <c r="F472" s="1">
        <v>0</v>
      </c>
      <c r="G472" s="1">
        <v>3</v>
      </c>
      <c r="H472" s="1">
        <v>0</v>
      </c>
      <c r="I472" s="1">
        <v>0</v>
      </c>
      <c r="K472" s="1">
        <v>30</v>
      </c>
      <c r="L472" s="1">
        <v>150</v>
      </c>
      <c r="Q472" s="1">
        <v>0</v>
      </c>
      <c r="R472" s="1">
        <v>0</v>
      </c>
    </row>
    <row r="473" spans="1:26" x14ac:dyDescent="0.25">
      <c r="A473" s="1">
        <v>7025</v>
      </c>
      <c r="B473" s="1" t="s">
        <v>503</v>
      </c>
      <c r="C473" s="1">
        <v>2</v>
      </c>
      <c r="D473" s="1">
        <v>112</v>
      </c>
      <c r="E473" s="1">
        <v>20.9</v>
      </c>
      <c r="F473" s="1">
        <v>0</v>
      </c>
      <c r="G473" s="1">
        <v>3.1</v>
      </c>
      <c r="H473" s="1">
        <v>0</v>
      </c>
      <c r="I473" s="1">
        <v>0</v>
      </c>
      <c r="K473" s="1">
        <v>20</v>
      </c>
      <c r="L473" s="1">
        <v>160</v>
      </c>
      <c r="Q473" s="1">
        <v>0</v>
      </c>
      <c r="R473" s="1">
        <v>0</v>
      </c>
    </row>
    <row r="474" spans="1:26" x14ac:dyDescent="0.25">
      <c r="A474" s="1">
        <v>7026</v>
      </c>
      <c r="B474" s="1" t="s">
        <v>504</v>
      </c>
      <c r="C474" s="1">
        <v>2</v>
      </c>
      <c r="D474" s="1">
        <v>112</v>
      </c>
      <c r="E474" s="1">
        <v>21.2</v>
      </c>
      <c r="F474" s="1">
        <v>0</v>
      </c>
      <c r="G474" s="1">
        <v>3</v>
      </c>
      <c r="H474" s="1">
        <v>0</v>
      </c>
      <c r="I474" s="1">
        <v>0</v>
      </c>
      <c r="K474" s="1">
        <v>20</v>
      </c>
      <c r="L474" s="1">
        <v>215</v>
      </c>
      <c r="Q474" s="1">
        <v>0</v>
      </c>
      <c r="R474" s="1">
        <v>0</v>
      </c>
    </row>
    <row r="475" spans="1:26" x14ac:dyDescent="0.25">
      <c r="A475" s="1">
        <v>7027</v>
      </c>
      <c r="B475" s="1" t="s">
        <v>505</v>
      </c>
      <c r="C475" s="1">
        <v>2</v>
      </c>
      <c r="D475" s="1">
        <v>121</v>
      </c>
      <c r="E475" s="1">
        <v>22.8</v>
      </c>
      <c r="F475" s="1">
        <v>0</v>
      </c>
      <c r="G475" s="1">
        <v>3.3</v>
      </c>
      <c r="H475" s="1">
        <v>0</v>
      </c>
      <c r="I475" s="1">
        <v>0</v>
      </c>
      <c r="K475" s="1">
        <v>26</v>
      </c>
      <c r="L475" s="1">
        <v>165</v>
      </c>
      <c r="M475" s="1">
        <v>3.3</v>
      </c>
      <c r="P475" s="1">
        <v>5</v>
      </c>
      <c r="Q475" s="1">
        <v>0</v>
      </c>
      <c r="R475" s="1">
        <v>0</v>
      </c>
      <c r="T475" s="1">
        <v>0.06</v>
      </c>
      <c r="U475" s="1">
        <v>0.16</v>
      </c>
      <c r="V475" s="1">
        <v>3.5</v>
      </c>
    </row>
    <row r="476" spans="1:26" x14ac:dyDescent="0.25">
      <c r="A476" s="1">
        <v>7028</v>
      </c>
      <c r="B476" s="1" t="s">
        <v>506</v>
      </c>
      <c r="C476" s="1">
        <v>55</v>
      </c>
      <c r="D476" s="1">
        <v>267</v>
      </c>
      <c r="E476" s="1">
        <v>17.8</v>
      </c>
      <c r="F476" s="1">
        <v>0</v>
      </c>
      <c r="G476" s="1">
        <v>21.8</v>
      </c>
      <c r="H476" s="1">
        <v>0</v>
      </c>
      <c r="I476" s="1">
        <v>0</v>
      </c>
      <c r="J476" s="1">
        <v>76</v>
      </c>
      <c r="K476" s="1">
        <v>13</v>
      </c>
      <c r="L476" s="1">
        <v>145</v>
      </c>
      <c r="M476" s="1">
        <v>1.8</v>
      </c>
      <c r="N476" s="1">
        <v>63</v>
      </c>
      <c r="O476" s="1">
        <v>209</v>
      </c>
      <c r="P476" s="1">
        <v>270</v>
      </c>
      <c r="Q476" s="1">
        <v>0</v>
      </c>
      <c r="R476" s="1">
        <v>0</v>
      </c>
      <c r="S476" s="1">
        <v>3</v>
      </c>
      <c r="T476" s="1">
        <v>7.0000000000000007E-2</v>
      </c>
      <c r="U476" s="1">
        <v>0.15</v>
      </c>
      <c r="V476" s="1">
        <v>4.7</v>
      </c>
      <c r="W476" s="1">
        <v>0.95099999999999996</v>
      </c>
      <c r="X476" s="1">
        <v>0.19</v>
      </c>
      <c r="Y476" s="1">
        <v>0</v>
      </c>
      <c r="Z476" s="1">
        <v>0.25</v>
      </c>
    </row>
    <row r="477" spans="1:26" x14ac:dyDescent="0.25">
      <c r="A477" s="1">
        <v>7029</v>
      </c>
      <c r="B477" s="1" t="s">
        <v>507</v>
      </c>
      <c r="C477" s="1">
        <v>7</v>
      </c>
      <c r="D477" s="1">
        <v>67</v>
      </c>
      <c r="E477" s="1">
        <v>12.5</v>
      </c>
      <c r="F477" s="1">
        <v>0</v>
      </c>
      <c r="G477" s="1">
        <v>1.8</v>
      </c>
      <c r="H477" s="1">
        <v>0</v>
      </c>
      <c r="I477" s="1">
        <v>0</v>
      </c>
      <c r="J477" s="1">
        <v>411</v>
      </c>
      <c r="K477" s="1">
        <v>9</v>
      </c>
      <c r="L477" s="1">
        <v>219</v>
      </c>
      <c r="M477" s="1">
        <v>7.1</v>
      </c>
      <c r="N477" s="1">
        <v>200</v>
      </c>
      <c r="O477" s="1">
        <v>262</v>
      </c>
      <c r="P477" s="1">
        <v>330</v>
      </c>
      <c r="Q477" s="1">
        <v>0</v>
      </c>
      <c r="R477" s="1">
        <v>0</v>
      </c>
      <c r="S477" s="1">
        <v>6</v>
      </c>
      <c r="T477" s="1">
        <v>0.4</v>
      </c>
      <c r="U477" s="1">
        <v>1.75</v>
      </c>
      <c r="V477" s="1">
        <v>5.0999999999999996</v>
      </c>
      <c r="W477" s="1">
        <v>3.97</v>
      </c>
      <c r="X477" s="1">
        <v>0.66500000000000004</v>
      </c>
      <c r="Y477" s="1">
        <v>0</v>
      </c>
      <c r="Z477" s="1">
        <v>27.5</v>
      </c>
    </row>
    <row r="478" spans="1:26" x14ac:dyDescent="0.25">
      <c r="A478" s="1">
        <v>7030</v>
      </c>
      <c r="B478" s="1" t="s">
        <v>508</v>
      </c>
      <c r="C478" s="1">
        <v>2</v>
      </c>
      <c r="D478" s="1">
        <v>81</v>
      </c>
      <c r="E478" s="1">
        <v>13</v>
      </c>
      <c r="F478" s="1">
        <v>0</v>
      </c>
      <c r="G478" s="1">
        <v>3.1</v>
      </c>
      <c r="H478" s="1">
        <v>0</v>
      </c>
      <c r="I478" s="1">
        <v>0</v>
      </c>
      <c r="J478" s="1">
        <v>319</v>
      </c>
      <c r="K478" s="1">
        <v>8</v>
      </c>
      <c r="L478" s="1">
        <v>223</v>
      </c>
      <c r="M478" s="1">
        <v>8</v>
      </c>
      <c r="N478" s="1">
        <v>121</v>
      </c>
      <c r="O478" s="1">
        <v>390</v>
      </c>
      <c r="P478" s="1">
        <v>150</v>
      </c>
      <c r="Q478" s="1">
        <v>0</v>
      </c>
      <c r="R478" s="1">
        <v>0</v>
      </c>
      <c r="S478" s="1">
        <v>5</v>
      </c>
      <c r="T478" s="1">
        <v>0.38</v>
      </c>
      <c r="U478" s="1">
        <v>1.1200000000000001</v>
      </c>
      <c r="V478" s="1">
        <v>4.8</v>
      </c>
      <c r="W478" s="1">
        <v>3.13</v>
      </c>
      <c r="X478" s="1">
        <v>0.44</v>
      </c>
      <c r="Y478" s="1">
        <v>0</v>
      </c>
      <c r="Z478" s="1">
        <v>8.49</v>
      </c>
    </row>
    <row r="479" spans="1:26" x14ac:dyDescent="0.25">
      <c r="A479" s="1">
        <v>7031</v>
      </c>
      <c r="B479" s="1" t="s">
        <v>509</v>
      </c>
      <c r="C479" s="1">
        <v>10</v>
      </c>
      <c r="D479" s="1">
        <v>118</v>
      </c>
      <c r="E479" s="1">
        <v>23.3</v>
      </c>
      <c r="F479" s="1">
        <v>0</v>
      </c>
      <c r="G479" s="1">
        <v>2.7</v>
      </c>
      <c r="H479" s="1">
        <v>0</v>
      </c>
      <c r="I479" s="1">
        <v>0</v>
      </c>
      <c r="K479" s="1">
        <v>11</v>
      </c>
      <c r="L479" s="1">
        <v>8</v>
      </c>
      <c r="M479" s="1">
        <v>0.4</v>
      </c>
      <c r="Q479" s="1">
        <v>0</v>
      </c>
      <c r="R479" s="1">
        <v>0</v>
      </c>
      <c r="T479" s="1">
        <v>0.28999999999999998</v>
      </c>
      <c r="U479" s="1">
        <v>0.05</v>
      </c>
    </row>
    <row r="480" spans="1:26" x14ac:dyDescent="0.25">
      <c r="A480" s="1">
        <v>7032</v>
      </c>
      <c r="B480" s="1" t="s">
        <v>510</v>
      </c>
      <c r="C480" s="1">
        <v>38</v>
      </c>
      <c r="D480" s="1">
        <v>230</v>
      </c>
      <c r="E480" s="1">
        <v>15.7</v>
      </c>
      <c r="F480" s="1">
        <v>0</v>
      </c>
      <c r="G480" s="1">
        <v>18.600000000000001</v>
      </c>
      <c r="H480" s="1">
        <v>0</v>
      </c>
      <c r="I480" s="1">
        <v>0</v>
      </c>
      <c r="J480" s="1">
        <v>73</v>
      </c>
      <c r="K480" s="1">
        <v>24</v>
      </c>
      <c r="L480" s="1">
        <v>106</v>
      </c>
      <c r="M480" s="1">
        <v>2.1</v>
      </c>
      <c r="N480" s="1">
        <v>47</v>
      </c>
      <c r="O480" s="1">
        <v>315</v>
      </c>
      <c r="P480" s="1">
        <v>30</v>
      </c>
      <c r="Q480" s="1">
        <v>0</v>
      </c>
      <c r="R480" s="1">
        <v>0</v>
      </c>
      <c r="S480" s="1">
        <v>1</v>
      </c>
      <c r="T480" s="1">
        <v>0.01</v>
      </c>
      <c r="U480" s="1">
        <v>7.0000000000000007E-2</v>
      </c>
      <c r="V480" s="1">
        <v>1.6</v>
      </c>
      <c r="W480" s="1">
        <v>0.68500000000000005</v>
      </c>
      <c r="X480" s="1">
        <v>0.40100000000000002</v>
      </c>
      <c r="Y480" s="1">
        <v>0</v>
      </c>
      <c r="Z480" s="1">
        <v>0.63</v>
      </c>
    </row>
    <row r="481" spans="1:26" x14ac:dyDescent="0.25">
      <c r="A481" s="1">
        <v>7033</v>
      </c>
      <c r="B481" s="1" t="s">
        <v>511</v>
      </c>
      <c r="C481" s="1">
        <v>5</v>
      </c>
      <c r="D481" s="1">
        <v>97</v>
      </c>
      <c r="E481" s="1">
        <v>14.8</v>
      </c>
      <c r="F481" s="1">
        <v>0</v>
      </c>
      <c r="G481" s="1">
        <v>4.2</v>
      </c>
      <c r="H481" s="1">
        <v>0</v>
      </c>
      <c r="I481" s="1">
        <v>0</v>
      </c>
      <c r="J481" s="1">
        <v>122</v>
      </c>
      <c r="K481" s="1">
        <v>150</v>
      </c>
      <c r="L481" s="1">
        <v>85</v>
      </c>
      <c r="M481" s="1">
        <v>0.9</v>
      </c>
      <c r="N481" s="1">
        <v>97</v>
      </c>
      <c r="O481" s="1">
        <v>67</v>
      </c>
      <c r="P481" s="1">
        <v>0</v>
      </c>
      <c r="Q481" s="1">
        <v>0</v>
      </c>
      <c r="R481" s="1">
        <v>0</v>
      </c>
      <c r="S481" s="1">
        <v>0</v>
      </c>
      <c r="T481" s="1">
        <v>0.04</v>
      </c>
      <c r="U481" s="1">
        <v>0.2</v>
      </c>
      <c r="V481" s="1">
        <v>3.6</v>
      </c>
      <c r="W481" s="1">
        <v>0.22700000000000001</v>
      </c>
      <c r="X481" s="1">
        <v>1.4E-2</v>
      </c>
      <c r="Y481" s="1">
        <v>0</v>
      </c>
      <c r="Z481" s="1">
        <v>1.39</v>
      </c>
    </row>
    <row r="482" spans="1:26" x14ac:dyDescent="0.25">
      <c r="A482" s="1">
        <v>7034</v>
      </c>
      <c r="B482" s="1" t="s">
        <v>512</v>
      </c>
      <c r="C482" s="1">
        <v>2</v>
      </c>
      <c r="D482" s="1">
        <v>85</v>
      </c>
      <c r="E482" s="1">
        <v>14.6</v>
      </c>
      <c r="F482" s="1">
        <v>0</v>
      </c>
      <c r="G482" s="1">
        <v>2.9</v>
      </c>
      <c r="H482" s="1">
        <v>0</v>
      </c>
      <c r="I482" s="1">
        <v>0</v>
      </c>
      <c r="J482" s="1">
        <v>223</v>
      </c>
      <c r="K482" s="1">
        <v>8</v>
      </c>
      <c r="L482" s="1">
        <v>144</v>
      </c>
      <c r="M482" s="1">
        <v>1.4</v>
      </c>
      <c r="N482" s="1">
        <v>75</v>
      </c>
      <c r="O482" s="1">
        <v>140</v>
      </c>
      <c r="P482" s="1">
        <v>0</v>
      </c>
      <c r="Q482" s="1">
        <v>0</v>
      </c>
      <c r="R482" s="1">
        <v>0</v>
      </c>
      <c r="S482" s="1">
        <v>0</v>
      </c>
      <c r="T482" s="1">
        <v>0.05</v>
      </c>
      <c r="U482" s="1">
        <v>0.18</v>
      </c>
      <c r="V482" s="1">
        <v>2.5</v>
      </c>
      <c r="W482" s="1">
        <v>1.22</v>
      </c>
      <c r="X482" s="1">
        <v>3.4000000000000002E-2</v>
      </c>
      <c r="Y482" s="1">
        <v>0</v>
      </c>
      <c r="Z482" s="1">
        <v>0.3</v>
      </c>
    </row>
    <row r="483" spans="1:26" x14ac:dyDescent="0.25">
      <c r="A483" s="1">
        <v>7035</v>
      </c>
      <c r="B483" s="1" t="s">
        <v>513</v>
      </c>
      <c r="C483" s="1">
        <v>68</v>
      </c>
      <c r="D483" s="1">
        <v>185</v>
      </c>
      <c r="E483" s="1">
        <v>18.100000000000001</v>
      </c>
      <c r="F483" s="1">
        <v>0</v>
      </c>
      <c r="G483" s="1">
        <v>12.5</v>
      </c>
      <c r="H483" s="1">
        <v>0</v>
      </c>
      <c r="I483" s="1">
        <v>0</v>
      </c>
      <c r="Q483" s="1">
        <v>0</v>
      </c>
      <c r="R483" s="1">
        <v>0</v>
      </c>
    </row>
    <row r="484" spans="1:26" x14ac:dyDescent="0.25">
      <c r="A484" s="1">
        <v>7036</v>
      </c>
      <c r="B484" s="1" t="s">
        <v>514</v>
      </c>
      <c r="C484" s="1">
        <v>68</v>
      </c>
      <c r="D484" s="1">
        <v>335</v>
      </c>
      <c r="E484" s="1">
        <v>13.4</v>
      </c>
      <c r="F484" s="1">
        <v>0</v>
      </c>
      <c r="G484" s="1">
        <v>31.3</v>
      </c>
      <c r="H484" s="1">
        <v>0</v>
      </c>
      <c r="I484" s="1">
        <v>0</v>
      </c>
      <c r="Q484" s="1">
        <v>0</v>
      </c>
      <c r="R484" s="1">
        <v>0</v>
      </c>
    </row>
    <row r="485" spans="1:26" x14ac:dyDescent="0.25">
      <c r="A485" s="1">
        <v>7037</v>
      </c>
      <c r="B485" s="1" t="s">
        <v>515</v>
      </c>
      <c r="C485" s="1">
        <v>46</v>
      </c>
      <c r="D485" s="1">
        <v>137</v>
      </c>
      <c r="E485" s="1">
        <v>19.7</v>
      </c>
      <c r="F485" s="1">
        <v>0</v>
      </c>
      <c r="G485" s="1">
        <v>6.5</v>
      </c>
      <c r="H485" s="1">
        <v>0</v>
      </c>
      <c r="I485" s="1">
        <v>0</v>
      </c>
      <c r="K485" s="1">
        <v>7</v>
      </c>
      <c r="L485" s="1">
        <v>162</v>
      </c>
      <c r="M485" s="1">
        <v>2.5</v>
      </c>
      <c r="Q485" s="1">
        <v>0</v>
      </c>
      <c r="R485" s="1">
        <v>0</v>
      </c>
      <c r="T485" s="1">
        <v>0.03</v>
      </c>
      <c r="U485" s="1">
        <v>0.03</v>
      </c>
      <c r="V485" s="1">
        <v>5.4</v>
      </c>
    </row>
    <row r="486" spans="1:26" x14ac:dyDescent="0.25">
      <c r="A486" s="1">
        <v>7038</v>
      </c>
      <c r="B486" s="1" t="s">
        <v>516</v>
      </c>
      <c r="C486" s="1">
        <v>30</v>
      </c>
      <c r="D486" s="1">
        <v>467</v>
      </c>
      <c r="E486" s="1">
        <v>10.8</v>
      </c>
      <c r="F486" s="1">
        <v>0</v>
      </c>
      <c r="G486" s="1">
        <v>47.1</v>
      </c>
      <c r="H486" s="1">
        <v>0</v>
      </c>
      <c r="I486" s="1">
        <v>0</v>
      </c>
      <c r="J486" s="1">
        <v>97</v>
      </c>
      <c r="K486" s="1">
        <v>18</v>
      </c>
      <c r="L486" s="1">
        <v>50</v>
      </c>
      <c r="M486" s="1">
        <v>0.99</v>
      </c>
      <c r="N486" s="1">
        <v>63</v>
      </c>
      <c r="O486" s="1">
        <v>349</v>
      </c>
      <c r="P486" s="1">
        <v>0</v>
      </c>
      <c r="Q486" s="1">
        <v>0</v>
      </c>
      <c r="R486" s="1">
        <v>0</v>
      </c>
      <c r="S486" s="1">
        <v>0</v>
      </c>
      <c r="T486" s="1">
        <v>0.21</v>
      </c>
      <c r="U486" s="1">
        <v>0.11</v>
      </c>
      <c r="V486" s="1">
        <v>2.1</v>
      </c>
      <c r="W486" s="1">
        <v>0.67300000000000004</v>
      </c>
      <c r="X486" s="1">
        <v>0.37</v>
      </c>
      <c r="Y486" s="1">
        <v>0</v>
      </c>
      <c r="Z486" s="1">
        <v>0.88</v>
      </c>
    </row>
    <row r="487" spans="1:26" x14ac:dyDescent="0.25">
      <c r="A487" s="1">
        <v>7039</v>
      </c>
      <c r="B487" s="1" t="s">
        <v>517</v>
      </c>
      <c r="C487" s="1">
        <v>0</v>
      </c>
      <c r="D487" s="1">
        <v>109</v>
      </c>
      <c r="E487" s="1">
        <v>17.399999999999999</v>
      </c>
      <c r="F487" s="1">
        <v>0</v>
      </c>
      <c r="G487" s="1">
        <v>3.1</v>
      </c>
      <c r="H487" s="1">
        <v>0</v>
      </c>
      <c r="I487" s="1">
        <v>0</v>
      </c>
      <c r="J487" s="1">
        <v>275</v>
      </c>
      <c r="K487" s="1">
        <v>5</v>
      </c>
      <c r="L487" s="1">
        <v>340</v>
      </c>
      <c r="M487" s="1">
        <v>9</v>
      </c>
      <c r="N487" s="1">
        <v>110</v>
      </c>
      <c r="O487" s="1">
        <v>213</v>
      </c>
      <c r="P487" s="1">
        <v>5000</v>
      </c>
      <c r="Q487" s="1">
        <v>621</v>
      </c>
      <c r="R487" s="1">
        <v>232</v>
      </c>
      <c r="S487" s="1">
        <v>30</v>
      </c>
      <c r="T487" s="1">
        <v>0.4</v>
      </c>
      <c r="U487" s="1">
        <v>3</v>
      </c>
      <c r="V487" s="1">
        <v>17</v>
      </c>
      <c r="W487" s="1">
        <v>7.7130000000000001</v>
      </c>
      <c r="X487" s="1">
        <v>1.083</v>
      </c>
      <c r="Y487" s="1">
        <v>0</v>
      </c>
      <c r="Z487" s="1">
        <v>59.3</v>
      </c>
    </row>
    <row r="488" spans="1:26" x14ac:dyDescent="0.25">
      <c r="A488" s="1">
        <v>7040</v>
      </c>
      <c r="B488" s="1" t="s">
        <v>518</v>
      </c>
      <c r="C488" s="1">
        <v>0</v>
      </c>
      <c r="D488" s="1">
        <v>111</v>
      </c>
      <c r="E488" s="1">
        <v>18.2</v>
      </c>
      <c r="F488" s="1">
        <v>0</v>
      </c>
      <c r="G488" s="1">
        <v>3.4</v>
      </c>
      <c r="H488" s="1">
        <v>0</v>
      </c>
      <c r="I488" s="1">
        <v>0</v>
      </c>
      <c r="J488" s="1">
        <v>345</v>
      </c>
      <c r="K488" s="1">
        <v>21</v>
      </c>
      <c r="L488" s="1">
        <v>260</v>
      </c>
      <c r="M488" s="1">
        <v>8.1999999999999993</v>
      </c>
      <c r="N488" s="1">
        <v>71</v>
      </c>
      <c r="O488" s="1">
        <v>335</v>
      </c>
      <c r="P488" s="1">
        <v>3290</v>
      </c>
      <c r="Q488" s="1">
        <v>56</v>
      </c>
      <c r="R488" s="1">
        <v>11</v>
      </c>
      <c r="S488" s="1">
        <v>7</v>
      </c>
      <c r="T488" s="1">
        <v>0.38</v>
      </c>
      <c r="U488" s="1">
        <v>1.63</v>
      </c>
      <c r="V488" s="1">
        <v>10.4</v>
      </c>
      <c r="W488" s="1">
        <v>6.2329999999999997</v>
      </c>
      <c r="X488" s="1">
        <v>0.85299999999999998</v>
      </c>
      <c r="Y488" s="1">
        <v>0</v>
      </c>
      <c r="Z488" s="1">
        <v>16.579999999999998</v>
      </c>
    </row>
    <row r="489" spans="1:26" x14ac:dyDescent="0.25">
      <c r="A489" s="1">
        <v>7041</v>
      </c>
      <c r="B489" s="1" t="s">
        <v>519</v>
      </c>
      <c r="C489" s="1">
        <v>0</v>
      </c>
      <c r="D489" s="1">
        <v>116</v>
      </c>
      <c r="E489" s="1">
        <v>18.8</v>
      </c>
      <c r="F489" s="1">
        <v>0</v>
      </c>
      <c r="G489" s="1">
        <v>3.6</v>
      </c>
      <c r="H489" s="1">
        <v>0</v>
      </c>
      <c r="I489" s="1">
        <v>0</v>
      </c>
      <c r="J489" s="1">
        <v>301</v>
      </c>
      <c r="K489" s="1">
        <v>7</v>
      </c>
      <c r="L489" s="1">
        <v>353</v>
      </c>
      <c r="M489" s="1">
        <v>12</v>
      </c>
      <c r="N489" s="1">
        <v>110</v>
      </c>
      <c r="O489" s="1">
        <v>447</v>
      </c>
      <c r="P489" s="1">
        <v>6000</v>
      </c>
      <c r="S489" s="1">
        <v>18</v>
      </c>
      <c r="T489" s="1">
        <v>0.4</v>
      </c>
      <c r="U489" s="1">
        <v>2.11</v>
      </c>
      <c r="V489" s="1">
        <v>16.2</v>
      </c>
      <c r="W489" s="1">
        <v>6.65</v>
      </c>
      <c r="X489" s="1">
        <v>0.69</v>
      </c>
      <c r="Y489" s="1">
        <v>0</v>
      </c>
      <c r="Z489" s="1">
        <v>26</v>
      </c>
    </row>
    <row r="490" spans="1:26" x14ac:dyDescent="0.25">
      <c r="A490" s="1">
        <v>7042</v>
      </c>
      <c r="B490" s="1" t="s">
        <v>520</v>
      </c>
      <c r="C490" s="1">
        <v>0</v>
      </c>
      <c r="D490" s="1">
        <v>122</v>
      </c>
      <c r="E490" s="1">
        <v>17.100000000000001</v>
      </c>
      <c r="F490" s="1">
        <v>0</v>
      </c>
      <c r="G490" s="1">
        <v>4.7</v>
      </c>
      <c r="H490" s="1">
        <v>0</v>
      </c>
      <c r="I490" s="1">
        <v>0</v>
      </c>
      <c r="J490" s="1">
        <v>515</v>
      </c>
      <c r="K490" s="1">
        <v>17</v>
      </c>
      <c r="L490" s="1">
        <v>177</v>
      </c>
      <c r="M490" s="1">
        <v>4.8</v>
      </c>
      <c r="N490" s="1">
        <v>140</v>
      </c>
      <c r="O490" s="1">
        <v>230</v>
      </c>
      <c r="P490" s="1">
        <v>11984</v>
      </c>
      <c r="S490" s="1">
        <v>7</v>
      </c>
      <c r="T490" s="1">
        <v>0.44</v>
      </c>
      <c r="U490" s="1">
        <v>1.28</v>
      </c>
      <c r="V490" s="1">
        <v>9.1</v>
      </c>
      <c r="W490" s="1">
        <v>6.1840000000000002</v>
      </c>
      <c r="X490" s="1">
        <v>0.76</v>
      </c>
      <c r="Y490" s="1">
        <v>0</v>
      </c>
      <c r="Z490" s="1">
        <v>54</v>
      </c>
    </row>
    <row r="491" spans="1:26" x14ac:dyDescent="0.25">
      <c r="A491" s="1">
        <v>7043</v>
      </c>
      <c r="B491" s="1" t="s">
        <v>521</v>
      </c>
      <c r="C491" s="1">
        <v>0</v>
      </c>
      <c r="D491" s="1">
        <v>124</v>
      </c>
      <c r="E491" s="1">
        <v>30.2</v>
      </c>
      <c r="F491" s="1">
        <v>0</v>
      </c>
      <c r="G491" s="1">
        <v>0.3</v>
      </c>
      <c r="H491" s="1">
        <v>0</v>
      </c>
      <c r="I491" s="1">
        <v>0</v>
      </c>
      <c r="Q491" s="1">
        <v>0</v>
      </c>
      <c r="R491" s="1">
        <v>0</v>
      </c>
    </row>
    <row r="492" spans="1:26" x14ac:dyDescent="0.25">
      <c r="A492" s="1">
        <v>7044</v>
      </c>
      <c r="B492" s="1" t="s">
        <v>522</v>
      </c>
      <c r="C492" s="1">
        <v>8</v>
      </c>
      <c r="D492" s="1">
        <v>164</v>
      </c>
      <c r="E492" s="1">
        <v>13.6</v>
      </c>
      <c r="F492" s="1">
        <v>0</v>
      </c>
      <c r="G492" s="1">
        <v>12.1</v>
      </c>
      <c r="H492" s="1">
        <v>0</v>
      </c>
      <c r="I492" s="1">
        <v>0</v>
      </c>
      <c r="J492" s="1">
        <v>87</v>
      </c>
      <c r="K492" s="1">
        <v>7</v>
      </c>
      <c r="L492" s="1">
        <v>162</v>
      </c>
      <c r="M492" s="1">
        <v>3</v>
      </c>
      <c r="N492" s="1">
        <v>69</v>
      </c>
      <c r="O492" s="1">
        <v>315</v>
      </c>
      <c r="P492" s="1">
        <v>0</v>
      </c>
      <c r="Q492" s="1">
        <v>0</v>
      </c>
      <c r="R492" s="1">
        <v>0</v>
      </c>
      <c r="S492" s="1">
        <v>3</v>
      </c>
      <c r="T492" s="1">
        <v>7.0000000000000007E-2</v>
      </c>
      <c r="U492" s="1">
        <v>0.15</v>
      </c>
      <c r="V492" s="1">
        <v>4.8</v>
      </c>
      <c r="W492" s="1">
        <v>0.65300000000000002</v>
      </c>
      <c r="X492" s="1">
        <v>0.31</v>
      </c>
      <c r="Y492" s="1">
        <v>0</v>
      </c>
      <c r="Z492" s="1">
        <v>3.79</v>
      </c>
    </row>
    <row r="493" spans="1:26" x14ac:dyDescent="0.25">
      <c r="A493" s="1">
        <v>7045</v>
      </c>
      <c r="B493" s="1" t="s">
        <v>523</v>
      </c>
      <c r="C493" s="1">
        <v>3</v>
      </c>
      <c r="D493" s="1">
        <v>178</v>
      </c>
      <c r="E493" s="1">
        <v>14.2</v>
      </c>
      <c r="F493" s="1">
        <v>0</v>
      </c>
      <c r="G493" s="1">
        <v>12.8</v>
      </c>
      <c r="H493" s="1">
        <v>0</v>
      </c>
      <c r="I493" s="1">
        <v>0</v>
      </c>
      <c r="J493" s="1">
        <v>101</v>
      </c>
      <c r="K493" s="1">
        <v>7</v>
      </c>
      <c r="L493" s="1">
        <v>118</v>
      </c>
      <c r="M493" s="1">
        <v>2.4</v>
      </c>
      <c r="N493" s="1">
        <v>110</v>
      </c>
      <c r="O493" s="1">
        <v>243</v>
      </c>
      <c r="P493" s="1">
        <v>0</v>
      </c>
      <c r="Q493" s="1">
        <v>0</v>
      </c>
      <c r="R493" s="1">
        <v>0</v>
      </c>
      <c r="S493" s="1">
        <v>4</v>
      </c>
      <c r="T493" s="1">
        <v>0.08</v>
      </c>
      <c r="U493" s="1">
        <v>0.23</v>
      </c>
      <c r="V493" s="1">
        <v>3</v>
      </c>
      <c r="W493" s="1">
        <v>0.64100000000000001</v>
      </c>
      <c r="X493" s="1">
        <v>0.24</v>
      </c>
      <c r="Y493" s="1">
        <v>0</v>
      </c>
      <c r="Z493" s="1">
        <v>2.84</v>
      </c>
    </row>
    <row r="494" spans="1:26" x14ac:dyDescent="0.25">
      <c r="A494" s="1">
        <v>7046</v>
      </c>
      <c r="B494" s="1" t="s">
        <v>524</v>
      </c>
      <c r="C494" s="1">
        <v>2</v>
      </c>
      <c r="D494" s="1">
        <v>167</v>
      </c>
      <c r="E494" s="1">
        <v>6.9</v>
      </c>
      <c r="F494" s="1">
        <v>0</v>
      </c>
      <c r="G494" s="1">
        <v>15.1</v>
      </c>
      <c r="H494" s="1">
        <v>0</v>
      </c>
      <c r="I494" s="1">
        <v>0</v>
      </c>
      <c r="K494" s="1">
        <v>12</v>
      </c>
      <c r="L494" s="1">
        <v>55</v>
      </c>
      <c r="M494" s="1">
        <v>0.5</v>
      </c>
      <c r="Q494" s="1">
        <v>0</v>
      </c>
      <c r="R494" s="1">
        <v>0</v>
      </c>
      <c r="T494" s="1">
        <v>0.09</v>
      </c>
      <c r="U494" s="1">
        <v>0.08</v>
      </c>
      <c r="V494" s="1">
        <v>1.6</v>
      </c>
    </row>
    <row r="495" spans="1:26" x14ac:dyDescent="0.25">
      <c r="A495" s="1">
        <v>7047</v>
      </c>
      <c r="B495" s="1" t="s">
        <v>525</v>
      </c>
      <c r="C495" s="1">
        <v>2</v>
      </c>
      <c r="D495" s="1">
        <v>44</v>
      </c>
      <c r="E495" s="1">
        <v>7.2</v>
      </c>
      <c r="F495" s="1">
        <v>0</v>
      </c>
      <c r="G495" s="1">
        <v>1.3</v>
      </c>
      <c r="H495" s="1">
        <v>0</v>
      </c>
      <c r="I495" s="1">
        <v>0</v>
      </c>
      <c r="K495" s="1">
        <v>7</v>
      </c>
      <c r="L495" s="1">
        <v>48</v>
      </c>
      <c r="M495" s="1">
        <v>0.8</v>
      </c>
      <c r="Q495" s="1">
        <v>0</v>
      </c>
      <c r="R495" s="1">
        <v>0</v>
      </c>
      <c r="T495" s="1">
        <v>0.09</v>
      </c>
      <c r="U495" s="1">
        <v>0.08</v>
      </c>
      <c r="V495" s="1">
        <v>1.6</v>
      </c>
    </row>
    <row r="496" spans="1:26" x14ac:dyDescent="0.25">
      <c r="A496" s="1">
        <v>7048</v>
      </c>
      <c r="B496" s="1" t="s">
        <v>526</v>
      </c>
      <c r="C496" s="1">
        <v>4</v>
      </c>
      <c r="D496" s="1">
        <v>99</v>
      </c>
      <c r="E496" s="1">
        <v>21.3</v>
      </c>
      <c r="F496" s="1">
        <v>0</v>
      </c>
      <c r="G496" s="1">
        <v>1.3</v>
      </c>
      <c r="H496" s="1">
        <v>0</v>
      </c>
      <c r="I496" s="1">
        <v>0</v>
      </c>
      <c r="J496" s="1">
        <v>240</v>
      </c>
      <c r="K496" s="1">
        <v>48</v>
      </c>
      <c r="L496" s="1">
        <v>150</v>
      </c>
      <c r="M496" s="1">
        <v>6.6</v>
      </c>
      <c r="N496" s="1">
        <v>69</v>
      </c>
      <c r="O496" s="1">
        <v>237</v>
      </c>
      <c r="P496" s="1">
        <v>19</v>
      </c>
      <c r="Q496" s="1">
        <v>0</v>
      </c>
      <c r="R496" s="1">
        <v>0</v>
      </c>
      <c r="S496" s="1">
        <v>4</v>
      </c>
      <c r="T496" s="1">
        <v>0.04</v>
      </c>
      <c r="U496" s="1">
        <v>0.2</v>
      </c>
      <c r="V496" s="1">
        <v>4.8</v>
      </c>
      <c r="W496" s="1">
        <v>0.63100000000000001</v>
      </c>
      <c r="X496" s="1">
        <v>0.112</v>
      </c>
      <c r="Y496" s="1">
        <v>0</v>
      </c>
      <c r="Z496" s="1">
        <v>1.21</v>
      </c>
    </row>
    <row r="497" spans="1:26" x14ac:dyDescent="0.25">
      <c r="A497" s="1">
        <v>7049</v>
      </c>
      <c r="B497" s="1" t="s">
        <v>527</v>
      </c>
      <c r="C497" s="1">
        <v>8</v>
      </c>
      <c r="D497" s="1">
        <v>124</v>
      </c>
      <c r="E497" s="1">
        <v>9</v>
      </c>
      <c r="F497" s="1">
        <v>0</v>
      </c>
      <c r="G497" s="1">
        <v>9.5</v>
      </c>
      <c r="H497" s="1">
        <v>0</v>
      </c>
      <c r="I497" s="1">
        <v>0</v>
      </c>
      <c r="J497" s="1">
        <v>3010</v>
      </c>
      <c r="K497" s="1">
        <v>6</v>
      </c>
      <c r="L497" s="1">
        <v>311</v>
      </c>
      <c r="M497" s="1">
        <v>0.9</v>
      </c>
      <c r="N497" s="1">
        <v>126</v>
      </c>
      <c r="O497" s="1">
        <v>274</v>
      </c>
      <c r="P497" s="1">
        <v>0</v>
      </c>
      <c r="Q497" s="1">
        <v>88</v>
      </c>
      <c r="R497" s="1">
        <v>0</v>
      </c>
      <c r="S497" s="1">
        <v>11</v>
      </c>
      <c r="T497" s="1">
        <v>0.13</v>
      </c>
      <c r="U497" s="1">
        <v>0.21</v>
      </c>
      <c r="V497" s="1">
        <v>3.8</v>
      </c>
      <c r="W497" s="1">
        <v>2.0099999999999998</v>
      </c>
      <c r="X497" s="1">
        <v>0.22600000000000001</v>
      </c>
      <c r="Y497" s="1">
        <v>0</v>
      </c>
      <c r="Z497" s="1">
        <v>9.51</v>
      </c>
    </row>
    <row r="498" spans="1:26" x14ac:dyDescent="0.25">
      <c r="A498" s="1">
        <v>7050</v>
      </c>
      <c r="B498" s="1" t="s">
        <v>528</v>
      </c>
      <c r="C498" s="1">
        <v>8</v>
      </c>
      <c r="D498" s="1">
        <v>123</v>
      </c>
      <c r="E498" s="1">
        <v>9</v>
      </c>
      <c r="F498" s="1">
        <v>0</v>
      </c>
      <c r="G498" s="1">
        <v>9.5</v>
      </c>
      <c r="H498" s="1">
        <v>0</v>
      </c>
      <c r="I498" s="1">
        <v>0</v>
      </c>
      <c r="J498" s="1">
        <v>2195</v>
      </c>
      <c r="K498" s="1">
        <v>7</v>
      </c>
      <c r="L498" s="1">
        <v>311</v>
      </c>
      <c r="M498" s="1">
        <v>1.6</v>
      </c>
      <c r="N498" s="1">
        <v>120</v>
      </c>
      <c r="O498" s="1">
        <v>258</v>
      </c>
      <c r="P498" s="1">
        <v>0</v>
      </c>
      <c r="Q498" s="1">
        <v>0</v>
      </c>
      <c r="R498" s="1">
        <v>0</v>
      </c>
      <c r="S498" s="1">
        <v>14</v>
      </c>
      <c r="T498" s="1">
        <v>0.14000000000000001</v>
      </c>
      <c r="U498" s="1">
        <v>0.19</v>
      </c>
      <c r="V498" s="1">
        <v>2.8</v>
      </c>
      <c r="W498" s="1">
        <v>2.8</v>
      </c>
      <c r="X498" s="1">
        <v>0.19</v>
      </c>
      <c r="Y498" s="1">
        <v>0</v>
      </c>
      <c r="Z498" s="1">
        <v>2.19</v>
      </c>
    </row>
    <row r="499" spans="1:26" x14ac:dyDescent="0.25">
      <c r="A499" s="1">
        <v>7051</v>
      </c>
      <c r="B499" s="1" t="s">
        <v>529</v>
      </c>
      <c r="C499" s="1">
        <v>8</v>
      </c>
      <c r="D499" s="1">
        <v>103</v>
      </c>
      <c r="E499" s="1">
        <v>15.2</v>
      </c>
      <c r="F499" s="1">
        <v>0</v>
      </c>
      <c r="G499" s="1">
        <v>4.7</v>
      </c>
      <c r="H499" s="1">
        <v>0</v>
      </c>
      <c r="I499" s="1">
        <v>0</v>
      </c>
      <c r="J499" s="1">
        <v>242</v>
      </c>
      <c r="K499" s="1">
        <v>10</v>
      </c>
      <c r="L499" s="1">
        <v>195</v>
      </c>
      <c r="M499" s="1">
        <v>6.7</v>
      </c>
      <c r="N499" s="1">
        <v>198</v>
      </c>
      <c r="O499" s="1">
        <v>340</v>
      </c>
      <c r="P499" s="1">
        <v>14</v>
      </c>
      <c r="Q499" s="1">
        <v>0</v>
      </c>
      <c r="R499" s="1">
        <v>0</v>
      </c>
      <c r="S499" s="1">
        <v>39</v>
      </c>
      <c r="T499" s="1">
        <v>0.1</v>
      </c>
      <c r="U499" s="1">
        <v>0.14000000000000001</v>
      </c>
      <c r="V499" s="1">
        <v>1.1000000000000001</v>
      </c>
      <c r="W499" s="1">
        <v>1</v>
      </c>
      <c r="X499" s="1">
        <v>0.04</v>
      </c>
      <c r="Y499" s="1">
        <v>0</v>
      </c>
      <c r="Z499" s="1">
        <v>3.81</v>
      </c>
    </row>
    <row r="500" spans="1:26" x14ac:dyDescent="0.25">
      <c r="A500" s="1">
        <v>7052</v>
      </c>
      <c r="B500" s="1" t="s">
        <v>530</v>
      </c>
      <c r="C500" s="1">
        <v>8</v>
      </c>
      <c r="D500" s="1">
        <v>92</v>
      </c>
      <c r="E500" s="1">
        <v>14.8</v>
      </c>
      <c r="F500" s="1">
        <v>0</v>
      </c>
      <c r="G500" s="1">
        <v>3.6</v>
      </c>
      <c r="H500" s="1">
        <v>0</v>
      </c>
      <c r="I500" s="1">
        <v>0</v>
      </c>
      <c r="J500" s="1">
        <v>320</v>
      </c>
      <c r="K500" s="1">
        <v>9</v>
      </c>
      <c r="L500" s="1">
        <v>230</v>
      </c>
      <c r="M500" s="1">
        <v>6.4</v>
      </c>
      <c r="N500" s="1">
        <v>153</v>
      </c>
      <c r="O500" s="1">
        <v>303</v>
      </c>
      <c r="P500" s="1">
        <v>0</v>
      </c>
      <c r="Q500" s="1">
        <v>0</v>
      </c>
      <c r="R500" s="1">
        <v>0</v>
      </c>
      <c r="S500" s="1">
        <v>12</v>
      </c>
      <c r="T500" s="1">
        <v>0.02</v>
      </c>
      <c r="U500" s="1">
        <v>0.14000000000000001</v>
      </c>
      <c r="V500" s="1">
        <v>0.6</v>
      </c>
      <c r="W500" s="1">
        <v>0.9</v>
      </c>
      <c r="X500" s="1">
        <v>0.1</v>
      </c>
      <c r="Y500" s="1">
        <v>0</v>
      </c>
      <c r="Z500" s="1">
        <v>2.75</v>
      </c>
    </row>
    <row r="501" spans="1:26" x14ac:dyDescent="0.25">
      <c r="A501" s="1">
        <v>7053</v>
      </c>
      <c r="B501" s="1" t="s">
        <v>531</v>
      </c>
      <c r="C501" s="1">
        <v>57</v>
      </c>
      <c r="D501" s="1">
        <v>187</v>
      </c>
      <c r="E501" s="1">
        <v>17.899999999999999</v>
      </c>
      <c r="F501" s="1">
        <v>0</v>
      </c>
      <c r="G501" s="1">
        <v>12.8</v>
      </c>
      <c r="H501" s="1">
        <v>0</v>
      </c>
      <c r="I501" s="1">
        <v>0</v>
      </c>
      <c r="J501" s="1">
        <v>65</v>
      </c>
      <c r="K501" s="1">
        <v>7</v>
      </c>
      <c r="L501" s="1">
        <v>160</v>
      </c>
      <c r="M501" s="1">
        <v>0.61</v>
      </c>
      <c r="N501" s="1">
        <v>60</v>
      </c>
      <c r="O501" s="1">
        <v>200</v>
      </c>
      <c r="P501" s="1">
        <v>0</v>
      </c>
      <c r="Q501" s="1">
        <v>0</v>
      </c>
      <c r="R501" s="1">
        <v>0</v>
      </c>
      <c r="S501" s="1">
        <v>0</v>
      </c>
      <c r="T501" s="1">
        <v>0.96</v>
      </c>
      <c r="U501" s="1">
        <v>0.23</v>
      </c>
      <c r="V501" s="1">
        <v>5.2</v>
      </c>
      <c r="W501" s="1">
        <v>0.6</v>
      </c>
      <c r="X501" s="1">
        <v>0.26</v>
      </c>
      <c r="Y501" s="1">
        <v>0</v>
      </c>
      <c r="Z501" s="1">
        <v>0.7</v>
      </c>
    </row>
    <row r="502" spans="1:26" x14ac:dyDescent="0.25">
      <c r="A502" s="1">
        <v>7054</v>
      </c>
      <c r="B502" s="1" t="s">
        <v>532</v>
      </c>
      <c r="C502" s="1">
        <v>4</v>
      </c>
      <c r="D502" s="1">
        <v>126</v>
      </c>
      <c r="E502" s="1">
        <v>21</v>
      </c>
      <c r="F502" s="1">
        <v>0</v>
      </c>
      <c r="G502" s="1">
        <v>4.0999999999999996</v>
      </c>
      <c r="H502" s="1">
        <v>0</v>
      </c>
      <c r="I502" s="1">
        <v>0</v>
      </c>
      <c r="J502" s="1">
        <v>82</v>
      </c>
      <c r="K502" s="1">
        <v>21</v>
      </c>
      <c r="L502" s="1">
        <v>41</v>
      </c>
      <c r="M502" s="1">
        <v>2.4</v>
      </c>
      <c r="N502" s="1">
        <v>191</v>
      </c>
      <c r="O502" s="1">
        <v>55</v>
      </c>
      <c r="P502" s="1">
        <v>0</v>
      </c>
      <c r="Q502" s="1">
        <v>0</v>
      </c>
      <c r="R502" s="1">
        <v>0</v>
      </c>
      <c r="S502" s="1">
        <v>0</v>
      </c>
      <c r="T502" s="1">
        <v>0.08</v>
      </c>
      <c r="U502" s="1">
        <v>0.11</v>
      </c>
      <c r="V502" s="1">
        <v>0.8</v>
      </c>
      <c r="W502" s="1">
        <v>6.8000000000000005E-2</v>
      </c>
      <c r="X502" s="1">
        <v>0.02</v>
      </c>
      <c r="Y502" s="1">
        <v>0</v>
      </c>
      <c r="Z502" s="1">
        <v>7.0000000000000007E-2</v>
      </c>
    </row>
    <row r="503" spans="1:26" x14ac:dyDescent="0.25">
      <c r="A503" s="1">
        <v>7055</v>
      </c>
      <c r="B503" s="1" t="s">
        <v>533</v>
      </c>
      <c r="C503" s="1">
        <v>8</v>
      </c>
      <c r="D503" s="1">
        <v>89</v>
      </c>
      <c r="E503" s="1">
        <v>15</v>
      </c>
      <c r="F503" s="1">
        <v>0</v>
      </c>
      <c r="G503" s="1">
        <v>3</v>
      </c>
      <c r="H503" s="1">
        <v>0</v>
      </c>
      <c r="I503" s="1">
        <v>0</v>
      </c>
      <c r="J503" s="1">
        <v>124</v>
      </c>
      <c r="K503" s="1">
        <v>5</v>
      </c>
      <c r="L503" s="1">
        <v>185</v>
      </c>
      <c r="M503" s="1">
        <v>5.4</v>
      </c>
      <c r="N503" s="1">
        <v>98</v>
      </c>
      <c r="O503" s="1">
        <v>287</v>
      </c>
      <c r="P503" s="1">
        <v>6</v>
      </c>
      <c r="Q503" s="1">
        <v>0</v>
      </c>
      <c r="R503" s="1">
        <v>0</v>
      </c>
      <c r="S503" s="1">
        <v>7</v>
      </c>
      <c r="T503" s="1">
        <v>0.31</v>
      </c>
      <c r="U503" s="1">
        <v>0.49</v>
      </c>
      <c r="V503" s="1">
        <v>6.8</v>
      </c>
      <c r="W503" s="1">
        <v>1.79</v>
      </c>
      <c r="X503" s="1">
        <v>0.27900000000000003</v>
      </c>
      <c r="Y503" s="1">
        <v>0</v>
      </c>
      <c r="Z503" s="1">
        <v>8.5500000000000007</v>
      </c>
    </row>
    <row r="504" spans="1:26" x14ac:dyDescent="0.25">
      <c r="A504" s="1">
        <v>7056</v>
      </c>
      <c r="B504" s="1" t="s">
        <v>534</v>
      </c>
      <c r="C504" s="1">
        <v>0</v>
      </c>
      <c r="D504" s="1">
        <v>114</v>
      </c>
      <c r="E504" s="1">
        <v>16</v>
      </c>
      <c r="F504" s="1">
        <v>0</v>
      </c>
      <c r="G504" s="1">
        <v>5.5</v>
      </c>
      <c r="H504" s="1">
        <v>0</v>
      </c>
      <c r="I504" s="1">
        <v>0</v>
      </c>
      <c r="J504" s="1">
        <v>136</v>
      </c>
      <c r="K504" s="1">
        <v>12</v>
      </c>
      <c r="L504" s="1">
        <v>177</v>
      </c>
      <c r="M504" s="1">
        <v>5.96</v>
      </c>
      <c r="N504" s="1">
        <v>74</v>
      </c>
      <c r="O504" s="1">
        <v>176</v>
      </c>
      <c r="P504" s="1">
        <v>9</v>
      </c>
      <c r="Q504" s="1">
        <v>0</v>
      </c>
      <c r="R504" s="1">
        <v>0</v>
      </c>
      <c r="S504" s="1">
        <v>3</v>
      </c>
      <c r="T504" s="1">
        <v>0.15</v>
      </c>
      <c r="U504" s="1">
        <v>0.73</v>
      </c>
      <c r="V504" s="1">
        <v>4.9000000000000004</v>
      </c>
      <c r="W504" s="1">
        <v>2.5590000000000002</v>
      </c>
      <c r="X504" s="1">
        <v>0.36</v>
      </c>
      <c r="Y504" s="1">
        <v>0</v>
      </c>
      <c r="Z504" s="1">
        <v>7.29</v>
      </c>
    </row>
    <row r="505" spans="1:26" x14ac:dyDescent="0.25">
      <c r="A505" s="1">
        <v>7057</v>
      </c>
      <c r="B505" s="1" t="s">
        <v>535</v>
      </c>
      <c r="C505" s="1">
        <v>6</v>
      </c>
      <c r="D505" s="1">
        <v>94</v>
      </c>
      <c r="E505" s="1">
        <v>15.1</v>
      </c>
      <c r="F505" s="1">
        <v>0</v>
      </c>
      <c r="G505" s="1">
        <v>3.2</v>
      </c>
      <c r="H505" s="1">
        <v>0</v>
      </c>
      <c r="I505" s="1">
        <v>0</v>
      </c>
      <c r="J505" s="1">
        <v>131</v>
      </c>
      <c r="K505" s="1">
        <v>7</v>
      </c>
      <c r="L505" s="1">
        <v>294</v>
      </c>
      <c r="M505" s="1">
        <v>5.9</v>
      </c>
      <c r="N505" s="1">
        <v>56</v>
      </c>
      <c r="O505" s="1">
        <v>294</v>
      </c>
      <c r="P505" s="1">
        <v>8</v>
      </c>
      <c r="Q505" s="1">
        <v>0</v>
      </c>
      <c r="R505" s="1">
        <v>0</v>
      </c>
      <c r="S505" s="1">
        <v>1</v>
      </c>
      <c r="T505" s="1">
        <v>0.34</v>
      </c>
      <c r="U505" s="1">
        <v>0.49</v>
      </c>
      <c r="V505" s="1">
        <v>5.7</v>
      </c>
      <c r="W505" s="1">
        <v>2.5150000000000001</v>
      </c>
      <c r="X505" s="1">
        <v>0.39</v>
      </c>
      <c r="Y505" s="1">
        <v>0</v>
      </c>
      <c r="Z505" s="1">
        <v>3.79</v>
      </c>
    </row>
    <row r="506" spans="1:26" x14ac:dyDescent="0.25">
      <c r="A506" s="1">
        <v>7058</v>
      </c>
      <c r="B506" s="1" t="s">
        <v>536</v>
      </c>
      <c r="C506" s="1">
        <v>0</v>
      </c>
      <c r="D506" s="1">
        <v>75</v>
      </c>
      <c r="E506" s="1">
        <v>18</v>
      </c>
      <c r="F506" s="1">
        <v>0</v>
      </c>
      <c r="G506" s="1">
        <v>0.2</v>
      </c>
      <c r="H506" s="1">
        <v>0</v>
      </c>
      <c r="I506" s="1">
        <v>0</v>
      </c>
      <c r="K506" s="1">
        <v>8</v>
      </c>
      <c r="L506" s="1">
        <v>31</v>
      </c>
      <c r="M506" s="1">
        <v>52.6</v>
      </c>
      <c r="P506" s="1">
        <v>30</v>
      </c>
      <c r="Q506" s="1">
        <v>0</v>
      </c>
      <c r="R506" s="1">
        <v>0</v>
      </c>
      <c r="T506" s="1">
        <v>0.09</v>
      </c>
      <c r="U506" s="1">
        <v>0.03</v>
      </c>
      <c r="V506" s="1">
        <v>0.6</v>
      </c>
    </row>
    <row r="507" spans="1:26" x14ac:dyDescent="0.25">
      <c r="A507" s="1">
        <v>7059</v>
      </c>
      <c r="B507" s="1" t="s">
        <v>537</v>
      </c>
      <c r="C507" s="1">
        <v>0</v>
      </c>
      <c r="D507" s="1">
        <v>44</v>
      </c>
      <c r="E507" s="1">
        <v>10.7</v>
      </c>
      <c r="F507" s="1">
        <v>0</v>
      </c>
      <c r="G507" s="1">
        <v>0.1</v>
      </c>
      <c r="H507" s="1">
        <v>0</v>
      </c>
      <c r="I507" s="1">
        <v>0</v>
      </c>
      <c r="K507" s="1">
        <v>7</v>
      </c>
      <c r="L507" s="1">
        <v>12</v>
      </c>
      <c r="M507" s="1">
        <v>25.9</v>
      </c>
      <c r="P507" s="1">
        <v>93</v>
      </c>
      <c r="Q507" s="1">
        <v>0</v>
      </c>
      <c r="R507" s="1">
        <v>0</v>
      </c>
      <c r="T507" s="1">
        <v>0</v>
      </c>
      <c r="U507" s="1">
        <v>0.1</v>
      </c>
      <c r="V507" s="1">
        <v>0.6</v>
      </c>
    </row>
    <row r="508" spans="1:26" x14ac:dyDescent="0.25">
      <c r="A508" s="1">
        <v>7060</v>
      </c>
      <c r="B508" s="1" t="s">
        <v>538</v>
      </c>
      <c r="C508" s="1">
        <v>0</v>
      </c>
      <c r="D508" s="1">
        <v>25</v>
      </c>
      <c r="E508" s="1">
        <v>5.7</v>
      </c>
      <c r="F508" s="1">
        <v>0</v>
      </c>
      <c r="G508" s="1">
        <v>0.1</v>
      </c>
      <c r="H508" s="1">
        <v>0</v>
      </c>
      <c r="I508" s="1">
        <v>0</v>
      </c>
      <c r="K508" s="1">
        <v>7</v>
      </c>
      <c r="L508" s="1">
        <v>7</v>
      </c>
      <c r="M508" s="1">
        <v>20.399999999999999</v>
      </c>
      <c r="P508" s="1">
        <v>26</v>
      </c>
      <c r="Q508" s="1">
        <v>0</v>
      </c>
      <c r="R508" s="1">
        <v>0</v>
      </c>
      <c r="U508" s="1">
        <v>0.1</v>
      </c>
      <c r="V508" s="1">
        <v>0.6</v>
      </c>
    </row>
    <row r="509" spans="1:26" x14ac:dyDescent="0.25">
      <c r="A509" s="1">
        <v>7061</v>
      </c>
      <c r="B509" s="1" t="s">
        <v>539</v>
      </c>
      <c r="C509" s="1">
        <v>0</v>
      </c>
      <c r="D509" s="1">
        <v>814</v>
      </c>
      <c r="E509" s="1">
        <v>1.1000000000000001</v>
      </c>
      <c r="F509" s="1">
        <v>0</v>
      </c>
      <c r="G509" s="1">
        <v>89.9</v>
      </c>
      <c r="H509" s="1">
        <v>0</v>
      </c>
      <c r="I509" s="1">
        <v>0</v>
      </c>
      <c r="K509" s="1">
        <v>89</v>
      </c>
      <c r="Q509" s="1">
        <v>0</v>
      </c>
      <c r="R509" s="1">
        <v>0</v>
      </c>
      <c r="U509" s="1">
        <v>0.01</v>
      </c>
      <c r="V509" s="1">
        <v>0.1</v>
      </c>
    </row>
    <row r="510" spans="1:26" x14ac:dyDescent="0.25">
      <c r="A510" s="1">
        <v>7062</v>
      </c>
      <c r="B510" s="1" t="s">
        <v>540</v>
      </c>
      <c r="C510" s="1">
        <v>0</v>
      </c>
      <c r="D510" s="1">
        <v>749</v>
      </c>
      <c r="E510" s="1">
        <v>2.2999999999999998</v>
      </c>
      <c r="F510" s="1">
        <v>0</v>
      </c>
      <c r="G510" s="1">
        <v>82.2</v>
      </c>
      <c r="H510" s="1">
        <v>0</v>
      </c>
      <c r="I510" s="1">
        <v>0</v>
      </c>
      <c r="Q510" s="1">
        <v>0</v>
      </c>
      <c r="R510" s="1">
        <v>0</v>
      </c>
    </row>
    <row r="511" spans="1:26" x14ac:dyDescent="0.25">
      <c r="A511" s="1">
        <v>7063</v>
      </c>
      <c r="B511" s="1" t="s">
        <v>541</v>
      </c>
      <c r="C511" s="1">
        <v>0</v>
      </c>
      <c r="D511" s="1">
        <v>326</v>
      </c>
      <c r="E511" s="1">
        <v>10.8</v>
      </c>
      <c r="F511" s="1">
        <v>0</v>
      </c>
      <c r="G511" s="1">
        <v>24.6</v>
      </c>
      <c r="H511" s="1">
        <v>0</v>
      </c>
      <c r="I511" s="1">
        <v>0</v>
      </c>
      <c r="K511" s="1">
        <v>26</v>
      </c>
      <c r="L511" s="1">
        <v>88</v>
      </c>
      <c r="M511" s="1">
        <v>4.2</v>
      </c>
      <c r="Q511" s="1">
        <v>0</v>
      </c>
      <c r="R511" s="1">
        <v>0</v>
      </c>
      <c r="S511" s="1">
        <v>0</v>
      </c>
    </row>
    <row r="512" spans="1:26" x14ac:dyDescent="0.25">
      <c r="A512" s="1">
        <v>7064</v>
      </c>
      <c r="B512" s="1" t="s">
        <v>542</v>
      </c>
      <c r="C512" s="1">
        <v>0</v>
      </c>
      <c r="D512" s="1">
        <v>517</v>
      </c>
      <c r="E512" s="1">
        <v>10.8</v>
      </c>
      <c r="F512" s="1">
        <v>0</v>
      </c>
      <c r="G512" s="1">
        <v>50.4</v>
      </c>
      <c r="H512" s="1">
        <v>0</v>
      </c>
      <c r="I512" s="1">
        <v>0</v>
      </c>
      <c r="K512" s="1">
        <v>20</v>
      </c>
      <c r="L512" s="1">
        <v>100</v>
      </c>
      <c r="Q512" s="1">
        <v>0</v>
      </c>
      <c r="R512" s="1">
        <v>0</v>
      </c>
      <c r="S512" s="1">
        <v>0</v>
      </c>
    </row>
    <row r="513" spans="1:26" x14ac:dyDescent="0.25">
      <c r="A513" s="1">
        <v>7065</v>
      </c>
      <c r="B513" s="1" t="s">
        <v>543</v>
      </c>
      <c r="C513" s="1">
        <v>0</v>
      </c>
      <c r="D513" s="1">
        <v>416</v>
      </c>
      <c r="E513" s="1">
        <v>16.2</v>
      </c>
      <c r="F513" s="1">
        <v>0</v>
      </c>
      <c r="G513" s="1">
        <v>39</v>
      </c>
      <c r="H513" s="1">
        <v>0</v>
      </c>
      <c r="I513" s="1">
        <v>0</v>
      </c>
      <c r="K513" s="1">
        <v>16</v>
      </c>
      <c r="L513" s="1">
        <v>45</v>
      </c>
      <c r="M513" s="1">
        <v>2.1</v>
      </c>
      <c r="Q513" s="1">
        <v>0</v>
      </c>
      <c r="R513" s="1">
        <v>0</v>
      </c>
      <c r="S513" s="1">
        <v>0</v>
      </c>
    </row>
    <row r="514" spans="1:26" x14ac:dyDescent="0.25">
      <c r="A514" s="1">
        <v>7066</v>
      </c>
      <c r="B514" s="1" t="s">
        <v>544</v>
      </c>
      <c r="C514" s="1">
        <v>0</v>
      </c>
      <c r="D514" s="1">
        <v>318</v>
      </c>
      <c r="E514" s="1">
        <v>23</v>
      </c>
      <c r="F514" s="1">
        <v>0</v>
      </c>
      <c r="G514" s="1">
        <v>25</v>
      </c>
      <c r="H514" s="1">
        <v>0</v>
      </c>
      <c r="I514" s="1">
        <v>0</v>
      </c>
      <c r="K514" s="1">
        <v>10</v>
      </c>
      <c r="L514" s="1">
        <v>110</v>
      </c>
      <c r="M514" s="1">
        <v>2.1</v>
      </c>
      <c r="Q514" s="1">
        <v>0</v>
      </c>
      <c r="R514" s="1">
        <v>0</v>
      </c>
      <c r="S514" s="1">
        <v>0</v>
      </c>
      <c r="T514" s="1">
        <v>0.4</v>
      </c>
      <c r="U514" s="1">
        <v>0.19</v>
      </c>
      <c r="V514" s="1">
        <v>3.8</v>
      </c>
    </row>
    <row r="515" spans="1:26" x14ac:dyDescent="0.25">
      <c r="A515" s="1">
        <v>7067</v>
      </c>
      <c r="B515" s="1" t="s">
        <v>545</v>
      </c>
      <c r="C515" s="1">
        <v>0</v>
      </c>
      <c r="D515" s="1">
        <v>114</v>
      </c>
      <c r="E515" s="1">
        <v>12.4</v>
      </c>
      <c r="F515" s="1">
        <v>0</v>
      </c>
      <c r="G515" s="1">
        <v>7.1</v>
      </c>
      <c r="H515" s="1">
        <v>0</v>
      </c>
      <c r="I515" s="1">
        <v>0</v>
      </c>
      <c r="K515" s="1">
        <v>28</v>
      </c>
      <c r="L515" s="1">
        <v>23</v>
      </c>
      <c r="Q515" s="1">
        <v>0</v>
      </c>
      <c r="R515" s="1">
        <v>0</v>
      </c>
      <c r="S515" s="1">
        <v>0</v>
      </c>
    </row>
    <row r="516" spans="1:26" x14ac:dyDescent="0.25">
      <c r="A516" s="1">
        <v>7068</v>
      </c>
      <c r="B516" s="1" t="s">
        <v>546</v>
      </c>
      <c r="C516" s="1">
        <v>0</v>
      </c>
      <c r="D516" s="1">
        <v>357</v>
      </c>
      <c r="E516" s="1">
        <v>13.8</v>
      </c>
      <c r="F516" s="1">
        <v>0</v>
      </c>
      <c r="G516" s="1">
        <v>33.5</v>
      </c>
      <c r="H516" s="1">
        <v>0</v>
      </c>
      <c r="I516" s="1">
        <v>0</v>
      </c>
      <c r="K516" s="1">
        <v>18</v>
      </c>
      <c r="L516" s="1">
        <v>12</v>
      </c>
      <c r="M516" s="1">
        <v>3.2</v>
      </c>
      <c r="Q516" s="1">
        <v>0</v>
      </c>
      <c r="R516" s="1">
        <v>0</v>
      </c>
      <c r="S516" s="1">
        <v>0</v>
      </c>
    </row>
    <row r="517" spans="1:26" x14ac:dyDescent="0.25">
      <c r="A517" s="1">
        <v>7069</v>
      </c>
      <c r="B517" s="1" t="s">
        <v>547</v>
      </c>
      <c r="C517" s="1">
        <v>0</v>
      </c>
      <c r="D517" s="1">
        <v>136</v>
      </c>
      <c r="E517" s="1">
        <v>21.5</v>
      </c>
      <c r="F517" s="1">
        <v>0</v>
      </c>
      <c r="G517" s="1">
        <v>5.5</v>
      </c>
      <c r="H517" s="1">
        <v>0</v>
      </c>
      <c r="I517" s="1">
        <v>0</v>
      </c>
      <c r="Q517" s="1">
        <v>0</v>
      </c>
      <c r="R517" s="1">
        <v>0</v>
      </c>
      <c r="S517" s="1">
        <v>0</v>
      </c>
    </row>
    <row r="518" spans="1:26" x14ac:dyDescent="0.25">
      <c r="A518" s="1">
        <v>7070</v>
      </c>
      <c r="B518" s="1" t="s">
        <v>548</v>
      </c>
      <c r="C518" s="1">
        <v>0</v>
      </c>
      <c r="D518" s="1">
        <v>553</v>
      </c>
      <c r="E518" s="1">
        <v>16</v>
      </c>
      <c r="F518" s="1">
        <v>0</v>
      </c>
      <c r="G518" s="1">
        <v>54.3</v>
      </c>
      <c r="H518" s="1">
        <v>0</v>
      </c>
      <c r="I518" s="1">
        <v>0</v>
      </c>
      <c r="Q518" s="1">
        <v>0</v>
      </c>
      <c r="R518" s="1">
        <v>0</v>
      </c>
      <c r="S518" s="1">
        <v>0</v>
      </c>
    </row>
    <row r="519" spans="1:26" x14ac:dyDescent="0.25">
      <c r="A519" s="1">
        <v>7071</v>
      </c>
      <c r="B519" s="1" t="s">
        <v>549</v>
      </c>
      <c r="C519" s="1">
        <v>0</v>
      </c>
      <c r="D519" s="1">
        <v>585</v>
      </c>
      <c r="E519" s="1">
        <v>20.8</v>
      </c>
      <c r="F519" s="1">
        <v>0</v>
      </c>
      <c r="G519" s="1">
        <v>55</v>
      </c>
      <c r="H519" s="1">
        <v>0</v>
      </c>
      <c r="I519" s="1">
        <v>0</v>
      </c>
      <c r="K519" s="1">
        <v>52</v>
      </c>
      <c r="L519" s="1">
        <v>175</v>
      </c>
      <c r="M519" s="1">
        <v>3</v>
      </c>
      <c r="Q519" s="1">
        <v>0</v>
      </c>
      <c r="R519" s="1">
        <v>0</v>
      </c>
      <c r="S519" s="1">
        <v>0</v>
      </c>
      <c r="T519" s="1">
        <v>0.46</v>
      </c>
      <c r="U519" s="1">
        <v>0.24</v>
      </c>
      <c r="V519" s="1">
        <v>4.7</v>
      </c>
    </row>
    <row r="520" spans="1:26" x14ac:dyDescent="0.25">
      <c r="A520" s="1">
        <v>7072</v>
      </c>
      <c r="B520" s="1" t="s">
        <v>550</v>
      </c>
      <c r="C520" s="1">
        <v>0</v>
      </c>
      <c r="D520" s="1">
        <v>153</v>
      </c>
      <c r="E520" s="1">
        <v>16.600000000000001</v>
      </c>
      <c r="F520" s="1">
        <v>0</v>
      </c>
      <c r="G520" s="1">
        <v>6.5</v>
      </c>
      <c r="H520" s="1">
        <v>0</v>
      </c>
      <c r="I520" s="1">
        <v>0</v>
      </c>
      <c r="K520" s="1">
        <v>24</v>
      </c>
      <c r="M520" s="1">
        <v>1.6</v>
      </c>
      <c r="Q520" s="1">
        <v>0</v>
      </c>
      <c r="R520" s="1">
        <v>0</v>
      </c>
      <c r="S520" s="1">
        <v>0</v>
      </c>
    </row>
    <row r="521" spans="1:26" x14ac:dyDescent="0.25">
      <c r="A521" s="1">
        <v>7073</v>
      </c>
      <c r="B521" s="1" t="s">
        <v>551</v>
      </c>
      <c r="C521" s="1">
        <v>0</v>
      </c>
      <c r="D521" s="1">
        <v>137</v>
      </c>
      <c r="E521" s="1">
        <v>21.7</v>
      </c>
      <c r="F521" s="1">
        <v>0</v>
      </c>
      <c r="G521" s="1">
        <v>3.7</v>
      </c>
      <c r="H521" s="1">
        <v>0</v>
      </c>
      <c r="I521" s="1">
        <v>0</v>
      </c>
      <c r="K521" s="1">
        <v>24</v>
      </c>
      <c r="L521" s="1">
        <v>78</v>
      </c>
      <c r="Q521" s="1">
        <v>0</v>
      </c>
      <c r="R521" s="1">
        <v>0</v>
      </c>
      <c r="S521" s="1">
        <v>0</v>
      </c>
    </row>
    <row r="522" spans="1:26" x14ac:dyDescent="0.25">
      <c r="A522" s="1">
        <v>7074</v>
      </c>
      <c r="B522" s="1" t="s">
        <v>552</v>
      </c>
      <c r="C522" s="1">
        <v>0</v>
      </c>
      <c r="D522" s="1">
        <v>369</v>
      </c>
      <c r="E522" s="1">
        <v>46.6</v>
      </c>
      <c r="F522" s="1">
        <v>0</v>
      </c>
      <c r="G522" s="1">
        <v>20.3</v>
      </c>
      <c r="H522" s="1">
        <v>0</v>
      </c>
      <c r="I522" s="1">
        <v>0</v>
      </c>
      <c r="K522" s="1">
        <v>29</v>
      </c>
      <c r="L522" s="1">
        <v>16</v>
      </c>
      <c r="M522" s="1">
        <v>0.3</v>
      </c>
      <c r="Q522" s="1">
        <v>0</v>
      </c>
      <c r="R522" s="1">
        <v>0</v>
      </c>
      <c r="S522" s="1">
        <v>0</v>
      </c>
    </row>
    <row r="523" spans="1:26" x14ac:dyDescent="0.25">
      <c r="A523" s="1">
        <v>7075</v>
      </c>
      <c r="B523" s="1" t="s">
        <v>553</v>
      </c>
      <c r="C523" s="1">
        <v>0</v>
      </c>
      <c r="D523" s="1">
        <v>239</v>
      </c>
      <c r="E523" s="1">
        <v>51</v>
      </c>
      <c r="F523" s="1">
        <v>0</v>
      </c>
      <c r="G523" s="1">
        <v>1.6</v>
      </c>
      <c r="H523" s="1">
        <v>0</v>
      </c>
      <c r="I523" s="1">
        <v>0</v>
      </c>
      <c r="K523" s="1">
        <v>31</v>
      </c>
      <c r="L523" s="1">
        <v>476</v>
      </c>
      <c r="M523" s="1">
        <v>8.1</v>
      </c>
      <c r="Q523" s="1">
        <v>0</v>
      </c>
      <c r="R523" s="1">
        <v>0</v>
      </c>
      <c r="S523" s="1">
        <v>0</v>
      </c>
      <c r="T523" s="1">
        <v>0.13</v>
      </c>
      <c r="U523" s="1">
        <v>0.19</v>
      </c>
      <c r="V523" s="1">
        <v>30.3</v>
      </c>
    </row>
    <row r="524" spans="1:26" x14ac:dyDescent="0.25">
      <c r="A524" s="1">
        <v>7076</v>
      </c>
      <c r="B524" s="1" t="s">
        <v>554</v>
      </c>
      <c r="C524" s="1">
        <v>0</v>
      </c>
      <c r="D524" s="1">
        <v>226</v>
      </c>
      <c r="E524" s="1">
        <v>50.4</v>
      </c>
      <c r="F524" s="1">
        <v>0</v>
      </c>
      <c r="G524" s="1">
        <v>2.7</v>
      </c>
      <c r="H524" s="1">
        <v>0</v>
      </c>
      <c r="I524" s="1">
        <v>0</v>
      </c>
      <c r="Q524" s="1">
        <v>0</v>
      </c>
      <c r="R524" s="1">
        <v>0</v>
      </c>
      <c r="S524" s="1">
        <v>0</v>
      </c>
    </row>
    <row r="525" spans="1:26" x14ac:dyDescent="0.25">
      <c r="A525" s="1">
        <v>7077</v>
      </c>
      <c r="B525" s="1" t="s">
        <v>555</v>
      </c>
      <c r="C525" s="1">
        <v>2</v>
      </c>
      <c r="D525" s="1">
        <v>535</v>
      </c>
      <c r="E525" s="1">
        <v>27.2</v>
      </c>
      <c r="F525" s="1">
        <v>0</v>
      </c>
      <c r="G525" s="1">
        <v>47.4</v>
      </c>
      <c r="H525" s="1">
        <v>0</v>
      </c>
      <c r="I525" s="1">
        <v>0</v>
      </c>
      <c r="K525" s="1">
        <v>7</v>
      </c>
      <c r="L525" s="1">
        <v>139</v>
      </c>
      <c r="M525" s="1">
        <v>1.9</v>
      </c>
      <c r="Q525" s="1">
        <v>0</v>
      </c>
      <c r="R525" s="1">
        <v>0</v>
      </c>
      <c r="S525" s="1">
        <v>0</v>
      </c>
      <c r="T525" s="1">
        <v>0.34</v>
      </c>
    </row>
    <row r="526" spans="1:26" x14ac:dyDescent="0.25">
      <c r="A526" s="1">
        <v>7078</v>
      </c>
      <c r="B526" s="1" t="s">
        <v>556</v>
      </c>
      <c r="C526" s="1">
        <v>0</v>
      </c>
      <c r="D526" s="1">
        <v>342</v>
      </c>
      <c r="E526" s="1">
        <v>55.4</v>
      </c>
      <c r="F526" s="1">
        <v>0</v>
      </c>
      <c r="G526" s="1">
        <v>13.4</v>
      </c>
      <c r="H526" s="1">
        <v>0</v>
      </c>
      <c r="I526" s="1">
        <v>0</v>
      </c>
      <c r="Q526" s="1">
        <v>0</v>
      </c>
      <c r="R526" s="1">
        <v>0</v>
      </c>
      <c r="S526" s="1">
        <v>0</v>
      </c>
    </row>
    <row r="527" spans="1:26" x14ac:dyDescent="0.25">
      <c r="A527" s="1">
        <v>7079</v>
      </c>
      <c r="B527" s="1" t="s">
        <v>557</v>
      </c>
      <c r="C527" s="1">
        <v>20</v>
      </c>
      <c r="D527" s="1">
        <v>130</v>
      </c>
      <c r="E527" s="1">
        <v>24.3</v>
      </c>
      <c r="F527" s="1">
        <v>0</v>
      </c>
      <c r="G527" s="1">
        <v>3.6</v>
      </c>
      <c r="H527" s="1">
        <v>0</v>
      </c>
      <c r="I527" s="1">
        <v>0</v>
      </c>
      <c r="K527" s="1">
        <v>210</v>
      </c>
      <c r="L527" s="1">
        <v>270</v>
      </c>
      <c r="M527" s="1">
        <v>0.4</v>
      </c>
      <c r="Q527" s="1">
        <v>0</v>
      </c>
      <c r="R527" s="1">
        <v>0</v>
      </c>
      <c r="S527" s="1">
        <v>0</v>
      </c>
    </row>
    <row r="528" spans="1:26" x14ac:dyDescent="0.25">
      <c r="A528" s="1">
        <v>7080</v>
      </c>
      <c r="B528" s="1" t="s">
        <v>558</v>
      </c>
      <c r="C528" s="1">
        <v>0</v>
      </c>
      <c r="D528" s="1">
        <v>90</v>
      </c>
      <c r="E528" s="1">
        <v>20</v>
      </c>
      <c r="F528" s="1">
        <v>0</v>
      </c>
      <c r="G528" s="1">
        <v>1.1000000000000001</v>
      </c>
      <c r="H528" s="1">
        <v>0</v>
      </c>
      <c r="I528" s="1">
        <v>0</v>
      </c>
      <c r="J528" s="1">
        <v>50</v>
      </c>
      <c r="K528" s="1">
        <v>18</v>
      </c>
      <c r="L528" s="1">
        <v>147</v>
      </c>
      <c r="M528" s="1">
        <v>1.5</v>
      </c>
      <c r="N528" s="1">
        <v>58</v>
      </c>
      <c r="O528" s="1">
        <v>285</v>
      </c>
      <c r="P528" s="1">
        <v>15</v>
      </c>
      <c r="Q528" s="1">
        <v>0</v>
      </c>
      <c r="R528" s="1">
        <v>0</v>
      </c>
      <c r="S528" s="1">
        <v>0</v>
      </c>
      <c r="T528" s="1">
        <v>0.14000000000000001</v>
      </c>
      <c r="U528" s="1">
        <v>0.25</v>
      </c>
      <c r="V528" s="1">
        <v>1.2</v>
      </c>
      <c r="X528" s="1">
        <v>0.12</v>
      </c>
      <c r="Y528" s="1">
        <v>0</v>
      </c>
      <c r="Z528" s="1">
        <v>0.4</v>
      </c>
    </row>
    <row r="529" spans="1:26" x14ac:dyDescent="0.25">
      <c r="A529" s="1">
        <v>7081</v>
      </c>
      <c r="B529" s="1" t="s">
        <v>559</v>
      </c>
      <c r="C529" s="1">
        <v>2</v>
      </c>
      <c r="D529" s="1">
        <v>111</v>
      </c>
      <c r="E529" s="1">
        <v>13</v>
      </c>
      <c r="F529" s="1">
        <v>0</v>
      </c>
      <c r="G529" s="1">
        <v>6.5</v>
      </c>
      <c r="H529" s="1">
        <v>0</v>
      </c>
      <c r="I529" s="1">
        <v>0</v>
      </c>
      <c r="K529" s="1">
        <v>40</v>
      </c>
      <c r="L529" s="1">
        <v>109</v>
      </c>
      <c r="Q529" s="1">
        <v>0</v>
      </c>
      <c r="R529" s="1">
        <v>0</v>
      </c>
      <c r="S529" s="1">
        <v>0</v>
      </c>
    </row>
    <row r="530" spans="1:26" x14ac:dyDescent="0.25">
      <c r="A530" s="1">
        <v>7082</v>
      </c>
      <c r="B530" s="1" t="s">
        <v>560</v>
      </c>
      <c r="C530" s="1">
        <v>0</v>
      </c>
      <c r="D530" s="1">
        <v>119</v>
      </c>
      <c r="E530" s="1">
        <v>17.899999999999999</v>
      </c>
      <c r="F530" s="1">
        <v>0</v>
      </c>
      <c r="G530" s="1">
        <v>4.5</v>
      </c>
      <c r="H530" s="1">
        <v>0</v>
      </c>
      <c r="I530" s="1">
        <v>0</v>
      </c>
      <c r="J530" s="1">
        <v>262</v>
      </c>
      <c r="K530" s="1">
        <v>10</v>
      </c>
      <c r="L530" s="1">
        <v>197</v>
      </c>
      <c r="M530" s="1">
        <v>5.86</v>
      </c>
      <c r="N530" s="1">
        <v>77</v>
      </c>
      <c r="O530" s="1">
        <v>228</v>
      </c>
      <c r="P530" s="1">
        <v>2657</v>
      </c>
      <c r="Q530" s="1">
        <v>0</v>
      </c>
      <c r="R530" s="1">
        <v>0</v>
      </c>
      <c r="S530" s="1">
        <v>16</v>
      </c>
      <c r="T530" s="1">
        <v>0.09</v>
      </c>
      <c r="U530" s="1">
        <v>0.99</v>
      </c>
      <c r="V530" s="1">
        <v>0.7</v>
      </c>
      <c r="W530" s="1">
        <v>3.2080000000000002</v>
      </c>
      <c r="X530" s="1">
        <v>0.42</v>
      </c>
      <c r="Y530" s="1">
        <v>0</v>
      </c>
      <c r="Z530" s="1">
        <v>11.41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4140625" defaultRowHeight="15.75" customHeight="1" x14ac:dyDescent="0.25"/>
  <cols>
    <col min="1" max="1" width="9" customWidth="1"/>
    <col min="2" max="2" width="18.44140625" customWidth="1"/>
    <col min="3" max="3" width="11.33203125" customWidth="1"/>
    <col min="4" max="4" width="7.6640625" customWidth="1"/>
    <col min="5" max="5" width="4.6640625" customWidth="1"/>
    <col min="6" max="6" width="5.5546875" customWidth="1"/>
    <col min="7" max="7" width="6.44140625" customWidth="1"/>
    <col min="8" max="8" width="10.6640625" customWidth="1"/>
    <col min="9" max="9" width="6" customWidth="1"/>
    <col min="10" max="10" width="7.33203125" customWidth="1"/>
    <col min="11" max="11" width="5.109375" customWidth="1"/>
    <col min="12" max="12" width="6.109375" customWidth="1"/>
  </cols>
  <sheetData>
    <row r="1" spans="1:24" x14ac:dyDescent="0.25">
      <c r="A1" s="5" t="s">
        <v>561</v>
      </c>
      <c r="B1" s="5" t="s">
        <v>562</v>
      </c>
      <c r="C1" s="5" t="s">
        <v>563</v>
      </c>
      <c r="D1" s="6" t="s">
        <v>564</v>
      </c>
      <c r="E1" s="6" t="s">
        <v>565</v>
      </c>
      <c r="F1" s="6" t="s">
        <v>566</v>
      </c>
      <c r="G1" s="6" t="s">
        <v>567</v>
      </c>
      <c r="H1" s="6" t="s">
        <v>568</v>
      </c>
      <c r="I1" s="6" t="s">
        <v>569</v>
      </c>
      <c r="J1" s="6" t="s">
        <v>570</v>
      </c>
      <c r="K1" s="6" t="s">
        <v>571</v>
      </c>
      <c r="L1" s="6" t="s">
        <v>572</v>
      </c>
      <c r="M1" s="6" t="s">
        <v>573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7"/>
      <c r="V1" s="7"/>
      <c r="W1" s="7"/>
      <c r="X1" s="7"/>
    </row>
    <row r="2" spans="1:24" x14ac:dyDescent="0.25">
      <c r="A2" s="5" t="s">
        <v>574</v>
      </c>
      <c r="B2" s="5" t="s">
        <v>575</v>
      </c>
      <c r="C2" s="5" t="s">
        <v>576</v>
      </c>
      <c r="D2" s="6">
        <v>100</v>
      </c>
      <c r="E2" s="6">
        <v>1</v>
      </c>
      <c r="F2" s="6">
        <v>6</v>
      </c>
      <c r="G2" s="6" t="s">
        <v>577</v>
      </c>
      <c r="H2" s="6" t="s">
        <v>578</v>
      </c>
      <c r="I2" s="6" t="s">
        <v>577</v>
      </c>
      <c r="J2" s="6" t="s">
        <v>578</v>
      </c>
      <c r="K2" s="6" t="s">
        <v>577</v>
      </c>
      <c r="L2" s="6" t="s">
        <v>578</v>
      </c>
      <c r="M2" s="6" t="s">
        <v>579</v>
      </c>
      <c r="N2" s="7">
        <f>VLOOKUP($A2,Sheet3!$1:$963,7,0)</f>
        <v>172</v>
      </c>
      <c r="O2" s="7">
        <f>VLOOKUP($A2,Sheet3!$1:$963,8,0)</f>
        <v>3.95</v>
      </c>
      <c r="P2" s="7">
        <f>VLOOKUP($A2,Sheet3!$1:$963,9,0)</f>
        <v>3.95</v>
      </c>
      <c r="Q2" s="7">
        <f>VLOOKUP($A2,Sheet3!$1:$963,10,0)</f>
        <v>0.5</v>
      </c>
      <c r="R2" s="7">
        <f>VLOOKUP($A2,Sheet3!$1:$963,11,0)</f>
        <v>0.5</v>
      </c>
      <c r="S2" s="7">
        <f>VLOOKUP($A2,Sheet3!$1:$963,12,0)</f>
        <v>0.2</v>
      </c>
      <c r="T2" s="7">
        <f>VLOOKUP($A2,Sheet3!$1:$963,13,0)</f>
        <v>0</v>
      </c>
      <c r="U2" s="7"/>
      <c r="V2" s="7"/>
      <c r="W2" s="7"/>
      <c r="X2" s="7"/>
    </row>
    <row r="3" spans="1:24" x14ac:dyDescent="0.25">
      <c r="A3" s="5" t="s">
        <v>580</v>
      </c>
      <c r="B3" s="5" t="s">
        <v>581</v>
      </c>
      <c r="C3" s="5" t="s">
        <v>576</v>
      </c>
      <c r="D3" s="6">
        <v>100</v>
      </c>
      <c r="E3" s="6">
        <v>1</v>
      </c>
      <c r="F3" s="6">
        <v>6</v>
      </c>
      <c r="G3" s="6" t="s">
        <v>577</v>
      </c>
      <c r="H3" s="6" t="s">
        <v>578</v>
      </c>
      <c r="I3" s="6" t="s">
        <v>577</v>
      </c>
      <c r="J3" s="6" t="s">
        <v>578</v>
      </c>
      <c r="K3" s="6" t="s">
        <v>577</v>
      </c>
      <c r="L3" s="6" t="s">
        <v>578</v>
      </c>
      <c r="M3" s="6" t="s">
        <v>579</v>
      </c>
      <c r="N3" s="7">
        <f>VLOOKUP($A3,Sheet3!$1:$963,7,0)</f>
        <v>229.2</v>
      </c>
      <c r="O3" s="7">
        <f>VLOOKUP($A3,Sheet3!$1:$963,8,0)</f>
        <v>4.6842500000000005</v>
      </c>
      <c r="P3" s="7">
        <f>VLOOKUP($A3,Sheet3!$1:$963,9,0)</f>
        <v>4.6842500000000005</v>
      </c>
      <c r="Q3" s="7">
        <f>VLOOKUP($A3,Sheet3!$1:$963,10,0)</f>
        <v>10.4779</v>
      </c>
      <c r="R3" s="7">
        <f>VLOOKUP($A3,Sheet3!$1:$963,11,0)</f>
        <v>10.4779</v>
      </c>
      <c r="S3" s="7">
        <f>VLOOKUP($A3,Sheet3!$1:$963,12,0)</f>
        <v>0.57739999999999991</v>
      </c>
      <c r="T3" s="7">
        <f>VLOOKUP($A3,Sheet3!$1:$963,13,0)</f>
        <v>0</v>
      </c>
      <c r="U3" s="7"/>
      <c r="V3" s="7"/>
      <c r="W3" s="7"/>
      <c r="X3" s="7"/>
    </row>
    <row r="4" spans="1:24" x14ac:dyDescent="0.25">
      <c r="A4" s="5" t="s">
        <v>582</v>
      </c>
      <c r="B4" s="5" t="s">
        <v>583</v>
      </c>
      <c r="C4" s="5" t="s">
        <v>584</v>
      </c>
      <c r="D4" s="6">
        <v>100</v>
      </c>
      <c r="E4" s="6">
        <v>1</v>
      </c>
      <c r="F4" s="6">
        <v>8</v>
      </c>
      <c r="G4" s="6" t="s">
        <v>577</v>
      </c>
      <c r="H4" s="6" t="s">
        <v>577</v>
      </c>
      <c r="I4" s="6" t="s">
        <v>577</v>
      </c>
      <c r="J4" s="6" t="s">
        <v>577</v>
      </c>
      <c r="K4" s="6" t="s">
        <v>577</v>
      </c>
      <c r="L4" s="6" t="s">
        <v>577</v>
      </c>
      <c r="M4" s="6" t="s">
        <v>579</v>
      </c>
      <c r="N4" s="7">
        <f>VLOOKUP($A4,Sheet3!$1:$963,7,0)</f>
        <v>34.4</v>
      </c>
      <c r="O4" s="7">
        <f>VLOOKUP($A4,Sheet3!$1:$963,8,0)</f>
        <v>0.79</v>
      </c>
      <c r="P4" s="7">
        <f>VLOOKUP($A4,Sheet3!$1:$963,9,0)</f>
        <v>0.79</v>
      </c>
      <c r="Q4" s="7">
        <f>VLOOKUP($A4,Sheet3!$1:$963,10,0)</f>
        <v>0.1</v>
      </c>
      <c r="R4" s="7">
        <f>VLOOKUP($A4,Sheet3!$1:$963,11,0)</f>
        <v>0.1</v>
      </c>
      <c r="S4" s="7">
        <f>VLOOKUP($A4,Sheet3!$1:$963,12,0)</f>
        <v>0.04</v>
      </c>
      <c r="T4" s="7">
        <f>VLOOKUP($A4,Sheet3!$1:$963,13,0)</f>
        <v>0</v>
      </c>
      <c r="U4" s="7"/>
      <c r="V4" s="7"/>
      <c r="W4" s="7"/>
      <c r="X4" s="7"/>
    </row>
    <row r="5" spans="1:24" x14ac:dyDescent="0.25">
      <c r="A5" s="5" t="s">
        <v>585</v>
      </c>
      <c r="B5" s="5" t="s">
        <v>586</v>
      </c>
      <c r="C5" s="5" t="s">
        <v>584</v>
      </c>
      <c r="D5" s="6">
        <v>100</v>
      </c>
      <c r="E5" s="6">
        <v>1</v>
      </c>
      <c r="F5" s="6">
        <v>8</v>
      </c>
      <c r="G5" s="6" t="s">
        <v>577</v>
      </c>
      <c r="H5" s="6" t="s">
        <v>577</v>
      </c>
      <c r="I5" s="6" t="s">
        <v>577</v>
      </c>
      <c r="J5" s="6" t="s">
        <v>577</v>
      </c>
      <c r="K5" s="6" t="s">
        <v>577</v>
      </c>
      <c r="L5" s="6" t="s">
        <v>577</v>
      </c>
      <c r="M5" s="6" t="s">
        <v>579</v>
      </c>
      <c r="N5" s="7">
        <f>VLOOKUP($A5,Sheet3!$1:$963,7,0)</f>
        <v>180.25</v>
      </c>
      <c r="O5" s="7">
        <f>VLOOKUP($A5,Sheet3!$1:$963,8,0)</f>
        <v>4.2578000000000005</v>
      </c>
      <c r="P5" s="7">
        <f>VLOOKUP($A5,Sheet3!$1:$963,9,0)</f>
        <v>0.9778</v>
      </c>
      <c r="Q5" s="7">
        <f>VLOOKUP($A5,Sheet3!$1:$963,10,0)</f>
        <v>14.308319999999998</v>
      </c>
      <c r="R5" s="7">
        <f>VLOOKUP($A5,Sheet3!$1:$963,11,0)</f>
        <v>10.188319999999999</v>
      </c>
      <c r="S5" s="7">
        <f>VLOOKUP($A5,Sheet3!$1:$963,12,0)</f>
        <v>0.46812000000000004</v>
      </c>
      <c r="T5" s="7">
        <f>VLOOKUP($A5,Sheet3!$1:$963,13,0)</f>
        <v>0</v>
      </c>
      <c r="U5" s="7"/>
      <c r="V5" s="7"/>
      <c r="W5" s="7"/>
      <c r="X5" s="7"/>
    </row>
    <row r="6" spans="1:24" x14ac:dyDescent="0.25">
      <c r="A6" s="5" t="s">
        <v>587</v>
      </c>
      <c r="B6" s="5" t="s">
        <v>588</v>
      </c>
      <c r="C6" s="5" t="s">
        <v>584</v>
      </c>
      <c r="D6" s="6">
        <v>100</v>
      </c>
      <c r="E6" s="6">
        <v>1</v>
      </c>
      <c r="F6" s="6">
        <v>8</v>
      </c>
      <c r="G6" s="6" t="s">
        <v>577</v>
      </c>
      <c r="H6" s="6" t="s">
        <v>577</v>
      </c>
      <c r="I6" s="6" t="s">
        <v>577</v>
      </c>
      <c r="J6" s="6" t="s">
        <v>577</v>
      </c>
      <c r="K6" s="6" t="s">
        <v>577</v>
      </c>
      <c r="L6" s="6" t="s">
        <v>577</v>
      </c>
      <c r="M6" s="6" t="s">
        <v>579</v>
      </c>
      <c r="N6" s="7">
        <f>VLOOKUP($A6,Sheet3!$1:$963,7,0)</f>
        <v>149.72999999999999</v>
      </c>
      <c r="O6" s="7">
        <f>VLOOKUP($A6,Sheet3!$1:$963,8,0)</f>
        <v>6.4462000000000002</v>
      </c>
      <c r="P6" s="7">
        <f>VLOOKUP($A6,Sheet3!$1:$963,9,0)</f>
        <v>0.87040000000000006</v>
      </c>
      <c r="Q6" s="7">
        <f>VLOOKUP($A6,Sheet3!$1:$963,10,0)</f>
        <v>9.8605999999999998</v>
      </c>
      <c r="R6" s="7">
        <f>VLOOKUP($A6,Sheet3!$1:$963,11,0)</f>
        <v>5.1739999999999995</v>
      </c>
      <c r="S6" s="7">
        <f>VLOOKUP($A6,Sheet3!$1:$963,12,0)</f>
        <v>0.38220000000000004</v>
      </c>
      <c r="T6" s="7">
        <f>VLOOKUP($A6,Sheet3!$1:$963,13,0)</f>
        <v>0</v>
      </c>
      <c r="U6" s="7"/>
      <c r="V6" s="7"/>
      <c r="W6" s="7"/>
      <c r="X6" s="7"/>
    </row>
    <row r="7" spans="1:24" x14ac:dyDescent="0.25">
      <c r="A7" s="5" t="s">
        <v>589</v>
      </c>
      <c r="B7" s="5" t="s">
        <v>590</v>
      </c>
      <c r="C7" s="5" t="s">
        <v>584</v>
      </c>
      <c r="D7" s="6">
        <v>150</v>
      </c>
      <c r="E7" s="6">
        <v>1</v>
      </c>
      <c r="F7" s="6">
        <v>4</v>
      </c>
      <c r="G7" s="6" t="s">
        <v>577</v>
      </c>
      <c r="H7" s="6" t="s">
        <v>577</v>
      </c>
      <c r="I7" s="6" t="s">
        <v>577</v>
      </c>
      <c r="J7" s="6" t="s">
        <v>577</v>
      </c>
      <c r="K7" s="6" t="s">
        <v>577</v>
      </c>
      <c r="L7" s="6" t="s">
        <v>577</v>
      </c>
      <c r="M7" s="6" t="s">
        <v>579</v>
      </c>
      <c r="N7" s="7">
        <f>VLOOKUP($A7,Sheet3!$1:$963,7,0)</f>
        <v>96.899999999999991</v>
      </c>
      <c r="O7" s="7">
        <f>VLOOKUP($A7,Sheet3!$1:$963,8,0)</f>
        <v>4.4572000000000003</v>
      </c>
      <c r="P7" s="7">
        <f>VLOOKUP($A7,Sheet3!$1:$963,9,0)</f>
        <v>1.1771999999999998</v>
      </c>
      <c r="Q7" s="7">
        <f>VLOOKUP($A7,Sheet3!$1:$963,10,0)</f>
        <v>4.2621500000000001</v>
      </c>
      <c r="R7" s="7">
        <f>VLOOKUP($A7,Sheet3!$1:$963,11,0)</f>
        <v>0.14215</v>
      </c>
      <c r="S7" s="7">
        <f>VLOOKUP($A7,Sheet3!$1:$963,12,0)</f>
        <v>0.18065000000000001</v>
      </c>
      <c r="T7" s="7">
        <f>VLOOKUP($A7,Sheet3!$1:$963,13,0)</f>
        <v>0</v>
      </c>
      <c r="U7" s="7"/>
      <c r="V7" s="7"/>
      <c r="W7" s="7"/>
      <c r="X7" s="7"/>
    </row>
    <row r="8" spans="1:24" x14ac:dyDescent="0.25">
      <c r="A8" s="5" t="s">
        <v>591</v>
      </c>
      <c r="B8" s="5" t="s">
        <v>592</v>
      </c>
      <c r="C8" s="5" t="s">
        <v>584</v>
      </c>
      <c r="D8" s="6">
        <v>150</v>
      </c>
      <c r="E8" s="6">
        <v>1</v>
      </c>
      <c r="F8" s="6">
        <v>4</v>
      </c>
      <c r="G8" s="6" t="s">
        <v>577</v>
      </c>
      <c r="H8" s="6" t="s">
        <v>578</v>
      </c>
      <c r="I8" s="6" t="s">
        <v>577</v>
      </c>
      <c r="J8" s="6" t="s">
        <v>578</v>
      </c>
      <c r="K8" s="6" t="s">
        <v>577</v>
      </c>
      <c r="L8" s="6" t="s">
        <v>578</v>
      </c>
      <c r="M8" s="6" t="s">
        <v>579</v>
      </c>
      <c r="N8" s="7">
        <f>VLOOKUP($A8,Sheet3!$1:$963,7,0)</f>
        <v>114.9</v>
      </c>
      <c r="O8" s="7">
        <f>VLOOKUP($A8,Sheet3!$1:$963,8,0)</f>
        <v>5.2972000000000001</v>
      </c>
      <c r="P8" s="7">
        <f>VLOOKUP($A8,Sheet3!$1:$963,9,0)</f>
        <v>1.0171999999999999</v>
      </c>
      <c r="Q8" s="7">
        <f>VLOOKUP($A8,Sheet3!$1:$963,10,0)</f>
        <v>6.4721500000000001</v>
      </c>
      <c r="R8" s="7">
        <f>VLOOKUP($A8,Sheet3!$1:$963,11,0)</f>
        <v>0.12215000000000001</v>
      </c>
      <c r="S8" s="7">
        <f>VLOOKUP($A8,Sheet3!$1:$963,12,0)</f>
        <v>0.18065000000000001</v>
      </c>
      <c r="T8" s="7">
        <f>VLOOKUP($A8,Sheet3!$1:$963,13,0)</f>
        <v>0</v>
      </c>
      <c r="U8" s="7"/>
      <c r="V8" s="7"/>
      <c r="W8" s="7"/>
      <c r="X8" s="7"/>
    </row>
    <row r="9" spans="1:24" x14ac:dyDescent="0.25">
      <c r="A9" s="5" t="s">
        <v>593</v>
      </c>
      <c r="B9" s="5" t="s">
        <v>594</v>
      </c>
      <c r="C9" s="5" t="s">
        <v>584</v>
      </c>
      <c r="D9" s="6">
        <v>150</v>
      </c>
      <c r="E9" s="6">
        <v>1</v>
      </c>
      <c r="F9" s="6">
        <v>4</v>
      </c>
      <c r="G9" s="6" t="s">
        <v>577</v>
      </c>
      <c r="H9" s="6" t="s">
        <v>578</v>
      </c>
      <c r="I9" s="6" t="s">
        <v>577</v>
      </c>
      <c r="J9" s="6" t="s">
        <v>578</v>
      </c>
      <c r="K9" s="6" t="s">
        <v>577</v>
      </c>
      <c r="L9" s="6" t="s">
        <v>578</v>
      </c>
      <c r="M9" s="6" t="s">
        <v>579</v>
      </c>
      <c r="N9" s="7">
        <f>VLOOKUP($A9,Sheet3!$1:$963,7,0)</f>
        <v>102.17</v>
      </c>
      <c r="O9" s="7">
        <f>VLOOKUP($A9,Sheet3!$1:$963,8,0)</f>
        <v>4.7444600000000001</v>
      </c>
      <c r="P9" s="7">
        <f>VLOOKUP($A9,Sheet3!$1:$963,9,0)</f>
        <v>0.50946000000000002</v>
      </c>
      <c r="Q9" s="7">
        <f>VLOOKUP($A9,Sheet3!$1:$963,10,0)</f>
        <v>6.4652299999999991</v>
      </c>
      <c r="R9" s="7">
        <f>VLOOKUP($A9,Sheet3!$1:$963,11,0)</f>
        <v>1.0230000000000001E-2</v>
      </c>
      <c r="S9" s="7">
        <f>VLOOKUP($A9,Sheet3!$1:$963,12,0)</f>
        <v>0.26878999999999997</v>
      </c>
      <c r="T9" s="7">
        <f>VLOOKUP($A9,Sheet3!$1:$963,13,0)</f>
        <v>0</v>
      </c>
      <c r="U9" s="7"/>
      <c r="V9" s="7"/>
      <c r="W9" s="7"/>
      <c r="X9" s="7"/>
    </row>
    <row r="10" spans="1:24" x14ac:dyDescent="0.25">
      <c r="A10" s="5" t="s">
        <v>595</v>
      </c>
      <c r="B10" s="5" t="s">
        <v>596</v>
      </c>
      <c r="C10" s="5" t="s">
        <v>584</v>
      </c>
      <c r="D10" s="6">
        <v>150</v>
      </c>
      <c r="E10" s="6">
        <v>1</v>
      </c>
      <c r="F10" s="6">
        <v>4</v>
      </c>
      <c r="G10" s="6" t="s">
        <v>577</v>
      </c>
      <c r="H10" s="6" t="s">
        <v>578</v>
      </c>
      <c r="I10" s="6" t="s">
        <v>577</v>
      </c>
      <c r="J10" s="6" t="s">
        <v>578</v>
      </c>
      <c r="K10" s="6" t="s">
        <v>577</v>
      </c>
      <c r="L10" s="6" t="s">
        <v>578</v>
      </c>
      <c r="M10" s="6" t="s">
        <v>579</v>
      </c>
      <c r="N10" s="7">
        <f>VLOOKUP($A10,Sheet3!$1:$963,7,0)</f>
        <v>151.6</v>
      </c>
      <c r="O10" s="7">
        <f>VLOOKUP($A10,Sheet3!$1:$963,8,0)</f>
        <v>7.3270250000000008</v>
      </c>
      <c r="P10" s="7">
        <f>VLOOKUP($A10,Sheet3!$1:$963,9,0)</f>
        <v>0.93062500000000004</v>
      </c>
      <c r="Q10" s="7">
        <f>VLOOKUP($A10,Sheet3!$1:$963,10,0)</f>
        <v>8.788689999999999</v>
      </c>
      <c r="R10" s="7">
        <f>VLOOKUP($A10,Sheet3!$1:$963,11,0)</f>
        <v>0.31649000000000005</v>
      </c>
      <c r="S10" s="7">
        <f>VLOOKUP($A10,Sheet3!$1:$963,12,0)</f>
        <v>0.36940000000000001</v>
      </c>
      <c r="T10" s="7">
        <f>VLOOKUP($A10,Sheet3!$1:$963,13,0)</f>
        <v>11.190000000000001</v>
      </c>
      <c r="U10" s="7"/>
      <c r="V10" s="7"/>
      <c r="W10" s="7"/>
      <c r="X10" s="7"/>
    </row>
    <row r="11" spans="1:24" x14ac:dyDescent="0.25">
      <c r="A11" s="5" t="s">
        <v>597</v>
      </c>
      <c r="B11" s="5" t="s">
        <v>598</v>
      </c>
      <c r="C11" s="5" t="s">
        <v>599</v>
      </c>
      <c r="D11" s="6">
        <v>150</v>
      </c>
      <c r="E11" s="6">
        <v>1</v>
      </c>
      <c r="F11" s="6">
        <v>4</v>
      </c>
      <c r="G11" s="6" t="s">
        <v>577</v>
      </c>
      <c r="H11" s="6" t="s">
        <v>578</v>
      </c>
      <c r="I11" s="6" t="s">
        <v>577</v>
      </c>
      <c r="J11" s="6" t="s">
        <v>578</v>
      </c>
      <c r="K11" s="6" t="s">
        <v>577</v>
      </c>
      <c r="L11" s="6" t="s">
        <v>578</v>
      </c>
      <c r="M11" s="6" t="s">
        <v>579</v>
      </c>
      <c r="N11" s="7">
        <f>VLOOKUP($A11,Sheet3!$1:$963,7,0)</f>
        <v>234.57999999999998</v>
      </c>
      <c r="O11" s="7">
        <f>VLOOKUP($A11,Sheet3!$1:$963,8,0)</f>
        <v>9.4637000000000011</v>
      </c>
      <c r="P11" s="7">
        <f>VLOOKUP($A11,Sheet3!$1:$963,9,0)</f>
        <v>4.2737000000000007</v>
      </c>
      <c r="Q11" s="7">
        <f>VLOOKUP($A11,Sheet3!$1:$963,10,0)</f>
        <v>9.2974999999999994</v>
      </c>
      <c r="R11" s="7">
        <f>VLOOKUP($A11,Sheet3!$1:$963,11,0)</f>
        <v>0.50750000000000006</v>
      </c>
      <c r="S11" s="7">
        <f>VLOOKUP($A11,Sheet3!$1:$963,12,0)</f>
        <v>0.71960000000000013</v>
      </c>
      <c r="T11" s="7">
        <f>VLOOKUP($A11,Sheet3!$1:$963,13,0)</f>
        <v>0</v>
      </c>
      <c r="U11" s="7"/>
      <c r="V11" s="7"/>
      <c r="W11" s="7"/>
      <c r="X11" s="7"/>
    </row>
    <row r="12" spans="1:24" x14ac:dyDescent="0.25">
      <c r="A12" s="5" t="s">
        <v>600</v>
      </c>
      <c r="B12" s="5" t="s">
        <v>601</v>
      </c>
      <c r="C12" s="5" t="s">
        <v>599</v>
      </c>
      <c r="D12" s="6">
        <v>150</v>
      </c>
      <c r="E12" s="6">
        <v>1</v>
      </c>
      <c r="F12" s="6">
        <v>4</v>
      </c>
      <c r="G12" s="6" t="s">
        <v>577</v>
      </c>
      <c r="H12" s="6" t="s">
        <v>578</v>
      </c>
      <c r="I12" s="6" t="s">
        <v>577</v>
      </c>
      <c r="J12" s="6" t="s">
        <v>578</v>
      </c>
      <c r="K12" s="6" t="s">
        <v>577</v>
      </c>
      <c r="L12" s="6" t="s">
        <v>578</v>
      </c>
      <c r="M12" s="6" t="s">
        <v>579</v>
      </c>
      <c r="N12" s="7">
        <f>VLOOKUP($A12,Sheet3!$1:$963,7,0)</f>
        <v>163.18</v>
      </c>
      <c r="O12" s="7">
        <f>VLOOKUP($A12,Sheet3!$1:$963,8,0)</f>
        <v>5.241200000000001</v>
      </c>
      <c r="P12" s="7">
        <f>VLOOKUP($A12,Sheet3!$1:$963,9,0)</f>
        <v>5.241200000000001</v>
      </c>
      <c r="Q12" s="7">
        <f>VLOOKUP($A12,Sheet3!$1:$963,10,0)</f>
        <v>0.59750000000000003</v>
      </c>
      <c r="R12" s="7">
        <f>VLOOKUP($A12,Sheet3!$1:$963,11,0)</f>
        <v>0.59750000000000003</v>
      </c>
      <c r="S12" s="7">
        <f>VLOOKUP($A12,Sheet3!$1:$963,12,0)</f>
        <v>0.71960000000000013</v>
      </c>
      <c r="T12" s="7">
        <f>VLOOKUP($A12,Sheet3!$1:$963,13,0)</f>
        <v>0</v>
      </c>
      <c r="U12" s="7"/>
      <c r="V12" s="7"/>
      <c r="W12" s="7"/>
      <c r="X12" s="7"/>
    </row>
    <row r="13" spans="1:24" x14ac:dyDescent="0.25">
      <c r="A13" s="5" t="s">
        <v>602</v>
      </c>
      <c r="B13" s="5" t="s">
        <v>603</v>
      </c>
      <c r="C13" s="5" t="s">
        <v>604</v>
      </c>
      <c r="D13" s="6">
        <v>150</v>
      </c>
      <c r="E13" s="6">
        <v>1</v>
      </c>
      <c r="F13" s="6">
        <v>4</v>
      </c>
      <c r="G13" s="6" t="s">
        <v>577</v>
      </c>
      <c r="H13" s="6" t="s">
        <v>578</v>
      </c>
      <c r="I13" s="6" t="s">
        <v>577</v>
      </c>
      <c r="J13" s="6" t="s">
        <v>578</v>
      </c>
      <c r="K13" s="6" t="s">
        <v>577</v>
      </c>
      <c r="L13" s="6" t="s">
        <v>578</v>
      </c>
      <c r="M13" s="6" t="s">
        <v>579</v>
      </c>
      <c r="N13" s="7">
        <f>VLOOKUP($A13,Sheet3!$1:$963,7,0)</f>
        <v>205.4</v>
      </c>
      <c r="O13" s="7">
        <f>VLOOKUP($A13,Sheet3!$1:$963,8,0)</f>
        <v>8.6018250000000016</v>
      </c>
      <c r="P13" s="7">
        <f>VLOOKUP($A13,Sheet3!$1:$963,9,0)</f>
        <v>4.5018250000000002</v>
      </c>
      <c r="Q13" s="7">
        <f>VLOOKUP($A13,Sheet3!$1:$963,10,0)</f>
        <v>5.9281000000000006</v>
      </c>
      <c r="R13" s="7">
        <f>VLOOKUP($A13,Sheet3!$1:$963,11,0)</f>
        <v>0.77810000000000001</v>
      </c>
      <c r="S13" s="7">
        <f>VLOOKUP($A13,Sheet3!$1:$963,12,0)</f>
        <v>0.64434999999999998</v>
      </c>
      <c r="T13" s="7">
        <f>VLOOKUP($A13,Sheet3!$1:$963,13,0)</f>
        <v>0</v>
      </c>
      <c r="U13" s="7"/>
      <c r="V13" s="7"/>
      <c r="W13" s="7"/>
      <c r="X13" s="7"/>
    </row>
    <row r="14" spans="1:24" x14ac:dyDescent="0.25">
      <c r="A14" s="5" t="s">
        <v>605</v>
      </c>
      <c r="B14" s="5" t="s">
        <v>606</v>
      </c>
      <c r="C14" s="5" t="s">
        <v>599</v>
      </c>
      <c r="D14" s="6">
        <v>150</v>
      </c>
      <c r="E14" s="6">
        <v>1</v>
      </c>
      <c r="F14" s="6">
        <v>4</v>
      </c>
      <c r="G14" s="6" t="s">
        <v>577</v>
      </c>
      <c r="H14" s="6" t="s">
        <v>578</v>
      </c>
      <c r="I14" s="6" t="s">
        <v>577</v>
      </c>
      <c r="J14" s="6" t="s">
        <v>578</v>
      </c>
      <c r="K14" s="6" t="s">
        <v>577</v>
      </c>
      <c r="L14" s="6" t="s">
        <v>578</v>
      </c>
      <c r="M14" s="6" t="s">
        <v>579</v>
      </c>
      <c r="N14" s="7">
        <f>VLOOKUP($A14,Sheet3!$1:$963,7,0)</f>
        <v>314.39999999999998</v>
      </c>
      <c r="O14" s="7">
        <f>VLOOKUP($A14,Sheet3!$1:$963,8,0)</f>
        <v>7.2</v>
      </c>
      <c r="P14" s="7">
        <f>VLOOKUP($A14,Sheet3!$1:$963,9,0)</f>
        <v>5.58</v>
      </c>
      <c r="Q14" s="7">
        <f>VLOOKUP($A14,Sheet3!$1:$963,10,0)</f>
        <v>10.39</v>
      </c>
      <c r="R14" s="7">
        <f>VLOOKUP($A14,Sheet3!$1:$963,11,0)</f>
        <v>8.6300000000000008</v>
      </c>
      <c r="S14" s="7">
        <f>VLOOKUP($A14,Sheet3!$1:$963,12,0)</f>
        <v>0.14000000000000001</v>
      </c>
      <c r="T14" s="7">
        <f>VLOOKUP($A14,Sheet3!$1:$963,13,0)</f>
        <v>0</v>
      </c>
      <c r="U14" s="7"/>
      <c r="V14" s="7"/>
      <c r="W14" s="7"/>
      <c r="X14" s="7"/>
    </row>
    <row r="15" spans="1:24" x14ac:dyDescent="0.25">
      <c r="A15" s="5" t="s">
        <v>607</v>
      </c>
      <c r="B15" s="5" t="s">
        <v>608</v>
      </c>
      <c r="C15" s="5" t="s">
        <v>599</v>
      </c>
      <c r="D15" s="6">
        <v>150</v>
      </c>
      <c r="E15" s="6">
        <v>1</v>
      </c>
      <c r="F15" s="6">
        <v>4</v>
      </c>
      <c r="G15" s="6" t="s">
        <v>577</v>
      </c>
      <c r="H15" s="6" t="s">
        <v>578</v>
      </c>
      <c r="I15" s="6" t="s">
        <v>577</v>
      </c>
      <c r="J15" s="6" t="s">
        <v>578</v>
      </c>
      <c r="K15" s="6" t="s">
        <v>577</v>
      </c>
      <c r="L15" s="6" t="s">
        <v>578</v>
      </c>
      <c r="M15" s="6" t="s">
        <v>579</v>
      </c>
      <c r="N15" s="7">
        <f>VLOOKUP($A15,Sheet3!$1:$963,7,0)</f>
        <v>249</v>
      </c>
      <c r="O15" s="7">
        <f>VLOOKUP($A15,Sheet3!$1:$963,8,0)</f>
        <v>7.9</v>
      </c>
      <c r="P15" s="7">
        <f>VLOOKUP($A15,Sheet3!$1:$963,9,0)</f>
        <v>7.9</v>
      </c>
      <c r="Q15" s="7">
        <f>VLOOKUP($A15,Sheet3!$1:$963,10,0)</f>
        <v>0.8</v>
      </c>
      <c r="R15" s="7">
        <f>VLOOKUP($A15,Sheet3!$1:$963,11,0)</f>
        <v>0.8</v>
      </c>
      <c r="S15" s="7">
        <f>VLOOKUP($A15,Sheet3!$1:$963,12,0)</f>
        <v>0.2</v>
      </c>
      <c r="T15" s="7">
        <f>VLOOKUP($A15,Sheet3!$1:$963,13,0)</f>
        <v>0</v>
      </c>
      <c r="U15" s="7"/>
      <c r="V15" s="7"/>
      <c r="W15" s="7"/>
      <c r="X15" s="7"/>
    </row>
    <row r="16" spans="1:24" x14ac:dyDescent="0.25">
      <c r="A16" s="5" t="s">
        <v>609</v>
      </c>
      <c r="B16" s="5" t="s">
        <v>610</v>
      </c>
      <c r="C16" s="5" t="s">
        <v>584</v>
      </c>
      <c r="D16" s="6">
        <v>50</v>
      </c>
      <c r="E16" s="6">
        <v>2</v>
      </c>
      <c r="F16" s="6">
        <v>6</v>
      </c>
      <c r="G16" s="6" t="s">
        <v>577</v>
      </c>
      <c r="H16" s="6" t="s">
        <v>578</v>
      </c>
      <c r="I16" s="6" t="s">
        <v>577</v>
      </c>
      <c r="J16" s="6" t="s">
        <v>578</v>
      </c>
      <c r="K16" s="6" t="s">
        <v>577</v>
      </c>
      <c r="L16" s="6" t="s">
        <v>578</v>
      </c>
      <c r="M16" s="6" t="s">
        <v>611</v>
      </c>
      <c r="N16" s="7">
        <f>VLOOKUP($A16,Sheet3!$1:$963,7,0)</f>
        <v>131.19</v>
      </c>
      <c r="O16" s="7">
        <f>VLOOKUP($A16,Sheet3!$1:$963,8,0)</f>
        <v>4.50305</v>
      </c>
      <c r="P16" s="7">
        <f>VLOOKUP($A16,Sheet3!$1:$963,9,0)</f>
        <v>1.2230499999999997</v>
      </c>
      <c r="Q16" s="7">
        <f>VLOOKUP($A16,Sheet3!$1:$963,10,0)</f>
        <v>9.7031199999999984</v>
      </c>
      <c r="R16" s="7">
        <f>VLOOKUP($A16,Sheet3!$1:$963,11,0)</f>
        <v>5.5831200000000001</v>
      </c>
      <c r="S16" s="7">
        <f>VLOOKUP($A16,Sheet3!$1:$963,12,0)</f>
        <v>1.6234999999999999</v>
      </c>
      <c r="T16" s="7">
        <f>VLOOKUP($A16,Sheet3!$1:$963,13,0)</f>
        <v>0</v>
      </c>
      <c r="U16" s="7"/>
      <c r="V16" s="7"/>
      <c r="W16" s="7"/>
      <c r="X16" s="7"/>
    </row>
    <row r="17" spans="1:24" x14ac:dyDescent="0.25">
      <c r="A17" s="5" t="s">
        <v>612</v>
      </c>
      <c r="B17" s="5" t="s">
        <v>613</v>
      </c>
      <c r="C17" s="5" t="s">
        <v>604</v>
      </c>
      <c r="D17" s="6">
        <v>50</v>
      </c>
      <c r="E17" s="6">
        <v>2</v>
      </c>
      <c r="F17" s="6">
        <v>6</v>
      </c>
      <c r="G17" s="6" t="s">
        <v>577</v>
      </c>
      <c r="H17" s="6" t="s">
        <v>578</v>
      </c>
      <c r="I17" s="6" t="s">
        <v>577</v>
      </c>
      <c r="J17" s="6" t="s">
        <v>578</v>
      </c>
      <c r="K17" s="6" t="s">
        <v>577</v>
      </c>
      <c r="L17" s="6" t="s">
        <v>578</v>
      </c>
      <c r="M17" s="6" t="s">
        <v>611</v>
      </c>
      <c r="N17" s="7">
        <f>VLOOKUP($A17,Sheet3!$1:$963,7,0)</f>
        <v>230.58000000000004</v>
      </c>
      <c r="O17" s="7">
        <f>VLOOKUP($A17,Sheet3!$1:$963,8,0)</f>
        <v>8.7484999999999999</v>
      </c>
      <c r="P17" s="7">
        <f>VLOOKUP($A17,Sheet3!$1:$963,9,0)</f>
        <v>0.54849999999999999</v>
      </c>
      <c r="Q17" s="7">
        <f>VLOOKUP($A17,Sheet3!$1:$963,10,0)</f>
        <v>20.44997</v>
      </c>
      <c r="R17" s="7">
        <f>VLOOKUP($A17,Sheet3!$1:$963,11,0)</f>
        <v>10.14997</v>
      </c>
      <c r="S17" s="7">
        <f>VLOOKUP($A17,Sheet3!$1:$963,12,0)</f>
        <v>0.77390000000000014</v>
      </c>
      <c r="T17" s="7">
        <f>VLOOKUP($A17,Sheet3!$1:$963,13,0)</f>
        <v>0</v>
      </c>
      <c r="U17" s="7"/>
      <c r="V17" s="7"/>
      <c r="W17" s="7"/>
      <c r="X17" s="7"/>
    </row>
    <row r="18" spans="1:24" x14ac:dyDescent="0.25">
      <c r="A18" s="5" t="s">
        <v>614</v>
      </c>
      <c r="B18" s="5" t="s">
        <v>615</v>
      </c>
      <c r="C18" s="5" t="s">
        <v>604</v>
      </c>
      <c r="D18" s="6">
        <v>50</v>
      </c>
      <c r="E18" s="6">
        <v>2</v>
      </c>
      <c r="F18" s="6">
        <v>6</v>
      </c>
      <c r="G18" s="6" t="s">
        <v>577</v>
      </c>
      <c r="H18" s="6" t="s">
        <v>578</v>
      </c>
      <c r="I18" s="6" t="s">
        <v>577</v>
      </c>
      <c r="J18" s="6" t="s">
        <v>578</v>
      </c>
      <c r="K18" s="6" t="s">
        <v>577</v>
      </c>
      <c r="L18" s="6" t="s">
        <v>578</v>
      </c>
      <c r="M18" s="6" t="s">
        <v>611</v>
      </c>
      <c r="N18" s="7">
        <f>VLOOKUP($A18,Sheet3!$1:$963,7,0)</f>
        <v>191.26999999999998</v>
      </c>
      <c r="O18" s="7">
        <f>VLOOKUP($A18,Sheet3!$1:$963,8,0)</f>
        <v>9.7585499999999996</v>
      </c>
      <c r="P18" s="7">
        <f>VLOOKUP($A18,Sheet3!$1:$963,9,0)</f>
        <v>1.5585500000000001</v>
      </c>
      <c r="Q18" s="7">
        <f>VLOOKUP($A18,Sheet3!$1:$963,10,0)</f>
        <v>15.5124</v>
      </c>
      <c r="R18" s="7">
        <f>VLOOKUP($A18,Sheet3!$1:$963,11,0)</f>
        <v>5.2123999999999997</v>
      </c>
      <c r="S18" s="7">
        <f>VLOOKUP($A18,Sheet3!$1:$963,12,0)</f>
        <v>1.1557999999999999</v>
      </c>
      <c r="T18" s="7">
        <f>VLOOKUP($A18,Sheet3!$1:$963,13,0)</f>
        <v>0</v>
      </c>
      <c r="U18" s="7"/>
      <c r="V18" s="7"/>
      <c r="W18" s="7"/>
      <c r="X18" s="7"/>
    </row>
    <row r="19" spans="1:24" x14ac:dyDescent="0.25">
      <c r="A19" s="5" t="s">
        <v>616</v>
      </c>
      <c r="B19" s="5" t="s">
        <v>617</v>
      </c>
      <c r="C19" s="5" t="s">
        <v>604</v>
      </c>
      <c r="D19" s="6">
        <v>50</v>
      </c>
      <c r="E19" s="6">
        <v>2</v>
      </c>
      <c r="F19" s="6">
        <v>6</v>
      </c>
      <c r="G19" s="6" t="s">
        <v>577</v>
      </c>
      <c r="H19" s="6" t="s">
        <v>578</v>
      </c>
      <c r="I19" s="6" t="s">
        <v>577</v>
      </c>
      <c r="J19" s="6" t="s">
        <v>578</v>
      </c>
      <c r="K19" s="6" t="s">
        <v>577</v>
      </c>
      <c r="L19" s="6" t="s">
        <v>578</v>
      </c>
      <c r="M19" s="6" t="s">
        <v>611</v>
      </c>
      <c r="N19" s="7">
        <f>VLOOKUP($A19,Sheet3!$1:$963,7,0)</f>
        <v>253.74</v>
      </c>
      <c r="O19" s="7">
        <f>VLOOKUP($A19,Sheet3!$1:$963,8,0)</f>
        <v>10.902039999999998</v>
      </c>
      <c r="P19" s="7">
        <f>VLOOKUP($A19,Sheet3!$1:$963,9,0)</f>
        <v>1.0620399999999999</v>
      </c>
      <c r="Q19" s="7">
        <f>VLOOKUP($A19,Sheet3!$1:$963,10,0)</f>
        <v>22.377899999999997</v>
      </c>
      <c r="R19" s="7">
        <f>VLOOKUP($A19,Sheet3!$1:$963,11,0)</f>
        <v>10.017899999999999</v>
      </c>
      <c r="S19" s="7">
        <f>VLOOKUP($A19,Sheet3!$1:$963,12,0)</f>
        <v>0.61158000000000001</v>
      </c>
      <c r="T19" s="7">
        <f>VLOOKUP($A19,Sheet3!$1:$963,13,0)</f>
        <v>0</v>
      </c>
      <c r="U19" s="7"/>
      <c r="V19" s="7"/>
      <c r="W19" s="7"/>
      <c r="X19" s="7"/>
    </row>
    <row r="20" spans="1:24" x14ac:dyDescent="0.25">
      <c r="A20" s="5" t="s">
        <v>618</v>
      </c>
      <c r="B20" s="5" t="s">
        <v>619</v>
      </c>
      <c r="C20" s="5" t="s">
        <v>604</v>
      </c>
      <c r="D20" s="6">
        <v>50</v>
      </c>
      <c r="E20" s="6">
        <v>2</v>
      </c>
      <c r="F20" s="6">
        <v>6</v>
      </c>
      <c r="G20" s="6" t="s">
        <v>577</v>
      </c>
      <c r="H20" s="6" t="s">
        <v>578</v>
      </c>
      <c r="I20" s="6" t="s">
        <v>577</v>
      </c>
      <c r="J20" s="6" t="s">
        <v>578</v>
      </c>
      <c r="K20" s="6" t="s">
        <v>577</v>
      </c>
      <c r="L20" s="6" t="s">
        <v>578</v>
      </c>
      <c r="M20" s="6" t="s">
        <v>611</v>
      </c>
      <c r="N20" s="7">
        <f>VLOOKUP($A20,Sheet3!$1:$963,7,0)</f>
        <v>255.27999999999997</v>
      </c>
      <c r="O20" s="7">
        <f>VLOOKUP($A20,Sheet3!$1:$963,8,0)</f>
        <v>10.392599999999998</v>
      </c>
      <c r="P20" s="7">
        <f>VLOOKUP($A20,Sheet3!$1:$963,9,0)</f>
        <v>0.55259999999999998</v>
      </c>
      <c r="Q20" s="7">
        <f>VLOOKUP($A20,Sheet3!$1:$963,10,0)</f>
        <v>22.577899999999996</v>
      </c>
      <c r="R20" s="7">
        <f>VLOOKUP($A20,Sheet3!$1:$963,11,0)</f>
        <v>10.217899999999998</v>
      </c>
      <c r="S20" s="7">
        <f>VLOOKUP($A20,Sheet3!$1:$963,12,0)</f>
        <v>0.93729999999999991</v>
      </c>
      <c r="T20" s="7">
        <f>VLOOKUP($A20,Sheet3!$1:$963,13,0)</f>
        <v>0</v>
      </c>
      <c r="U20" s="7"/>
      <c r="V20" s="7"/>
      <c r="W20" s="7"/>
      <c r="X20" s="7"/>
    </row>
    <row r="21" spans="1:24" x14ac:dyDescent="0.25">
      <c r="A21" s="5" t="s">
        <v>620</v>
      </c>
      <c r="B21" s="5" t="s">
        <v>621</v>
      </c>
      <c r="C21" s="5" t="s">
        <v>604</v>
      </c>
      <c r="D21" s="6">
        <v>50</v>
      </c>
      <c r="E21" s="6">
        <v>2</v>
      </c>
      <c r="F21" s="6">
        <v>6</v>
      </c>
      <c r="G21" s="6" t="s">
        <v>577</v>
      </c>
      <c r="H21" s="6" t="s">
        <v>578</v>
      </c>
      <c r="I21" s="6" t="s">
        <v>577</v>
      </c>
      <c r="J21" s="6" t="s">
        <v>578</v>
      </c>
      <c r="K21" s="6" t="s">
        <v>577</v>
      </c>
      <c r="L21" s="6" t="s">
        <v>578</v>
      </c>
      <c r="M21" s="6" t="s">
        <v>611</v>
      </c>
      <c r="N21" s="7">
        <f>VLOOKUP($A21,Sheet3!$1:$963,7,0)</f>
        <v>276.91999999999996</v>
      </c>
      <c r="O21" s="7">
        <f>VLOOKUP($A21,Sheet3!$1:$963,8,0)</f>
        <v>9.2369999999999983</v>
      </c>
      <c r="P21" s="7">
        <f>VLOOKUP($A21,Sheet3!$1:$963,9,0)</f>
        <v>1.0270000000000001</v>
      </c>
      <c r="Q21" s="7">
        <f>VLOOKUP($A21,Sheet3!$1:$963,10,0)</f>
        <v>21.659500000000001</v>
      </c>
      <c r="R21" s="7">
        <f>VLOOKUP($A21,Sheet3!$1:$963,11,0)</f>
        <v>9.6894999999999989</v>
      </c>
      <c r="S21" s="7">
        <f>VLOOKUP($A21,Sheet3!$1:$963,12,0)</f>
        <v>0.87949999999999995</v>
      </c>
      <c r="T21" s="7">
        <f>VLOOKUP($A21,Sheet3!$1:$963,13,0)</f>
        <v>5.4</v>
      </c>
      <c r="U21" s="7"/>
      <c r="V21" s="7"/>
      <c r="W21" s="7"/>
      <c r="X21" s="7"/>
    </row>
    <row r="22" spans="1:24" x14ac:dyDescent="0.25">
      <c r="A22" s="5" t="s">
        <v>622</v>
      </c>
      <c r="B22" s="5" t="s">
        <v>623</v>
      </c>
      <c r="C22" s="5" t="s">
        <v>604</v>
      </c>
      <c r="D22" s="6">
        <v>50</v>
      </c>
      <c r="E22" s="6">
        <v>2</v>
      </c>
      <c r="F22" s="6">
        <v>6</v>
      </c>
      <c r="G22" s="6" t="s">
        <v>578</v>
      </c>
      <c r="H22" s="6" t="s">
        <v>578</v>
      </c>
      <c r="I22" s="6" t="s">
        <v>577</v>
      </c>
      <c r="J22" s="6" t="s">
        <v>578</v>
      </c>
      <c r="K22" s="6" t="s">
        <v>577</v>
      </c>
      <c r="L22" s="6" t="s">
        <v>578</v>
      </c>
      <c r="M22" s="6" t="s">
        <v>611</v>
      </c>
      <c r="N22" s="7">
        <f>VLOOKUP($A22,Sheet3!$1:$963,7,0)</f>
        <v>204.5</v>
      </c>
      <c r="O22" s="7">
        <f>VLOOKUP($A22,Sheet3!$1:$963,8,0)</f>
        <v>6.5447499999999987</v>
      </c>
      <c r="P22" s="7">
        <f>VLOOKUP($A22,Sheet3!$1:$963,9,0)</f>
        <v>0.77200000000000002</v>
      </c>
      <c r="Q22" s="7">
        <f>VLOOKUP($A22,Sheet3!$1:$963,10,0)</f>
        <v>9.1879999999999988</v>
      </c>
      <c r="R22" s="7">
        <f>VLOOKUP($A22,Sheet3!$1:$963,11,0)</f>
        <v>5.0599999999999996</v>
      </c>
      <c r="S22" s="7">
        <f>VLOOKUP($A22,Sheet3!$1:$963,12,0)</f>
        <v>0.216</v>
      </c>
      <c r="T22" s="7">
        <f>VLOOKUP($A22,Sheet3!$1:$963,13,0)</f>
        <v>20.962499999999999</v>
      </c>
      <c r="U22" s="7"/>
      <c r="V22" s="7"/>
      <c r="W22" s="7"/>
      <c r="X22" s="7"/>
    </row>
    <row r="23" spans="1:24" x14ac:dyDescent="0.25">
      <c r="A23" s="5" t="s">
        <v>624</v>
      </c>
      <c r="B23" s="5" t="s">
        <v>625</v>
      </c>
      <c r="C23" s="5" t="s">
        <v>604</v>
      </c>
      <c r="D23" s="6">
        <v>50</v>
      </c>
      <c r="E23" s="6">
        <v>2</v>
      </c>
      <c r="F23" s="6">
        <v>6</v>
      </c>
      <c r="G23" s="6" t="s">
        <v>578</v>
      </c>
      <c r="H23" s="6" t="s">
        <v>578</v>
      </c>
      <c r="I23" s="6" t="s">
        <v>577</v>
      </c>
      <c r="J23" s="6" t="s">
        <v>578</v>
      </c>
      <c r="K23" s="6" t="s">
        <v>577</v>
      </c>
      <c r="L23" s="6" t="s">
        <v>578</v>
      </c>
      <c r="M23" s="6" t="s">
        <v>611</v>
      </c>
      <c r="N23" s="7">
        <f>VLOOKUP($A23,Sheet3!$1:$963,7,0)</f>
        <v>177.5</v>
      </c>
      <c r="O23" s="7">
        <f>VLOOKUP($A23,Sheet3!$1:$963,8,0)</f>
        <v>7.8746</v>
      </c>
      <c r="P23" s="7">
        <f>VLOOKUP($A23,Sheet3!$1:$963,9,0)</f>
        <v>0.2666</v>
      </c>
      <c r="Q23" s="7">
        <f>VLOOKUP($A23,Sheet3!$1:$963,10,0)</f>
        <v>6.9295999999999989</v>
      </c>
      <c r="R23" s="7">
        <f>VLOOKUP($A23,Sheet3!$1:$963,11,0)</f>
        <v>2.2136</v>
      </c>
      <c r="S23" s="7">
        <f>VLOOKUP($A23,Sheet3!$1:$963,12,0)</f>
        <v>0.9405</v>
      </c>
      <c r="T23" s="7">
        <f>VLOOKUP($A23,Sheet3!$1:$963,13,0)</f>
        <v>27</v>
      </c>
      <c r="U23" s="7"/>
      <c r="V23" s="7"/>
      <c r="W23" s="7"/>
      <c r="X23" s="7"/>
    </row>
    <row r="24" spans="1:24" x14ac:dyDescent="0.25">
      <c r="A24" s="5" t="s">
        <v>626</v>
      </c>
      <c r="B24" s="5" t="s">
        <v>627</v>
      </c>
      <c r="C24" s="5" t="s">
        <v>604</v>
      </c>
      <c r="D24" s="6">
        <v>50</v>
      </c>
      <c r="E24" s="6">
        <v>2</v>
      </c>
      <c r="F24" s="6">
        <v>6</v>
      </c>
      <c r="G24" s="6" t="s">
        <v>577</v>
      </c>
      <c r="H24" s="6" t="s">
        <v>578</v>
      </c>
      <c r="I24" s="6" t="s">
        <v>577</v>
      </c>
      <c r="J24" s="6" t="s">
        <v>578</v>
      </c>
      <c r="K24" s="6" t="s">
        <v>577</v>
      </c>
      <c r="L24" s="6" t="s">
        <v>578</v>
      </c>
      <c r="M24" s="6" t="s">
        <v>611</v>
      </c>
      <c r="N24" s="7">
        <f>VLOOKUP($A24,Sheet3!$1:$963,7,0)</f>
        <v>174.79999999999998</v>
      </c>
      <c r="O24" s="7">
        <f>VLOOKUP($A24,Sheet3!$1:$963,8,0)</f>
        <v>9.8920000000000012</v>
      </c>
      <c r="P24" s="7">
        <f>VLOOKUP($A24,Sheet3!$1:$963,9,0)</f>
        <v>9.5920000000000005</v>
      </c>
      <c r="Q24" s="7">
        <f>VLOOKUP($A24,Sheet3!$1:$963,10,0)</f>
        <v>14.752000000000001</v>
      </c>
      <c r="R24" s="7">
        <f>VLOOKUP($A24,Sheet3!$1:$963,11,0)</f>
        <v>14.752000000000001</v>
      </c>
      <c r="S24" s="7">
        <f>VLOOKUP($A24,Sheet3!$1:$963,12,0)</f>
        <v>0.35200000000000004</v>
      </c>
      <c r="T24" s="7">
        <f>VLOOKUP($A24,Sheet3!$1:$963,13,0)</f>
        <v>0</v>
      </c>
      <c r="U24" s="7"/>
      <c r="V24" s="7"/>
      <c r="W24" s="7"/>
      <c r="X24" s="7"/>
    </row>
    <row r="25" spans="1:24" x14ac:dyDescent="0.25">
      <c r="A25" s="5" t="s">
        <v>628</v>
      </c>
      <c r="B25" s="5" t="s">
        <v>629</v>
      </c>
      <c r="C25" s="5" t="s">
        <v>604</v>
      </c>
      <c r="D25" s="6">
        <v>50</v>
      </c>
      <c r="E25" s="6">
        <v>2</v>
      </c>
      <c r="F25" s="6">
        <v>6</v>
      </c>
      <c r="G25" s="6" t="s">
        <v>577</v>
      </c>
      <c r="H25" s="6" t="s">
        <v>578</v>
      </c>
      <c r="I25" s="6" t="s">
        <v>577</v>
      </c>
      <c r="J25" s="6" t="s">
        <v>578</v>
      </c>
      <c r="K25" s="6" t="s">
        <v>577</v>
      </c>
      <c r="L25" s="6" t="s">
        <v>578</v>
      </c>
      <c r="M25" s="6" t="s">
        <v>611</v>
      </c>
      <c r="N25" s="7">
        <f>VLOOKUP($A25,Sheet3!$1:$963,7,0)</f>
        <v>92.15</v>
      </c>
      <c r="O25" s="7">
        <f>VLOOKUP($A25,Sheet3!$1:$963,8,0)</f>
        <v>10.573</v>
      </c>
      <c r="P25" s="7">
        <f>VLOOKUP($A25,Sheet3!$1:$963,9,0)</f>
        <v>10.573</v>
      </c>
      <c r="Q25" s="7">
        <f>VLOOKUP($A25,Sheet3!$1:$963,10,0)</f>
        <v>5.2380000000000004</v>
      </c>
      <c r="R25" s="7">
        <f>VLOOKUP($A25,Sheet3!$1:$963,11,0)</f>
        <v>5.2380000000000004</v>
      </c>
      <c r="S25" s="7">
        <f>VLOOKUP($A25,Sheet3!$1:$963,12,0)</f>
        <v>0.38800000000000007</v>
      </c>
      <c r="T25" s="7">
        <f>VLOOKUP($A25,Sheet3!$1:$963,13,0)</f>
        <v>0</v>
      </c>
      <c r="U25" s="7"/>
      <c r="V25" s="7"/>
      <c r="W25" s="7"/>
      <c r="X25" s="7"/>
    </row>
    <row r="26" spans="1:24" x14ac:dyDescent="0.25">
      <c r="A26" s="5" t="s">
        <v>630</v>
      </c>
      <c r="B26" s="5" t="s">
        <v>631</v>
      </c>
      <c r="C26" s="5" t="s">
        <v>604</v>
      </c>
      <c r="D26" s="6">
        <v>50</v>
      </c>
      <c r="E26" s="6">
        <v>2</v>
      </c>
      <c r="F26" s="6">
        <v>6</v>
      </c>
      <c r="G26" s="6" t="s">
        <v>578</v>
      </c>
      <c r="H26" s="6" t="s">
        <v>578</v>
      </c>
      <c r="I26" s="6" t="s">
        <v>577</v>
      </c>
      <c r="J26" s="6" t="s">
        <v>578</v>
      </c>
      <c r="K26" s="6" t="s">
        <v>577</v>
      </c>
      <c r="L26" s="6" t="s">
        <v>578</v>
      </c>
      <c r="M26" s="6" t="s">
        <v>611</v>
      </c>
      <c r="N26" s="7">
        <f>VLOOKUP($A26,Sheet3!$1:$963,7,0)</f>
        <v>29.33</v>
      </c>
      <c r="O26" s="7">
        <f>VLOOKUP($A26,Sheet3!$1:$963,8,0)</f>
        <v>1.8714</v>
      </c>
      <c r="P26" s="7">
        <f>VLOOKUP($A26,Sheet3!$1:$963,9,0)</f>
        <v>1.5713999999999999</v>
      </c>
      <c r="Q26" s="7">
        <f>VLOOKUP($A26,Sheet3!$1:$963,10,0)</f>
        <v>8.7300000000000003E-2</v>
      </c>
      <c r="R26" s="7">
        <f>VLOOKUP($A26,Sheet3!$1:$963,11,0)</f>
        <v>8.7300000000000003E-2</v>
      </c>
      <c r="S26" s="7">
        <f>VLOOKUP($A26,Sheet3!$1:$963,12,0)</f>
        <v>1.3968</v>
      </c>
      <c r="T26" s="7">
        <f>VLOOKUP($A26,Sheet3!$1:$963,13,0)</f>
        <v>0</v>
      </c>
      <c r="U26" s="7"/>
      <c r="V26" s="7"/>
      <c r="W26" s="7"/>
      <c r="X26" s="7"/>
    </row>
    <row r="27" spans="1:24" x14ac:dyDescent="0.25">
      <c r="A27" s="5" t="s">
        <v>632</v>
      </c>
      <c r="B27" s="5" t="s">
        <v>633</v>
      </c>
      <c r="C27" s="5" t="s">
        <v>584</v>
      </c>
      <c r="D27" s="6">
        <v>50</v>
      </c>
      <c r="E27" s="6">
        <v>2</v>
      </c>
      <c r="F27" s="6">
        <v>6</v>
      </c>
      <c r="G27" s="6" t="s">
        <v>578</v>
      </c>
      <c r="H27" s="6" t="s">
        <v>578</v>
      </c>
      <c r="I27" s="6" t="s">
        <v>577</v>
      </c>
      <c r="J27" s="6" t="s">
        <v>578</v>
      </c>
      <c r="K27" s="6" t="s">
        <v>577</v>
      </c>
      <c r="L27" s="6" t="s">
        <v>578</v>
      </c>
      <c r="M27" s="6" t="s">
        <v>611</v>
      </c>
      <c r="N27" s="7">
        <f>VLOOKUP($A27,Sheet3!$1:$963,7,0)</f>
        <v>73.259999999999991</v>
      </c>
      <c r="O27" s="7">
        <f>VLOOKUP($A27,Sheet3!$1:$963,8,0)</f>
        <v>1.2911000000000001</v>
      </c>
      <c r="P27" s="7">
        <f>VLOOKUP($A27,Sheet3!$1:$963,9,0)</f>
        <v>1.2911000000000001</v>
      </c>
      <c r="Q27" s="7">
        <f>VLOOKUP($A27,Sheet3!$1:$963,10,0)</f>
        <v>5.2610999999999999</v>
      </c>
      <c r="R27" s="7">
        <f>VLOOKUP($A27,Sheet3!$1:$963,11,0)</f>
        <v>5.2610999999999999</v>
      </c>
      <c r="S27" s="7">
        <f>VLOOKUP($A27,Sheet3!$1:$963,12,0)</f>
        <v>1.7290000000000001</v>
      </c>
      <c r="T27" s="7">
        <f>VLOOKUP($A27,Sheet3!$1:$963,13,0)</f>
        <v>0</v>
      </c>
      <c r="U27" s="7"/>
      <c r="V27" s="7"/>
      <c r="W27" s="7"/>
      <c r="X27" s="7"/>
    </row>
    <row r="28" spans="1:24" x14ac:dyDescent="0.25">
      <c r="A28" s="5" t="s">
        <v>634</v>
      </c>
      <c r="B28" s="5" t="s">
        <v>635</v>
      </c>
      <c r="C28" s="5" t="s">
        <v>604</v>
      </c>
      <c r="D28" s="6">
        <v>50</v>
      </c>
      <c r="E28" s="6">
        <v>2</v>
      </c>
      <c r="F28" s="6">
        <v>6</v>
      </c>
      <c r="G28" s="6" t="s">
        <v>578</v>
      </c>
      <c r="H28" s="6" t="s">
        <v>578</v>
      </c>
      <c r="I28" s="6" t="s">
        <v>577</v>
      </c>
      <c r="J28" s="6" t="s">
        <v>578</v>
      </c>
      <c r="K28" s="6" t="s">
        <v>577</v>
      </c>
      <c r="L28" s="6" t="s">
        <v>578</v>
      </c>
      <c r="M28" s="6" t="s">
        <v>611</v>
      </c>
      <c r="N28" s="7">
        <f>VLOOKUP($A28,Sheet3!$1:$963,7,0)</f>
        <v>166.75000000000003</v>
      </c>
      <c r="O28" s="7">
        <f>VLOOKUP($A28,Sheet3!$1:$963,8,0)</f>
        <v>12.511900000000001</v>
      </c>
      <c r="P28" s="7">
        <f>VLOOKUP($A28,Sheet3!$1:$963,9,0)</f>
        <v>5.0854000000000008</v>
      </c>
      <c r="Q28" s="7">
        <f>VLOOKUP($A28,Sheet3!$1:$963,10,0)</f>
        <v>11.892700000000001</v>
      </c>
      <c r="R28" s="7">
        <f>VLOOKUP($A28,Sheet3!$1:$963,11,0)</f>
        <v>2.4112000000000005</v>
      </c>
      <c r="S28" s="7">
        <f>VLOOKUP($A28,Sheet3!$1:$963,12,0)</f>
        <v>0.2626</v>
      </c>
      <c r="T28" s="7">
        <f>VLOOKUP($A28,Sheet3!$1:$963,13,0)</f>
        <v>29.988000000000003</v>
      </c>
      <c r="U28" s="7"/>
      <c r="V28" s="7"/>
      <c r="W28" s="7"/>
      <c r="X28" s="7"/>
    </row>
    <row r="29" spans="1:24" x14ac:dyDescent="0.25">
      <c r="A29" s="5" t="s">
        <v>636</v>
      </c>
      <c r="B29" s="5" t="s">
        <v>637</v>
      </c>
      <c r="C29" s="5" t="s">
        <v>604</v>
      </c>
      <c r="D29" s="6">
        <v>50</v>
      </c>
      <c r="E29" s="6">
        <v>2</v>
      </c>
      <c r="F29" s="6">
        <v>6</v>
      </c>
      <c r="G29" s="6" t="s">
        <v>578</v>
      </c>
      <c r="H29" s="6" t="s">
        <v>578</v>
      </c>
      <c r="I29" s="6" t="s">
        <v>577</v>
      </c>
      <c r="J29" s="6" t="s">
        <v>578</v>
      </c>
      <c r="K29" s="6" t="s">
        <v>577</v>
      </c>
      <c r="L29" s="6" t="s">
        <v>578</v>
      </c>
      <c r="M29" s="6" t="s">
        <v>611</v>
      </c>
      <c r="N29" s="7">
        <f>VLOOKUP($A29,Sheet3!$1:$963,7,0)</f>
        <v>103.76</v>
      </c>
      <c r="O29" s="7">
        <f>VLOOKUP($A29,Sheet3!$1:$963,8,0)</f>
        <v>3.2280000000000002</v>
      </c>
      <c r="P29" s="7">
        <f>VLOOKUP($A29,Sheet3!$1:$963,9,0)</f>
        <v>0.83800000000000008</v>
      </c>
      <c r="Q29" s="7">
        <f>VLOOKUP($A29,Sheet3!$1:$963,10,0)</f>
        <v>7.8294000000000006</v>
      </c>
      <c r="R29" s="7">
        <f>VLOOKUP($A29,Sheet3!$1:$963,11,0)</f>
        <v>5.33</v>
      </c>
      <c r="S29" s="7">
        <f>VLOOKUP($A29,Sheet3!$1:$963,12,0)</f>
        <v>1.605</v>
      </c>
      <c r="T29" s="7">
        <f>VLOOKUP($A29,Sheet3!$1:$963,13,0)</f>
        <v>155.584</v>
      </c>
      <c r="U29" s="7"/>
      <c r="V29" s="7"/>
      <c r="W29" s="7"/>
      <c r="X29" s="7"/>
    </row>
    <row r="30" spans="1:24" x14ac:dyDescent="0.25">
      <c r="A30" s="5" t="s">
        <v>638</v>
      </c>
      <c r="B30" s="5" t="s">
        <v>639</v>
      </c>
      <c r="C30" s="5" t="s">
        <v>604</v>
      </c>
      <c r="D30" s="6">
        <v>50</v>
      </c>
      <c r="E30" s="6">
        <v>2</v>
      </c>
      <c r="F30" s="6">
        <v>6</v>
      </c>
      <c r="G30" s="6" t="s">
        <v>578</v>
      </c>
      <c r="H30" s="6" t="s">
        <v>578</v>
      </c>
      <c r="I30" s="6" t="s">
        <v>577</v>
      </c>
      <c r="J30" s="6" t="s">
        <v>578</v>
      </c>
      <c r="K30" s="6" t="s">
        <v>577</v>
      </c>
      <c r="L30" s="6" t="s">
        <v>578</v>
      </c>
      <c r="M30" s="6" t="s">
        <v>611</v>
      </c>
      <c r="N30" s="7">
        <f>VLOOKUP($A30,Sheet3!$1:$963,7,0)</f>
        <v>116.7</v>
      </c>
      <c r="O30" s="7">
        <f>VLOOKUP($A30,Sheet3!$1:$963,8,0)</f>
        <v>1.6789999999999998</v>
      </c>
      <c r="P30" s="7">
        <f>VLOOKUP($A30,Sheet3!$1:$963,9,0)</f>
        <v>0.91399999999999992</v>
      </c>
      <c r="Q30" s="7">
        <f>VLOOKUP($A30,Sheet3!$1:$963,10,0)</f>
        <v>10.0215</v>
      </c>
      <c r="R30" s="7">
        <f>VLOOKUP($A30,Sheet3!$1:$963,11,0)</f>
        <v>10.02</v>
      </c>
      <c r="S30" s="7">
        <f>VLOOKUP($A30,Sheet3!$1:$963,12,0)</f>
        <v>0.9870000000000001</v>
      </c>
      <c r="T30" s="7">
        <f>VLOOKUP($A30,Sheet3!$1:$963,13,0)</f>
        <v>0</v>
      </c>
      <c r="U30" s="7"/>
      <c r="V30" s="7"/>
      <c r="W30" s="7"/>
      <c r="X30" s="7"/>
    </row>
    <row r="31" spans="1:24" x14ac:dyDescent="0.25">
      <c r="A31" s="5" t="s">
        <v>640</v>
      </c>
      <c r="B31" s="5" t="s">
        <v>641</v>
      </c>
      <c r="C31" s="5" t="s">
        <v>604</v>
      </c>
      <c r="D31" s="6">
        <v>50</v>
      </c>
      <c r="E31" s="6">
        <v>2</v>
      </c>
      <c r="F31" s="6">
        <v>6</v>
      </c>
      <c r="G31" s="6" t="s">
        <v>578</v>
      </c>
      <c r="H31" s="6" t="s">
        <v>578</v>
      </c>
      <c r="I31" s="6" t="s">
        <v>577</v>
      </c>
      <c r="J31" s="6" t="s">
        <v>578</v>
      </c>
      <c r="K31" s="6" t="s">
        <v>577</v>
      </c>
      <c r="L31" s="6" t="s">
        <v>578</v>
      </c>
      <c r="M31" s="6" t="s">
        <v>611</v>
      </c>
      <c r="N31" s="7">
        <f>VLOOKUP($A31,Sheet3!$1:$963,7,0)</f>
        <v>266.45</v>
      </c>
      <c r="O31" s="7">
        <f>VLOOKUP($A31,Sheet3!$1:$963,8,0)</f>
        <v>8.9392200000000006</v>
      </c>
      <c r="P31" s="7">
        <f>VLOOKUP($A31,Sheet3!$1:$963,9,0)</f>
        <v>0.28922000000000003</v>
      </c>
      <c r="Q31" s="7">
        <f>VLOOKUP($A31,Sheet3!$1:$963,10,0)</f>
        <v>19.68684</v>
      </c>
      <c r="R31" s="7">
        <f>VLOOKUP($A31,Sheet3!$1:$963,11,0)</f>
        <v>5.0368399999999989</v>
      </c>
      <c r="S31" s="7">
        <f>VLOOKUP($A31,Sheet3!$1:$963,12,0)</f>
        <v>0.21697999999999998</v>
      </c>
      <c r="T31" s="7">
        <f>VLOOKUP($A31,Sheet3!$1:$963,13,0)</f>
        <v>0</v>
      </c>
      <c r="U31" s="7"/>
      <c r="V31" s="7"/>
      <c r="W31" s="7"/>
      <c r="X31" s="7"/>
    </row>
    <row r="32" spans="1:24" x14ac:dyDescent="0.25">
      <c r="A32" s="5" t="s">
        <v>642</v>
      </c>
      <c r="B32" s="5" t="s">
        <v>643</v>
      </c>
      <c r="C32" s="5" t="s">
        <v>584</v>
      </c>
      <c r="D32" s="6">
        <v>50</v>
      </c>
      <c r="E32" s="6">
        <v>2</v>
      </c>
      <c r="F32" s="6">
        <v>6</v>
      </c>
      <c r="G32" s="6" t="s">
        <v>578</v>
      </c>
      <c r="H32" s="6" t="s">
        <v>578</v>
      </c>
      <c r="I32" s="6" t="s">
        <v>577</v>
      </c>
      <c r="J32" s="6" t="s">
        <v>578</v>
      </c>
      <c r="K32" s="6" t="s">
        <v>577</v>
      </c>
      <c r="L32" s="6" t="s">
        <v>578</v>
      </c>
      <c r="M32" s="6" t="s">
        <v>611</v>
      </c>
      <c r="N32" s="7">
        <f>VLOOKUP($A32,Sheet3!$1:$963,7,0)</f>
        <v>43.400000000000006</v>
      </c>
      <c r="O32" s="7">
        <f>VLOOKUP($A32,Sheet3!$1:$963,8,0)</f>
        <v>1.2373999999999998</v>
      </c>
      <c r="P32" s="7">
        <f>VLOOKUP($A32,Sheet3!$1:$963,9,0)</f>
        <v>1.2373999999999998</v>
      </c>
      <c r="Q32" s="7">
        <f>VLOOKUP($A32,Sheet3!$1:$963,10,0)</f>
        <v>3.0222000000000002</v>
      </c>
      <c r="R32" s="7">
        <f>VLOOKUP($A32,Sheet3!$1:$963,11,0)</f>
        <v>3.0222000000000002</v>
      </c>
      <c r="S32" s="7">
        <f>VLOOKUP($A32,Sheet3!$1:$963,12,0)</f>
        <v>1.3196000000000001</v>
      </c>
      <c r="T32" s="7">
        <f>VLOOKUP($A32,Sheet3!$1:$963,13,0)</f>
        <v>0</v>
      </c>
      <c r="U32" s="7"/>
      <c r="V32" s="7"/>
      <c r="W32" s="7"/>
      <c r="X32" s="7"/>
    </row>
    <row r="33" spans="1:24" x14ac:dyDescent="0.25">
      <c r="A33" s="5" t="s">
        <v>644</v>
      </c>
      <c r="B33" s="5" t="s">
        <v>645</v>
      </c>
      <c r="C33" s="5" t="s">
        <v>584</v>
      </c>
      <c r="D33" s="6">
        <v>50</v>
      </c>
      <c r="E33" s="6">
        <v>2</v>
      </c>
      <c r="F33" s="6">
        <v>6</v>
      </c>
      <c r="G33" s="6" t="s">
        <v>578</v>
      </c>
      <c r="H33" s="6" t="s">
        <v>578</v>
      </c>
      <c r="I33" s="6" t="s">
        <v>577</v>
      </c>
      <c r="J33" s="6" t="s">
        <v>578</v>
      </c>
      <c r="K33" s="6" t="s">
        <v>577</v>
      </c>
      <c r="L33" s="6" t="s">
        <v>578</v>
      </c>
      <c r="M33" s="6" t="s">
        <v>611</v>
      </c>
      <c r="N33" s="7">
        <f>VLOOKUP($A33,Sheet3!$1:$963,7,0)</f>
        <v>83.234999999999999</v>
      </c>
      <c r="O33" s="7">
        <f>VLOOKUP($A33,Sheet3!$1:$963,8,0)</f>
        <v>10.778499999999999</v>
      </c>
      <c r="P33" s="7">
        <f>VLOOKUP($A33,Sheet3!$1:$963,9,0)</f>
        <v>0.51200000000000001</v>
      </c>
      <c r="Q33" s="7">
        <f>VLOOKUP($A33,Sheet3!$1:$963,10,0)</f>
        <v>3.8270499999999998</v>
      </c>
      <c r="R33" s="7">
        <f>VLOOKUP($A33,Sheet3!$1:$963,11,0)</f>
        <v>5.4000000000000006E-2</v>
      </c>
      <c r="S33" s="7">
        <f>VLOOKUP($A33,Sheet3!$1:$963,12,0)</f>
        <v>0.24750000000000005</v>
      </c>
      <c r="T33" s="7">
        <f>VLOOKUP($A33,Sheet3!$1:$963,13,0)</f>
        <v>36.113</v>
      </c>
      <c r="U33" s="7"/>
      <c r="V33" s="7"/>
      <c r="W33" s="7"/>
      <c r="X33" s="7"/>
    </row>
    <row r="34" spans="1:24" x14ac:dyDescent="0.25">
      <c r="A34" s="5" t="s">
        <v>646</v>
      </c>
      <c r="B34" s="5" t="s">
        <v>647</v>
      </c>
      <c r="C34" s="5" t="s">
        <v>584</v>
      </c>
      <c r="D34" s="6">
        <v>50</v>
      </c>
      <c r="E34" s="6">
        <v>2</v>
      </c>
      <c r="F34" s="6">
        <v>6</v>
      </c>
      <c r="G34" s="6" t="s">
        <v>578</v>
      </c>
      <c r="H34" s="6" t="s">
        <v>578</v>
      </c>
      <c r="I34" s="6" t="s">
        <v>577</v>
      </c>
      <c r="J34" s="6" t="s">
        <v>578</v>
      </c>
      <c r="K34" s="6" t="s">
        <v>577</v>
      </c>
      <c r="L34" s="6" t="s">
        <v>578</v>
      </c>
      <c r="M34" s="6" t="s">
        <v>611</v>
      </c>
      <c r="N34" s="7">
        <f>VLOOKUP($A34,Sheet3!$1:$963,7,0)</f>
        <v>43.960000000000008</v>
      </c>
      <c r="O34" s="7">
        <f>VLOOKUP($A34,Sheet3!$1:$963,8,0)</f>
        <v>2.1219399999999999</v>
      </c>
      <c r="P34" s="7">
        <f>VLOOKUP($A34,Sheet3!$1:$963,9,0)</f>
        <v>0.23444000000000004</v>
      </c>
      <c r="Q34" s="7">
        <f>VLOOKUP($A34,Sheet3!$1:$963,10,0)</f>
        <v>2.28823</v>
      </c>
      <c r="R34" s="7">
        <f>VLOOKUP($A34,Sheet3!$1:$963,11,0)</f>
        <v>1.6021800000000002</v>
      </c>
      <c r="S34" s="7">
        <f>VLOOKUP($A34,Sheet3!$1:$963,12,0)</f>
        <v>0.61295999999999995</v>
      </c>
      <c r="T34" s="7">
        <f>VLOOKUP($A34,Sheet3!$1:$963,13,0)</f>
        <v>6.5659999999999998</v>
      </c>
      <c r="U34" s="7"/>
      <c r="V34" s="7"/>
      <c r="W34" s="7"/>
      <c r="X34" s="7"/>
    </row>
    <row r="35" spans="1:24" x14ac:dyDescent="0.25">
      <c r="A35" s="5" t="s">
        <v>648</v>
      </c>
      <c r="B35" s="5" t="s">
        <v>649</v>
      </c>
      <c r="C35" s="5" t="s">
        <v>604</v>
      </c>
      <c r="D35" s="6">
        <v>50</v>
      </c>
      <c r="E35" s="6">
        <v>2</v>
      </c>
      <c r="F35" s="6">
        <v>6</v>
      </c>
      <c r="G35" s="6" t="s">
        <v>578</v>
      </c>
      <c r="H35" s="6" t="s">
        <v>578</v>
      </c>
      <c r="I35" s="6" t="s">
        <v>577</v>
      </c>
      <c r="J35" s="6" t="s">
        <v>578</v>
      </c>
      <c r="K35" s="6" t="s">
        <v>577</v>
      </c>
      <c r="L35" s="6" t="s">
        <v>578</v>
      </c>
      <c r="M35" s="6" t="s">
        <v>611</v>
      </c>
      <c r="N35" s="7">
        <f>VLOOKUP($A35,Sheet3!$1:$963,7,0)</f>
        <v>84.864999999999995</v>
      </c>
      <c r="O35" s="7">
        <f>VLOOKUP($A35,Sheet3!$1:$963,8,0)</f>
        <v>8.5824599999999993</v>
      </c>
      <c r="P35" s="7">
        <f>VLOOKUP($A35,Sheet3!$1:$963,9,0)</f>
        <v>0.47696</v>
      </c>
      <c r="Q35" s="7">
        <f>VLOOKUP($A35,Sheet3!$1:$963,10,0)</f>
        <v>3.8775200000000005</v>
      </c>
      <c r="R35" s="7">
        <f>VLOOKUP($A35,Sheet3!$1:$963,11,0)</f>
        <v>2.5574700000000004</v>
      </c>
      <c r="S35" s="7">
        <f>VLOOKUP($A35,Sheet3!$1:$963,12,0)</f>
        <v>0.30217000000000005</v>
      </c>
      <c r="T35" s="7">
        <f>VLOOKUP($A35,Sheet3!$1:$963,13,0)</f>
        <v>24</v>
      </c>
      <c r="U35" s="7"/>
      <c r="V35" s="7"/>
      <c r="W35" s="7"/>
      <c r="X35" s="7"/>
    </row>
    <row r="36" spans="1:24" x14ac:dyDescent="0.25">
      <c r="A36" s="5" t="s">
        <v>650</v>
      </c>
      <c r="B36" s="5" t="s">
        <v>651</v>
      </c>
      <c r="C36" s="5" t="s">
        <v>604</v>
      </c>
      <c r="D36" s="6">
        <v>50</v>
      </c>
      <c r="E36" s="6">
        <v>2</v>
      </c>
      <c r="F36" s="6">
        <v>6</v>
      </c>
      <c r="G36" s="6" t="s">
        <v>578</v>
      </c>
      <c r="H36" s="6" t="s">
        <v>578</v>
      </c>
      <c r="I36" s="6" t="s">
        <v>577</v>
      </c>
      <c r="J36" s="6" t="s">
        <v>578</v>
      </c>
      <c r="K36" s="6" t="s">
        <v>577</v>
      </c>
      <c r="L36" s="6" t="s">
        <v>578</v>
      </c>
      <c r="M36" s="6" t="s">
        <v>611</v>
      </c>
      <c r="N36" s="7">
        <f>VLOOKUP($A36,Sheet3!$1:$963,7,0)</f>
        <v>73.284999999999997</v>
      </c>
      <c r="O36" s="7">
        <f>VLOOKUP($A36,Sheet3!$1:$963,8,0)</f>
        <v>2.4990000000000001</v>
      </c>
      <c r="P36" s="7">
        <f>VLOOKUP($A36,Sheet3!$1:$963,9,0)</f>
        <v>2.4990000000000001</v>
      </c>
      <c r="Q36" s="7">
        <f>VLOOKUP($A36,Sheet3!$1:$963,10,0)</f>
        <v>5.1188000000000002</v>
      </c>
      <c r="R36" s="7">
        <f>VLOOKUP($A36,Sheet3!$1:$963,11,0)</f>
        <v>5.1188000000000002</v>
      </c>
      <c r="S36" s="7">
        <f>VLOOKUP($A36,Sheet3!$1:$963,12,0)</f>
        <v>1.2115</v>
      </c>
      <c r="T36" s="7">
        <f>VLOOKUP($A36,Sheet3!$1:$963,13,0)</f>
        <v>0</v>
      </c>
      <c r="U36" s="7"/>
      <c r="V36" s="7"/>
      <c r="W36" s="7"/>
      <c r="X36" s="7"/>
    </row>
    <row r="37" spans="1:24" x14ac:dyDescent="0.25">
      <c r="A37" s="5" t="s">
        <v>652</v>
      </c>
      <c r="B37" s="5" t="s">
        <v>653</v>
      </c>
      <c r="C37" s="5" t="s">
        <v>604</v>
      </c>
      <c r="D37" s="6">
        <v>50</v>
      </c>
      <c r="E37" s="6">
        <v>2</v>
      </c>
      <c r="F37" s="6">
        <v>6</v>
      </c>
      <c r="G37" s="6" t="s">
        <v>578</v>
      </c>
      <c r="H37" s="6" t="s">
        <v>578</v>
      </c>
      <c r="I37" s="6" t="s">
        <v>577</v>
      </c>
      <c r="J37" s="6" t="s">
        <v>578</v>
      </c>
      <c r="K37" s="6" t="s">
        <v>577</v>
      </c>
      <c r="L37" s="6" t="s">
        <v>578</v>
      </c>
      <c r="M37" s="6" t="s">
        <v>611</v>
      </c>
      <c r="N37" s="7">
        <f>VLOOKUP($A37,Sheet3!$1:$963,7,0)</f>
        <v>15.3</v>
      </c>
      <c r="O37" s="7">
        <f>VLOOKUP($A37,Sheet3!$1:$963,8,0)</f>
        <v>0.94499999999999995</v>
      </c>
      <c r="P37" s="7">
        <f>VLOOKUP($A37,Sheet3!$1:$963,9,0)</f>
        <v>0.94499999999999995</v>
      </c>
      <c r="Q37" s="7">
        <f>VLOOKUP($A37,Sheet3!$1:$963,10,0)</f>
        <v>0.13500000000000001</v>
      </c>
      <c r="R37" s="7">
        <f>VLOOKUP($A37,Sheet3!$1:$963,11,0)</f>
        <v>0.13500000000000001</v>
      </c>
      <c r="S37" s="7">
        <f>VLOOKUP($A37,Sheet3!$1:$963,12,0)</f>
        <v>1.2150000000000001</v>
      </c>
      <c r="T37" s="7">
        <f>VLOOKUP($A37,Sheet3!$1:$963,13,0)</f>
        <v>0</v>
      </c>
      <c r="U37" s="7"/>
      <c r="V37" s="7"/>
      <c r="W37" s="7"/>
      <c r="X37" s="7"/>
    </row>
    <row r="38" spans="1:24" x14ac:dyDescent="0.25">
      <c r="A38" s="5" t="s">
        <v>654</v>
      </c>
      <c r="B38" s="5" t="s">
        <v>655</v>
      </c>
      <c r="C38" s="5" t="s">
        <v>584</v>
      </c>
      <c r="D38" s="6">
        <v>50</v>
      </c>
      <c r="E38" s="6">
        <v>2</v>
      </c>
      <c r="F38" s="6">
        <v>6</v>
      </c>
      <c r="G38" s="6" t="s">
        <v>578</v>
      </c>
      <c r="H38" s="6" t="s">
        <v>578</v>
      </c>
      <c r="I38" s="6" t="s">
        <v>577</v>
      </c>
      <c r="J38" s="6" t="s">
        <v>578</v>
      </c>
      <c r="K38" s="6" t="s">
        <v>577</v>
      </c>
      <c r="L38" s="6" t="s">
        <v>578</v>
      </c>
      <c r="M38" s="6" t="s">
        <v>611</v>
      </c>
      <c r="N38" s="7">
        <f>VLOOKUP($A38,Sheet3!$1:$963,7,0)</f>
        <v>60.935000000000002</v>
      </c>
      <c r="O38" s="7">
        <f>VLOOKUP($A38,Sheet3!$1:$963,8,0)</f>
        <v>4.4300000000000015</v>
      </c>
      <c r="P38" s="7">
        <f>VLOOKUP($A38,Sheet3!$1:$963,9,0)</f>
        <v>2.5680000000000001</v>
      </c>
      <c r="Q38" s="7">
        <f>VLOOKUP($A38,Sheet3!$1:$963,10,0)</f>
        <v>3.2677</v>
      </c>
      <c r="R38" s="7">
        <f>VLOOKUP($A38,Sheet3!$1:$963,11,0)</f>
        <v>2.5817000000000001</v>
      </c>
      <c r="S38" s="7">
        <f>VLOOKUP($A38,Sheet3!$1:$963,12,0)</f>
        <v>1.5165999999999999</v>
      </c>
      <c r="T38" s="7">
        <f>VLOOKUP($A38,Sheet3!$1:$963,13,0)</f>
        <v>6.5659999999999998</v>
      </c>
      <c r="U38" s="7"/>
      <c r="V38" s="7"/>
      <c r="W38" s="7"/>
      <c r="X38" s="7"/>
    </row>
    <row r="39" spans="1:24" x14ac:dyDescent="0.25">
      <c r="A39" s="5" t="s">
        <v>656</v>
      </c>
      <c r="B39" s="5" t="s">
        <v>657</v>
      </c>
      <c r="C39" s="5" t="s">
        <v>604</v>
      </c>
      <c r="D39" s="6">
        <v>50</v>
      </c>
      <c r="E39" s="6">
        <v>2</v>
      </c>
      <c r="F39" s="6">
        <v>6</v>
      </c>
      <c r="G39" s="6" t="s">
        <v>578</v>
      </c>
      <c r="H39" s="6" t="s">
        <v>578</v>
      </c>
      <c r="I39" s="6" t="s">
        <v>577</v>
      </c>
      <c r="J39" s="6" t="s">
        <v>578</v>
      </c>
      <c r="K39" s="6" t="s">
        <v>577</v>
      </c>
      <c r="L39" s="6" t="s">
        <v>578</v>
      </c>
      <c r="M39" s="6" t="s">
        <v>611</v>
      </c>
      <c r="N39" s="7">
        <f>VLOOKUP($A39,Sheet3!$1:$963,7,0)</f>
        <v>61.094999999999999</v>
      </c>
      <c r="O39" s="7">
        <f>VLOOKUP($A39,Sheet3!$1:$963,8,0)</f>
        <v>1.5347500000000001</v>
      </c>
      <c r="P39" s="7">
        <f>VLOOKUP($A39,Sheet3!$1:$963,9,0)</f>
        <v>1.5347500000000001</v>
      </c>
      <c r="Q39" s="7">
        <f>VLOOKUP($A39,Sheet3!$1:$963,10,0)</f>
        <v>3.7075999999999998</v>
      </c>
      <c r="R39" s="7">
        <f>VLOOKUP($A39,Sheet3!$1:$963,11,0)</f>
        <v>3.7075999999999998</v>
      </c>
      <c r="S39" s="7">
        <f>VLOOKUP($A39,Sheet3!$1:$963,12,0)</f>
        <v>1.8028</v>
      </c>
      <c r="T39" s="7">
        <f>VLOOKUP($A39,Sheet3!$1:$963,13,0)</f>
        <v>0</v>
      </c>
      <c r="U39" s="7"/>
      <c r="V39" s="7"/>
      <c r="W39" s="7"/>
      <c r="X39" s="7"/>
    </row>
    <row r="40" spans="1:24" x14ac:dyDescent="0.25">
      <c r="A40" s="5" t="s">
        <v>658</v>
      </c>
      <c r="B40" s="5" t="s">
        <v>659</v>
      </c>
      <c r="C40" s="5" t="s">
        <v>584</v>
      </c>
      <c r="D40" s="6">
        <v>50</v>
      </c>
      <c r="E40" s="6">
        <v>2</v>
      </c>
      <c r="F40" s="6">
        <v>6</v>
      </c>
      <c r="G40" s="6" t="s">
        <v>578</v>
      </c>
      <c r="H40" s="6" t="s">
        <v>578</v>
      </c>
      <c r="I40" s="6" t="s">
        <v>577</v>
      </c>
      <c r="J40" s="6" t="s">
        <v>578</v>
      </c>
      <c r="K40" s="6" t="s">
        <v>577</v>
      </c>
      <c r="L40" s="6" t="s">
        <v>578</v>
      </c>
      <c r="M40" s="6" t="s">
        <v>611</v>
      </c>
      <c r="N40" s="7">
        <f>VLOOKUP($A40,Sheet3!$1:$963,7,0)</f>
        <v>45.215000000000003</v>
      </c>
      <c r="O40" s="7">
        <f>VLOOKUP($A40,Sheet3!$1:$963,8,0)</f>
        <v>1.5240000000000002</v>
      </c>
      <c r="P40" s="7">
        <f>VLOOKUP($A40,Sheet3!$1:$963,9,0)</f>
        <v>1.5240000000000002</v>
      </c>
      <c r="Q40" s="7">
        <f>VLOOKUP($A40,Sheet3!$1:$963,10,0)</f>
        <v>2.6399500000000002</v>
      </c>
      <c r="R40" s="7">
        <f>VLOOKUP($A40,Sheet3!$1:$963,11,0)</f>
        <v>2.6399500000000002</v>
      </c>
      <c r="S40" s="7">
        <f>VLOOKUP($A40,Sheet3!$1:$963,12,0)</f>
        <v>1.498</v>
      </c>
      <c r="T40" s="7">
        <f>VLOOKUP($A40,Sheet3!$1:$963,13,0)</f>
        <v>0</v>
      </c>
      <c r="U40" s="7"/>
      <c r="V40" s="7"/>
      <c r="W40" s="7"/>
      <c r="X40" s="7"/>
    </row>
    <row r="41" spans="1:24" x14ac:dyDescent="0.25">
      <c r="A41" s="5" t="s">
        <v>660</v>
      </c>
      <c r="B41" s="5" t="s">
        <v>661</v>
      </c>
      <c r="C41" s="5" t="s">
        <v>604</v>
      </c>
      <c r="D41" s="6">
        <v>50</v>
      </c>
      <c r="E41" s="6">
        <v>2</v>
      </c>
      <c r="F41" s="6">
        <v>6</v>
      </c>
      <c r="G41" s="6" t="s">
        <v>578</v>
      </c>
      <c r="H41" s="6" t="s">
        <v>578</v>
      </c>
      <c r="I41" s="6" t="s">
        <v>577</v>
      </c>
      <c r="J41" s="6" t="s">
        <v>578</v>
      </c>
      <c r="K41" s="6" t="s">
        <v>577</v>
      </c>
      <c r="L41" s="6" t="s">
        <v>578</v>
      </c>
      <c r="M41" s="6" t="s">
        <v>611</v>
      </c>
      <c r="N41" s="7">
        <f>VLOOKUP($A41,Sheet3!$1:$963,7,0)</f>
        <v>69.5</v>
      </c>
      <c r="O41" s="7">
        <f>VLOOKUP($A41,Sheet3!$1:$963,8,0)</f>
        <v>1.7796000000000001</v>
      </c>
      <c r="P41" s="7">
        <f>VLOOKUP($A41,Sheet3!$1:$963,9,0)</f>
        <v>1.6776</v>
      </c>
      <c r="Q41" s="7">
        <f>VLOOKUP($A41,Sheet3!$1:$963,10,0)</f>
        <v>4.0802000000000005</v>
      </c>
      <c r="R41" s="7">
        <f>VLOOKUP($A41,Sheet3!$1:$963,11,0)</f>
        <v>4.08</v>
      </c>
      <c r="S41" s="7">
        <f>VLOOKUP($A41,Sheet3!$1:$963,12,0)</f>
        <v>1.2928000000000002</v>
      </c>
      <c r="T41" s="7">
        <f>VLOOKUP($A41,Sheet3!$1:$963,13,0)</f>
        <v>0</v>
      </c>
      <c r="U41" s="7"/>
      <c r="V41" s="7"/>
      <c r="W41" s="7"/>
      <c r="X41" s="7"/>
    </row>
    <row r="42" spans="1:24" x14ac:dyDescent="0.25">
      <c r="A42" s="5" t="s">
        <v>662</v>
      </c>
      <c r="B42" s="5" t="s">
        <v>663</v>
      </c>
      <c r="C42" s="5" t="s">
        <v>584</v>
      </c>
      <c r="D42" s="6">
        <v>50</v>
      </c>
      <c r="E42" s="6">
        <v>2</v>
      </c>
      <c r="F42" s="6">
        <v>6</v>
      </c>
      <c r="G42" s="6" t="s">
        <v>578</v>
      </c>
      <c r="H42" s="6" t="s">
        <v>578</v>
      </c>
      <c r="I42" s="6" t="s">
        <v>577</v>
      </c>
      <c r="J42" s="6" t="s">
        <v>578</v>
      </c>
      <c r="K42" s="6" t="s">
        <v>577</v>
      </c>
      <c r="L42" s="6" t="s">
        <v>578</v>
      </c>
      <c r="M42" s="6" t="s">
        <v>611</v>
      </c>
      <c r="N42" s="7">
        <f>VLOOKUP($A42,Sheet3!$1:$963,7,0)</f>
        <v>64.349999999999994</v>
      </c>
      <c r="O42" s="7">
        <f>VLOOKUP($A42,Sheet3!$1:$963,8,0)</f>
        <v>2.5695999999999999</v>
      </c>
      <c r="P42" s="7">
        <f>VLOOKUP($A42,Sheet3!$1:$963,9,0)</f>
        <v>0.40810000000000002</v>
      </c>
      <c r="Q42" s="7">
        <f>VLOOKUP($A42,Sheet3!$1:$963,10,0)</f>
        <v>0.5119999999999999</v>
      </c>
      <c r="R42" s="7">
        <f>VLOOKUP($A42,Sheet3!$1:$963,11,0)</f>
        <v>0</v>
      </c>
      <c r="S42" s="7">
        <f>VLOOKUP($A42,Sheet3!$1:$963,12,0)</f>
        <v>0.1925</v>
      </c>
      <c r="T42" s="7">
        <f>VLOOKUP($A42,Sheet3!$1:$963,13,0)</f>
        <v>0</v>
      </c>
      <c r="U42" s="7"/>
      <c r="V42" s="7"/>
      <c r="W42" s="7"/>
      <c r="X42" s="7"/>
    </row>
    <row r="43" spans="1:24" x14ac:dyDescent="0.25">
      <c r="A43" s="5" t="s">
        <v>664</v>
      </c>
      <c r="B43" s="5" t="s">
        <v>665</v>
      </c>
      <c r="C43" s="5" t="s">
        <v>584</v>
      </c>
      <c r="D43" s="6">
        <v>50</v>
      </c>
      <c r="E43" s="6">
        <v>2</v>
      </c>
      <c r="F43" s="6">
        <v>6</v>
      </c>
      <c r="G43" s="6" t="s">
        <v>578</v>
      </c>
      <c r="H43" s="6" t="s">
        <v>578</v>
      </c>
      <c r="I43" s="6" t="s">
        <v>577</v>
      </c>
      <c r="J43" s="6" t="s">
        <v>578</v>
      </c>
      <c r="K43" s="6" t="s">
        <v>577</v>
      </c>
      <c r="L43" s="6" t="s">
        <v>578</v>
      </c>
      <c r="M43" s="6" t="s">
        <v>611</v>
      </c>
      <c r="N43" s="7">
        <f>VLOOKUP($A43,Sheet3!$1:$963,7,0)</f>
        <v>99.13000000000001</v>
      </c>
      <c r="O43" s="7">
        <f>VLOOKUP($A43,Sheet3!$1:$963,8,0)</f>
        <v>3.6346499999999988</v>
      </c>
      <c r="P43" s="7">
        <f>VLOOKUP($A43,Sheet3!$1:$963,9,0)</f>
        <v>0.55584999999999996</v>
      </c>
      <c r="Q43" s="7">
        <f>VLOOKUP($A43,Sheet3!$1:$963,10,0)</f>
        <v>2.2408999999999999</v>
      </c>
      <c r="R43" s="7">
        <f>VLOOKUP($A43,Sheet3!$1:$963,11,0)</f>
        <v>3.9300000000000002E-2</v>
      </c>
      <c r="S43" s="7">
        <f>VLOOKUP($A43,Sheet3!$1:$963,12,0)</f>
        <v>0.35019999999999996</v>
      </c>
      <c r="T43" s="7">
        <f>VLOOKUP($A43,Sheet3!$1:$963,13,0)</f>
        <v>11.18</v>
      </c>
      <c r="U43" s="7"/>
      <c r="V43" s="7"/>
      <c r="W43" s="7"/>
      <c r="X43" s="7"/>
    </row>
    <row r="44" spans="1:24" x14ac:dyDescent="0.25">
      <c r="A44" s="5" t="s">
        <v>666</v>
      </c>
      <c r="B44" s="5" t="s">
        <v>667</v>
      </c>
      <c r="C44" s="5" t="s">
        <v>584</v>
      </c>
      <c r="D44" s="6">
        <v>50</v>
      </c>
      <c r="E44" s="6">
        <v>2</v>
      </c>
      <c r="F44" s="6">
        <v>6</v>
      </c>
      <c r="G44" s="6" t="s">
        <v>578</v>
      </c>
      <c r="H44" s="6" t="s">
        <v>578</v>
      </c>
      <c r="I44" s="6" t="s">
        <v>577</v>
      </c>
      <c r="J44" s="6" t="s">
        <v>578</v>
      </c>
      <c r="K44" s="6" t="s">
        <v>577</v>
      </c>
      <c r="L44" s="6" t="s">
        <v>578</v>
      </c>
      <c r="M44" s="6" t="s">
        <v>611</v>
      </c>
      <c r="N44" s="7">
        <f>VLOOKUP($A44,Sheet3!$1:$963,7,0)</f>
        <v>101.74</v>
      </c>
      <c r="O44" s="7">
        <f>VLOOKUP($A44,Sheet3!$1:$963,8,0)</f>
        <v>9.75</v>
      </c>
      <c r="P44" s="7">
        <f>VLOOKUP($A44,Sheet3!$1:$963,9,0)</f>
        <v>0.44000000000000006</v>
      </c>
      <c r="Q44" s="7">
        <f>VLOOKUP($A44,Sheet3!$1:$963,10,0)</f>
        <v>3.75</v>
      </c>
      <c r="R44" s="7">
        <f>VLOOKUP($A44,Sheet3!$1:$963,11,0)</f>
        <v>0.32000000000000006</v>
      </c>
      <c r="S44" s="7">
        <f>VLOOKUP($A44,Sheet3!$1:$963,12,0)</f>
        <v>1.508</v>
      </c>
      <c r="T44" s="7">
        <f>VLOOKUP($A44,Sheet3!$1:$963,13,0)</f>
        <v>32.83</v>
      </c>
      <c r="U44" s="7"/>
      <c r="V44" s="7"/>
      <c r="W44" s="7"/>
      <c r="X44" s="7"/>
    </row>
    <row r="45" spans="1:24" x14ac:dyDescent="0.25">
      <c r="A45" s="5" t="s">
        <v>668</v>
      </c>
      <c r="B45" s="5" t="s">
        <v>669</v>
      </c>
      <c r="C45" s="5" t="s">
        <v>584</v>
      </c>
      <c r="D45" s="6">
        <v>50</v>
      </c>
      <c r="E45" s="6">
        <v>2</v>
      </c>
      <c r="F45" s="6">
        <v>6</v>
      </c>
      <c r="G45" s="6" t="s">
        <v>578</v>
      </c>
      <c r="H45" s="6" t="s">
        <v>578</v>
      </c>
      <c r="I45" s="6" t="s">
        <v>577</v>
      </c>
      <c r="J45" s="6" t="s">
        <v>578</v>
      </c>
      <c r="K45" s="6" t="s">
        <v>577</v>
      </c>
      <c r="L45" s="6" t="s">
        <v>578</v>
      </c>
      <c r="M45" s="6" t="s">
        <v>611</v>
      </c>
      <c r="N45" s="7">
        <f>VLOOKUP($A45,Sheet3!$1:$963,7,0)</f>
        <v>87.710000000000008</v>
      </c>
      <c r="O45" s="7">
        <f>VLOOKUP($A45,Sheet3!$1:$963,8,0)</f>
        <v>1.8960000000000001</v>
      </c>
      <c r="P45" s="7">
        <f>VLOOKUP($A45,Sheet3!$1:$963,9,0)</f>
        <v>1.8960000000000001</v>
      </c>
      <c r="Q45" s="7">
        <f>VLOOKUP($A45,Sheet3!$1:$963,10,0)</f>
        <v>7.2119999999999997</v>
      </c>
      <c r="R45" s="7">
        <f>VLOOKUP($A45,Sheet3!$1:$963,11,0)</f>
        <v>7.2119999999999997</v>
      </c>
      <c r="S45" s="7">
        <f>VLOOKUP($A45,Sheet3!$1:$963,12,0)</f>
        <v>0.58650000000000002</v>
      </c>
      <c r="T45" s="7">
        <f>VLOOKUP($A45,Sheet3!$1:$963,13,0)</f>
        <v>0</v>
      </c>
      <c r="U45" s="7"/>
      <c r="V45" s="7"/>
      <c r="W45" s="7"/>
      <c r="X45" s="7"/>
    </row>
    <row r="46" spans="1:24" x14ac:dyDescent="0.25">
      <c r="A46" s="5" t="s">
        <v>670</v>
      </c>
      <c r="B46" s="5" t="s">
        <v>671</v>
      </c>
      <c r="C46" s="5" t="s">
        <v>584</v>
      </c>
      <c r="D46" s="6">
        <v>100</v>
      </c>
      <c r="E46" s="6">
        <v>1</v>
      </c>
      <c r="F46" s="6">
        <v>8</v>
      </c>
      <c r="G46" s="6" t="s">
        <v>577</v>
      </c>
      <c r="H46" s="6" t="s">
        <v>578</v>
      </c>
      <c r="I46" s="6" t="s">
        <v>577</v>
      </c>
      <c r="J46" s="6" t="s">
        <v>578</v>
      </c>
      <c r="K46" s="6" t="s">
        <v>577</v>
      </c>
      <c r="L46" s="6" t="s">
        <v>577</v>
      </c>
      <c r="M46" s="6" t="s">
        <v>579</v>
      </c>
      <c r="N46" s="7">
        <f>VLOOKUP($A46,Sheet3!$1:$963,7,0)</f>
        <v>123.06</v>
      </c>
      <c r="O46" s="7">
        <f>VLOOKUP($A46,Sheet3!$1:$963,8,0)</f>
        <v>5.1293600000000001</v>
      </c>
      <c r="P46" s="7">
        <f>VLOOKUP($A46,Sheet3!$1:$963,9,0)</f>
        <v>0.84200000000000008</v>
      </c>
      <c r="Q46" s="7">
        <f>VLOOKUP($A46,Sheet3!$1:$963,10,0)</f>
        <v>2.8667199999999999</v>
      </c>
      <c r="R46" s="7">
        <f>VLOOKUP($A46,Sheet3!$1:$963,11,0)</f>
        <v>0.1</v>
      </c>
      <c r="S46" s="7">
        <f>VLOOKUP($A46,Sheet3!$1:$963,12,0)</f>
        <v>7.6000000000000012E-2</v>
      </c>
      <c r="T46" s="7">
        <f>VLOOKUP($A46,Sheet3!$1:$963,13,0)</f>
        <v>15.839999999999998</v>
      </c>
      <c r="U46" s="7"/>
      <c r="V46" s="7"/>
      <c r="W46" s="7"/>
      <c r="X46" s="7"/>
    </row>
    <row r="47" spans="1:24" x14ac:dyDescent="0.25">
      <c r="A47" s="5" t="s">
        <v>672</v>
      </c>
      <c r="B47" s="5" t="s">
        <v>673</v>
      </c>
      <c r="C47" s="5" t="s">
        <v>604</v>
      </c>
      <c r="D47" s="6">
        <v>150</v>
      </c>
      <c r="E47" s="6">
        <v>1</v>
      </c>
      <c r="F47" s="6">
        <v>4</v>
      </c>
      <c r="G47" s="6" t="s">
        <v>577</v>
      </c>
      <c r="H47" s="6" t="s">
        <v>577</v>
      </c>
      <c r="I47" s="6" t="s">
        <v>577</v>
      </c>
      <c r="J47" s="6" t="s">
        <v>577</v>
      </c>
      <c r="K47" s="6" t="s">
        <v>577</v>
      </c>
      <c r="L47" s="6" t="s">
        <v>577</v>
      </c>
      <c r="M47" s="6" t="s">
        <v>579</v>
      </c>
      <c r="N47" s="7">
        <f>VLOOKUP($A47,Sheet3!$1:$963,7,0)</f>
        <v>205.74</v>
      </c>
      <c r="O47" s="7">
        <f>VLOOKUP($A47,Sheet3!$1:$963,8,0)</f>
        <v>9.5806249999999995</v>
      </c>
      <c r="P47" s="7">
        <f>VLOOKUP($A47,Sheet3!$1:$963,9,0)</f>
        <v>3.4278249999999995</v>
      </c>
      <c r="Q47" s="7">
        <f>VLOOKUP($A47,Sheet3!$1:$963,10,0)</f>
        <v>6.7734500000000004</v>
      </c>
      <c r="R47" s="7">
        <f>VLOOKUP($A47,Sheet3!$1:$963,11,0)</f>
        <v>5.2772500000000004</v>
      </c>
      <c r="S47" s="7">
        <f>VLOOKUP($A47,Sheet3!$1:$963,12,0)</f>
        <v>0.21129999999999999</v>
      </c>
      <c r="T47" s="7">
        <f>VLOOKUP($A47,Sheet3!$1:$963,13,0)</f>
        <v>34.107999999999997</v>
      </c>
      <c r="U47" s="7"/>
      <c r="V47" s="7"/>
      <c r="W47" s="7"/>
      <c r="X47" s="7"/>
    </row>
    <row r="48" spans="1:24" x14ac:dyDescent="0.25">
      <c r="A48" s="5" t="s">
        <v>674</v>
      </c>
      <c r="B48" s="5" t="s">
        <v>675</v>
      </c>
      <c r="C48" s="5" t="s">
        <v>604</v>
      </c>
      <c r="D48" s="6">
        <v>50</v>
      </c>
      <c r="E48" s="6">
        <v>2</v>
      </c>
      <c r="F48" s="6">
        <v>6</v>
      </c>
      <c r="G48" s="6" t="s">
        <v>578</v>
      </c>
      <c r="H48" s="6" t="s">
        <v>578</v>
      </c>
      <c r="I48" s="6" t="s">
        <v>577</v>
      </c>
      <c r="J48" s="6" t="s">
        <v>578</v>
      </c>
      <c r="K48" s="6" t="s">
        <v>577</v>
      </c>
      <c r="L48" s="6" t="s">
        <v>578</v>
      </c>
      <c r="M48" s="6" t="s">
        <v>611</v>
      </c>
      <c r="N48" s="7">
        <f>VLOOKUP($A48,Sheet3!$1:$963,7,0)</f>
        <v>230.13</v>
      </c>
      <c r="O48" s="7">
        <f>VLOOKUP($A48,Sheet3!$1:$963,8,0)</f>
        <v>8.2686000000000028</v>
      </c>
      <c r="P48" s="7">
        <f>VLOOKUP($A48,Sheet3!$1:$963,9,0)</f>
        <v>0.13019999999999998</v>
      </c>
      <c r="Q48" s="7">
        <f>VLOOKUP($A48,Sheet3!$1:$963,10,0)</f>
        <v>20.391240000000003</v>
      </c>
      <c r="R48" s="7">
        <f>VLOOKUP($A48,Sheet3!$1:$963,11,0)</f>
        <v>19.969040000000003</v>
      </c>
      <c r="S48" s="7">
        <f>VLOOKUP($A48,Sheet3!$1:$963,12,0)</f>
        <v>0.10419999999999999</v>
      </c>
      <c r="T48" s="7">
        <f>VLOOKUP($A48,Sheet3!$1:$963,13,0)</f>
        <v>109.04400000000001</v>
      </c>
      <c r="U48" s="7"/>
      <c r="V48" s="7"/>
      <c r="W48" s="7"/>
      <c r="X48" s="7"/>
    </row>
    <row r="49" spans="1:24" x14ac:dyDescent="0.25">
      <c r="A49" s="5" t="s">
        <v>676</v>
      </c>
      <c r="B49" s="5" t="s">
        <v>677</v>
      </c>
      <c r="C49" s="5" t="s">
        <v>678</v>
      </c>
      <c r="D49" s="6">
        <v>50</v>
      </c>
      <c r="E49" s="6">
        <v>2</v>
      </c>
      <c r="F49" s="6">
        <v>6</v>
      </c>
      <c r="G49" s="6" t="s">
        <v>577</v>
      </c>
      <c r="H49" s="6" t="s">
        <v>577</v>
      </c>
      <c r="I49" s="6" t="s">
        <v>578</v>
      </c>
      <c r="J49" s="6" t="s">
        <v>577</v>
      </c>
      <c r="K49" s="6" t="s">
        <v>578</v>
      </c>
      <c r="L49" s="6" t="s">
        <v>577</v>
      </c>
      <c r="M49" s="6" t="s">
        <v>679</v>
      </c>
      <c r="N49" s="7">
        <f>VLOOKUP($A49,Sheet3!$1:$963,7,0)</f>
        <v>74</v>
      </c>
      <c r="O49" s="7">
        <f>VLOOKUP($A49,Sheet3!$1:$963,8,0)</f>
        <v>3.9</v>
      </c>
      <c r="P49" s="7">
        <f>VLOOKUP($A49,Sheet3!$1:$963,9,0)</f>
        <v>0</v>
      </c>
      <c r="Q49" s="7">
        <f>VLOOKUP($A49,Sheet3!$1:$963,10,0)</f>
        <v>4.4000000000000004</v>
      </c>
      <c r="R49" s="7">
        <f>VLOOKUP($A49,Sheet3!$1:$963,11,0)</f>
        <v>0</v>
      </c>
      <c r="S49" s="7">
        <f>VLOOKUP($A49,Sheet3!$1:$963,12,0)</f>
        <v>0</v>
      </c>
      <c r="T49" s="7">
        <f>VLOOKUP($A49,Sheet3!$1:$963,13,0)</f>
        <v>42</v>
      </c>
      <c r="U49" s="7"/>
      <c r="V49" s="7"/>
      <c r="W49" s="7"/>
      <c r="X49" s="7"/>
    </row>
    <row r="50" spans="1:24" x14ac:dyDescent="0.25">
      <c r="A50" s="5" t="s">
        <v>680</v>
      </c>
      <c r="B50" s="5" t="s">
        <v>681</v>
      </c>
      <c r="C50" s="5" t="s">
        <v>678</v>
      </c>
      <c r="D50" s="6">
        <v>50</v>
      </c>
      <c r="E50" s="6">
        <v>2</v>
      </c>
      <c r="F50" s="6">
        <v>6</v>
      </c>
      <c r="G50" s="6" t="s">
        <v>577</v>
      </c>
      <c r="H50" s="6" t="s">
        <v>577</v>
      </c>
      <c r="I50" s="6" t="s">
        <v>578</v>
      </c>
      <c r="J50" s="6" t="s">
        <v>577</v>
      </c>
      <c r="K50" s="6" t="s">
        <v>578</v>
      </c>
      <c r="L50" s="6" t="s">
        <v>577</v>
      </c>
      <c r="M50" s="6" t="s">
        <v>679</v>
      </c>
      <c r="N50" s="7">
        <f>VLOOKUP($A50,Sheet3!$1:$963,7,0)</f>
        <v>114.30000000000001</v>
      </c>
      <c r="O50" s="7">
        <f>VLOOKUP($A50,Sheet3!$1:$963,8,0)</f>
        <v>3.6995</v>
      </c>
      <c r="P50" s="7">
        <f>VLOOKUP($A50,Sheet3!$1:$963,9,0)</f>
        <v>0.5794999999999999</v>
      </c>
      <c r="Q50" s="7">
        <f>VLOOKUP($A50,Sheet3!$1:$963,10,0)</f>
        <v>3.5505</v>
      </c>
      <c r="R50" s="7">
        <f>VLOOKUP($A50,Sheet3!$1:$963,11,0)</f>
        <v>3.0499999999999999E-2</v>
      </c>
      <c r="S50" s="7">
        <f>VLOOKUP($A50,Sheet3!$1:$963,12,0)</f>
        <v>4.8799999999999996E-2</v>
      </c>
      <c r="T50" s="7">
        <f>VLOOKUP($A50,Sheet3!$1:$963,13,0)</f>
        <v>33.6</v>
      </c>
      <c r="U50" s="7"/>
      <c r="V50" s="7"/>
      <c r="W50" s="7"/>
      <c r="X50" s="7"/>
    </row>
    <row r="51" spans="1:24" x14ac:dyDescent="0.25">
      <c r="A51" s="5" t="s">
        <v>682</v>
      </c>
      <c r="B51" s="5" t="s">
        <v>683</v>
      </c>
      <c r="C51" s="5" t="s">
        <v>604</v>
      </c>
      <c r="D51" s="6">
        <v>50</v>
      </c>
      <c r="E51" s="6">
        <v>1</v>
      </c>
      <c r="F51" s="6">
        <v>2</v>
      </c>
      <c r="G51" s="6" t="s">
        <v>577</v>
      </c>
      <c r="H51" s="6" t="s">
        <v>577</v>
      </c>
      <c r="I51" s="6" t="s">
        <v>578</v>
      </c>
      <c r="J51" s="6" t="s">
        <v>577</v>
      </c>
      <c r="K51" s="6" t="s">
        <v>578</v>
      </c>
      <c r="L51" s="6" t="s">
        <v>578</v>
      </c>
      <c r="M51" s="6" t="s">
        <v>679</v>
      </c>
      <c r="N51" s="7">
        <f>VLOOKUP($A51,Sheet3!$1:$963,7,0)</f>
        <v>144.6</v>
      </c>
      <c r="O51" s="7">
        <f>VLOOKUP($A51,Sheet3!$1:$963,8,0)</f>
        <v>3.66</v>
      </c>
      <c r="P51" s="7">
        <f>VLOOKUP($A51,Sheet3!$1:$963,9,0)</f>
        <v>1.29</v>
      </c>
      <c r="Q51" s="7">
        <f>VLOOKUP($A51,Sheet3!$1:$963,10,0)</f>
        <v>2.76</v>
      </c>
      <c r="R51" s="7">
        <f>VLOOKUP($A51,Sheet3!$1:$963,11,0)</f>
        <v>0.12</v>
      </c>
      <c r="S51" s="7">
        <f>VLOOKUP($A51,Sheet3!$1:$963,12,0)</f>
        <v>0</v>
      </c>
      <c r="T51" s="7">
        <f>VLOOKUP($A51,Sheet3!$1:$963,13,0)</f>
        <v>16.8</v>
      </c>
      <c r="U51" s="7"/>
      <c r="V51" s="7"/>
      <c r="W51" s="7"/>
      <c r="X51" s="7"/>
    </row>
    <row r="52" spans="1:24" x14ac:dyDescent="0.25">
      <c r="A52" s="5" t="s">
        <v>684</v>
      </c>
      <c r="B52" s="5" t="s">
        <v>685</v>
      </c>
      <c r="C52" s="5" t="s">
        <v>604</v>
      </c>
      <c r="D52" s="6">
        <v>50</v>
      </c>
      <c r="E52" s="6">
        <v>2</v>
      </c>
      <c r="F52" s="6">
        <v>6</v>
      </c>
      <c r="G52" s="6" t="s">
        <v>578</v>
      </c>
      <c r="H52" s="6" t="s">
        <v>578</v>
      </c>
      <c r="I52" s="6" t="s">
        <v>577</v>
      </c>
      <c r="J52" s="6" t="s">
        <v>578</v>
      </c>
      <c r="K52" s="6" t="s">
        <v>577</v>
      </c>
      <c r="L52" s="6" t="s">
        <v>578</v>
      </c>
      <c r="M52" s="6" t="s">
        <v>611</v>
      </c>
      <c r="N52" s="7">
        <f>VLOOKUP($A52,Sheet3!$1:$963,7,0)</f>
        <v>254.06</v>
      </c>
      <c r="O52" s="7">
        <f>VLOOKUP($A52,Sheet3!$1:$963,8,0)</f>
        <v>18.252680000000002</v>
      </c>
      <c r="P52" s="7">
        <f>VLOOKUP($A52,Sheet3!$1:$963,9,0)</f>
        <v>6.9336800000000007</v>
      </c>
      <c r="Q52" s="7">
        <f>VLOOKUP($A52,Sheet3!$1:$963,10,0)</f>
        <v>12.370040000000001</v>
      </c>
      <c r="R52" s="7">
        <f>VLOOKUP($A52,Sheet3!$1:$963,11,0)</f>
        <v>10.459040000000002</v>
      </c>
      <c r="S52" s="7">
        <f>VLOOKUP($A52,Sheet3!$1:$963,12,0)</f>
        <v>1.1217200000000001</v>
      </c>
      <c r="T52" s="7">
        <f>VLOOKUP($A52,Sheet3!$1:$963,13,0)</f>
        <v>19.600000000000001</v>
      </c>
      <c r="U52" s="7"/>
      <c r="V52" s="7"/>
      <c r="W52" s="7"/>
      <c r="X52" s="7"/>
    </row>
    <row r="53" spans="1:24" x14ac:dyDescent="0.25">
      <c r="A53" s="5" t="s">
        <v>686</v>
      </c>
      <c r="B53" s="5" t="s">
        <v>687</v>
      </c>
      <c r="C53" s="5" t="s">
        <v>584</v>
      </c>
      <c r="D53" s="6">
        <v>150</v>
      </c>
      <c r="E53" s="6">
        <v>1</v>
      </c>
      <c r="F53" s="6">
        <v>4</v>
      </c>
      <c r="G53" s="6" t="s">
        <v>577</v>
      </c>
      <c r="H53" s="6" t="s">
        <v>577</v>
      </c>
      <c r="I53" s="6" t="s">
        <v>577</v>
      </c>
      <c r="J53" s="6" t="s">
        <v>577</v>
      </c>
      <c r="K53" s="6" t="s">
        <v>577</v>
      </c>
      <c r="L53" s="6" t="s">
        <v>577</v>
      </c>
      <c r="M53" s="6" t="s">
        <v>579</v>
      </c>
      <c r="N53" s="7">
        <f>VLOOKUP($A53,Sheet3!$1:$963,7,0)</f>
        <v>80.309999999999988</v>
      </c>
      <c r="O53" s="7">
        <f>VLOOKUP($A53,Sheet3!$1:$963,8,0)</f>
        <v>2.2538600000000004</v>
      </c>
      <c r="P53" s="7">
        <f>VLOOKUP($A53,Sheet3!$1:$963,9,0)</f>
        <v>0.65185999999999999</v>
      </c>
      <c r="Q53" s="7">
        <f>VLOOKUP($A53,Sheet3!$1:$963,10,0)</f>
        <v>2.0245799999999998</v>
      </c>
      <c r="R53" s="7">
        <f>VLOOKUP($A53,Sheet3!$1:$963,11,0)</f>
        <v>6.2579999999999997E-2</v>
      </c>
      <c r="S53" s="7">
        <f>VLOOKUP($A53,Sheet3!$1:$963,12,0)</f>
        <v>0.5809399999999999</v>
      </c>
      <c r="T53" s="7">
        <f>VLOOKUP($A53,Sheet3!$1:$963,13,0)</f>
        <v>6.84</v>
      </c>
      <c r="U53" s="7"/>
      <c r="V53" s="7"/>
      <c r="W53" s="7"/>
      <c r="X53" s="7"/>
    </row>
    <row r="54" spans="1:24" x14ac:dyDescent="0.25">
      <c r="A54" s="5" t="s">
        <v>688</v>
      </c>
      <c r="B54" s="5" t="s">
        <v>689</v>
      </c>
      <c r="C54" s="5" t="s">
        <v>604</v>
      </c>
      <c r="D54" s="6">
        <v>50</v>
      </c>
      <c r="E54" s="6">
        <v>2</v>
      </c>
      <c r="F54" s="6">
        <v>6</v>
      </c>
      <c r="G54" s="6" t="s">
        <v>578</v>
      </c>
      <c r="H54" s="6" t="s">
        <v>578</v>
      </c>
      <c r="I54" s="6" t="s">
        <v>577</v>
      </c>
      <c r="J54" s="6" t="s">
        <v>578</v>
      </c>
      <c r="K54" s="6" t="s">
        <v>577</v>
      </c>
      <c r="L54" s="6" t="s">
        <v>578</v>
      </c>
      <c r="M54" s="6" t="s">
        <v>611</v>
      </c>
      <c r="N54" s="7">
        <f>VLOOKUP($A54,Sheet3!$1:$963,7,0)</f>
        <v>342.72</v>
      </c>
      <c r="O54" s="7">
        <f>VLOOKUP($A54,Sheet3!$1:$963,8,0)</f>
        <v>6.2253600000000002</v>
      </c>
      <c r="P54" s="7">
        <f>VLOOKUP($A54,Sheet3!$1:$963,9,0)</f>
        <v>0.12396000000000001</v>
      </c>
      <c r="Q54" s="7">
        <f>VLOOKUP($A54,Sheet3!$1:$963,10,0)</f>
        <v>23.729839999999999</v>
      </c>
      <c r="R54" s="7">
        <f>VLOOKUP($A54,Sheet3!$1:$963,11,0)</f>
        <v>19.95654</v>
      </c>
      <c r="S54" s="7">
        <f>VLOOKUP($A54,Sheet3!$1:$963,12,0)</f>
        <v>5.1040000000000002E-2</v>
      </c>
      <c r="T54" s="7">
        <f>VLOOKUP($A54,Sheet3!$1:$963,13,0)</f>
        <v>21.6</v>
      </c>
      <c r="U54" s="7"/>
      <c r="V54" s="7"/>
      <c r="W54" s="7"/>
      <c r="X54" s="7"/>
    </row>
    <row r="55" spans="1:24" x14ac:dyDescent="0.25">
      <c r="A55" s="5" t="s">
        <v>690</v>
      </c>
      <c r="B55" s="5" t="s">
        <v>691</v>
      </c>
      <c r="C55" s="5" t="s">
        <v>678</v>
      </c>
      <c r="D55" s="6">
        <v>50</v>
      </c>
      <c r="E55" s="6">
        <v>2</v>
      </c>
      <c r="F55" s="6">
        <v>4</v>
      </c>
      <c r="G55" s="6" t="s">
        <v>577</v>
      </c>
      <c r="H55" s="6" t="s">
        <v>577</v>
      </c>
      <c r="I55" s="6" t="s">
        <v>578</v>
      </c>
      <c r="J55" s="6" t="s">
        <v>577</v>
      </c>
      <c r="K55" s="6" t="s">
        <v>578</v>
      </c>
      <c r="L55" s="6" t="s">
        <v>578</v>
      </c>
      <c r="M55" s="6" t="s">
        <v>679</v>
      </c>
      <c r="N55" s="7">
        <f>VLOOKUP($A55,Sheet3!$1:$963,7,0)</f>
        <v>171.95</v>
      </c>
      <c r="O55" s="7">
        <f>VLOOKUP($A55,Sheet3!$1:$963,8,0)</f>
        <v>2.9651000000000001</v>
      </c>
      <c r="P55" s="7">
        <f>VLOOKUP($A55,Sheet3!$1:$963,9,0)</f>
        <v>2.9651000000000001</v>
      </c>
      <c r="Q55" s="7">
        <f>VLOOKUP($A55,Sheet3!$1:$963,10,0)</f>
        <v>0.26739999999999997</v>
      </c>
      <c r="R55" s="7">
        <f>VLOOKUP($A55,Sheet3!$1:$963,11,0)</f>
        <v>0.26739999999999997</v>
      </c>
      <c r="S55" s="7">
        <f>VLOOKUP($A55,Sheet3!$1:$963,12,0)</f>
        <v>0.86680000000000001</v>
      </c>
      <c r="T55" s="7">
        <f>VLOOKUP($A55,Sheet3!$1:$963,13,0)</f>
        <v>0</v>
      </c>
      <c r="U55" s="7"/>
      <c r="V55" s="7"/>
      <c r="W55" s="7"/>
      <c r="X55" s="7"/>
    </row>
    <row r="56" spans="1:24" x14ac:dyDescent="0.25">
      <c r="A56" s="5" t="s">
        <v>692</v>
      </c>
      <c r="B56" s="5" t="s">
        <v>693</v>
      </c>
      <c r="C56" s="5" t="s">
        <v>678</v>
      </c>
      <c r="D56" s="6">
        <v>50</v>
      </c>
      <c r="E56" s="6">
        <v>2</v>
      </c>
      <c r="F56" s="6">
        <v>4</v>
      </c>
      <c r="G56" s="6" t="s">
        <v>577</v>
      </c>
      <c r="H56" s="6" t="s">
        <v>577</v>
      </c>
      <c r="I56" s="6" t="s">
        <v>578</v>
      </c>
      <c r="J56" s="6" t="s">
        <v>577</v>
      </c>
      <c r="K56" s="6" t="s">
        <v>578</v>
      </c>
      <c r="L56" s="6" t="s">
        <v>578</v>
      </c>
      <c r="M56" s="6" t="s">
        <v>679</v>
      </c>
      <c r="N56" s="7">
        <f>VLOOKUP($A56,Sheet3!$1:$963,7,0)</f>
        <v>182.6</v>
      </c>
      <c r="O56" s="7">
        <f>VLOOKUP($A56,Sheet3!$1:$963,8,0)</f>
        <v>4.5864000000000003</v>
      </c>
      <c r="P56" s="7">
        <f>VLOOKUP($A56,Sheet3!$1:$963,9,0)</f>
        <v>4.5864000000000003</v>
      </c>
      <c r="Q56" s="7">
        <f>VLOOKUP($A56,Sheet3!$1:$963,10,0)</f>
        <v>0.47039999999999998</v>
      </c>
      <c r="R56" s="7">
        <f>VLOOKUP($A56,Sheet3!$1:$963,11,0)</f>
        <v>0.47039999999999998</v>
      </c>
      <c r="S56" s="7">
        <f>VLOOKUP($A56,Sheet3!$1:$963,12,0)</f>
        <v>0.92120000000000002</v>
      </c>
      <c r="T56" s="7">
        <f>VLOOKUP($A56,Sheet3!$1:$963,13,0)</f>
        <v>0</v>
      </c>
      <c r="U56" s="7"/>
      <c r="V56" s="7"/>
      <c r="W56" s="7"/>
      <c r="X56" s="7"/>
    </row>
    <row r="57" spans="1:24" x14ac:dyDescent="0.25">
      <c r="A57" s="5" t="s">
        <v>694</v>
      </c>
      <c r="B57" s="5" t="s">
        <v>695</v>
      </c>
      <c r="C57" s="5" t="s">
        <v>604</v>
      </c>
      <c r="D57" s="6">
        <v>50</v>
      </c>
      <c r="E57" s="6">
        <v>2</v>
      </c>
      <c r="F57" s="6">
        <v>6</v>
      </c>
      <c r="G57" s="6" t="s">
        <v>578</v>
      </c>
      <c r="H57" s="6" t="s">
        <v>578</v>
      </c>
      <c r="I57" s="6" t="s">
        <v>577</v>
      </c>
      <c r="J57" s="6" t="s">
        <v>578</v>
      </c>
      <c r="K57" s="6" t="s">
        <v>577</v>
      </c>
      <c r="L57" s="6" t="s">
        <v>578</v>
      </c>
      <c r="M57" s="6" t="s">
        <v>611</v>
      </c>
      <c r="N57" s="7">
        <f>VLOOKUP($A57,Sheet3!$1:$963,7,0)</f>
        <v>145.42000000000002</v>
      </c>
      <c r="O57" s="7">
        <f>VLOOKUP($A57,Sheet3!$1:$963,8,0)</f>
        <v>8.3448000000000011</v>
      </c>
      <c r="P57" s="7">
        <f>VLOOKUP($A57,Sheet3!$1:$963,9,0)</f>
        <v>9.6000000000000016E-2</v>
      </c>
      <c r="Q57" s="7">
        <f>VLOOKUP($A57,Sheet3!$1:$963,10,0)</f>
        <v>10.7522</v>
      </c>
      <c r="R57" s="7">
        <f>VLOOKUP($A57,Sheet3!$1:$963,11,0)</f>
        <v>9.9779999999999998</v>
      </c>
      <c r="S57" s="7">
        <f>VLOOKUP($A57,Sheet3!$1:$963,12,0)</f>
        <v>2.4000000000000004E-2</v>
      </c>
      <c r="T57" s="7">
        <f>VLOOKUP($A57,Sheet3!$1:$963,13,0)</f>
        <v>0</v>
      </c>
      <c r="U57" s="7"/>
      <c r="V57" s="7"/>
      <c r="W57" s="7"/>
      <c r="X57" s="7"/>
    </row>
    <row r="58" spans="1:24" x14ac:dyDescent="0.25">
      <c r="A58" s="5" t="s">
        <v>696</v>
      </c>
      <c r="B58" s="5" t="s">
        <v>697</v>
      </c>
      <c r="C58" s="5" t="s">
        <v>604</v>
      </c>
      <c r="D58" s="6">
        <v>50</v>
      </c>
      <c r="E58" s="6">
        <v>2</v>
      </c>
      <c r="F58" s="6">
        <v>6</v>
      </c>
      <c r="G58" s="6" t="s">
        <v>578</v>
      </c>
      <c r="H58" s="6" t="s">
        <v>578</v>
      </c>
      <c r="I58" s="6" t="s">
        <v>577</v>
      </c>
      <c r="J58" s="6" t="s">
        <v>578</v>
      </c>
      <c r="K58" s="6" t="s">
        <v>577</v>
      </c>
      <c r="L58" s="6" t="s">
        <v>578</v>
      </c>
      <c r="M58" s="6" t="s">
        <v>611</v>
      </c>
      <c r="N58" s="7">
        <f>VLOOKUP($A58,Sheet3!$1:$963,7,0)</f>
        <v>164.66</v>
      </c>
      <c r="O58" s="7">
        <f>VLOOKUP($A58,Sheet3!$1:$963,8,0)</f>
        <v>5.1205600000000011</v>
      </c>
      <c r="P58" s="7">
        <f>VLOOKUP($A58,Sheet3!$1:$963,9,0)</f>
        <v>0.26296000000000003</v>
      </c>
      <c r="Q58" s="7">
        <f>VLOOKUP($A58,Sheet3!$1:$963,10,0)</f>
        <v>10.25888</v>
      </c>
      <c r="R58" s="7">
        <f>VLOOKUP($A58,Sheet3!$1:$963,11,0)</f>
        <v>10.010479999999999</v>
      </c>
      <c r="S58" s="7">
        <f>VLOOKUP($A58,Sheet3!$1:$963,12,0)</f>
        <v>0.11960000000000001</v>
      </c>
      <c r="T58" s="7">
        <f>VLOOKUP($A58,Sheet3!$1:$963,13,0)</f>
        <v>41.951999999999998</v>
      </c>
      <c r="U58" s="7"/>
      <c r="V58" s="7"/>
      <c r="W58" s="7"/>
      <c r="X58" s="7"/>
    </row>
    <row r="59" spans="1:24" x14ac:dyDescent="0.25">
      <c r="A59" s="5" t="s">
        <v>698</v>
      </c>
      <c r="B59" s="5" t="s">
        <v>699</v>
      </c>
      <c r="C59" s="5" t="s">
        <v>584</v>
      </c>
      <c r="D59" s="6">
        <v>50</v>
      </c>
      <c r="E59" s="6">
        <v>2</v>
      </c>
      <c r="F59" s="6">
        <v>6</v>
      </c>
      <c r="G59" s="6" t="s">
        <v>578</v>
      </c>
      <c r="H59" s="6" t="s">
        <v>578</v>
      </c>
      <c r="I59" s="6" t="s">
        <v>577</v>
      </c>
      <c r="J59" s="6" t="s">
        <v>578</v>
      </c>
      <c r="K59" s="6" t="s">
        <v>577</v>
      </c>
      <c r="L59" s="6" t="s">
        <v>578</v>
      </c>
      <c r="M59" s="6" t="s">
        <v>611</v>
      </c>
      <c r="N59" s="7">
        <f>VLOOKUP($A59,Sheet3!$1:$963,7,0)</f>
        <v>83.950000000000017</v>
      </c>
      <c r="O59" s="7">
        <f>VLOOKUP($A59,Sheet3!$1:$963,8,0)</f>
        <v>8.4256999999999991</v>
      </c>
      <c r="P59" s="7">
        <f>VLOOKUP($A59,Sheet3!$1:$963,9,0)</f>
        <v>0.78170000000000006</v>
      </c>
      <c r="Q59" s="7">
        <f>VLOOKUP($A59,Sheet3!$1:$963,10,0)</f>
        <v>1.3312500000000003</v>
      </c>
      <c r="R59" s="7">
        <f>VLOOKUP($A59,Sheet3!$1:$963,11,0)</f>
        <v>0.19725000000000004</v>
      </c>
      <c r="S59" s="7">
        <f>VLOOKUP($A59,Sheet3!$1:$963,12,0)</f>
        <v>0.96309999999999996</v>
      </c>
      <c r="T59" s="7">
        <f>VLOOKUP($A59,Sheet3!$1:$963,13,0)</f>
        <v>252</v>
      </c>
      <c r="U59" s="7"/>
      <c r="V59" s="7"/>
      <c r="W59" s="7"/>
      <c r="X59" s="7"/>
    </row>
    <row r="60" spans="1:24" x14ac:dyDescent="0.25">
      <c r="A60" s="5" t="s">
        <v>700</v>
      </c>
      <c r="B60" s="5" t="s">
        <v>701</v>
      </c>
      <c r="C60" s="5" t="s">
        <v>604</v>
      </c>
      <c r="D60" s="6">
        <v>50</v>
      </c>
      <c r="E60" s="6">
        <v>2</v>
      </c>
      <c r="F60" s="6">
        <v>6</v>
      </c>
      <c r="G60" s="6" t="s">
        <v>578</v>
      </c>
      <c r="H60" s="6" t="s">
        <v>578</v>
      </c>
      <c r="I60" s="6" t="s">
        <v>577</v>
      </c>
      <c r="J60" s="6" t="s">
        <v>578</v>
      </c>
      <c r="K60" s="6" t="s">
        <v>577</v>
      </c>
      <c r="L60" s="6" t="s">
        <v>578</v>
      </c>
      <c r="M60" s="6" t="s">
        <v>611</v>
      </c>
      <c r="N60" s="7">
        <f>VLOOKUP($A60,Sheet3!$1:$963,7,0)</f>
        <v>227.57</v>
      </c>
      <c r="O60" s="7">
        <f>VLOOKUP($A60,Sheet3!$1:$963,8,0)</f>
        <v>8.0082999999999984</v>
      </c>
      <c r="P60" s="7">
        <f>VLOOKUP($A60,Sheet3!$1:$963,9,0)</f>
        <v>0.14800000000000002</v>
      </c>
      <c r="Q60" s="7">
        <f>VLOOKUP($A60,Sheet3!$1:$963,10,0)</f>
        <v>15.880699999999999</v>
      </c>
      <c r="R60" s="7">
        <f>VLOOKUP($A60,Sheet3!$1:$963,11,0)</f>
        <v>14.962999999999999</v>
      </c>
      <c r="S60" s="7">
        <f>VLOOKUP($A60,Sheet3!$1:$963,12,0)</f>
        <v>6.0000000000000012E-2</v>
      </c>
      <c r="T60" s="7">
        <f>VLOOKUP($A60,Sheet3!$1:$963,13,0)</f>
        <v>0</v>
      </c>
      <c r="U60" s="7"/>
      <c r="V60" s="7"/>
      <c r="W60" s="7"/>
      <c r="X60" s="7"/>
    </row>
    <row r="61" spans="1:24" x14ac:dyDescent="0.25">
      <c r="A61" s="5" t="s">
        <v>702</v>
      </c>
      <c r="B61" s="5" t="s">
        <v>703</v>
      </c>
      <c r="C61" s="5" t="s">
        <v>678</v>
      </c>
      <c r="D61" s="6">
        <v>50</v>
      </c>
      <c r="E61" s="6">
        <v>2</v>
      </c>
      <c r="F61" s="6">
        <v>4</v>
      </c>
      <c r="G61" s="6" t="s">
        <v>577</v>
      </c>
      <c r="H61" s="6" t="s">
        <v>577</v>
      </c>
      <c r="I61" s="6" t="s">
        <v>578</v>
      </c>
      <c r="J61" s="6" t="s">
        <v>577</v>
      </c>
      <c r="K61" s="6" t="s">
        <v>578</v>
      </c>
      <c r="L61" s="6" t="s">
        <v>578</v>
      </c>
      <c r="M61" s="6" t="s">
        <v>679</v>
      </c>
      <c r="N61" s="7">
        <f>VLOOKUP($A61,Sheet3!$1:$963,7,0)</f>
        <v>229.4</v>
      </c>
      <c r="O61" s="7">
        <f>VLOOKUP($A61,Sheet3!$1:$963,8,0)</f>
        <v>0.97199999999999998</v>
      </c>
      <c r="P61" s="7">
        <f>VLOOKUP($A61,Sheet3!$1:$963,9,0)</f>
        <v>0.97199999999999998</v>
      </c>
      <c r="Q61" s="7">
        <f>VLOOKUP($A61,Sheet3!$1:$963,10,0)</f>
        <v>0.50599999999999989</v>
      </c>
      <c r="R61" s="7">
        <f>VLOOKUP($A61,Sheet3!$1:$963,11,0)</f>
        <v>0.50599999999999989</v>
      </c>
      <c r="S61" s="7">
        <f>VLOOKUP($A61,Sheet3!$1:$963,12,0)</f>
        <v>0.34400000000000003</v>
      </c>
      <c r="T61" s="7">
        <f>VLOOKUP($A61,Sheet3!$1:$963,13,0)</f>
        <v>0</v>
      </c>
      <c r="U61" s="7"/>
      <c r="V61" s="7"/>
      <c r="W61" s="7"/>
      <c r="X61" s="7"/>
    </row>
    <row r="62" spans="1:24" x14ac:dyDescent="0.25">
      <c r="A62" s="5" t="s">
        <v>704</v>
      </c>
      <c r="B62" s="5" t="s">
        <v>705</v>
      </c>
      <c r="C62" s="5" t="s">
        <v>604</v>
      </c>
      <c r="D62" s="6">
        <v>50</v>
      </c>
      <c r="E62" s="6">
        <v>2</v>
      </c>
      <c r="F62" s="6">
        <v>6</v>
      </c>
      <c r="G62" s="6" t="s">
        <v>578</v>
      </c>
      <c r="H62" s="6" t="s">
        <v>578</v>
      </c>
      <c r="I62" s="6" t="s">
        <v>577</v>
      </c>
      <c r="J62" s="6" t="s">
        <v>578</v>
      </c>
      <c r="K62" s="6" t="s">
        <v>577</v>
      </c>
      <c r="L62" s="6" t="s">
        <v>578</v>
      </c>
      <c r="M62" s="6" t="s">
        <v>611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5" t="s">
        <v>706</v>
      </c>
      <c r="B63" s="5" t="s">
        <v>246</v>
      </c>
      <c r="C63" s="5" t="s">
        <v>604</v>
      </c>
      <c r="D63" s="6">
        <v>50</v>
      </c>
      <c r="E63" s="6">
        <v>2</v>
      </c>
      <c r="F63" s="6">
        <v>4</v>
      </c>
      <c r="G63" s="6" t="s">
        <v>577</v>
      </c>
      <c r="H63" s="6" t="s">
        <v>577</v>
      </c>
      <c r="I63" s="6" t="s">
        <v>578</v>
      </c>
      <c r="J63" s="6" t="s">
        <v>577</v>
      </c>
      <c r="K63" s="6" t="s">
        <v>578</v>
      </c>
      <c r="L63" s="6" t="s">
        <v>578</v>
      </c>
      <c r="M63" s="6" t="s">
        <v>679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25">
      <c r="A64" s="5" t="s">
        <v>707</v>
      </c>
      <c r="B64" s="5" t="s">
        <v>708</v>
      </c>
      <c r="C64" s="5" t="s">
        <v>678</v>
      </c>
      <c r="D64" s="6">
        <v>50</v>
      </c>
      <c r="E64" s="6">
        <v>2</v>
      </c>
      <c r="F64" s="6">
        <v>4</v>
      </c>
      <c r="G64" s="6" t="s">
        <v>577</v>
      </c>
      <c r="H64" s="6" t="s">
        <v>577</v>
      </c>
      <c r="I64" s="6" t="s">
        <v>578</v>
      </c>
      <c r="J64" s="6" t="s">
        <v>577</v>
      </c>
      <c r="K64" s="6" t="s">
        <v>578</v>
      </c>
      <c r="L64" s="6" t="s">
        <v>578</v>
      </c>
      <c r="M64" s="6" t="s">
        <v>679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25">
      <c r="A65" s="5" t="s">
        <v>709</v>
      </c>
      <c r="B65" s="5" t="s">
        <v>710</v>
      </c>
      <c r="C65" s="5" t="s">
        <v>678</v>
      </c>
      <c r="D65" s="6">
        <v>50</v>
      </c>
      <c r="E65" s="6">
        <v>2</v>
      </c>
      <c r="F65" s="6">
        <v>4</v>
      </c>
      <c r="G65" s="6" t="s">
        <v>577</v>
      </c>
      <c r="H65" s="6" t="s">
        <v>577</v>
      </c>
      <c r="I65" s="6" t="s">
        <v>578</v>
      </c>
      <c r="J65" s="6" t="s">
        <v>577</v>
      </c>
      <c r="K65" s="6" t="s">
        <v>578</v>
      </c>
      <c r="L65" s="6" t="s">
        <v>578</v>
      </c>
      <c r="M65" s="6" t="s">
        <v>679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25">
      <c r="A66" s="5" t="s">
        <v>711</v>
      </c>
      <c r="B66" s="5" t="s">
        <v>712</v>
      </c>
      <c r="C66" s="5" t="s">
        <v>604</v>
      </c>
      <c r="D66" s="6">
        <v>50</v>
      </c>
      <c r="E66" s="6">
        <v>2</v>
      </c>
      <c r="F66" s="6">
        <v>6</v>
      </c>
      <c r="G66" s="6" t="s">
        <v>578</v>
      </c>
      <c r="H66" s="6" t="s">
        <v>578</v>
      </c>
      <c r="I66" s="6" t="s">
        <v>577</v>
      </c>
      <c r="J66" s="6" t="s">
        <v>578</v>
      </c>
      <c r="K66" s="6" t="s">
        <v>577</v>
      </c>
      <c r="L66" s="6" t="s">
        <v>578</v>
      </c>
      <c r="M66" s="6" t="s">
        <v>611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25">
      <c r="A67" s="5" t="s">
        <v>713</v>
      </c>
      <c r="B67" s="5" t="s">
        <v>714</v>
      </c>
      <c r="C67" s="5" t="s">
        <v>584</v>
      </c>
      <c r="D67" s="6">
        <v>50</v>
      </c>
      <c r="E67" s="6">
        <v>2</v>
      </c>
      <c r="F67" s="6">
        <v>6</v>
      </c>
      <c r="G67" s="6" t="s">
        <v>578</v>
      </c>
      <c r="H67" s="6" t="s">
        <v>578</v>
      </c>
      <c r="I67" s="6" t="s">
        <v>577</v>
      </c>
      <c r="J67" s="6" t="s">
        <v>578</v>
      </c>
      <c r="K67" s="6" t="s">
        <v>577</v>
      </c>
      <c r="L67" s="6" t="s">
        <v>578</v>
      </c>
      <c r="M67" s="6" t="s">
        <v>611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25">
      <c r="A68" s="5" t="s">
        <v>715</v>
      </c>
      <c r="B68" s="5" t="s">
        <v>716</v>
      </c>
      <c r="C68" s="5" t="s">
        <v>604</v>
      </c>
      <c r="D68" s="6">
        <v>50</v>
      </c>
      <c r="E68" s="6">
        <v>2</v>
      </c>
      <c r="F68" s="6">
        <v>6</v>
      </c>
      <c r="G68" s="6" t="s">
        <v>578</v>
      </c>
      <c r="H68" s="6" t="s">
        <v>578</v>
      </c>
      <c r="I68" s="6" t="s">
        <v>577</v>
      </c>
      <c r="J68" s="6" t="s">
        <v>578</v>
      </c>
      <c r="K68" s="6" t="s">
        <v>577</v>
      </c>
      <c r="L68" s="6" t="s">
        <v>578</v>
      </c>
      <c r="M68" s="6" t="s">
        <v>611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25">
      <c r="A69" s="5" t="s">
        <v>717</v>
      </c>
      <c r="B69" s="5" t="s">
        <v>718</v>
      </c>
      <c r="C69" s="5" t="s">
        <v>604</v>
      </c>
      <c r="D69" s="6">
        <v>50</v>
      </c>
      <c r="E69" s="6">
        <v>2</v>
      </c>
      <c r="F69" s="6">
        <v>6</v>
      </c>
      <c r="G69" s="6" t="s">
        <v>578</v>
      </c>
      <c r="H69" s="6" t="s">
        <v>578</v>
      </c>
      <c r="I69" s="6" t="s">
        <v>577</v>
      </c>
      <c r="J69" s="6" t="s">
        <v>578</v>
      </c>
      <c r="K69" s="6" t="s">
        <v>577</v>
      </c>
      <c r="L69" s="6" t="s">
        <v>578</v>
      </c>
      <c r="M69" s="6" t="s">
        <v>611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5">
      <c r="A70" s="5" t="s">
        <v>719</v>
      </c>
      <c r="B70" s="5" t="s">
        <v>277</v>
      </c>
      <c r="C70" s="5" t="s">
        <v>604</v>
      </c>
      <c r="D70" s="6">
        <v>50</v>
      </c>
      <c r="E70" s="6">
        <v>2</v>
      </c>
      <c r="F70" s="6">
        <v>4</v>
      </c>
      <c r="G70" s="6" t="s">
        <v>577</v>
      </c>
      <c r="H70" s="6" t="s">
        <v>577</v>
      </c>
      <c r="I70" s="6" t="s">
        <v>578</v>
      </c>
      <c r="J70" s="6" t="s">
        <v>577</v>
      </c>
      <c r="K70" s="6" t="s">
        <v>578</v>
      </c>
      <c r="L70" s="6" t="s">
        <v>578</v>
      </c>
      <c r="M70" s="6" t="s">
        <v>679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5">
      <c r="A71" s="5" t="s">
        <v>720</v>
      </c>
      <c r="B71" s="5" t="s">
        <v>721</v>
      </c>
      <c r="C71" s="5" t="s">
        <v>604</v>
      </c>
      <c r="D71" s="6">
        <v>50</v>
      </c>
      <c r="E71" s="6">
        <v>2</v>
      </c>
      <c r="F71" s="6">
        <v>4</v>
      </c>
      <c r="G71" s="6" t="s">
        <v>577</v>
      </c>
      <c r="H71" s="6" t="s">
        <v>577</v>
      </c>
      <c r="I71" s="6" t="s">
        <v>578</v>
      </c>
      <c r="J71" s="6" t="s">
        <v>577</v>
      </c>
      <c r="K71" s="6" t="s">
        <v>578</v>
      </c>
      <c r="L71" s="6" t="s">
        <v>578</v>
      </c>
      <c r="M71" s="6" t="s">
        <v>679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25">
      <c r="A72" s="5" t="s">
        <v>722</v>
      </c>
      <c r="B72" s="5" t="s">
        <v>723</v>
      </c>
      <c r="C72" s="5" t="s">
        <v>584</v>
      </c>
      <c r="D72" s="6">
        <v>50</v>
      </c>
      <c r="E72" s="6">
        <v>2</v>
      </c>
      <c r="F72" s="6">
        <v>6</v>
      </c>
      <c r="G72" s="6" t="s">
        <v>578</v>
      </c>
      <c r="H72" s="6" t="s">
        <v>578</v>
      </c>
      <c r="I72" s="6" t="s">
        <v>577</v>
      </c>
      <c r="J72" s="6" t="s">
        <v>578</v>
      </c>
      <c r="K72" s="6" t="s">
        <v>577</v>
      </c>
      <c r="L72" s="6" t="s">
        <v>578</v>
      </c>
      <c r="M72" s="6" t="s">
        <v>611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25">
      <c r="A73" s="5" t="s">
        <v>724</v>
      </c>
      <c r="B73" s="5" t="s">
        <v>725</v>
      </c>
      <c r="C73" s="5" t="s">
        <v>678</v>
      </c>
      <c r="D73" s="6">
        <v>50</v>
      </c>
      <c r="E73" s="6">
        <v>2</v>
      </c>
      <c r="F73" s="6">
        <v>4</v>
      </c>
      <c r="G73" s="6" t="s">
        <v>577</v>
      </c>
      <c r="H73" s="6" t="s">
        <v>577</v>
      </c>
      <c r="I73" s="6" t="s">
        <v>578</v>
      </c>
      <c r="J73" s="6" t="s">
        <v>577</v>
      </c>
      <c r="K73" s="6" t="s">
        <v>578</v>
      </c>
      <c r="L73" s="6" t="s">
        <v>578</v>
      </c>
      <c r="M73" s="6" t="s">
        <v>679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5">
      <c r="A74" s="5" t="s">
        <v>726</v>
      </c>
      <c r="B74" s="5" t="s">
        <v>727</v>
      </c>
      <c r="C74" s="5" t="s">
        <v>604</v>
      </c>
      <c r="D74" s="6">
        <v>50</v>
      </c>
      <c r="E74" s="6">
        <v>2</v>
      </c>
      <c r="F74" s="6">
        <v>4</v>
      </c>
      <c r="G74" s="6" t="s">
        <v>577</v>
      </c>
      <c r="H74" s="6" t="s">
        <v>577</v>
      </c>
      <c r="I74" s="6" t="s">
        <v>578</v>
      </c>
      <c r="J74" s="6" t="s">
        <v>577</v>
      </c>
      <c r="K74" s="6" t="s">
        <v>578</v>
      </c>
      <c r="L74" s="6" t="s">
        <v>578</v>
      </c>
      <c r="M74" s="6" t="s">
        <v>679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25">
      <c r="A75" s="5" t="s">
        <v>728</v>
      </c>
      <c r="B75" s="5" t="s">
        <v>729</v>
      </c>
      <c r="C75" s="5" t="s">
        <v>604</v>
      </c>
      <c r="D75" s="6">
        <v>50</v>
      </c>
      <c r="E75" s="6">
        <v>2</v>
      </c>
      <c r="F75" s="6">
        <v>4</v>
      </c>
      <c r="G75" s="6" t="s">
        <v>577</v>
      </c>
      <c r="H75" s="6" t="s">
        <v>577</v>
      </c>
      <c r="I75" s="6" t="s">
        <v>578</v>
      </c>
      <c r="J75" s="6" t="s">
        <v>577</v>
      </c>
      <c r="K75" s="6" t="s">
        <v>578</v>
      </c>
      <c r="L75" s="6" t="s">
        <v>578</v>
      </c>
      <c r="M75" s="6" t="s">
        <v>679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25">
      <c r="A76" s="5" t="s">
        <v>730</v>
      </c>
      <c r="B76" s="5" t="s">
        <v>731</v>
      </c>
      <c r="C76" s="5" t="s">
        <v>678</v>
      </c>
      <c r="D76" s="6">
        <v>50</v>
      </c>
      <c r="E76" s="6">
        <v>2</v>
      </c>
      <c r="F76" s="6">
        <v>4</v>
      </c>
      <c r="G76" s="6" t="s">
        <v>577</v>
      </c>
      <c r="H76" s="6" t="s">
        <v>577</v>
      </c>
      <c r="I76" s="6" t="s">
        <v>578</v>
      </c>
      <c r="J76" s="6" t="s">
        <v>577</v>
      </c>
      <c r="K76" s="6" t="s">
        <v>578</v>
      </c>
      <c r="L76" s="6" t="s">
        <v>577</v>
      </c>
      <c r="M76" s="6" t="s">
        <v>679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25">
      <c r="A77" s="5" t="s">
        <v>732</v>
      </c>
      <c r="B77" s="5" t="s">
        <v>733</v>
      </c>
      <c r="C77" s="5" t="s">
        <v>678</v>
      </c>
      <c r="D77" s="6">
        <v>50</v>
      </c>
      <c r="E77" s="6">
        <v>2</v>
      </c>
      <c r="F77" s="6">
        <v>4</v>
      </c>
      <c r="G77" s="6" t="s">
        <v>577</v>
      </c>
      <c r="H77" s="6" t="s">
        <v>577</v>
      </c>
      <c r="I77" s="6" t="s">
        <v>578</v>
      </c>
      <c r="J77" s="6" t="s">
        <v>577</v>
      </c>
      <c r="K77" s="6" t="s">
        <v>578</v>
      </c>
      <c r="L77" s="6" t="s">
        <v>578</v>
      </c>
      <c r="M77" s="6" t="s">
        <v>679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25">
      <c r="A78" s="5" t="s">
        <v>734</v>
      </c>
      <c r="B78" s="5" t="s">
        <v>735</v>
      </c>
      <c r="C78" s="5" t="s">
        <v>678</v>
      </c>
      <c r="D78" s="6">
        <v>50</v>
      </c>
      <c r="E78" s="6">
        <v>2</v>
      </c>
      <c r="F78" s="6">
        <v>4</v>
      </c>
      <c r="G78" s="6" t="s">
        <v>577</v>
      </c>
      <c r="H78" s="6" t="s">
        <v>577</v>
      </c>
      <c r="I78" s="6" t="s">
        <v>578</v>
      </c>
      <c r="J78" s="6" t="s">
        <v>577</v>
      </c>
      <c r="K78" s="6" t="s">
        <v>578</v>
      </c>
      <c r="L78" s="6" t="s">
        <v>578</v>
      </c>
      <c r="M78" s="6" t="s">
        <v>679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25">
      <c r="A79" s="5" t="s">
        <v>736</v>
      </c>
      <c r="B79" s="7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25">
      <c r="A80" s="5" t="s">
        <v>737</v>
      </c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25">
      <c r="A81" s="5" t="s">
        <v>738</v>
      </c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5">
      <c r="A82" s="7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5">
      <c r="A85" s="7"/>
      <c r="B85" s="7"/>
      <c r="C85" s="7"/>
      <c r="D85" s="8"/>
      <c r="E85" s="8"/>
      <c r="F85" s="8"/>
      <c r="G85" s="8">
        <f t="shared" ref="G85:L85" si="0">COUNTIF(G2:G78,"=T")</f>
        <v>42</v>
      </c>
      <c r="H85" s="8">
        <f t="shared" si="0"/>
        <v>23</v>
      </c>
      <c r="I85" s="8">
        <f t="shared" si="0"/>
        <v>60</v>
      </c>
      <c r="J85" s="8">
        <f t="shared" si="0"/>
        <v>23</v>
      </c>
      <c r="K85" s="8">
        <f t="shared" si="0"/>
        <v>60</v>
      </c>
      <c r="L85" s="8">
        <f t="shared" si="0"/>
        <v>10</v>
      </c>
      <c r="M85" s="8">
        <f>COUNTIF($M$2:$M$78,"=Chính")</f>
        <v>17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8">
        <f>COUNTIF($M$2:$M$78,"=Kèm")</f>
        <v>43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8">
        <f>COUNTIF($M$2:$M$78,"=Rau")</f>
        <v>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8">
        <f>COUNTIF($M$2:$M$78,"=Tráng miệng")</f>
        <v>17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5">
      <c r="A167" s="7"/>
      <c r="B167" s="7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5">
      <c r="A168" s="7"/>
      <c r="B168" s="7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5">
      <c r="A169" s="7"/>
      <c r="B169" s="7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5">
      <c r="A170" s="7"/>
      <c r="B170" s="7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5">
      <c r="A171" s="7"/>
      <c r="B171" s="7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5">
      <c r="A172" s="7"/>
      <c r="B172" s="7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5">
      <c r="A173" s="7"/>
      <c r="B173" s="7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5">
      <c r="A174" s="7"/>
      <c r="B174" s="7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5">
      <c r="A175" s="7"/>
      <c r="B175" s="7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5">
      <c r="A176" s="7"/>
      <c r="B176" s="7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5">
      <c r="A177" s="7"/>
      <c r="B177" s="7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5">
      <c r="A178" s="7"/>
      <c r="B178" s="7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5">
      <c r="A179" s="7"/>
      <c r="B179" s="7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5">
      <c r="A180" s="7"/>
      <c r="B180" s="7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5">
      <c r="A181" s="7"/>
      <c r="B181" s="7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5">
      <c r="A182" s="7"/>
      <c r="B182" s="7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5">
      <c r="A183" s="7"/>
      <c r="B183" s="7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5">
      <c r="A184" s="7"/>
      <c r="B184" s="7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5">
      <c r="A185" s="7"/>
      <c r="B185" s="7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5">
      <c r="A186" s="7"/>
      <c r="B186" s="7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5">
      <c r="A187" s="7"/>
      <c r="B187" s="7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5">
      <c r="A188" s="7"/>
      <c r="B188" s="7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5">
      <c r="A189" s="7"/>
      <c r="B189" s="7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5">
      <c r="A190" s="7"/>
      <c r="B190" s="7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5">
      <c r="A191" s="7"/>
      <c r="B191" s="7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5">
      <c r="A192" s="7"/>
      <c r="B192" s="7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5">
      <c r="A193" s="7"/>
      <c r="B193" s="7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5">
      <c r="A194" s="7"/>
      <c r="B194" s="7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5">
      <c r="A195" s="7"/>
      <c r="B195" s="7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5">
      <c r="A196" s="7"/>
      <c r="B196" s="7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5">
      <c r="A197" s="7"/>
      <c r="B197" s="7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5">
      <c r="A198" s="7"/>
      <c r="B198" s="7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5">
      <c r="A199" s="7"/>
      <c r="B199" s="7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5">
      <c r="A200" s="7"/>
      <c r="B200" s="7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5">
      <c r="A201" s="7"/>
      <c r="B201" s="7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spans="1:24" x14ac:dyDescent="0.25">
      <c r="A202" s="7"/>
      <c r="B202" s="7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spans="1:24" x14ac:dyDescent="0.25">
      <c r="A203" s="7"/>
      <c r="B203" s="7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spans="1:24" x14ac:dyDescent="0.25">
      <c r="A204" s="7"/>
      <c r="B204" s="7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spans="1:24" x14ac:dyDescent="0.25">
      <c r="A205" s="7"/>
      <c r="B205" s="7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spans="1:24" x14ac:dyDescent="0.25">
      <c r="A206" s="7"/>
      <c r="B206" s="7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spans="1:24" x14ac:dyDescent="0.25">
      <c r="A207" s="7"/>
      <c r="B207" s="7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spans="1:24" x14ac:dyDescent="0.25">
      <c r="A208" s="7"/>
      <c r="B208" s="7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spans="1:24" x14ac:dyDescent="0.25">
      <c r="A209" s="7"/>
      <c r="B209" s="7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spans="1:24" x14ac:dyDescent="0.25">
      <c r="A210" s="7"/>
      <c r="B210" s="7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spans="1:24" x14ac:dyDescent="0.25">
      <c r="A211" s="7"/>
      <c r="B211" s="7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spans="1:24" x14ac:dyDescent="0.25">
      <c r="A212" s="7"/>
      <c r="B212" s="7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spans="1:24" x14ac:dyDescent="0.25">
      <c r="A213" s="7"/>
      <c r="B213" s="7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spans="1:24" x14ac:dyDescent="0.25">
      <c r="A214" s="7"/>
      <c r="B214" s="7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spans="1:24" x14ac:dyDescent="0.25">
      <c r="A215" s="7"/>
      <c r="B215" s="7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spans="1:24" x14ac:dyDescent="0.25">
      <c r="A216" s="7"/>
      <c r="B216" s="7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spans="1:24" x14ac:dyDescent="0.25">
      <c r="A217" s="7"/>
      <c r="B217" s="7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spans="1:24" x14ac:dyDescent="0.25">
      <c r="A218" s="7"/>
      <c r="B218" s="7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spans="1:24" x14ac:dyDescent="0.25">
      <c r="A219" s="7"/>
      <c r="B219" s="7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spans="1:24" x14ac:dyDescent="0.25">
      <c r="A220" s="7"/>
      <c r="B220" s="7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spans="1:24" x14ac:dyDescent="0.25">
      <c r="A221" s="7"/>
      <c r="B221" s="7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spans="1:24" x14ac:dyDescent="0.25">
      <c r="A222" s="7"/>
      <c r="B222" s="7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spans="1:24" x14ac:dyDescent="0.25">
      <c r="A223" s="7"/>
      <c r="B223" s="7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spans="1:24" x14ac:dyDescent="0.25">
      <c r="A224" s="7"/>
      <c r="B224" s="7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spans="1:24" x14ac:dyDescent="0.25">
      <c r="A225" s="7"/>
      <c r="B225" s="7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spans="1:24" x14ac:dyDescent="0.25">
      <c r="A226" s="7"/>
      <c r="B226" s="7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spans="1:24" x14ac:dyDescent="0.25">
      <c r="A227" s="7"/>
      <c r="B227" s="7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spans="1:24" x14ac:dyDescent="0.25">
      <c r="A228" s="7"/>
      <c r="B228" s="7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spans="1:24" x14ac:dyDescent="0.25">
      <c r="A229" s="7"/>
      <c r="B229" s="7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spans="1:24" x14ac:dyDescent="0.25">
      <c r="A230" s="7"/>
      <c r="B230" s="7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spans="1:24" x14ac:dyDescent="0.25">
      <c r="A231" s="7"/>
      <c r="B231" s="7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spans="1:24" x14ac:dyDescent="0.25">
      <c r="A232" s="7"/>
      <c r="B232" s="7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spans="1:24" x14ac:dyDescent="0.25">
      <c r="A233" s="7"/>
      <c r="B233" s="7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spans="1:24" x14ac:dyDescent="0.25">
      <c r="A234" s="7"/>
      <c r="B234" s="7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spans="1:24" x14ac:dyDescent="0.25">
      <c r="A235" s="7"/>
      <c r="B235" s="7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spans="1:24" x14ac:dyDescent="0.25">
      <c r="A236" s="7"/>
      <c r="B236" s="7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spans="1:24" x14ac:dyDescent="0.25">
      <c r="A237" s="7"/>
      <c r="B237" s="7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spans="1:24" x14ac:dyDescent="0.25">
      <c r="A238" s="7"/>
      <c r="B238" s="7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spans="1:24" x14ac:dyDescent="0.25">
      <c r="A239" s="7"/>
      <c r="B239" s="7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spans="1:24" x14ac:dyDescent="0.25">
      <c r="A240" s="7"/>
      <c r="B240" s="7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spans="1:24" x14ac:dyDescent="0.25">
      <c r="A241" s="7"/>
      <c r="B241" s="7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spans="1:24" x14ac:dyDescent="0.25">
      <c r="A242" s="7"/>
      <c r="B242" s="7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spans="1:24" x14ac:dyDescent="0.25">
      <c r="A243" s="7"/>
      <c r="B243" s="7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spans="1:24" x14ac:dyDescent="0.25">
      <c r="A244" s="7"/>
      <c r="B244" s="7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24" x14ac:dyDescent="0.25">
      <c r="A245" s="7"/>
      <c r="B245" s="7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spans="1:24" x14ac:dyDescent="0.25">
      <c r="A246" s="7"/>
      <c r="B246" s="7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spans="1:24" x14ac:dyDescent="0.25">
      <c r="A247" s="7"/>
      <c r="B247" s="7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spans="1:24" x14ac:dyDescent="0.25">
      <c r="A248" s="7"/>
      <c r="B248" s="7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spans="1:24" x14ac:dyDescent="0.25">
      <c r="A249" s="7"/>
      <c r="B249" s="7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spans="1:24" x14ac:dyDescent="0.25">
      <c r="A250" s="7"/>
      <c r="B250" s="7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spans="1:24" x14ac:dyDescent="0.25">
      <c r="A251" s="7"/>
      <c r="B251" s="7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spans="1:24" x14ac:dyDescent="0.25">
      <c r="A252" s="7"/>
      <c r="B252" s="7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spans="1:24" x14ac:dyDescent="0.25">
      <c r="A253" s="7"/>
      <c r="B253" s="7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spans="1:24" x14ac:dyDescent="0.25">
      <c r="A254" s="7"/>
      <c r="B254" s="7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spans="1:24" x14ac:dyDescent="0.25">
      <c r="A255" s="7"/>
      <c r="B255" s="7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spans="1:24" x14ac:dyDescent="0.25">
      <c r="A256" s="7"/>
      <c r="B256" s="7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spans="1:24" x14ac:dyDescent="0.25">
      <c r="A257" s="7"/>
      <c r="B257" s="7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spans="1:24" x14ac:dyDescent="0.25">
      <c r="A258" s="7"/>
      <c r="B258" s="7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spans="1:24" x14ac:dyDescent="0.25">
      <c r="A259" s="7"/>
      <c r="B259" s="7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spans="1:24" x14ac:dyDescent="0.25">
      <c r="A260" s="7"/>
      <c r="B260" s="7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spans="1:24" x14ac:dyDescent="0.25">
      <c r="A261" s="7"/>
      <c r="B261" s="7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spans="1:24" x14ac:dyDescent="0.25">
      <c r="A262" s="7"/>
      <c r="B262" s="7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spans="1:24" x14ac:dyDescent="0.25">
      <c r="A263" s="7"/>
      <c r="B263" s="7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spans="1:24" x14ac:dyDescent="0.25">
      <c r="A264" s="7"/>
      <c r="B264" s="7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spans="1:24" x14ac:dyDescent="0.25">
      <c r="A265" s="7"/>
      <c r="B265" s="7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spans="1:24" x14ac:dyDescent="0.25">
      <c r="A266" s="7"/>
      <c r="B266" s="7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spans="1:24" x14ac:dyDescent="0.25">
      <c r="A267" s="7"/>
      <c r="B267" s="7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spans="1:24" x14ac:dyDescent="0.25">
      <c r="A268" s="7"/>
      <c r="B268" s="7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spans="1:24" x14ac:dyDescent="0.25">
      <c r="A269" s="7"/>
      <c r="B269" s="7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spans="1:24" x14ac:dyDescent="0.25">
      <c r="A270" s="7"/>
      <c r="B270" s="7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spans="1:24" x14ac:dyDescent="0.25">
      <c r="A271" s="7"/>
      <c r="B271" s="7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spans="1:24" x14ac:dyDescent="0.25">
      <c r="A272" s="7"/>
      <c r="B272" s="7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spans="1:24" x14ac:dyDescent="0.25">
      <c r="A273" s="7"/>
      <c r="B273" s="7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spans="1:24" x14ac:dyDescent="0.25">
      <c r="A274" s="7"/>
      <c r="B274" s="7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spans="1:24" x14ac:dyDescent="0.25">
      <c r="A275" s="7"/>
      <c r="B275" s="7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spans="1:24" x14ac:dyDescent="0.25">
      <c r="A276" s="7"/>
      <c r="B276" s="7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spans="1:24" x14ac:dyDescent="0.25">
      <c r="A277" s="7"/>
      <c r="B277" s="7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spans="1:24" x14ac:dyDescent="0.25">
      <c r="A278" s="7"/>
      <c r="B278" s="7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spans="1:24" x14ac:dyDescent="0.25">
      <c r="A279" s="7"/>
      <c r="B279" s="7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spans="1:24" x14ac:dyDescent="0.25">
      <c r="A280" s="7"/>
      <c r="B280" s="7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spans="1:24" x14ac:dyDescent="0.25">
      <c r="A281" s="7"/>
      <c r="B281" s="7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spans="1:24" x14ac:dyDescent="0.25">
      <c r="A282" s="7"/>
      <c r="B282" s="7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spans="1:24" x14ac:dyDescent="0.25">
      <c r="A283" s="7"/>
      <c r="B283" s="7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spans="1:24" x14ac:dyDescent="0.25">
      <c r="A284" s="7"/>
      <c r="B284" s="7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spans="1:24" x14ac:dyDescent="0.25">
      <c r="A285" s="7"/>
      <c r="B285" s="7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spans="1:24" x14ac:dyDescent="0.25">
      <c r="A286" s="7"/>
      <c r="B286" s="7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spans="1:24" x14ac:dyDescent="0.25">
      <c r="A287" s="7"/>
      <c r="B287" s="7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spans="1:24" x14ac:dyDescent="0.25">
      <c r="A288" s="7"/>
      <c r="B288" s="7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spans="1:24" x14ac:dyDescent="0.25">
      <c r="A289" s="7"/>
      <c r="B289" s="7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spans="1:24" x14ac:dyDescent="0.2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spans="1:24" x14ac:dyDescent="0.2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spans="1:24" x14ac:dyDescent="0.2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spans="1:24" x14ac:dyDescent="0.2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spans="1:24" x14ac:dyDescent="0.2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spans="1:24" x14ac:dyDescent="0.2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spans="1:24" x14ac:dyDescent="0.2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spans="1:24" x14ac:dyDescent="0.2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spans="1:24" x14ac:dyDescent="0.2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4" x14ac:dyDescent="0.2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4" x14ac:dyDescent="0.2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spans="1:24" x14ac:dyDescent="0.2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spans="1:24" x14ac:dyDescent="0.2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spans="1:24" x14ac:dyDescent="0.2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spans="1:24" x14ac:dyDescent="0.2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spans="1:24" x14ac:dyDescent="0.2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spans="1:24" x14ac:dyDescent="0.2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spans="1:24" x14ac:dyDescent="0.2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spans="1:24" x14ac:dyDescent="0.2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spans="1:24" x14ac:dyDescent="0.2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spans="1:24" x14ac:dyDescent="0.2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spans="1:24" x14ac:dyDescent="0.2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spans="1:24" x14ac:dyDescent="0.2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spans="1:24" x14ac:dyDescent="0.2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spans="1:24" x14ac:dyDescent="0.2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spans="1:24" x14ac:dyDescent="0.2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spans="1:24" x14ac:dyDescent="0.2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spans="1:24" x14ac:dyDescent="0.2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spans="1:24" x14ac:dyDescent="0.2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spans="1:24" x14ac:dyDescent="0.2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spans="1:24" x14ac:dyDescent="0.2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spans="1:24" x14ac:dyDescent="0.2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spans="1:24" x14ac:dyDescent="0.2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spans="1:24" x14ac:dyDescent="0.2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spans="1:24" x14ac:dyDescent="0.2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spans="1:24" x14ac:dyDescent="0.2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spans="1:24" x14ac:dyDescent="0.2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spans="1:24" x14ac:dyDescent="0.2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x14ac:dyDescent="0.2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x14ac:dyDescent="0.2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spans="1:24" x14ac:dyDescent="0.2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spans="1:24" x14ac:dyDescent="0.2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spans="1:24" x14ac:dyDescent="0.2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spans="1:24" x14ac:dyDescent="0.2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spans="1:24" x14ac:dyDescent="0.2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spans="1:24" x14ac:dyDescent="0.2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spans="1:24" x14ac:dyDescent="0.2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spans="1:24" x14ac:dyDescent="0.2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spans="1:24" x14ac:dyDescent="0.2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spans="1:24" x14ac:dyDescent="0.2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spans="1:24" x14ac:dyDescent="0.2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spans="1:24" x14ac:dyDescent="0.2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spans="1:24" x14ac:dyDescent="0.2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spans="1:24" x14ac:dyDescent="0.2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spans="1:24" x14ac:dyDescent="0.2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spans="1:24" x14ac:dyDescent="0.2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spans="1:24" x14ac:dyDescent="0.2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spans="1:24" x14ac:dyDescent="0.2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spans="1:24" x14ac:dyDescent="0.2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spans="1:24" x14ac:dyDescent="0.2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spans="1:24" x14ac:dyDescent="0.2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spans="1:24" x14ac:dyDescent="0.2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spans="1:24" x14ac:dyDescent="0.2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spans="1:24" x14ac:dyDescent="0.2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spans="1:24" x14ac:dyDescent="0.2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spans="1:24" x14ac:dyDescent="0.2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spans="1:24" x14ac:dyDescent="0.2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spans="1:24" x14ac:dyDescent="0.2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spans="1:24" x14ac:dyDescent="0.2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spans="1:24" x14ac:dyDescent="0.2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spans="1:24" x14ac:dyDescent="0.2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spans="1:24" x14ac:dyDescent="0.2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spans="1:24" x14ac:dyDescent="0.2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spans="1:24" x14ac:dyDescent="0.2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spans="1:24" x14ac:dyDescent="0.2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spans="1:24" x14ac:dyDescent="0.2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spans="1:24" x14ac:dyDescent="0.2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spans="1:24" x14ac:dyDescent="0.2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spans="1:24" x14ac:dyDescent="0.2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spans="1:24" x14ac:dyDescent="0.2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spans="1:24" x14ac:dyDescent="0.2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spans="1:24" x14ac:dyDescent="0.2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spans="1:24" x14ac:dyDescent="0.2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spans="1:24" x14ac:dyDescent="0.2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spans="1:24" x14ac:dyDescent="0.2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spans="1:24" x14ac:dyDescent="0.2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spans="1:24" x14ac:dyDescent="0.2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spans="1:24" x14ac:dyDescent="0.2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spans="1:24" x14ac:dyDescent="0.2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spans="1:24" x14ac:dyDescent="0.2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spans="1:24" x14ac:dyDescent="0.2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spans="1:24" x14ac:dyDescent="0.2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spans="1:24" x14ac:dyDescent="0.2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spans="1:24" x14ac:dyDescent="0.2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spans="1:24" x14ac:dyDescent="0.2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spans="1:24" x14ac:dyDescent="0.2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spans="1:24" x14ac:dyDescent="0.2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spans="1:24" x14ac:dyDescent="0.2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spans="1:24" x14ac:dyDescent="0.2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spans="1:24" x14ac:dyDescent="0.2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spans="1:24" x14ac:dyDescent="0.2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spans="1:24" x14ac:dyDescent="0.2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spans="1:24" x14ac:dyDescent="0.2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spans="1:24" x14ac:dyDescent="0.2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spans="1:24" x14ac:dyDescent="0.2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spans="1:24" x14ac:dyDescent="0.2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spans="1:24" x14ac:dyDescent="0.2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spans="1:24" x14ac:dyDescent="0.2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spans="1:24" x14ac:dyDescent="0.2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spans="1:24" x14ac:dyDescent="0.2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spans="1:24" x14ac:dyDescent="0.2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spans="1:24" x14ac:dyDescent="0.2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spans="1:24" x14ac:dyDescent="0.2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spans="1:24" x14ac:dyDescent="0.2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spans="1:24" x14ac:dyDescent="0.2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spans="1:24" x14ac:dyDescent="0.2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spans="1:24" x14ac:dyDescent="0.2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spans="1:24" x14ac:dyDescent="0.2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spans="1:24" x14ac:dyDescent="0.2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spans="1:24" x14ac:dyDescent="0.2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spans="1:24" x14ac:dyDescent="0.2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spans="1:24" x14ac:dyDescent="0.2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spans="1:24" x14ac:dyDescent="0.2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spans="1:24" x14ac:dyDescent="0.2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spans="1:24" x14ac:dyDescent="0.2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spans="1:24" x14ac:dyDescent="0.2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spans="1:24" x14ac:dyDescent="0.2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spans="1:24" x14ac:dyDescent="0.2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spans="1:24" x14ac:dyDescent="0.2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spans="1:24" x14ac:dyDescent="0.2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spans="1:24" x14ac:dyDescent="0.2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spans="1:24" x14ac:dyDescent="0.2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spans="1:24" x14ac:dyDescent="0.2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spans="1:24" x14ac:dyDescent="0.2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spans="1:24" x14ac:dyDescent="0.2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spans="1:24" x14ac:dyDescent="0.2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spans="1:24" x14ac:dyDescent="0.2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spans="1:24" x14ac:dyDescent="0.2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spans="1:24" x14ac:dyDescent="0.2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spans="1:24" x14ac:dyDescent="0.2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spans="1:24" x14ac:dyDescent="0.2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spans="1:24" x14ac:dyDescent="0.2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spans="1:24" x14ac:dyDescent="0.2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spans="1:24" x14ac:dyDescent="0.2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spans="1:24" x14ac:dyDescent="0.2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spans="1:24" x14ac:dyDescent="0.2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spans="1:24" x14ac:dyDescent="0.2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spans="1:24" x14ac:dyDescent="0.2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spans="1:24" x14ac:dyDescent="0.2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spans="1:24" x14ac:dyDescent="0.2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spans="1:24" x14ac:dyDescent="0.2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spans="1:24" x14ac:dyDescent="0.2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spans="1:24" x14ac:dyDescent="0.2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spans="1:24" x14ac:dyDescent="0.2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spans="1:24" x14ac:dyDescent="0.2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spans="1:24" x14ac:dyDescent="0.2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spans="1:24" x14ac:dyDescent="0.2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spans="1:24" x14ac:dyDescent="0.2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spans="1:24" x14ac:dyDescent="0.2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spans="1:24" x14ac:dyDescent="0.2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spans="1:24" x14ac:dyDescent="0.2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spans="1:24" x14ac:dyDescent="0.2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spans="1:24" x14ac:dyDescent="0.2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spans="1:24" x14ac:dyDescent="0.2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spans="1:24" x14ac:dyDescent="0.2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spans="1:24" x14ac:dyDescent="0.2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spans="1:24" x14ac:dyDescent="0.2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spans="1:24" x14ac:dyDescent="0.2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spans="1:24" x14ac:dyDescent="0.2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spans="1:24" x14ac:dyDescent="0.2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spans="1:24" x14ac:dyDescent="0.2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spans="1:24" x14ac:dyDescent="0.2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spans="1:24" x14ac:dyDescent="0.2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spans="1:24" x14ac:dyDescent="0.2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spans="1:24" x14ac:dyDescent="0.2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spans="1:24" x14ac:dyDescent="0.2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spans="1:24" x14ac:dyDescent="0.2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spans="1:24" x14ac:dyDescent="0.2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spans="1:24" x14ac:dyDescent="0.2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spans="1:24" x14ac:dyDescent="0.2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spans="1:24" x14ac:dyDescent="0.2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spans="1:24" x14ac:dyDescent="0.2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spans="1:24" x14ac:dyDescent="0.2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spans="1:24" x14ac:dyDescent="0.2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spans="1:24" x14ac:dyDescent="0.2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spans="1:24" x14ac:dyDescent="0.2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spans="1:24" x14ac:dyDescent="0.2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spans="1:24" x14ac:dyDescent="0.2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spans="1:24" x14ac:dyDescent="0.2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spans="1:24" x14ac:dyDescent="0.2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spans="1:24" x14ac:dyDescent="0.2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spans="1:24" x14ac:dyDescent="0.2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spans="1:24" x14ac:dyDescent="0.2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spans="1:24" x14ac:dyDescent="0.2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spans="1:24" x14ac:dyDescent="0.2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spans="1:24" x14ac:dyDescent="0.2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spans="1:24" x14ac:dyDescent="0.2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spans="1:24" x14ac:dyDescent="0.2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spans="1:24" x14ac:dyDescent="0.2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spans="1:24" x14ac:dyDescent="0.2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spans="1:24" x14ac:dyDescent="0.2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spans="1:24" x14ac:dyDescent="0.2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spans="1:24" x14ac:dyDescent="0.2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spans="1:24" x14ac:dyDescent="0.2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spans="1:24" x14ac:dyDescent="0.2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spans="1:24" x14ac:dyDescent="0.2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spans="1:24" x14ac:dyDescent="0.2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spans="1:24" x14ac:dyDescent="0.2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spans="1:24" x14ac:dyDescent="0.2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spans="1:24" x14ac:dyDescent="0.2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spans="1:24" x14ac:dyDescent="0.2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spans="1:24" x14ac:dyDescent="0.2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spans="1:24" x14ac:dyDescent="0.2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spans="1:24" x14ac:dyDescent="0.2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spans="1:24" x14ac:dyDescent="0.2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spans="1:24" x14ac:dyDescent="0.2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spans="1:24" x14ac:dyDescent="0.2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spans="1:24" x14ac:dyDescent="0.2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spans="1:24" x14ac:dyDescent="0.2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spans="1:24" x14ac:dyDescent="0.2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spans="1:24" x14ac:dyDescent="0.2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spans="1:24" x14ac:dyDescent="0.2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spans="1:24" x14ac:dyDescent="0.2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spans="1:24" x14ac:dyDescent="0.2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spans="1:24" x14ac:dyDescent="0.2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spans="1:24" x14ac:dyDescent="0.2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spans="1:24" x14ac:dyDescent="0.2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spans="1:24" x14ac:dyDescent="0.2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spans="1:24" x14ac:dyDescent="0.2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spans="1:24" x14ac:dyDescent="0.2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spans="1:24" x14ac:dyDescent="0.2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spans="1:24" x14ac:dyDescent="0.2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spans="1:24" x14ac:dyDescent="0.2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spans="1:24" x14ac:dyDescent="0.2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spans="1:24" x14ac:dyDescent="0.2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spans="1:24" x14ac:dyDescent="0.2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spans="1:24" x14ac:dyDescent="0.2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spans="1:24" x14ac:dyDescent="0.2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spans="1:24" x14ac:dyDescent="0.2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spans="1:24" x14ac:dyDescent="0.2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spans="1:24" x14ac:dyDescent="0.2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spans="1:24" x14ac:dyDescent="0.2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spans="1:24" x14ac:dyDescent="0.2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spans="1:24" x14ac:dyDescent="0.2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spans="1:24" x14ac:dyDescent="0.2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spans="1:24" x14ac:dyDescent="0.2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spans="1:24" x14ac:dyDescent="0.2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spans="1:24" x14ac:dyDescent="0.2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spans="1:24" x14ac:dyDescent="0.2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spans="1:24" x14ac:dyDescent="0.2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spans="1:24" x14ac:dyDescent="0.2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spans="1:24" x14ac:dyDescent="0.2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spans="1:24" x14ac:dyDescent="0.2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spans="1:24" x14ac:dyDescent="0.2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spans="1:24" x14ac:dyDescent="0.2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spans="1:24" x14ac:dyDescent="0.2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spans="1:24" x14ac:dyDescent="0.2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spans="1:24" x14ac:dyDescent="0.2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spans="1:24" x14ac:dyDescent="0.2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spans="1:24" x14ac:dyDescent="0.2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spans="1:24" x14ac:dyDescent="0.2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spans="1:24" x14ac:dyDescent="0.2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spans="1:24" x14ac:dyDescent="0.2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spans="1:24" x14ac:dyDescent="0.2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spans="1:24" x14ac:dyDescent="0.2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spans="1:24" x14ac:dyDescent="0.2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spans="1:24" x14ac:dyDescent="0.2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spans="1:24" x14ac:dyDescent="0.2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spans="1:24" x14ac:dyDescent="0.2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spans="1:24" x14ac:dyDescent="0.2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spans="1:24" x14ac:dyDescent="0.2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spans="1:24" x14ac:dyDescent="0.2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spans="1:24" x14ac:dyDescent="0.2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spans="1:24" x14ac:dyDescent="0.2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spans="1:24" x14ac:dyDescent="0.2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spans="1:24" x14ac:dyDescent="0.2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spans="1:24" x14ac:dyDescent="0.2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spans="1:24" x14ac:dyDescent="0.2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spans="1:24" x14ac:dyDescent="0.2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spans="1:24" x14ac:dyDescent="0.2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spans="1:24" x14ac:dyDescent="0.2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spans="1:24" x14ac:dyDescent="0.2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spans="1:24" x14ac:dyDescent="0.2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spans="1:24" x14ac:dyDescent="0.2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spans="1:24" x14ac:dyDescent="0.2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spans="1:24" x14ac:dyDescent="0.2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spans="1:24" x14ac:dyDescent="0.2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spans="1:24" x14ac:dyDescent="0.2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spans="1:24" x14ac:dyDescent="0.2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spans="1:24" x14ac:dyDescent="0.2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spans="1:24" x14ac:dyDescent="0.2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spans="1:24" x14ac:dyDescent="0.2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spans="1:24" x14ac:dyDescent="0.2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spans="1:24" x14ac:dyDescent="0.2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spans="1:24" x14ac:dyDescent="0.2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spans="1:24" x14ac:dyDescent="0.2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spans="1:24" x14ac:dyDescent="0.2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spans="1:24" x14ac:dyDescent="0.2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spans="1:24" x14ac:dyDescent="0.2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spans="1:24" x14ac:dyDescent="0.2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spans="1:24" x14ac:dyDescent="0.2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spans="1:24" x14ac:dyDescent="0.2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spans="1:24" x14ac:dyDescent="0.2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spans="1:24" x14ac:dyDescent="0.2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spans="1:24" x14ac:dyDescent="0.2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spans="1:24" x14ac:dyDescent="0.2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spans="1:24" x14ac:dyDescent="0.2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spans="1:24" x14ac:dyDescent="0.2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spans="1:24" x14ac:dyDescent="0.2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spans="1:24" x14ac:dyDescent="0.2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spans="1:24" x14ac:dyDescent="0.2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spans="1:24" x14ac:dyDescent="0.2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spans="1:24" x14ac:dyDescent="0.2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spans="1:24" x14ac:dyDescent="0.2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spans="1:24" x14ac:dyDescent="0.2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spans="1:24" x14ac:dyDescent="0.2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spans="1:24" x14ac:dyDescent="0.2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spans="1:24" x14ac:dyDescent="0.2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spans="1:24" x14ac:dyDescent="0.2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spans="1:24" x14ac:dyDescent="0.2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spans="1:24" x14ac:dyDescent="0.2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spans="1:24" x14ac:dyDescent="0.2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spans="1:24" x14ac:dyDescent="0.2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spans="1:24" x14ac:dyDescent="0.2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spans="1:24" x14ac:dyDescent="0.2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spans="1:24" x14ac:dyDescent="0.2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spans="1:24" x14ac:dyDescent="0.2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spans="1:24" x14ac:dyDescent="0.2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spans="1:24" x14ac:dyDescent="0.2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spans="1:24" x14ac:dyDescent="0.2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spans="1:24" x14ac:dyDescent="0.2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spans="1:24" x14ac:dyDescent="0.2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spans="1:24" x14ac:dyDescent="0.2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spans="1:24" x14ac:dyDescent="0.2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spans="1:24" x14ac:dyDescent="0.2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spans="1:24" x14ac:dyDescent="0.2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spans="1:24" x14ac:dyDescent="0.2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spans="1:24" x14ac:dyDescent="0.2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spans="1:24" x14ac:dyDescent="0.2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spans="1:24" x14ac:dyDescent="0.2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spans="1:24" x14ac:dyDescent="0.2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spans="1:24" x14ac:dyDescent="0.2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spans="1:24" x14ac:dyDescent="0.2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spans="1:24" x14ac:dyDescent="0.2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spans="1:24" x14ac:dyDescent="0.2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spans="1:24" x14ac:dyDescent="0.2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spans="1:24" x14ac:dyDescent="0.2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spans="1:24" x14ac:dyDescent="0.2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spans="1:24" x14ac:dyDescent="0.2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spans="1:24" x14ac:dyDescent="0.2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spans="1:24" x14ac:dyDescent="0.2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spans="1:24" x14ac:dyDescent="0.2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spans="1:24" x14ac:dyDescent="0.2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spans="1:24" x14ac:dyDescent="0.2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spans="1:24" x14ac:dyDescent="0.2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spans="1:24" x14ac:dyDescent="0.2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spans="1:24" x14ac:dyDescent="0.2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spans="1:24" x14ac:dyDescent="0.2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spans="1:24" x14ac:dyDescent="0.2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spans="1:24" x14ac:dyDescent="0.2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spans="1:24" x14ac:dyDescent="0.2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spans="1:24" x14ac:dyDescent="0.2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spans="1:24" x14ac:dyDescent="0.2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spans="1:24" x14ac:dyDescent="0.2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spans="1:24" x14ac:dyDescent="0.2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spans="1:24" x14ac:dyDescent="0.2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spans="1:24" x14ac:dyDescent="0.2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spans="1:24" x14ac:dyDescent="0.2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spans="1:24" x14ac:dyDescent="0.2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spans="1:24" x14ac:dyDescent="0.2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spans="1:24" x14ac:dyDescent="0.2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spans="1:24" x14ac:dyDescent="0.2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spans="1:24" x14ac:dyDescent="0.2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spans="1:24" x14ac:dyDescent="0.2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spans="1:24" x14ac:dyDescent="0.2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spans="1:24" x14ac:dyDescent="0.2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spans="1:24" x14ac:dyDescent="0.2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spans="1:24" x14ac:dyDescent="0.2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spans="1:24" x14ac:dyDescent="0.2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spans="1:24" x14ac:dyDescent="0.2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spans="1:24" x14ac:dyDescent="0.2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spans="1:24" x14ac:dyDescent="0.2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spans="1:24" x14ac:dyDescent="0.2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spans="1:24" x14ac:dyDescent="0.2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spans="1:24" x14ac:dyDescent="0.2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spans="1:24" x14ac:dyDescent="0.2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spans="1:24" x14ac:dyDescent="0.2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spans="1:24" x14ac:dyDescent="0.2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spans="1:24" x14ac:dyDescent="0.2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spans="1:24" x14ac:dyDescent="0.2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spans="1:24" x14ac:dyDescent="0.2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spans="1:24" x14ac:dyDescent="0.2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spans="1:24" x14ac:dyDescent="0.2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spans="1:24" x14ac:dyDescent="0.2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spans="1:24" x14ac:dyDescent="0.2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spans="1:24" x14ac:dyDescent="0.2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spans="1:24" x14ac:dyDescent="0.2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spans="1:24" x14ac:dyDescent="0.2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spans="1:24" x14ac:dyDescent="0.2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spans="1:24" x14ac:dyDescent="0.2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spans="1:24" x14ac:dyDescent="0.2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spans="1:24" x14ac:dyDescent="0.2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spans="1:24" x14ac:dyDescent="0.2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spans="1:24" x14ac:dyDescent="0.2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spans="1:24" x14ac:dyDescent="0.2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spans="1:24" x14ac:dyDescent="0.2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spans="1:24" x14ac:dyDescent="0.2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spans="1:24" x14ac:dyDescent="0.2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spans="1:24" x14ac:dyDescent="0.2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spans="1:24" x14ac:dyDescent="0.2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spans="1:24" x14ac:dyDescent="0.2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spans="1:24" x14ac:dyDescent="0.2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spans="1:24" x14ac:dyDescent="0.2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spans="1:24" x14ac:dyDescent="0.2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spans="1:24" x14ac:dyDescent="0.2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spans="1:24" x14ac:dyDescent="0.2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spans="1:24" x14ac:dyDescent="0.2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spans="1:24" x14ac:dyDescent="0.2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spans="1:24" x14ac:dyDescent="0.2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spans="1:24" x14ac:dyDescent="0.2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spans="1:24" x14ac:dyDescent="0.2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spans="1:24" x14ac:dyDescent="0.2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spans="1:24" x14ac:dyDescent="0.2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spans="1:24" x14ac:dyDescent="0.2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spans="1:24" x14ac:dyDescent="0.2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spans="1:24" x14ac:dyDescent="0.2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spans="1:24" x14ac:dyDescent="0.2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spans="1:24" x14ac:dyDescent="0.2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spans="1:24" x14ac:dyDescent="0.2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spans="1:24" x14ac:dyDescent="0.2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spans="1:24" x14ac:dyDescent="0.2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spans="1:24" x14ac:dyDescent="0.2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spans="1:24" x14ac:dyDescent="0.2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spans="1:24" x14ac:dyDescent="0.2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spans="1:24" x14ac:dyDescent="0.2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spans="1:24" x14ac:dyDescent="0.2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spans="1:24" x14ac:dyDescent="0.2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spans="1:24" x14ac:dyDescent="0.2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spans="1:24" x14ac:dyDescent="0.2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spans="1:24" x14ac:dyDescent="0.2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spans="1:24" x14ac:dyDescent="0.2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spans="1:24" x14ac:dyDescent="0.2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spans="1:24" x14ac:dyDescent="0.2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spans="1:24" x14ac:dyDescent="0.2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spans="1:24" x14ac:dyDescent="0.2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spans="1:24" x14ac:dyDescent="0.2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spans="1:24" x14ac:dyDescent="0.2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spans="1:24" x14ac:dyDescent="0.2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spans="1:24" x14ac:dyDescent="0.2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spans="1:24" x14ac:dyDescent="0.2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spans="1:24" x14ac:dyDescent="0.2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spans="1:24" x14ac:dyDescent="0.2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spans="1:24" x14ac:dyDescent="0.2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spans="1:24" x14ac:dyDescent="0.2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spans="1:24" x14ac:dyDescent="0.2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spans="1:24" x14ac:dyDescent="0.2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spans="1:24" x14ac:dyDescent="0.2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spans="1:24" x14ac:dyDescent="0.2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spans="1:24" x14ac:dyDescent="0.2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spans="1:24" x14ac:dyDescent="0.2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spans="1:24" x14ac:dyDescent="0.2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spans="1:24" x14ac:dyDescent="0.2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spans="1:24" x14ac:dyDescent="0.2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spans="1:24" x14ac:dyDescent="0.2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spans="1:24" x14ac:dyDescent="0.2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spans="1:24" x14ac:dyDescent="0.2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spans="1:24" x14ac:dyDescent="0.2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spans="1:24" x14ac:dyDescent="0.2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spans="1:24" x14ac:dyDescent="0.2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spans="1:24" x14ac:dyDescent="0.2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spans="1:24" x14ac:dyDescent="0.2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spans="1:24" x14ac:dyDescent="0.2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spans="1:24" x14ac:dyDescent="0.2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spans="1:24" x14ac:dyDescent="0.2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spans="1:24" x14ac:dyDescent="0.2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spans="1:24" x14ac:dyDescent="0.2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spans="1:24" x14ac:dyDescent="0.2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spans="1:24" x14ac:dyDescent="0.2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spans="1:24" x14ac:dyDescent="0.2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spans="1:24" x14ac:dyDescent="0.2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spans="1:24" x14ac:dyDescent="0.2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spans="1:24" x14ac:dyDescent="0.2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spans="1:24" x14ac:dyDescent="0.2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spans="1:24" x14ac:dyDescent="0.2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spans="1:24" x14ac:dyDescent="0.2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spans="1:24" x14ac:dyDescent="0.2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spans="1:24" x14ac:dyDescent="0.2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spans="1:24" x14ac:dyDescent="0.2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spans="1:24" x14ac:dyDescent="0.2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spans="1:24" x14ac:dyDescent="0.2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spans="1:24" x14ac:dyDescent="0.2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spans="1:24" x14ac:dyDescent="0.2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spans="1:24" x14ac:dyDescent="0.2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spans="1:24" x14ac:dyDescent="0.2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spans="1:24" x14ac:dyDescent="0.2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spans="1:24" x14ac:dyDescent="0.2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spans="1:24" x14ac:dyDescent="0.2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spans="1:24" x14ac:dyDescent="0.2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spans="1:24" x14ac:dyDescent="0.2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spans="1:24" x14ac:dyDescent="0.2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spans="1:24" x14ac:dyDescent="0.2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spans="1:24" x14ac:dyDescent="0.2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spans="1:24" x14ac:dyDescent="0.2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spans="1:24" x14ac:dyDescent="0.2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spans="1:24" x14ac:dyDescent="0.2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spans="1:24" x14ac:dyDescent="0.2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spans="1:24" x14ac:dyDescent="0.2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spans="1:24" x14ac:dyDescent="0.2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spans="1:24" x14ac:dyDescent="0.2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spans="1:24" x14ac:dyDescent="0.2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spans="1:24" x14ac:dyDescent="0.2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spans="1:24" x14ac:dyDescent="0.2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spans="1:24" x14ac:dyDescent="0.2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spans="1:24" x14ac:dyDescent="0.2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spans="1:24" x14ac:dyDescent="0.2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spans="1:24" x14ac:dyDescent="0.2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spans="1:24" x14ac:dyDescent="0.2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spans="1:24" x14ac:dyDescent="0.2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spans="1:24" x14ac:dyDescent="0.2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spans="1:24" x14ac:dyDescent="0.2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spans="1:24" x14ac:dyDescent="0.2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spans="1:24" x14ac:dyDescent="0.2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spans="1:24" x14ac:dyDescent="0.2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spans="1:24" x14ac:dyDescent="0.2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spans="1:24" x14ac:dyDescent="0.2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spans="1:24" x14ac:dyDescent="0.2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spans="1:24" x14ac:dyDescent="0.2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spans="1:24" x14ac:dyDescent="0.2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spans="1:24" x14ac:dyDescent="0.2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spans="1:24" x14ac:dyDescent="0.2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spans="1:24" x14ac:dyDescent="0.2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spans="1:24" x14ac:dyDescent="0.2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spans="1:24" x14ac:dyDescent="0.2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spans="1:24" x14ac:dyDescent="0.2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spans="1:24" x14ac:dyDescent="0.2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spans="1:24" x14ac:dyDescent="0.2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spans="1:24" x14ac:dyDescent="0.2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spans="1:24" x14ac:dyDescent="0.2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spans="1:24" x14ac:dyDescent="0.2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spans="1:24" x14ac:dyDescent="0.2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spans="1:24" x14ac:dyDescent="0.2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spans="1:24" x14ac:dyDescent="0.2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spans="1:24" x14ac:dyDescent="0.2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spans="1:24" x14ac:dyDescent="0.2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spans="1:24" x14ac:dyDescent="0.2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spans="1:24" x14ac:dyDescent="0.2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spans="1:24" x14ac:dyDescent="0.2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spans="1:24" x14ac:dyDescent="0.2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spans="1:24" x14ac:dyDescent="0.2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spans="1:24" x14ac:dyDescent="0.2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spans="1:24" x14ac:dyDescent="0.2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spans="1:24" x14ac:dyDescent="0.2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spans="1:24" x14ac:dyDescent="0.2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spans="1:24" x14ac:dyDescent="0.2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spans="1:24" x14ac:dyDescent="0.2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spans="1:24" x14ac:dyDescent="0.2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spans="1:24" x14ac:dyDescent="0.2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spans="1:24" x14ac:dyDescent="0.2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spans="1:24" x14ac:dyDescent="0.2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spans="1:24" x14ac:dyDescent="0.2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spans="1:24" x14ac:dyDescent="0.2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spans="1:24" x14ac:dyDescent="0.2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spans="1:24" x14ac:dyDescent="0.2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spans="1:24" x14ac:dyDescent="0.2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spans="1:24" x14ac:dyDescent="0.2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spans="1:24" x14ac:dyDescent="0.2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spans="1:24" x14ac:dyDescent="0.2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spans="1:24" x14ac:dyDescent="0.2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spans="1:24" x14ac:dyDescent="0.2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spans="1:24" x14ac:dyDescent="0.2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spans="1:24" x14ac:dyDescent="0.2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spans="1:24" x14ac:dyDescent="0.2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spans="1:24" x14ac:dyDescent="0.2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spans="1:24" x14ac:dyDescent="0.2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spans="1:24" x14ac:dyDescent="0.2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spans="1:24" x14ac:dyDescent="0.2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spans="1:24" x14ac:dyDescent="0.2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spans="1:24" x14ac:dyDescent="0.2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spans="1:24" x14ac:dyDescent="0.2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spans="1:24" x14ac:dyDescent="0.2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spans="1:24" x14ac:dyDescent="0.2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spans="1:24" x14ac:dyDescent="0.2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spans="1:24" x14ac:dyDescent="0.2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spans="1:24" x14ac:dyDescent="0.2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spans="1:24" x14ac:dyDescent="0.2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spans="1:24" x14ac:dyDescent="0.2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spans="1:24" x14ac:dyDescent="0.2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spans="1:24" x14ac:dyDescent="0.2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spans="1:24" x14ac:dyDescent="0.2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spans="1:24" x14ac:dyDescent="0.2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spans="1:24" x14ac:dyDescent="0.2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spans="1:24" x14ac:dyDescent="0.2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spans="1:24" x14ac:dyDescent="0.2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spans="1:24" x14ac:dyDescent="0.2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spans="1:24" x14ac:dyDescent="0.2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spans="1:24" x14ac:dyDescent="0.2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spans="1:24" x14ac:dyDescent="0.2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spans="1:24" x14ac:dyDescent="0.2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spans="1:24" x14ac:dyDescent="0.2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spans="1:24" x14ac:dyDescent="0.2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spans="1:24" x14ac:dyDescent="0.2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spans="1:24" x14ac:dyDescent="0.2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spans="1:24" x14ac:dyDescent="0.2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spans="1:24" x14ac:dyDescent="0.2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spans="1:24" x14ac:dyDescent="0.2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spans="1:24" x14ac:dyDescent="0.2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spans="1:24" x14ac:dyDescent="0.2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spans="1:24" x14ac:dyDescent="0.2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spans="1:24" x14ac:dyDescent="0.2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spans="1:24" x14ac:dyDescent="0.2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spans="1:24" x14ac:dyDescent="0.2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spans="1:24" x14ac:dyDescent="0.2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spans="1:24" x14ac:dyDescent="0.2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spans="1:24" x14ac:dyDescent="0.2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spans="1:24" x14ac:dyDescent="0.2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spans="1:24" x14ac:dyDescent="0.2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spans="1:24" x14ac:dyDescent="0.2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spans="1:24" x14ac:dyDescent="0.2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spans="1:24" x14ac:dyDescent="0.2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spans="1:24" x14ac:dyDescent="0.2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spans="1:24" x14ac:dyDescent="0.2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spans="1:24" x14ac:dyDescent="0.2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spans="1:24" x14ac:dyDescent="0.2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spans="1:24" x14ac:dyDescent="0.2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spans="1:24" x14ac:dyDescent="0.2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spans="1:24" x14ac:dyDescent="0.2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spans="1:24" x14ac:dyDescent="0.2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spans="1:24" x14ac:dyDescent="0.2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spans="1:24" x14ac:dyDescent="0.2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spans="1:24" x14ac:dyDescent="0.2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spans="1:24" x14ac:dyDescent="0.2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spans="1:24" x14ac:dyDescent="0.2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spans="1:24" x14ac:dyDescent="0.2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spans="1:24" x14ac:dyDescent="0.2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spans="1:24" x14ac:dyDescent="0.2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spans="1:24" x14ac:dyDescent="0.2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spans="1:24" x14ac:dyDescent="0.2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spans="1:24" x14ac:dyDescent="0.2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spans="1:24" x14ac:dyDescent="0.2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spans="1:24" x14ac:dyDescent="0.2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spans="1:24" x14ac:dyDescent="0.2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spans="1:24" x14ac:dyDescent="0.2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spans="1:24" x14ac:dyDescent="0.2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spans="1:24" x14ac:dyDescent="0.2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spans="1:24" x14ac:dyDescent="0.2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spans="1:24" x14ac:dyDescent="0.2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spans="1:24" x14ac:dyDescent="0.2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spans="1:24" x14ac:dyDescent="0.2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spans="1:24" x14ac:dyDescent="0.2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spans="1:24" x14ac:dyDescent="0.2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spans="1:24" x14ac:dyDescent="0.2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spans="1:24" x14ac:dyDescent="0.2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spans="1:24" x14ac:dyDescent="0.2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spans="1:24" x14ac:dyDescent="0.2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spans="1:24" x14ac:dyDescent="0.2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spans="1:24" x14ac:dyDescent="0.2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spans="1:24" x14ac:dyDescent="0.2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spans="1:24" x14ac:dyDescent="0.2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spans="1:24" x14ac:dyDescent="0.2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spans="1:24" x14ac:dyDescent="0.2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spans="1:24" x14ac:dyDescent="0.2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spans="1:24" x14ac:dyDescent="0.2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spans="1:24" x14ac:dyDescent="0.2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spans="1:24" x14ac:dyDescent="0.2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spans="1:24" x14ac:dyDescent="0.2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spans="1:24" x14ac:dyDescent="0.2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spans="1:24" x14ac:dyDescent="0.2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spans="1:24" x14ac:dyDescent="0.2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spans="1:24" x14ac:dyDescent="0.2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spans="1:24" x14ac:dyDescent="0.2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spans="1:24" x14ac:dyDescent="0.2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spans="1:24" x14ac:dyDescent="0.2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spans="1:24" x14ac:dyDescent="0.2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spans="1:24" x14ac:dyDescent="0.2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spans="1:24" x14ac:dyDescent="0.2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spans="1:24" x14ac:dyDescent="0.2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spans="1:24" x14ac:dyDescent="0.2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spans="1:24" x14ac:dyDescent="0.2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spans="1:24" x14ac:dyDescent="0.2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spans="1:24" x14ac:dyDescent="0.2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spans="1:24" x14ac:dyDescent="0.2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spans="1:24" x14ac:dyDescent="0.2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spans="1:24" x14ac:dyDescent="0.2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spans="1:24" x14ac:dyDescent="0.2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spans="1:24" x14ac:dyDescent="0.2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spans="1:24" x14ac:dyDescent="0.2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spans="1:24" x14ac:dyDescent="0.2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spans="1:24" x14ac:dyDescent="0.2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spans="1:24" x14ac:dyDescent="0.2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spans="1:24" x14ac:dyDescent="0.2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spans="1:24" x14ac:dyDescent="0.2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spans="1:24" x14ac:dyDescent="0.2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spans="1:24" x14ac:dyDescent="0.2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spans="1:24" x14ac:dyDescent="0.2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spans="1:24" x14ac:dyDescent="0.2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spans="1:24" x14ac:dyDescent="0.2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spans="1:24" x14ac:dyDescent="0.2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spans="1:24" x14ac:dyDescent="0.2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spans="1:24" x14ac:dyDescent="0.2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spans="1:24" x14ac:dyDescent="0.2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spans="1:24" x14ac:dyDescent="0.2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spans="1:24" x14ac:dyDescent="0.2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spans="1:24" x14ac:dyDescent="0.2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spans="1:24" x14ac:dyDescent="0.2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spans="1:24" x14ac:dyDescent="0.2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spans="1:24" x14ac:dyDescent="0.2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spans="1:24" x14ac:dyDescent="0.2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spans="1:24" x14ac:dyDescent="0.2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spans="1:24" x14ac:dyDescent="0.2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spans="1:24" x14ac:dyDescent="0.2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spans="1:24" x14ac:dyDescent="0.2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 spans="1:24" x14ac:dyDescent="0.25">
      <c r="A1001" s="7"/>
      <c r="B1001" s="7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 spans="1:24" x14ac:dyDescent="0.25">
      <c r="A1002" s="7"/>
      <c r="B1002" s="7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 spans="1:24" x14ac:dyDescent="0.25">
      <c r="A1003" s="7"/>
      <c r="B1003" s="7"/>
      <c r="C1003" s="7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 spans="1:24" x14ac:dyDescent="0.25">
      <c r="A1004" s="7"/>
      <c r="B1004" s="7"/>
      <c r="C1004" s="7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 spans="1:24" x14ac:dyDescent="0.25">
      <c r="A1005" s="7"/>
      <c r="B1005" s="7"/>
      <c r="C1005" s="7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 spans="1:24" x14ac:dyDescent="0.25">
      <c r="A1006" s="7"/>
      <c r="B1006" s="7"/>
      <c r="C1006" s="7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 spans="1:24" x14ac:dyDescent="0.25">
      <c r="A1007" s="7"/>
      <c r="B1007" s="7"/>
      <c r="C1007" s="7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 spans="1:24" x14ac:dyDescent="0.25">
      <c r="A1008" s="7"/>
      <c r="B1008" s="7"/>
      <c r="C1008" s="7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 spans="1:24" x14ac:dyDescent="0.25">
      <c r="A1009" s="7"/>
      <c r="B1009" s="7"/>
      <c r="C1009" s="7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 spans="1:24" x14ac:dyDescent="0.25">
      <c r="A1010" s="7"/>
      <c r="B1010" s="7"/>
      <c r="C1010" s="7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 spans="1:24" x14ac:dyDescent="0.25">
      <c r="A1011" s="7"/>
      <c r="B1011" s="7"/>
      <c r="C1011" s="7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 spans="1:24" x14ac:dyDescent="0.25">
      <c r="A1012" s="7"/>
      <c r="B1012" s="7"/>
      <c r="C1012" s="7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</sheetData>
  <conditionalFormatting sqref="M1:M1012">
    <cfRule type="containsText" dxfId="3" priority="1" operator="containsText" text="Chính">
      <formula>NOT(ISERROR(SEARCH(("Chính"),(M1))))</formula>
    </cfRule>
  </conditionalFormatting>
  <conditionalFormatting sqref="M1:M1012">
    <cfRule type="containsBlanks" dxfId="2" priority="2">
      <formula>LEN(TRIM(M1))=0</formula>
    </cfRule>
  </conditionalFormatting>
  <conditionalFormatting sqref="M1:M1012">
    <cfRule type="containsText" dxfId="1" priority="3" operator="containsText" text="Kèm">
      <formula>NOT(ISERROR(SEARCH(("Kèm"),(M1))))</formula>
    </cfRule>
  </conditionalFormatting>
  <conditionalFormatting sqref="M1:M1012">
    <cfRule type="containsText" dxfId="0" priority="4" operator="containsText" text="Tráng miệng">
      <formula>NOT(ISERROR(SEARCH(("Tráng miệng"),(M1))))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96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3" max="3" width="18.5546875" customWidth="1"/>
    <col min="4" max="4" width="14.44140625" customWidth="1"/>
    <col min="5" max="5" width="13.6640625" customWidth="1"/>
    <col min="6" max="7" width="11.33203125" customWidth="1"/>
    <col min="8" max="8" width="11.44140625" customWidth="1"/>
    <col min="9" max="9" width="14.5546875" customWidth="1"/>
    <col min="11" max="11" width="12.5546875" customWidth="1"/>
    <col min="12" max="12" width="9" customWidth="1"/>
    <col min="13" max="13" width="10.6640625" customWidth="1"/>
  </cols>
  <sheetData>
    <row r="1" spans="1:29" x14ac:dyDescent="0.25">
      <c r="A1" s="2" t="s">
        <v>561</v>
      </c>
      <c r="B1" s="9" t="s">
        <v>0</v>
      </c>
      <c r="C1" s="2" t="s">
        <v>1</v>
      </c>
      <c r="D1" s="9" t="s">
        <v>739</v>
      </c>
      <c r="E1" s="2" t="s">
        <v>740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29" x14ac:dyDescent="0.25">
      <c r="A2" s="10" t="s">
        <v>574</v>
      </c>
      <c r="B2" s="11"/>
      <c r="C2" s="11" t="str">
        <f>VLOOKUP(A2,Sheet2!$1:$1012,2,0)</f>
        <v>Cơm</v>
      </c>
      <c r="D2" s="11">
        <f t="shared" ref="D2:M2" si="0">SUM(D3:D12)</f>
        <v>100</v>
      </c>
      <c r="E2" s="11">
        <f t="shared" si="0"/>
        <v>100</v>
      </c>
      <c r="F2" s="11">
        <f t="shared" si="0"/>
        <v>0</v>
      </c>
      <c r="G2" s="11">
        <f t="shared" si="0"/>
        <v>172</v>
      </c>
      <c r="H2" s="11">
        <f t="shared" si="0"/>
        <v>3.95</v>
      </c>
      <c r="I2" s="11">
        <f t="shared" si="0"/>
        <v>3.95</v>
      </c>
      <c r="J2" s="11">
        <f t="shared" si="0"/>
        <v>0.5</v>
      </c>
      <c r="K2" s="11">
        <f t="shared" si="0"/>
        <v>0.5</v>
      </c>
      <c r="L2" s="11">
        <f t="shared" si="0"/>
        <v>0.2</v>
      </c>
      <c r="M2" s="11">
        <f t="shared" si="0"/>
        <v>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5">
      <c r="B3" s="9">
        <v>1004</v>
      </c>
      <c r="C3" s="1" t="str">
        <f>VLOOKUP($B3,'Nguyên liệu'!$1:$1003,2,0)</f>
        <v>Gạo tẻ máy</v>
      </c>
      <c r="D3" s="9">
        <v>50</v>
      </c>
      <c r="E3" s="1">
        <f t="shared" ref="E3:E12" si="1">D3*(100-F3)%</f>
        <v>50</v>
      </c>
      <c r="F3" s="1">
        <f>VLOOKUP($B3,'Nguyên liệu'!$1:$1003,3,0)</f>
        <v>0</v>
      </c>
      <c r="G3" s="1">
        <f>VLOOKUP($B3,'Nguyên liệu'!$1:$1003,4,0)*D3/100</f>
        <v>172</v>
      </c>
      <c r="H3" s="1">
        <f>VLOOKUP($B3,'Nguyên liệu'!$1:$1003,5,0)*E3/100</f>
        <v>3.95</v>
      </c>
      <c r="I3" s="1">
        <f>VLOOKUP($B3,'Nguyên liệu'!$1:$1003,6,0)*E3/100</f>
        <v>3.95</v>
      </c>
      <c r="J3" s="1">
        <f>VLOOKUP($B3,'Nguyên liệu'!$1:$1003,7,0)*E3/100</f>
        <v>0.5</v>
      </c>
      <c r="K3" s="1">
        <f>VLOOKUP($B3,'Nguyên liệu'!$1:$1003,8,0)*E3/100</f>
        <v>0.5</v>
      </c>
      <c r="L3" s="1">
        <f>VLOOKUP($B3,'Nguyên liệu'!$1:$1003,9,0)*E3/100</f>
        <v>0.2</v>
      </c>
      <c r="M3" s="1">
        <f>VLOOKUP($B3,'Nguyên liệu'!$1:$1003,10,0)*E3/100</f>
        <v>0</v>
      </c>
    </row>
    <row r="4" spans="1:29" x14ac:dyDescent="0.25">
      <c r="B4" s="9">
        <v>1000</v>
      </c>
      <c r="C4" s="1" t="str">
        <f>VLOOKUP($B4,'Nguyên liệu'!$1:$1003,2,0)</f>
        <v>Nước</v>
      </c>
      <c r="D4" s="9">
        <v>50</v>
      </c>
      <c r="E4" s="1">
        <f t="shared" si="1"/>
        <v>50</v>
      </c>
      <c r="F4" s="1">
        <f>VLOOKUP($B4,'Nguyên liệu'!$1:$1003,3,0)</f>
        <v>0</v>
      </c>
      <c r="G4" s="1">
        <f>VLOOKUP($B4,'Nguyên liệu'!$1:$1003,4,0)*D4/100</f>
        <v>0</v>
      </c>
      <c r="H4" s="1">
        <f>VLOOKUP($B4,'Nguyên liệu'!$1:$1003,5,0)*E4/100</f>
        <v>0</v>
      </c>
      <c r="I4" s="1">
        <f>VLOOKUP($B4,'Nguyên liệu'!$1:$1003,6,0)*E4/100</f>
        <v>0</v>
      </c>
      <c r="J4" s="1">
        <f>VLOOKUP($B4,'Nguyên liệu'!$1:$1003,7,0)*E4/100</f>
        <v>0</v>
      </c>
      <c r="K4" s="1">
        <f>VLOOKUP($B4,'Nguyên liệu'!$1:$1003,8,0)*E4/100</f>
        <v>0</v>
      </c>
      <c r="L4" s="1">
        <f>VLOOKUP($B4,'Nguyên liệu'!$1:$1003,9,0)*E4/100</f>
        <v>0</v>
      </c>
      <c r="M4" s="1">
        <f>VLOOKUP($B4,'Nguyên liệu'!$1:$1003,10,0)*E4/100</f>
        <v>0</v>
      </c>
    </row>
    <row r="5" spans="1:29" x14ac:dyDescent="0.25">
      <c r="A5" s="2"/>
      <c r="B5" s="9" t="s">
        <v>33</v>
      </c>
      <c r="C5" s="1">
        <f>VLOOKUP($B5,'Nguyên liệu'!$1:$1003,2,0)</f>
        <v>0</v>
      </c>
      <c r="D5" s="9">
        <v>0</v>
      </c>
      <c r="E5" s="1">
        <f t="shared" si="1"/>
        <v>0</v>
      </c>
      <c r="F5" s="1">
        <f>VLOOKUP($B5,'Nguyên liệu'!$1:$1003,3,0)</f>
        <v>0</v>
      </c>
      <c r="G5" s="1">
        <f>VLOOKUP($B5,'Nguyên liệu'!$1:$1003,4,0)*D5/100</f>
        <v>0</v>
      </c>
      <c r="H5" s="1">
        <f>VLOOKUP($B5,'Nguyên liệu'!$1:$1003,5,0)*E5/100</f>
        <v>0</v>
      </c>
      <c r="I5" s="1">
        <f>VLOOKUP($B5,'Nguyên liệu'!$1:$1003,6,0)*E5/100</f>
        <v>0</v>
      </c>
      <c r="J5" s="1">
        <f>VLOOKUP($B5,'Nguyên liệu'!$1:$1003,7,0)*E5/100</f>
        <v>0</v>
      </c>
      <c r="K5" s="1">
        <f>VLOOKUP($B5,'Nguyên liệu'!$1:$1003,8,0)*E5/100</f>
        <v>0</v>
      </c>
      <c r="L5" s="1">
        <f>VLOOKUP($B5,'Nguyên liệu'!$1:$1003,9,0)*E5/100</f>
        <v>0</v>
      </c>
      <c r="M5" s="1">
        <f>VLOOKUP($B5,'Nguyên liệu'!$1:$1003,10,0)*E5/100</f>
        <v>0</v>
      </c>
    </row>
    <row r="6" spans="1:29" x14ac:dyDescent="0.25">
      <c r="A6" s="2"/>
      <c r="B6" s="9" t="s">
        <v>33</v>
      </c>
      <c r="C6" s="1">
        <f>VLOOKUP($B6,'Nguyên liệu'!$1:$1003,2,0)</f>
        <v>0</v>
      </c>
      <c r="D6" s="9">
        <v>0</v>
      </c>
      <c r="E6" s="1">
        <f t="shared" si="1"/>
        <v>0</v>
      </c>
      <c r="F6" s="1">
        <f>VLOOKUP($B6,'Nguyên liệu'!$1:$1003,3,0)</f>
        <v>0</v>
      </c>
      <c r="G6" s="1">
        <f>VLOOKUP($B6,'Nguyên liệu'!$1:$1003,4,0)*D6/100</f>
        <v>0</v>
      </c>
      <c r="H6" s="1">
        <f>VLOOKUP($B6,'Nguyên liệu'!$1:$1003,5,0)*E6/100</f>
        <v>0</v>
      </c>
      <c r="I6" s="1">
        <f>VLOOKUP($B6,'Nguyên liệu'!$1:$1003,6,0)*E6/100</f>
        <v>0</v>
      </c>
      <c r="J6" s="1">
        <f>VLOOKUP($B6,'Nguyên liệu'!$1:$1003,7,0)*E6/100</f>
        <v>0</v>
      </c>
      <c r="K6" s="1">
        <f>VLOOKUP($B6,'Nguyên liệu'!$1:$1003,8,0)*E6/100</f>
        <v>0</v>
      </c>
      <c r="L6" s="1">
        <f>VLOOKUP($B6,'Nguyên liệu'!$1:$1003,9,0)*E6/100</f>
        <v>0</v>
      </c>
      <c r="M6" s="1">
        <f>VLOOKUP($B6,'Nguyên liệu'!$1:$1003,10,0)*E6/100</f>
        <v>0</v>
      </c>
    </row>
    <row r="7" spans="1:29" x14ac:dyDescent="0.25">
      <c r="A7" s="2"/>
      <c r="B7" s="9" t="s">
        <v>33</v>
      </c>
      <c r="C7" s="1">
        <f>VLOOKUP($B7,'Nguyên liệu'!$1:$1003,2,0)</f>
        <v>0</v>
      </c>
      <c r="D7" s="9">
        <v>0</v>
      </c>
      <c r="E7" s="1">
        <f t="shared" si="1"/>
        <v>0</v>
      </c>
      <c r="F7" s="1">
        <f>VLOOKUP($B7,'Nguyên liệu'!$1:$1003,3,0)</f>
        <v>0</v>
      </c>
      <c r="G7" s="1">
        <f>VLOOKUP($B7,'Nguyên liệu'!$1:$1003,4,0)*D7/100</f>
        <v>0</v>
      </c>
      <c r="H7" s="1">
        <f>VLOOKUP($B7,'Nguyên liệu'!$1:$1003,5,0)*E7/100</f>
        <v>0</v>
      </c>
      <c r="I7" s="1">
        <f>VLOOKUP($B7,'Nguyên liệu'!$1:$1003,6,0)*E7/100</f>
        <v>0</v>
      </c>
      <c r="J7" s="1">
        <f>VLOOKUP($B7,'Nguyên liệu'!$1:$1003,7,0)*E7/100</f>
        <v>0</v>
      </c>
      <c r="K7" s="1">
        <f>VLOOKUP($B7,'Nguyên liệu'!$1:$1003,8,0)*E7/100</f>
        <v>0</v>
      </c>
      <c r="L7" s="1">
        <f>VLOOKUP($B7,'Nguyên liệu'!$1:$1003,9,0)*E7/100</f>
        <v>0</v>
      </c>
      <c r="M7" s="1">
        <f>VLOOKUP($B7,'Nguyên liệu'!$1:$1003,10,0)*E7/100</f>
        <v>0</v>
      </c>
    </row>
    <row r="8" spans="1:29" x14ac:dyDescent="0.25">
      <c r="A8" s="2"/>
      <c r="B8" s="9" t="s">
        <v>33</v>
      </c>
      <c r="C8" s="1">
        <f>VLOOKUP($B8,'Nguyên liệu'!$1:$1003,2,0)</f>
        <v>0</v>
      </c>
      <c r="D8" s="9">
        <v>0</v>
      </c>
      <c r="E8" s="1">
        <f t="shared" si="1"/>
        <v>0</v>
      </c>
      <c r="F8" s="1">
        <f>VLOOKUP($B8,'Nguyên liệu'!$1:$1003,3,0)</f>
        <v>0</v>
      </c>
      <c r="G8" s="1">
        <f>VLOOKUP($B8,'Nguyên liệu'!$1:$1003,4,0)*D8/100</f>
        <v>0</v>
      </c>
      <c r="H8" s="1">
        <f>VLOOKUP($B8,'Nguyên liệu'!$1:$1003,5,0)*E8/100</f>
        <v>0</v>
      </c>
      <c r="I8" s="1">
        <f>VLOOKUP($B8,'Nguyên liệu'!$1:$1003,6,0)*E8/100</f>
        <v>0</v>
      </c>
      <c r="J8" s="1">
        <f>VLOOKUP($B8,'Nguyên liệu'!$1:$1003,7,0)*E8/100</f>
        <v>0</v>
      </c>
      <c r="K8" s="1">
        <f>VLOOKUP($B8,'Nguyên liệu'!$1:$1003,8,0)*E8/100</f>
        <v>0</v>
      </c>
      <c r="L8" s="1">
        <f>VLOOKUP($B8,'Nguyên liệu'!$1:$1003,9,0)*E8/100</f>
        <v>0</v>
      </c>
      <c r="M8" s="1">
        <f>VLOOKUP($B8,'Nguyên liệu'!$1:$1003,10,0)*E8/100</f>
        <v>0</v>
      </c>
    </row>
    <row r="9" spans="1:29" x14ac:dyDescent="0.25">
      <c r="A9" s="2"/>
      <c r="B9" s="9" t="s">
        <v>33</v>
      </c>
      <c r="C9" s="1">
        <f>VLOOKUP($B9,'Nguyên liệu'!$1:$1003,2,0)</f>
        <v>0</v>
      </c>
      <c r="D9" s="9">
        <v>0</v>
      </c>
      <c r="E9" s="1">
        <f t="shared" si="1"/>
        <v>0</v>
      </c>
      <c r="F9" s="1">
        <f>VLOOKUP($B9,'Nguyên liệu'!$1:$1003,3,0)</f>
        <v>0</v>
      </c>
      <c r="G9" s="1">
        <f>VLOOKUP($B9,'Nguyên liệu'!$1:$1003,4,0)*D9/100</f>
        <v>0</v>
      </c>
      <c r="H9" s="1">
        <f>VLOOKUP($B9,'Nguyên liệu'!$1:$1003,5,0)*E9/100</f>
        <v>0</v>
      </c>
      <c r="I9" s="1">
        <f>VLOOKUP($B9,'Nguyên liệu'!$1:$1003,6,0)*E9/100</f>
        <v>0</v>
      </c>
      <c r="J9" s="1">
        <f>VLOOKUP($B9,'Nguyên liệu'!$1:$1003,7,0)*E9/100</f>
        <v>0</v>
      </c>
      <c r="K9" s="1">
        <f>VLOOKUP($B9,'Nguyên liệu'!$1:$1003,8,0)*E9/100</f>
        <v>0</v>
      </c>
      <c r="L9" s="1">
        <f>VLOOKUP($B9,'Nguyên liệu'!$1:$1003,9,0)*E9/100</f>
        <v>0</v>
      </c>
      <c r="M9" s="1">
        <f>VLOOKUP($B9,'Nguyên liệu'!$1:$1003,10,0)*E9/100</f>
        <v>0</v>
      </c>
    </row>
    <row r="10" spans="1:29" x14ac:dyDescent="0.25">
      <c r="A10" s="2"/>
      <c r="B10" s="9" t="s">
        <v>33</v>
      </c>
      <c r="C10" s="1">
        <f>VLOOKUP($B10,'Nguyên liệu'!$1:$1003,2,0)</f>
        <v>0</v>
      </c>
      <c r="D10" s="9">
        <v>0</v>
      </c>
      <c r="E10" s="1">
        <f t="shared" si="1"/>
        <v>0</v>
      </c>
      <c r="F10" s="1">
        <f>VLOOKUP($B10,'Nguyên liệu'!$1:$1003,3,0)</f>
        <v>0</v>
      </c>
      <c r="G10" s="1">
        <f>VLOOKUP($B10,'Nguyên liệu'!$1:$1003,4,0)*D10/100</f>
        <v>0</v>
      </c>
      <c r="H10" s="1">
        <f>VLOOKUP($B10,'Nguyên liệu'!$1:$1003,5,0)*E10/100</f>
        <v>0</v>
      </c>
      <c r="I10" s="1">
        <f>VLOOKUP($B10,'Nguyên liệu'!$1:$1003,6,0)*E10/100</f>
        <v>0</v>
      </c>
      <c r="J10" s="1">
        <f>VLOOKUP($B10,'Nguyên liệu'!$1:$1003,7,0)*E10/100</f>
        <v>0</v>
      </c>
      <c r="K10" s="1">
        <f>VLOOKUP($B10,'Nguyên liệu'!$1:$1003,8,0)*E10/100</f>
        <v>0</v>
      </c>
      <c r="L10" s="1">
        <f>VLOOKUP($B10,'Nguyên liệu'!$1:$1003,9,0)*E10/100</f>
        <v>0</v>
      </c>
      <c r="M10" s="1">
        <f>VLOOKUP($B10,'Nguyên liệu'!$1:$1003,10,0)*E10/100</f>
        <v>0</v>
      </c>
    </row>
    <row r="11" spans="1:29" x14ac:dyDescent="0.25">
      <c r="A11" s="2"/>
      <c r="B11" s="9" t="s">
        <v>33</v>
      </c>
      <c r="C11" s="1">
        <f>VLOOKUP($B11,'Nguyên liệu'!$1:$1003,2,0)</f>
        <v>0</v>
      </c>
      <c r="D11" s="9">
        <v>0</v>
      </c>
      <c r="E11" s="1">
        <f t="shared" si="1"/>
        <v>0</v>
      </c>
      <c r="F11" s="1">
        <f>VLOOKUP($B11,'Nguyên liệu'!$1:$1003,3,0)</f>
        <v>0</v>
      </c>
      <c r="G11" s="1">
        <f>VLOOKUP($B11,'Nguyên liệu'!$1:$1003,4,0)*D11/100</f>
        <v>0</v>
      </c>
      <c r="H11" s="1">
        <f>VLOOKUP($B11,'Nguyên liệu'!$1:$1003,5,0)*E11/100</f>
        <v>0</v>
      </c>
      <c r="I11" s="1">
        <f>VLOOKUP($B11,'Nguyên liệu'!$1:$1003,6,0)*E11/100</f>
        <v>0</v>
      </c>
      <c r="J11" s="1">
        <f>VLOOKUP($B11,'Nguyên liệu'!$1:$1003,7,0)*E11/100</f>
        <v>0</v>
      </c>
      <c r="K11" s="1">
        <f>VLOOKUP($B11,'Nguyên liệu'!$1:$1003,8,0)*E11/100</f>
        <v>0</v>
      </c>
      <c r="L11" s="1">
        <f>VLOOKUP($B11,'Nguyên liệu'!$1:$1003,9,0)*E11/100</f>
        <v>0</v>
      </c>
      <c r="M11" s="1">
        <f>VLOOKUP($B11,'Nguyên liệu'!$1:$1003,10,0)*E11/100</f>
        <v>0</v>
      </c>
    </row>
    <row r="12" spans="1:29" x14ac:dyDescent="0.25">
      <c r="A12" s="2"/>
      <c r="B12" s="9" t="s">
        <v>33</v>
      </c>
      <c r="C12" s="1">
        <f>VLOOKUP($B12,'Nguyên liệu'!$1:$1003,2,0)</f>
        <v>0</v>
      </c>
      <c r="D12" s="9">
        <v>0</v>
      </c>
      <c r="E12" s="1">
        <f t="shared" si="1"/>
        <v>0</v>
      </c>
      <c r="F12" s="1">
        <f>VLOOKUP($B12,'Nguyên liệu'!$1:$1003,3,0)</f>
        <v>0</v>
      </c>
      <c r="G12" s="1">
        <f>VLOOKUP($B12,'Nguyên liệu'!$1:$1003,4,0)*D12/100</f>
        <v>0</v>
      </c>
      <c r="H12" s="1">
        <f>VLOOKUP($B12,'Nguyên liệu'!$1:$1003,5,0)*E12/100</f>
        <v>0</v>
      </c>
      <c r="I12" s="1">
        <f>VLOOKUP($B12,'Nguyên liệu'!$1:$1003,6,0)*E12/100</f>
        <v>0</v>
      </c>
      <c r="J12" s="1">
        <f>VLOOKUP($B12,'Nguyên liệu'!$1:$1003,7,0)*E12/100</f>
        <v>0</v>
      </c>
      <c r="K12" s="1">
        <f>VLOOKUP($B12,'Nguyên liệu'!$1:$1003,8,0)*E12/100</f>
        <v>0</v>
      </c>
      <c r="L12" s="1">
        <f>VLOOKUP($B12,'Nguyên liệu'!$1:$1003,9,0)*E12/100</f>
        <v>0</v>
      </c>
      <c r="M12" s="1">
        <f>VLOOKUP($B12,'Nguyên liệu'!$1:$1003,10,0)*E12/100</f>
        <v>0</v>
      </c>
    </row>
    <row r="13" spans="1:29" x14ac:dyDescent="0.25">
      <c r="A13" s="10" t="s">
        <v>580</v>
      </c>
      <c r="B13" s="11"/>
      <c r="C13" s="11" t="str">
        <f>VLOOKUP(A13,Sheet2!$1:$1012,2,0)</f>
        <v>Cơm chiên</v>
      </c>
      <c r="D13" s="11">
        <f t="shared" ref="D13:M13" si="2">SUM(D14:D23)</f>
        <v>100</v>
      </c>
      <c r="E13" s="11">
        <f t="shared" si="2"/>
        <v>98.95</v>
      </c>
      <c r="F13" s="11">
        <f t="shared" si="2"/>
        <v>10.5</v>
      </c>
      <c r="G13" s="11">
        <f t="shared" si="2"/>
        <v>229.2</v>
      </c>
      <c r="H13" s="11">
        <f t="shared" si="2"/>
        <v>4.6842500000000005</v>
      </c>
      <c r="I13" s="11">
        <f t="shared" si="2"/>
        <v>4.6842500000000005</v>
      </c>
      <c r="J13" s="11">
        <f t="shared" si="2"/>
        <v>10.4779</v>
      </c>
      <c r="K13" s="11">
        <f t="shared" si="2"/>
        <v>10.4779</v>
      </c>
      <c r="L13" s="11">
        <f t="shared" si="2"/>
        <v>0.57739999999999991</v>
      </c>
      <c r="M13" s="11">
        <f t="shared" si="2"/>
        <v>0</v>
      </c>
    </row>
    <row r="14" spans="1:29" x14ac:dyDescent="0.25">
      <c r="B14" s="9">
        <v>1004</v>
      </c>
      <c r="C14" s="1" t="str">
        <f>VLOOKUP($B14,'Nguyên liệu'!$1:$1003,2,0)</f>
        <v>Gạo tẻ máy</v>
      </c>
      <c r="D14" s="9">
        <v>30</v>
      </c>
      <c r="E14" s="1">
        <f t="shared" ref="E14:E23" si="3">D14*(100-F14)%</f>
        <v>30</v>
      </c>
      <c r="F14" s="1">
        <f>VLOOKUP($B14,'Nguyên liệu'!$1:$1003,3,0)</f>
        <v>0</v>
      </c>
      <c r="G14" s="1">
        <f>VLOOKUP($B14,'Nguyên liệu'!$1:$1003,4,0)*D14/100</f>
        <v>103.2</v>
      </c>
      <c r="H14" s="1">
        <f>VLOOKUP($B14,'Nguyên liệu'!$1:$1003,5,0)*E14/100</f>
        <v>2.37</v>
      </c>
      <c r="I14" s="1">
        <f>VLOOKUP($B14,'Nguyên liệu'!$1:$1003,6,0)*E14/100</f>
        <v>2.37</v>
      </c>
      <c r="J14" s="1">
        <f>VLOOKUP($B14,'Nguyên liệu'!$1:$1003,7,0)*E14/100</f>
        <v>0.3</v>
      </c>
      <c r="K14" s="1">
        <f>VLOOKUP($B14,'Nguyên liệu'!$1:$1003,8,0)*E14/100</f>
        <v>0.3</v>
      </c>
      <c r="L14" s="1">
        <f>VLOOKUP($B14,'Nguyên liệu'!$1:$1003,9,0)*E14/100</f>
        <v>0.12</v>
      </c>
      <c r="M14" s="1">
        <f>VLOOKUP($B14,'Nguyên liệu'!$1:$1003,10,0)*E14/100</f>
        <v>0</v>
      </c>
    </row>
    <row r="15" spans="1:29" x14ac:dyDescent="0.25">
      <c r="B15" s="9">
        <v>6011</v>
      </c>
      <c r="C15" s="1" t="str">
        <f>VLOOKUP($B15,'Nguyên liệu'!$1:$1003,2,0)</f>
        <v>Dầu lạc</v>
      </c>
      <c r="D15" s="9">
        <v>10</v>
      </c>
      <c r="E15" s="1">
        <f t="shared" si="3"/>
        <v>10</v>
      </c>
      <c r="F15" s="1">
        <f>VLOOKUP($B15,'Nguyên liệu'!$1:$1003,3,0)</f>
        <v>0</v>
      </c>
      <c r="G15" s="1">
        <f>VLOOKUP($B15,'Nguyên liệu'!$1:$1003,4,0)*D15/100</f>
        <v>90</v>
      </c>
      <c r="H15" s="1">
        <f>VLOOKUP($B15,'Nguyên liệu'!$1:$1003,5,0)*E15/100</f>
        <v>0</v>
      </c>
      <c r="I15" s="1">
        <f>VLOOKUP($B15,'Nguyên liệu'!$1:$1003,6,0)*E15/100</f>
        <v>0</v>
      </c>
      <c r="J15" s="1">
        <f>VLOOKUP($B15,'Nguyên liệu'!$1:$1003,7,0)*E15/100</f>
        <v>10</v>
      </c>
      <c r="K15" s="1">
        <f>VLOOKUP($B15,'Nguyên liệu'!$1:$1003,8,0)*E15/100</f>
        <v>10</v>
      </c>
      <c r="L15" s="1">
        <f>VLOOKUP($B15,'Nguyên liệu'!$1:$1003,9,0)*E15/100</f>
        <v>0</v>
      </c>
      <c r="M15" s="1">
        <f>VLOOKUP($B15,'Nguyên liệu'!$1:$1003,10,0)*E15/100</f>
        <v>0</v>
      </c>
    </row>
    <row r="16" spans="1:29" x14ac:dyDescent="0.25">
      <c r="A16" s="2"/>
      <c r="B16" s="9">
        <v>4007</v>
      </c>
      <c r="C16" s="1" t="str">
        <f>VLOOKUP($B16,'Nguyên liệu'!$1:$1003,2,0)</f>
        <v>Cà rốt ( củ đỏ, vàng)</v>
      </c>
      <c r="D16" s="9">
        <v>10</v>
      </c>
      <c r="E16" s="1">
        <f t="shared" si="3"/>
        <v>8.9499999999999993</v>
      </c>
      <c r="F16" s="1">
        <f>VLOOKUP($B16,'Nguyên liệu'!$1:$1003,3,0)</f>
        <v>10.5</v>
      </c>
      <c r="G16" s="1">
        <f>VLOOKUP($B16,'Nguyên liệu'!$1:$1003,4,0)*D16/100</f>
        <v>3.9</v>
      </c>
      <c r="H16" s="1">
        <f>VLOOKUP($B16,'Nguyên liệu'!$1:$1003,5,0)*E16/100</f>
        <v>0.13424999999999998</v>
      </c>
      <c r="I16" s="1">
        <f>VLOOKUP($B16,'Nguyên liệu'!$1:$1003,6,0)*E16/100</f>
        <v>0.13424999999999998</v>
      </c>
      <c r="J16" s="1">
        <f>VLOOKUP($B16,'Nguyên liệu'!$1:$1003,7,0)*E16/100</f>
        <v>1.7899999999999999E-2</v>
      </c>
      <c r="K16" s="1">
        <f>VLOOKUP($B16,'Nguyên liệu'!$1:$1003,8,0)*E16/100</f>
        <v>1.7899999999999999E-2</v>
      </c>
      <c r="L16" s="1">
        <f>VLOOKUP($B16,'Nguyên liệu'!$1:$1003,9,0)*E16/100</f>
        <v>0.10739999999999998</v>
      </c>
      <c r="M16" s="1">
        <f>VLOOKUP($B16,'Nguyên liệu'!$1:$1003,10,0)*E16/100</f>
        <v>0</v>
      </c>
    </row>
    <row r="17" spans="1:13" x14ac:dyDescent="0.25">
      <c r="A17" s="2"/>
      <c r="B17" s="9">
        <v>3003</v>
      </c>
      <c r="C17" s="1" t="str">
        <f>VLOOKUP($B17,'Nguyên liệu'!$1:$1003,2,0)</f>
        <v>Đậu cô ve ( hạt)</v>
      </c>
      <c r="D17" s="9">
        <v>10</v>
      </c>
      <c r="E17" s="1">
        <f t="shared" si="3"/>
        <v>10</v>
      </c>
      <c r="F17" s="1">
        <f>VLOOKUP($B17,'Nguyên liệu'!$1:$1003,3,0)</f>
        <v>0</v>
      </c>
      <c r="G17" s="1">
        <f>VLOOKUP($B17,'Nguyên liệu'!$1:$1003,4,0)*D17/100</f>
        <v>32.1</v>
      </c>
      <c r="H17" s="1">
        <f>VLOOKUP($B17,'Nguyên liệu'!$1:$1003,5,0)*E17/100</f>
        <v>2.1800000000000002</v>
      </c>
      <c r="I17" s="1">
        <f>VLOOKUP($B17,'Nguyên liệu'!$1:$1003,6,0)*E17/100</f>
        <v>2.1800000000000002</v>
      </c>
      <c r="J17" s="1">
        <f>VLOOKUP($B17,'Nguyên liệu'!$1:$1003,7,0)*E17/100</f>
        <v>0.16</v>
      </c>
      <c r="K17" s="1">
        <f>VLOOKUP($B17,'Nguyên liệu'!$1:$1003,8,0)*E17/100</f>
        <v>0.16</v>
      </c>
      <c r="L17" s="1">
        <f>VLOOKUP($B17,'Nguyên liệu'!$1:$1003,9,0)*E17/100</f>
        <v>0.35</v>
      </c>
      <c r="M17" s="1">
        <f>VLOOKUP($B17,'Nguyên liệu'!$1:$1003,10,0)*E17/100</f>
        <v>0</v>
      </c>
    </row>
    <row r="18" spans="1:13" x14ac:dyDescent="0.25">
      <c r="A18" s="2"/>
      <c r="B18" s="9">
        <v>1000</v>
      </c>
      <c r="C18" s="1" t="str">
        <f>VLOOKUP($B18,'Nguyên liệu'!$1:$1003,2,0)</f>
        <v>Nước</v>
      </c>
      <c r="D18" s="9">
        <v>40</v>
      </c>
      <c r="E18" s="1">
        <f t="shared" si="3"/>
        <v>40</v>
      </c>
      <c r="F18" s="1">
        <f>VLOOKUP($B18,'Nguyên liệu'!$1:$1003,3,0)</f>
        <v>0</v>
      </c>
      <c r="G18" s="1">
        <f>VLOOKUP($B18,'Nguyên liệu'!$1:$1003,4,0)*D18/100</f>
        <v>0</v>
      </c>
      <c r="H18" s="1">
        <f>VLOOKUP($B18,'Nguyên liệu'!$1:$1003,5,0)*E18/100</f>
        <v>0</v>
      </c>
      <c r="I18" s="1">
        <f>VLOOKUP($B18,'Nguyên liệu'!$1:$1003,6,0)*E18/100</f>
        <v>0</v>
      </c>
      <c r="J18" s="1">
        <f>VLOOKUP($B18,'Nguyên liệu'!$1:$1003,7,0)*E18/100</f>
        <v>0</v>
      </c>
      <c r="K18" s="1">
        <f>VLOOKUP($B18,'Nguyên liệu'!$1:$1003,8,0)*E18/100</f>
        <v>0</v>
      </c>
      <c r="L18" s="1">
        <f>VLOOKUP($B18,'Nguyên liệu'!$1:$1003,9,0)*E18/100</f>
        <v>0</v>
      </c>
      <c r="M18" s="1">
        <f>VLOOKUP($B18,'Nguyên liệu'!$1:$1003,10,0)*E18/100</f>
        <v>0</v>
      </c>
    </row>
    <row r="19" spans="1:13" x14ac:dyDescent="0.25">
      <c r="A19" s="2"/>
      <c r="B19" s="9" t="s">
        <v>33</v>
      </c>
      <c r="C19" s="1">
        <f>VLOOKUP($B19,'Nguyên liệu'!$1:$1003,2,0)</f>
        <v>0</v>
      </c>
      <c r="D19" s="9">
        <v>0</v>
      </c>
      <c r="E19" s="1">
        <f t="shared" si="3"/>
        <v>0</v>
      </c>
      <c r="F19" s="1">
        <f>VLOOKUP($B19,'Nguyên liệu'!$1:$1003,3,0)</f>
        <v>0</v>
      </c>
      <c r="G19" s="1">
        <f>VLOOKUP($B19,'Nguyên liệu'!$1:$1003,4,0)*D19/100</f>
        <v>0</v>
      </c>
      <c r="H19" s="1">
        <f>VLOOKUP($B19,'Nguyên liệu'!$1:$1003,5,0)*E19/100</f>
        <v>0</v>
      </c>
      <c r="I19" s="1">
        <f>VLOOKUP($B19,'Nguyên liệu'!$1:$1003,6,0)*E19/100</f>
        <v>0</v>
      </c>
      <c r="J19" s="1">
        <f>VLOOKUP($B19,'Nguyên liệu'!$1:$1003,7,0)*E19/100</f>
        <v>0</v>
      </c>
      <c r="K19" s="1">
        <f>VLOOKUP($B19,'Nguyên liệu'!$1:$1003,8,0)*E19/100</f>
        <v>0</v>
      </c>
      <c r="L19" s="1">
        <f>VLOOKUP($B19,'Nguyên liệu'!$1:$1003,9,0)*E19/100</f>
        <v>0</v>
      </c>
      <c r="M19" s="1">
        <f>VLOOKUP($B19,'Nguyên liệu'!$1:$1003,10,0)*E19/100</f>
        <v>0</v>
      </c>
    </row>
    <row r="20" spans="1:13" x14ac:dyDescent="0.25">
      <c r="A20" s="2"/>
      <c r="B20" s="9" t="s">
        <v>33</v>
      </c>
      <c r="C20" s="1">
        <f>VLOOKUP($B20,'Nguyên liệu'!$1:$1003,2,0)</f>
        <v>0</v>
      </c>
      <c r="D20" s="9">
        <v>0</v>
      </c>
      <c r="E20" s="1">
        <f t="shared" si="3"/>
        <v>0</v>
      </c>
      <c r="F20" s="1">
        <f>VLOOKUP($B20,'Nguyên liệu'!$1:$1003,3,0)</f>
        <v>0</v>
      </c>
      <c r="G20" s="1">
        <f>VLOOKUP($B20,'Nguyên liệu'!$1:$1003,4,0)*D20/100</f>
        <v>0</v>
      </c>
      <c r="H20" s="1">
        <f>VLOOKUP($B20,'Nguyên liệu'!$1:$1003,5,0)*E20/100</f>
        <v>0</v>
      </c>
      <c r="I20" s="1">
        <f>VLOOKUP($B20,'Nguyên liệu'!$1:$1003,6,0)*E20/100</f>
        <v>0</v>
      </c>
      <c r="J20" s="1">
        <f>VLOOKUP($B20,'Nguyên liệu'!$1:$1003,7,0)*E20/100</f>
        <v>0</v>
      </c>
      <c r="K20" s="1">
        <f>VLOOKUP($B20,'Nguyên liệu'!$1:$1003,8,0)*E20/100</f>
        <v>0</v>
      </c>
      <c r="L20" s="1">
        <f>VLOOKUP($B20,'Nguyên liệu'!$1:$1003,9,0)*E20/100</f>
        <v>0</v>
      </c>
      <c r="M20" s="1">
        <f>VLOOKUP($B20,'Nguyên liệu'!$1:$1003,10,0)*E20/100</f>
        <v>0</v>
      </c>
    </row>
    <row r="21" spans="1:13" x14ac:dyDescent="0.25">
      <c r="A21" s="2"/>
      <c r="B21" s="9" t="s">
        <v>33</v>
      </c>
      <c r="C21" s="1">
        <f>VLOOKUP($B21,'Nguyên liệu'!$1:$1003,2,0)</f>
        <v>0</v>
      </c>
      <c r="D21" s="9">
        <v>0</v>
      </c>
      <c r="E21" s="1">
        <f t="shared" si="3"/>
        <v>0</v>
      </c>
      <c r="F21" s="1">
        <f>VLOOKUP($B21,'Nguyên liệu'!$1:$1003,3,0)</f>
        <v>0</v>
      </c>
      <c r="G21" s="1">
        <f>VLOOKUP($B21,'Nguyên liệu'!$1:$1003,4,0)*D21/100</f>
        <v>0</v>
      </c>
      <c r="H21" s="1">
        <f>VLOOKUP($B21,'Nguyên liệu'!$1:$1003,5,0)*E21/100</f>
        <v>0</v>
      </c>
      <c r="I21" s="1">
        <f>VLOOKUP($B21,'Nguyên liệu'!$1:$1003,6,0)*E21/100</f>
        <v>0</v>
      </c>
      <c r="J21" s="1">
        <f>VLOOKUP($B21,'Nguyên liệu'!$1:$1003,7,0)*E21/100</f>
        <v>0</v>
      </c>
      <c r="K21" s="1">
        <f>VLOOKUP($B21,'Nguyên liệu'!$1:$1003,8,0)*E21/100</f>
        <v>0</v>
      </c>
      <c r="L21" s="1">
        <f>VLOOKUP($B21,'Nguyên liệu'!$1:$1003,9,0)*E21/100</f>
        <v>0</v>
      </c>
      <c r="M21" s="1">
        <f>VLOOKUP($B21,'Nguyên liệu'!$1:$1003,10,0)*E21/100</f>
        <v>0</v>
      </c>
    </row>
    <row r="22" spans="1:13" x14ac:dyDescent="0.25">
      <c r="A22" s="2"/>
      <c r="B22" s="9" t="s">
        <v>33</v>
      </c>
      <c r="C22" s="1">
        <f>VLOOKUP($B22,'Nguyên liệu'!$1:$1003,2,0)</f>
        <v>0</v>
      </c>
      <c r="D22" s="9">
        <v>0</v>
      </c>
      <c r="E22" s="1">
        <f t="shared" si="3"/>
        <v>0</v>
      </c>
      <c r="F22" s="1">
        <f>VLOOKUP($B22,'Nguyên liệu'!$1:$1003,3,0)</f>
        <v>0</v>
      </c>
      <c r="G22" s="1">
        <f>VLOOKUP($B22,'Nguyên liệu'!$1:$1003,4,0)*D22/100</f>
        <v>0</v>
      </c>
      <c r="H22" s="1">
        <f>VLOOKUP($B22,'Nguyên liệu'!$1:$1003,5,0)*E22/100</f>
        <v>0</v>
      </c>
      <c r="I22" s="1">
        <f>VLOOKUP($B22,'Nguyên liệu'!$1:$1003,6,0)*E22/100</f>
        <v>0</v>
      </c>
      <c r="J22" s="1">
        <f>VLOOKUP($B22,'Nguyên liệu'!$1:$1003,7,0)*E22/100</f>
        <v>0</v>
      </c>
      <c r="K22" s="1">
        <f>VLOOKUP($B22,'Nguyên liệu'!$1:$1003,8,0)*E22/100</f>
        <v>0</v>
      </c>
      <c r="L22" s="1">
        <f>VLOOKUP($B22,'Nguyên liệu'!$1:$1003,9,0)*E22/100</f>
        <v>0</v>
      </c>
      <c r="M22" s="1">
        <f>VLOOKUP($B22,'Nguyên liệu'!$1:$1003,10,0)*E22/100</f>
        <v>0</v>
      </c>
    </row>
    <row r="23" spans="1:13" x14ac:dyDescent="0.25">
      <c r="A23" s="2"/>
      <c r="B23" s="9" t="s">
        <v>33</v>
      </c>
      <c r="C23" s="1">
        <f>VLOOKUP($B23,'Nguyên liệu'!$1:$1003,2,0)</f>
        <v>0</v>
      </c>
      <c r="D23" s="9">
        <v>0</v>
      </c>
      <c r="E23" s="1">
        <f t="shared" si="3"/>
        <v>0</v>
      </c>
      <c r="F23" s="1">
        <f>VLOOKUP($B23,'Nguyên liệu'!$1:$1003,3,0)</f>
        <v>0</v>
      </c>
      <c r="G23" s="1">
        <f>VLOOKUP($B23,'Nguyên liệu'!$1:$1003,4,0)*D23/100</f>
        <v>0</v>
      </c>
      <c r="H23" s="1">
        <f>VLOOKUP($B23,'Nguyên liệu'!$1:$1003,5,0)*E23/100</f>
        <v>0</v>
      </c>
      <c r="I23" s="1">
        <f>VLOOKUP($B23,'Nguyên liệu'!$1:$1003,6,0)*E23/100</f>
        <v>0</v>
      </c>
      <c r="J23" s="1">
        <f>VLOOKUP($B23,'Nguyên liệu'!$1:$1003,7,0)*E23/100</f>
        <v>0</v>
      </c>
      <c r="K23" s="1">
        <f>VLOOKUP($B23,'Nguyên liệu'!$1:$1003,8,0)*E23/100</f>
        <v>0</v>
      </c>
      <c r="L23" s="1">
        <f>VLOOKUP($B23,'Nguyên liệu'!$1:$1003,9,0)*E23/100</f>
        <v>0</v>
      </c>
      <c r="M23" s="1">
        <f>VLOOKUP($B23,'Nguyên liệu'!$1:$1003,10,0)*E23/100</f>
        <v>0</v>
      </c>
    </row>
    <row r="24" spans="1:13" x14ac:dyDescent="0.25">
      <c r="A24" s="10" t="s">
        <v>582</v>
      </c>
      <c r="B24" s="11"/>
      <c r="C24" s="11" t="str">
        <f>VLOOKUP(A24,Sheet2!$1:$1012,2,0)</f>
        <v>Cháo trắng</v>
      </c>
      <c r="D24" s="11">
        <f t="shared" ref="D24:M24" si="4">SUM(D25:D34)</f>
        <v>100</v>
      </c>
      <c r="E24" s="11">
        <f t="shared" si="4"/>
        <v>100</v>
      </c>
      <c r="F24" s="11">
        <f t="shared" si="4"/>
        <v>0</v>
      </c>
      <c r="G24" s="11">
        <f t="shared" si="4"/>
        <v>34.4</v>
      </c>
      <c r="H24" s="11">
        <f t="shared" si="4"/>
        <v>0.79</v>
      </c>
      <c r="I24" s="11">
        <f t="shared" si="4"/>
        <v>0.79</v>
      </c>
      <c r="J24" s="11">
        <f t="shared" si="4"/>
        <v>0.1</v>
      </c>
      <c r="K24" s="11">
        <f t="shared" si="4"/>
        <v>0.1</v>
      </c>
      <c r="L24" s="11">
        <f t="shared" si="4"/>
        <v>0.04</v>
      </c>
      <c r="M24" s="11">
        <f t="shared" si="4"/>
        <v>0</v>
      </c>
    </row>
    <row r="25" spans="1:13" x14ac:dyDescent="0.25">
      <c r="B25" s="9">
        <v>1004</v>
      </c>
      <c r="C25" s="1" t="str">
        <f>VLOOKUP($B25,'Nguyên liệu'!$1:$1003,2,0)</f>
        <v>Gạo tẻ máy</v>
      </c>
      <c r="D25" s="9">
        <v>10</v>
      </c>
      <c r="E25" s="1">
        <f t="shared" ref="E25:E34" si="5">D25*(100-F25)%</f>
        <v>10</v>
      </c>
      <c r="F25" s="1">
        <f>VLOOKUP($B25,'Nguyên liệu'!$1:$1003,3,0)</f>
        <v>0</v>
      </c>
      <c r="G25" s="1">
        <f>VLOOKUP($B25,'Nguyên liệu'!$1:$1003,4,0)*D25/100</f>
        <v>34.4</v>
      </c>
      <c r="H25" s="1">
        <f>VLOOKUP($B25,'Nguyên liệu'!$1:$1003,5,0)*E25/100</f>
        <v>0.79</v>
      </c>
      <c r="I25" s="1">
        <f>VLOOKUP($B25,'Nguyên liệu'!$1:$1003,6,0)*E25/100</f>
        <v>0.79</v>
      </c>
      <c r="J25" s="1">
        <f>VLOOKUP($B25,'Nguyên liệu'!$1:$1003,7,0)*E25/100</f>
        <v>0.1</v>
      </c>
      <c r="K25" s="1">
        <f>VLOOKUP($B25,'Nguyên liệu'!$1:$1003,8,0)*E25/100</f>
        <v>0.1</v>
      </c>
      <c r="L25" s="1">
        <f>VLOOKUP($B25,'Nguyên liệu'!$1:$1003,9,0)*E25/100</f>
        <v>0.04</v>
      </c>
      <c r="M25" s="1">
        <f>VLOOKUP($B25,'Nguyên liệu'!$1:$1003,10,0)*E25/100</f>
        <v>0</v>
      </c>
    </row>
    <row r="26" spans="1:13" x14ac:dyDescent="0.25">
      <c r="B26" s="9">
        <v>1000</v>
      </c>
      <c r="C26" s="1" t="str">
        <f>VLOOKUP($B26,'Nguyên liệu'!$1:$1003,2,0)</f>
        <v>Nước</v>
      </c>
      <c r="D26" s="9">
        <v>90</v>
      </c>
      <c r="E26" s="1">
        <f t="shared" si="5"/>
        <v>90</v>
      </c>
      <c r="F26" s="1">
        <f>VLOOKUP($B26,'Nguyên liệu'!$1:$1003,3,0)</f>
        <v>0</v>
      </c>
      <c r="G26" s="1">
        <f>VLOOKUP($B26,'Nguyên liệu'!$1:$1003,4,0)*D26/100</f>
        <v>0</v>
      </c>
      <c r="H26" s="1">
        <f>VLOOKUP($B26,'Nguyên liệu'!$1:$1003,5,0)*E26/100</f>
        <v>0</v>
      </c>
      <c r="I26" s="1">
        <f>VLOOKUP($B26,'Nguyên liệu'!$1:$1003,6,0)*E26/100</f>
        <v>0</v>
      </c>
      <c r="J26" s="1">
        <f>VLOOKUP($B26,'Nguyên liệu'!$1:$1003,7,0)*E26/100</f>
        <v>0</v>
      </c>
      <c r="K26" s="1">
        <f>VLOOKUP($B26,'Nguyên liệu'!$1:$1003,8,0)*E26/100</f>
        <v>0</v>
      </c>
      <c r="L26" s="1">
        <f>VLOOKUP($B26,'Nguyên liệu'!$1:$1003,9,0)*E26/100</f>
        <v>0</v>
      </c>
      <c r="M26" s="1">
        <f>VLOOKUP($B26,'Nguyên liệu'!$1:$1003,10,0)*E26/100</f>
        <v>0</v>
      </c>
    </row>
    <row r="27" spans="1:13" x14ac:dyDescent="0.25">
      <c r="A27" s="2"/>
      <c r="B27" s="9" t="s">
        <v>33</v>
      </c>
      <c r="C27" s="1">
        <f>VLOOKUP($B27,'Nguyên liệu'!$1:$1003,2,0)</f>
        <v>0</v>
      </c>
      <c r="D27" s="9">
        <v>0</v>
      </c>
      <c r="E27" s="1">
        <f t="shared" si="5"/>
        <v>0</v>
      </c>
      <c r="F27" s="1">
        <f>VLOOKUP($B27,'Nguyên liệu'!$1:$1003,3,0)</f>
        <v>0</v>
      </c>
      <c r="G27" s="1">
        <f>VLOOKUP($B27,'Nguyên liệu'!$1:$1003,4,0)*D27/100</f>
        <v>0</v>
      </c>
      <c r="H27" s="1">
        <f>VLOOKUP($B27,'Nguyên liệu'!$1:$1003,5,0)*E27/100</f>
        <v>0</v>
      </c>
      <c r="I27" s="1">
        <f>VLOOKUP($B27,'Nguyên liệu'!$1:$1003,6,0)*E27/100</f>
        <v>0</v>
      </c>
      <c r="J27" s="1">
        <f>VLOOKUP($B27,'Nguyên liệu'!$1:$1003,7,0)*E27/100</f>
        <v>0</v>
      </c>
      <c r="K27" s="1">
        <f>VLOOKUP($B27,'Nguyên liệu'!$1:$1003,8,0)*E27/100</f>
        <v>0</v>
      </c>
      <c r="L27" s="1">
        <f>VLOOKUP($B27,'Nguyên liệu'!$1:$1003,9,0)*E27/100</f>
        <v>0</v>
      </c>
      <c r="M27" s="1">
        <f>VLOOKUP($B27,'Nguyên liệu'!$1:$1003,10,0)*E27/100</f>
        <v>0</v>
      </c>
    </row>
    <row r="28" spans="1:13" x14ac:dyDescent="0.25">
      <c r="A28" s="2"/>
      <c r="B28" s="9" t="s">
        <v>33</v>
      </c>
      <c r="C28" s="1">
        <f>VLOOKUP($B28,'Nguyên liệu'!$1:$1003,2,0)</f>
        <v>0</v>
      </c>
      <c r="D28" s="9">
        <v>0</v>
      </c>
      <c r="E28" s="1">
        <f t="shared" si="5"/>
        <v>0</v>
      </c>
      <c r="F28" s="1">
        <f>VLOOKUP($B28,'Nguyên liệu'!$1:$1003,3,0)</f>
        <v>0</v>
      </c>
      <c r="G28" s="1">
        <f>VLOOKUP($B28,'Nguyên liệu'!$1:$1003,4,0)*D28/100</f>
        <v>0</v>
      </c>
      <c r="H28" s="1">
        <f>VLOOKUP($B28,'Nguyên liệu'!$1:$1003,5,0)*E28/100</f>
        <v>0</v>
      </c>
      <c r="I28" s="1">
        <f>VLOOKUP($B28,'Nguyên liệu'!$1:$1003,6,0)*E28/100</f>
        <v>0</v>
      </c>
      <c r="J28" s="1">
        <f>VLOOKUP($B28,'Nguyên liệu'!$1:$1003,7,0)*E28/100</f>
        <v>0</v>
      </c>
      <c r="K28" s="1">
        <f>VLOOKUP($B28,'Nguyên liệu'!$1:$1003,8,0)*E28/100</f>
        <v>0</v>
      </c>
      <c r="L28" s="1">
        <f>VLOOKUP($B28,'Nguyên liệu'!$1:$1003,9,0)*E28/100</f>
        <v>0</v>
      </c>
      <c r="M28" s="1">
        <f>VLOOKUP($B28,'Nguyên liệu'!$1:$1003,10,0)*E28/100</f>
        <v>0</v>
      </c>
    </row>
    <row r="29" spans="1:13" x14ac:dyDescent="0.25">
      <c r="A29" s="2"/>
      <c r="B29" s="9" t="s">
        <v>33</v>
      </c>
      <c r="C29" s="1">
        <f>VLOOKUP($B29,'Nguyên liệu'!$1:$1003,2,0)</f>
        <v>0</v>
      </c>
      <c r="D29" s="9">
        <v>0</v>
      </c>
      <c r="E29" s="1">
        <f t="shared" si="5"/>
        <v>0</v>
      </c>
      <c r="F29" s="1">
        <f>VLOOKUP($B29,'Nguyên liệu'!$1:$1003,3,0)</f>
        <v>0</v>
      </c>
      <c r="G29" s="1">
        <f>VLOOKUP($B29,'Nguyên liệu'!$1:$1003,4,0)*D29/100</f>
        <v>0</v>
      </c>
      <c r="H29" s="1">
        <f>VLOOKUP($B29,'Nguyên liệu'!$1:$1003,5,0)*E29/100</f>
        <v>0</v>
      </c>
      <c r="I29" s="1">
        <f>VLOOKUP($B29,'Nguyên liệu'!$1:$1003,6,0)*E29/100</f>
        <v>0</v>
      </c>
      <c r="J29" s="1">
        <f>VLOOKUP($B29,'Nguyên liệu'!$1:$1003,7,0)*E29/100</f>
        <v>0</v>
      </c>
      <c r="K29" s="1">
        <f>VLOOKUP($B29,'Nguyên liệu'!$1:$1003,8,0)*E29/100</f>
        <v>0</v>
      </c>
      <c r="L29" s="1">
        <f>VLOOKUP($B29,'Nguyên liệu'!$1:$1003,9,0)*E29/100</f>
        <v>0</v>
      </c>
      <c r="M29" s="1">
        <f>VLOOKUP($B29,'Nguyên liệu'!$1:$1003,10,0)*E29/100</f>
        <v>0</v>
      </c>
    </row>
    <row r="30" spans="1:13" x14ac:dyDescent="0.25">
      <c r="A30" s="2"/>
      <c r="B30" s="9" t="s">
        <v>33</v>
      </c>
      <c r="C30" s="1">
        <f>VLOOKUP($B30,'Nguyên liệu'!$1:$1003,2,0)</f>
        <v>0</v>
      </c>
      <c r="D30" s="9">
        <v>0</v>
      </c>
      <c r="E30" s="1">
        <f t="shared" si="5"/>
        <v>0</v>
      </c>
      <c r="F30" s="1">
        <f>VLOOKUP($B30,'Nguyên liệu'!$1:$1003,3,0)</f>
        <v>0</v>
      </c>
      <c r="G30" s="1">
        <f>VLOOKUP($B30,'Nguyên liệu'!$1:$1003,4,0)*D30/100</f>
        <v>0</v>
      </c>
      <c r="H30" s="1">
        <f>VLOOKUP($B30,'Nguyên liệu'!$1:$1003,5,0)*E30/100</f>
        <v>0</v>
      </c>
      <c r="I30" s="1">
        <f>VLOOKUP($B30,'Nguyên liệu'!$1:$1003,6,0)*E30/100</f>
        <v>0</v>
      </c>
      <c r="J30" s="1">
        <f>VLOOKUP($B30,'Nguyên liệu'!$1:$1003,7,0)*E30/100</f>
        <v>0</v>
      </c>
      <c r="K30" s="1">
        <f>VLOOKUP($B30,'Nguyên liệu'!$1:$1003,8,0)*E30/100</f>
        <v>0</v>
      </c>
      <c r="L30" s="1">
        <f>VLOOKUP($B30,'Nguyên liệu'!$1:$1003,9,0)*E30/100</f>
        <v>0</v>
      </c>
      <c r="M30" s="1">
        <f>VLOOKUP($B30,'Nguyên liệu'!$1:$1003,10,0)*E30/100</f>
        <v>0</v>
      </c>
    </row>
    <row r="31" spans="1:13" x14ac:dyDescent="0.25">
      <c r="A31" s="2"/>
      <c r="B31" s="9" t="s">
        <v>33</v>
      </c>
      <c r="C31" s="1">
        <f>VLOOKUP($B31,'Nguyên liệu'!$1:$1003,2,0)</f>
        <v>0</v>
      </c>
      <c r="D31" s="9">
        <v>0</v>
      </c>
      <c r="E31" s="1">
        <f t="shared" si="5"/>
        <v>0</v>
      </c>
      <c r="F31" s="1">
        <f>VLOOKUP($B31,'Nguyên liệu'!$1:$1003,3,0)</f>
        <v>0</v>
      </c>
      <c r="G31" s="1">
        <f>VLOOKUP($B31,'Nguyên liệu'!$1:$1003,4,0)*D31/100</f>
        <v>0</v>
      </c>
      <c r="H31" s="1">
        <f>VLOOKUP($B31,'Nguyên liệu'!$1:$1003,5,0)*E31/100</f>
        <v>0</v>
      </c>
      <c r="I31" s="1">
        <f>VLOOKUP($B31,'Nguyên liệu'!$1:$1003,6,0)*E31/100</f>
        <v>0</v>
      </c>
      <c r="J31" s="1">
        <f>VLOOKUP($B31,'Nguyên liệu'!$1:$1003,7,0)*E31/100</f>
        <v>0</v>
      </c>
      <c r="K31" s="1">
        <f>VLOOKUP($B31,'Nguyên liệu'!$1:$1003,8,0)*E31/100</f>
        <v>0</v>
      </c>
      <c r="L31" s="1">
        <f>VLOOKUP($B31,'Nguyên liệu'!$1:$1003,9,0)*E31/100</f>
        <v>0</v>
      </c>
      <c r="M31" s="1">
        <f>VLOOKUP($B31,'Nguyên liệu'!$1:$1003,10,0)*E31/100</f>
        <v>0</v>
      </c>
    </row>
    <row r="32" spans="1:13" x14ac:dyDescent="0.25">
      <c r="A32" s="2"/>
      <c r="B32" s="9" t="s">
        <v>33</v>
      </c>
      <c r="C32" s="1">
        <f>VLOOKUP($B32,'Nguyên liệu'!$1:$1003,2,0)</f>
        <v>0</v>
      </c>
      <c r="D32" s="9">
        <v>0</v>
      </c>
      <c r="E32" s="1">
        <f t="shared" si="5"/>
        <v>0</v>
      </c>
      <c r="F32" s="1">
        <f>VLOOKUP($B32,'Nguyên liệu'!$1:$1003,3,0)</f>
        <v>0</v>
      </c>
      <c r="G32" s="1">
        <f>VLOOKUP($B32,'Nguyên liệu'!$1:$1003,4,0)*D32/100</f>
        <v>0</v>
      </c>
      <c r="H32" s="1">
        <f>VLOOKUP($B32,'Nguyên liệu'!$1:$1003,5,0)*E32/100</f>
        <v>0</v>
      </c>
      <c r="I32" s="1">
        <f>VLOOKUP($B32,'Nguyên liệu'!$1:$1003,6,0)*E32/100</f>
        <v>0</v>
      </c>
      <c r="J32" s="1">
        <f>VLOOKUP($B32,'Nguyên liệu'!$1:$1003,7,0)*E32/100</f>
        <v>0</v>
      </c>
      <c r="K32" s="1">
        <f>VLOOKUP($B32,'Nguyên liệu'!$1:$1003,8,0)*E32/100</f>
        <v>0</v>
      </c>
      <c r="L32" s="1">
        <f>VLOOKUP($B32,'Nguyên liệu'!$1:$1003,9,0)*E32/100</f>
        <v>0</v>
      </c>
      <c r="M32" s="1">
        <f>VLOOKUP($B32,'Nguyên liệu'!$1:$1003,10,0)*E32/100</f>
        <v>0</v>
      </c>
    </row>
    <row r="33" spans="1:13" x14ac:dyDescent="0.25">
      <c r="A33" s="2"/>
      <c r="B33" s="9" t="s">
        <v>33</v>
      </c>
      <c r="C33" s="1">
        <f>VLOOKUP($B33,'Nguyên liệu'!$1:$1003,2,0)</f>
        <v>0</v>
      </c>
      <c r="D33" s="9">
        <v>0</v>
      </c>
      <c r="E33" s="1">
        <f t="shared" si="5"/>
        <v>0</v>
      </c>
      <c r="F33" s="1">
        <f>VLOOKUP($B33,'Nguyên liệu'!$1:$1003,3,0)</f>
        <v>0</v>
      </c>
      <c r="G33" s="1">
        <f>VLOOKUP($B33,'Nguyên liệu'!$1:$1003,4,0)*D33/100</f>
        <v>0</v>
      </c>
      <c r="H33" s="1">
        <f>VLOOKUP($B33,'Nguyên liệu'!$1:$1003,5,0)*E33/100</f>
        <v>0</v>
      </c>
      <c r="I33" s="1">
        <f>VLOOKUP($B33,'Nguyên liệu'!$1:$1003,6,0)*E33/100</f>
        <v>0</v>
      </c>
      <c r="J33" s="1">
        <f>VLOOKUP($B33,'Nguyên liệu'!$1:$1003,7,0)*E33/100</f>
        <v>0</v>
      </c>
      <c r="K33" s="1">
        <f>VLOOKUP($B33,'Nguyên liệu'!$1:$1003,8,0)*E33/100</f>
        <v>0</v>
      </c>
      <c r="L33" s="1">
        <f>VLOOKUP($B33,'Nguyên liệu'!$1:$1003,9,0)*E33/100</f>
        <v>0</v>
      </c>
      <c r="M33" s="1">
        <f>VLOOKUP($B33,'Nguyên liệu'!$1:$1003,10,0)*E33/100</f>
        <v>0</v>
      </c>
    </row>
    <row r="34" spans="1:13" x14ac:dyDescent="0.25">
      <c r="A34" s="2"/>
      <c r="B34" s="9" t="s">
        <v>33</v>
      </c>
      <c r="C34" s="1">
        <f>VLOOKUP($B34,'Nguyên liệu'!$1:$1003,2,0)</f>
        <v>0</v>
      </c>
      <c r="D34" s="9">
        <v>0</v>
      </c>
      <c r="E34" s="1">
        <f t="shared" si="5"/>
        <v>0</v>
      </c>
      <c r="F34" s="1">
        <f>VLOOKUP($B34,'Nguyên liệu'!$1:$1003,3,0)</f>
        <v>0</v>
      </c>
      <c r="G34" s="1">
        <f>VLOOKUP($B34,'Nguyên liệu'!$1:$1003,4,0)*D34/100</f>
        <v>0</v>
      </c>
      <c r="H34" s="1">
        <f>VLOOKUP($B34,'Nguyên liệu'!$1:$1003,5,0)*E34/100</f>
        <v>0</v>
      </c>
      <c r="I34" s="1">
        <f>VLOOKUP($B34,'Nguyên liệu'!$1:$1003,6,0)*E34/100</f>
        <v>0</v>
      </c>
      <c r="J34" s="1">
        <f>VLOOKUP($B34,'Nguyên liệu'!$1:$1003,7,0)*E34/100</f>
        <v>0</v>
      </c>
      <c r="K34" s="1">
        <f>VLOOKUP($B34,'Nguyên liệu'!$1:$1003,8,0)*E34/100</f>
        <v>0</v>
      </c>
      <c r="L34" s="1">
        <f>VLOOKUP($B34,'Nguyên liệu'!$1:$1003,9,0)*E34/100</f>
        <v>0</v>
      </c>
      <c r="M34" s="1">
        <f>VLOOKUP($B34,'Nguyên liệu'!$1:$1003,10,0)*E34/100</f>
        <v>0</v>
      </c>
    </row>
    <row r="35" spans="1:13" x14ac:dyDescent="0.25">
      <c r="A35" s="13" t="s">
        <v>585</v>
      </c>
      <c r="B35" s="14"/>
      <c r="C35" s="14" t="str">
        <f>VLOOKUP(A35,Sheet2!$1:$1012,2,0)</f>
        <v>Cháo thịt bằm</v>
      </c>
      <c r="D35" s="15">
        <f t="shared" ref="D35:M35" si="6">SUM(D36:D45)</f>
        <v>100</v>
      </c>
      <c r="E35" s="15">
        <f t="shared" si="6"/>
        <v>98.96</v>
      </c>
      <c r="F35" s="15">
        <f t="shared" si="6"/>
        <v>30.5</v>
      </c>
      <c r="G35" s="15">
        <f t="shared" si="6"/>
        <v>180.25</v>
      </c>
      <c r="H35" s="15">
        <f t="shared" si="6"/>
        <v>4.2578000000000005</v>
      </c>
      <c r="I35" s="15">
        <f t="shared" si="6"/>
        <v>0.9778</v>
      </c>
      <c r="J35" s="15">
        <f t="shared" si="6"/>
        <v>14.308319999999998</v>
      </c>
      <c r="K35" s="15">
        <f t="shared" si="6"/>
        <v>10.188319999999999</v>
      </c>
      <c r="L35" s="15">
        <f t="shared" si="6"/>
        <v>0.46812000000000004</v>
      </c>
      <c r="M35" s="15">
        <f t="shared" si="6"/>
        <v>0</v>
      </c>
    </row>
    <row r="36" spans="1:13" x14ac:dyDescent="0.25">
      <c r="A36" s="16"/>
      <c r="B36" s="17">
        <v>1004</v>
      </c>
      <c r="C36" s="16" t="str">
        <f>VLOOKUP($B36,'Nguyên liệu'!$1:$1003,2,0)</f>
        <v>Gạo tẻ máy</v>
      </c>
      <c r="D36" s="18">
        <v>10</v>
      </c>
      <c r="E36" s="19">
        <f t="shared" ref="E36:E45" si="7">D36*(100-F36)%</f>
        <v>10</v>
      </c>
      <c r="F36" s="16">
        <f>VLOOKUP($B36,'Nguyên liệu'!$1:$1003,3,0)</f>
        <v>0</v>
      </c>
      <c r="G36" s="19">
        <f>VLOOKUP($B36,'Nguyên liệu'!$1:$1003,4,0)*D36/100</f>
        <v>34.4</v>
      </c>
      <c r="H36" s="19">
        <f>VLOOKUP($B36,'Nguyên liệu'!$1:$1003,5,0)*E36/100</f>
        <v>0.79</v>
      </c>
      <c r="I36" s="19">
        <f>VLOOKUP($B36,'Nguyên liệu'!$1:$1003,6,0)*E36/100</f>
        <v>0.79</v>
      </c>
      <c r="J36" s="19">
        <f>VLOOKUP($B36,'Nguyên liệu'!$1:$1003,7,0)*E36/100</f>
        <v>0.1</v>
      </c>
      <c r="K36" s="19">
        <f>VLOOKUP($B36,'Nguyên liệu'!$1:$1003,8,0)*E36/100</f>
        <v>0.1</v>
      </c>
      <c r="L36" s="19">
        <f>VLOOKUP($B36,'Nguyên liệu'!$1:$1003,9,0)*E36/100</f>
        <v>0.04</v>
      </c>
      <c r="M36" s="19">
        <f>VLOOKUP($B36,'Nguyên liệu'!$1:$1003,10,0)*E36/100</f>
        <v>0</v>
      </c>
    </row>
    <row r="37" spans="1:13" x14ac:dyDescent="0.25">
      <c r="A37" s="16"/>
      <c r="B37" s="17">
        <v>11017</v>
      </c>
      <c r="C37" s="16" t="str">
        <f>VLOOKUP($B37,'Nguyên liệu'!$1:$1003,2,0)</f>
        <v>Thịt bò hộp</v>
      </c>
      <c r="D37" s="18">
        <v>20</v>
      </c>
      <c r="E37" s="19">
        <f t="shared" si="7"/>
        <v>20</v>
      </c>
      <c r="F37" s="16">
        <f>VLOOKUP($B37,'Nguyên liệu'!$1:$1003,3,0)</f>
        <v>0</v>
      </c>
      <c r="G37" s="19">
        <f>VLOOKUP($B37,'Nguyên liệu'!$1:$1003,4,0)*D37/100</f>
        <v>50.2</v>
      </c>
      <c r="H37" s="19">
        <f>VLOOKUP($B37,'Nguyên liệu'!$1:$1003,5,0)*E37/100</f>
        <v>3.28</v>
      </c>
      <c r="I37" s="19">
        <f>VLOOKUP($B37,'Nguyên liệu'!$1:$1003,6,0)*E37/100</f>
        <v>0</v>
      </c>
      <c r="J37" s="19">
        <f>VLOOKUP($B37,'Nguyên liệu'!$1:$1003,7,0)*E37/100</f>
        <v>4.12</v>
      </c>
      <c r="K37" s="19">
        <f>VLOOKUP($B37,'Nguyên liệu'!$1:$1003,8,0)*E37/100</f>
        <v>0</v>
      </c>
      <c r="L37" s="19">
        <f>VLOOKUP($B37,'Nguyên liệu'!$1:$1003,9,0)*E37/100</f>
        <v>0</v>
      </c>
      <c r="M37" s="19">
        <f>VLOOKUP($B37,'Nguyên liệu'!$1:$1003,10,0)*E37/100</f>
        <v>0</v>
      </c>
    </row>
    <row r="38" spans="1:13" x14ac:dyDescent="0.25">
      <c r="A38" s="16"/>
      <c r="B38" s="17">
        <v>6011</v>
      </c>
      <c r="C38" s="16" t="str">
        <f>VLOOKUP($B38,'Nguyên liệu'!$1:$1003,2,0)</f>
        <v>Dầu lạc</v>
      </c>
      <c r="D38" s="18">
        <v>10</v>
      </c>
      <c r="E38" s="19">
        <f t="shared" si="7"/>
        <v>10</v>
      </c>
      <c r="F38" s="16">
        <f>VLOOKUP($B38,'Nguyên liệu'!$1:$1003,3,0)</f>
        <v>0</v>
      </c>
      <c r="G38" s="19">
        <f>VLOOKUP($B38,'Nguyên liệu'!$1:$1003,4,0)*D38/100</f>
        <v>90</v>
      </c>
      <c r="H38" s="19">
        <f>VLOOKUP($B38,'Nguyên liệu'!$1:$1003,5,0)*E38/100</f>
        <v>0</v>
      </c>
      <c r="I38" s="19">
        <f>VLOOKUP($B38,'Nguyên liệu'!$1:$1003,6,0)*E38/100</f>
        <v>0</v>
      </c>
      <c r="J38" s="19">
        <f>VLOOKUP($B38,'Nguyên liệu'!$1:$1003,7,0)*E38/100</f>
        <v>10</v>
      </c>
      <c r="K38" s="19">
        <f>VLOOKUP($B38,'Nguyên liệu'!$1:$1003,8,0)*E38/100</f>
        <v>10</v>
      </c>
      <c r="L38" s="19">
        <f>VLOOKUP($B38,'Nguyên liệu'!$1:$1003,9,0)*E38/100</f>
        <v>0</v>
      </c>
      <c r="M38" s="19">
        <f>VLOOKUP($B38,'Nguyên liệu'!$1:$1003,10,0)*E38/100</f>
        <v>0</v>
      </c>
    </row>
    <row r="39" spans="1:13" x14ac:dyDescent="0.25">
      <c r="A39" s="16"/>
      <c r="B39" s="17">
        <v>4007</v>
      </c>
      <c r="C39" s="16" t="str">
        <f>VLOOKUP($B39,'Nguyên liệu'!$1:$1003,2,0)</f>
        <v>Cà rốt ( củ đỏ, vàng)</v>
      </c>
      <c r="D39" s="18">
        <v>8</v>
      </c>
      <c r="E39" s="19">
        <f t="shared" si="7"/>
        <v>7.16</v>
      </c>
      <c r="F39" s="16">
        <f>VLOOKUP($B39,'Nguyên liệu'!$1:$1003,3,0)</f>
        <v>10.5</v>
      </c>
      <c r="G39" s="19">
        <f>VLOOKUP($B39,'Nguyên liệu'!$1:$1003,4,0)*D39/100</f>
        <v>3.12</v>
      </c>
      <c r="H39" s="19">
        <f>VLOOKUP($B39,'Nguyên liệu'!$1:$1003,5,0)*E39/100</f>
        <v>0.1074</v>
      </c>
      <c r="I39" s="19">
        <f>VLOOKUP($B39,'Nguyên liệu'!$1:$1003,6,0)*E39/100</f>
        <v>0.1074</v>
      </c>
      <c r="J39" s="19">
        <f>VLOOKUP($B39,'Nguyên liệu'!$1:$1003,7,0)*E39/100</f>
        <v>1.4320000000000001E-2</v>
      </c>
      <c r="K39" s="19">
        <f>VLOOKUP($B39,'Nguyên liệu'!$1:$1003,8,0)*E39/100</f>
        <v>1.4320000000000001E-2</v>
      </c>
      <c r="L39" s="19">
        <f>VLOOKUP($B39,'Nguyên liệu'!$1:$1003,9,0)*E39/100</f>
        <v>8.592000000000001E-2</v>
      </c>
      <c r="M39" s="19">
        <f>VLOOKUP($B39,'Nguyên liệu'!$1:$1003,10,0)*E39/100</f>
        <v>0</v>
      </c>
    </row>
    <row r="40" spans="1:13" x14ac:dyDescent="0.25">
      <c r="A40" s="16"/>
      <c r="B40" s="17">
        <v>4038</v>
      </c>
      <c r="C40" s="16" t="str">
        <f>VLOOKUP($B40,'Nguyên liệu'!$1:$1003,2,0)</f>
        <v>Hành lá (hành hoa)</v>
      </c>
      <c r="D40" s="18">
        <v>1</v>
      </c>
      <c r="E40" s="19">
        <f t="shared" si="7"/>
        <v>0.8</v>
      </c>
      <c r="F40" s="16">
        <f>VLOOKUP($B40,'Nguyên liệu'!$1:$1003,3,0)</f>
        <v>20</v>
      </c>
      <c r="G40" s="19">
        <f>VLOOKUP($B40,'Nguyên liệu'!$1:$1003,4,0)*D40/100</f>
        <v>0.22</v>
      </c>
      <c r="H40" s="19">
        <f>VLOOKUP($B40,'Nguyên liệu'!$1:$1003,5,0)*E40/100</f>
        <v>1.04E-2</v>
      </c>
      <c r="I40" s="19">
        <f>VLOOKUP($B40,'Nguyên liệu'!$1:$1003,6,0)*E40/100</f>
        <v>1.04E-2</v>
      </c>
      <c r="J40" s="19">
        <f>VLOOKUP($B40,'Nguyên liệu'!$1:$1003,7,0)*E40/100</f>
        <v>0</v>
      </c>
      <c r="K40" s="19">
        <f>VLOOKUP($B40,'Nguyên liệu'!$1:$1003,8,0)*E40/100</f>
        <v>0</v>
      </c>
      <c r="L40" s="19">
        <f>VLOOKUP($B40,'Nguyên liệu'!$1:$1003,9,0)*E40/100</f>
        <v>7.2000000000000007E-3</v>
      </c>
      <c r="M40" s="19">
        <f>VLOOKUP($B40,'Nguyên liệu'!$1:$1003,10,0)*E40/100</f>
        <v>0</v>
      </c>
    </row>
    <row r="41" spans="1:13" x14ac:dyDescent="0.25">
      <c r="A41" s="16"/>
      <c r="B41" s="17">
        <v>13004</v>
      </c>
      <c r="C41" s="16" t="str">
        <f>VLOOKUP($B41,'Nguyên liệu'!$1:$1003,2,0)</f>
        <v>Hạt tiêu</v>
      </c>
      <c r="D41" s="18">
        <v>1</v>
      </c>
      <c r="E41" s="19">
        <f t="shared" si="7"/>
        <v>1</v>
      </c>
      <c r="F41" s="16">
        <f>VLOOKUP($B41,'Nguyên liệu'!$1:$1003,3,0)</f>
        <v>0</v>
      </c>
      <c r="G41" s="19">
        <f>VLOOKUP($B41,'Nguyên liệu'!$1:$1003,4,0)*D41/100</f>
        <v>2.31</v>
      </c>
      <c r="H41" s="19">
        <f>VLOOKUP($B41,'Nguyên liệu'!$1:$1003,5,0)*E41/100</f>
        <v>7.0000000000000007E-2</v>
      </c>
      <c r="I41" s="19">
        <f>VLOOKUP($B41,'Nguyên liệu'!$1:$1003,6,0)*E41/100</f>
        <v>7.0000000000000007E-2</v>
      </c>
      <c r="J41" s="19">
        <f>VLOOKUP($B41,'Nguyên liệu'!$1:$1003,7,0)*E41/100</f>
        <v>7.400000000000001E-2</v>
      </c>
      <c r="K41" s="19">
        <f>VLOOKUP($B41,'Nguyên liệu'!$1:$1003,8,0)*E41/100</f>
        <v>7.400000000000001E-2</v>
      </c>
      <c r="L41" s="19">
        <f>VLOOKUP($B41,'Nguyên liệu'!$1:$1003,9,0)*E41/100</f>
        <v>0.33500000000000002</v>
      </c>
      <c r="M41" s="19">
        <f>VLOOKUP($B41,'Nguyên liệu'!$1:$1003,10,0)*E41/100</f>
        <v>0</v>
      </c>
    </row>
    <row r="42" spans="1:13" x14ac:dyDescent="0.25">
      <c r="A42" s="16"/>
      <c r="B42" s="17">
        <v>1000</v>
      </c>
      <c r="C42" s="16" t="str">
        <f>VLOOKUP($B42,'Nguyên liệu'!$1:$1003,2,0)</f>
        <v>Nước</v>
      </c>
      <c r="D42" s="18">
        <v>50</v>
      </c>
      <c r="E42" s="19">
        <f t="shared" si="7"/>
        <v>50</v>
      </c>
      <c r="F42" s="16">
        <f>VLOOKUP($B42,'Nguyên liệu'!$1:$1003,3,0)</f>
        <v>0</v>
      </c>
      <c r="G42" s="19">
        <f>VLOOKUP($B42,'Nguyên liệu'!$1:$1003,4,0)*D42/100</f>
        <v>0</v>
      </c>
      <c r="H42" s="19">
        <f>VLOOKUP($B42,'Nguyên liệu'!$1:$1003,5,0)*E42/100</f>
        <v>0</v>
      </c>
      <c r="I42" s="19">
        <f>VLOOKUP($B42,'Nguyên liệu'!$1:$1003,6,0)*E42/100</f>
        <v>0</v>
      </c>
      <c r="J42" s="19">
        <f>VLOOKUP($B42,'Nguyên liệu'!$1:$1003,7,0)*E42/100</f>
        <v>0</v>
      </c>
      <c r="K42" s="19">
        <f>VLOOKUP($B42,'Nguyên liệu'!$1:$1003,8,0)*E42/100</f>
        <v>0</v>
      </c>
      <c r="L42" s="19">
        <f>VLOOKUP($B42,'Nguyên liệu'!$1:$1003,9,0)*E42/100</f>
        <v>0</v>
      </c>
      <c r="M42" s="19">
        <f>VLOOKUP($B42,'Nguyên liệu'!$1:$1003,10,0)*E42/100</f>
        <v>0</v>
      </c>
    </row>
    <row r="43" spans="1:13" x14ac:dyDescent="0.25">
      <c r="A43" s="16"/>
      <c r="B43" s="20" t="s">
        <v>33</v>
      </c>
      <c r="C43" s="16">
        <f>VLOOKUP($B43,'Nguyên liệu'!$1:$1003,2,0)</f>
        <v>0</v>
      </c>
      <c r="D43" s="21">
        <v>0</v>
      </c>
      <c r="E43" s="19">
        <f t="shared" si="7"/>
        <v>0</v>
      </c>
      <c r="F43" s="16">
        <f>VLOOKUP($B43,'Nguyên liệu'!$1:$1003,3,0)</f>
        <v>0</v>
      </c>
      <c r="G43" s="19">
        <f>VLOOKUP($B43,'Nguyên liệu'!$1:$1003,4,0)*D43/100</f>
        <v>0</v>
      </c>
      <c r="H43" s="19">
        <f>VLOOKUP($B43,'Nguyên liệu'!$1:$1003,5,0)*E43/100</f>
        <v>0</v>
      </c>
      <c r="I43" s="19">
        <f>VLOOKUP($B43,'Nguyên liệu'!$1:$1003,6,0)*E43/100</f>
        <v>0</v>
      </c>
      <c r="J43" s="19">
        <f>VLOOKUP($B43,'Nguyên liệu'!$1:$1003,7,0)*E43/100</f>
        <v>0</v>
      </c>
      <c r="K43" s="19">
        <f>VLOOKUP($B43,'Nguyên liệu'!$1:$1003,8,0)*E43/100</f>
        <v>0</v>
      </c>
      <c r="L43" s="19">
        <f>VLOOKUP($B43,'Nguyên liệu'!$1:$1003,9,0)*E43/100</f>
        <v>0</v>
      </c>
      <c r="M43" s="19">
        <f>VLOOKUP($B43,'Nguyên liệu'!$1:$1003,10,0)*E43/100</f>
        <v>0</v>
      </c>
    </row>
    <row r="44" spans="1:13" x14ac:dyDescent="0.25">
      <c r="A44" s="16"/>
      <c r="B44" s="20" t="s">
        <v>33</v>
      </c>
      <c r="C44" s="16">
        <f>VLOOKUP($B44,'Nguyên liệu'!$1:$1003,2,0)</f>
        <v>0</v>
      </c>
      <c r="D44" s="21">
        <v>0</v>
      </c>
      <c r="E44" s="19">
        <f t="shared" si="7"/>
        <v>0</v>
      </c>
      <c r="F44" s="16">
        <f>VLOOKUP($B44,'Nguyên liệu'!$1:$1003,3,0)</f>
        <v>0</v>
      </c>
      <c r="G44" s="19">
        <f>VLOOKUP($B44,'Nguyên liệu'!$1:$1003,4,0)*D44/100</f>
        <v>0</v>
      </c>
      <c r="H44" s="19">
        <f>VLOOKUP($B44,'Nguyên liệu'!$1:$1003,5,0)*E44/100</f>
        <v>0</v>
      </c>
      <c r="I44" s="19">
        <f>VLOOKUP($B44,'Nguyên liệu'!$1:$1003,6,0)*E44/100</f>
        <v>0</v>
      </c>
      <c r="J44" s="19">
        <f>VLOOKUP($B44,'Nguyên liệu'!$1:$1003,7,0)*E44/100</f>
        <v>0</v>
      </c>
      <c r="K44" s="19">
        <f>VLOOKUP($B44,'Nguyên liệu'!$1:$1003,8,0)*E44/100</f>
        <v>0</v>
      </c>
      <c r="L44" s="19">
        <f>VLOOKUP($B44,'Nguyên liệu'!$1:$1003,9,0)*E44/100</f>
        <v>0</v>
      </c>
      <c r="M44" s="19">
        <f>VLOOKUP($B44,'Nguyên liệu'!$1:$1003,10,0)*E44/100</f>
        <v>0</v>
      </c>
    </row>
    <row r="45" spans="1:13" x14ac:dyDescent="0.25">
      <c r="A45" s="16"/>
      <c r="B45" s="20" t="s">
        <v>33</v>
      </c>
      <c r="C45" s="16">
        <f>VLOOKUP($B45,'Nguyên liệu'!$1:$1003,2,0)</f>
        <v>0</v>
      </c>
      <c r="D45" s="21">
        <v>0</v>
      </c>
      <c r="E45" s="19">
        <f t="shared" si="7"/>
        <v>0</v>
      </c>
      <c r="F45" s="16">
        <f>VLOOKUP($B45,'Nguyên liệu'!$1:$1003,3,0)</f>
        <v>0</v>
      </c>
      <c r="G45" s="19">
        <f>VLOOKUP($B45,'Nguyên liệu'!$1:$1003,4,0)*D45/100</f>
        <v>0</v>
      </c>
      <c r="H45" s="19">
        <f>VLOOKUP($B45,'Nguyên liệu'!$1:$1003,5,0)*E45/100</f>
        <v>0</v>
      </c>
      <c r="I45" s="19">
        <f>VLOOKUP($B45,'Nguyên liệu'!$1:$1003,6,0)*E45/100</f>
        <v>0</v>
      </c>
      <c r="J45" s="19">
        <f>VLOOKUP($B45,'Nguyên liệu'!$1:$1003,7,0)*E45/100</f>
        <v>0</v>
      </c>
      <c r="K45" s="19">
        <f>VLOOKUP($B45,'Nguyên liệu'!$1:$1003,8,0)*E45/100</f>
        <v>0</v>
      </c>
      <c r="L45" s="19">
        <f>VLOOKUP($B45,'Nguyên liệu'!$1:$1003,9,0)*E45/100</f>
        <v>0</v>
      </c>
      <c r="M45" s="19">
        <f>VLOOKUP($B45,'Nguyên liệu'!$1:$1003,10,0)*E45/100</f>
        <v>0</v>
      </c>
    </row>
    <row r="46" spans="1:13" x14ac:dyDescent="0.25">
      <c r="A46" s="13" t="s">
        <v>587</v>
      </c>
      <c r="B46" s="14"/>
      <c r="C46" s="14" t="str">
        <f>VLOOKUP(A46,Sheet2!$1:$1012,2,0)</f>
        <v xml:space="preserve">Cháo tôm </v>
      </c>
      <c r="D46" s="15">
        <f t="shared" ref="D46:M46" si="8">SUM(D47:D56)</f>
        <v>100</v>
      </c>
      <c r="E46" s="15">
        <f t="shared" si="8"/>
        <v>98</v>
      </c>
      <c r="F46" s="15">
        <f t="shared" si="8"/>
        <v>30</v>
      </c>
      <c r="G46" s="15">
        <f t="shared" si="8"/>
        <v>149.72999999999999</v>
      </c>
      <c r="H46" s="15">
        <f t="shared" si="8"/>
        <v>6.4462000000000002</v>
      </c>
      <c r="I46" s="15">
        <f t="shared" si="8"/>
        <v>0.87040000000000006</v>
      </c>
      <c r="J46" s="15">
        <f t="shared" si="8"/>
        <v>9.8605999999999998</v>
      </c>
      <c r="K46" s="15">
        <f t="shared" si="8"/>
        <v>5.1739999999999995</v>
      </c>
      <c r="L46" s="15">
        <f t="shared" si="8"/>
        <v>0.38220000000000004</v>
      </c>
      <c r="M46" s="15">
        <f t="shared" si="8"/>
        <v>0</v>
      </c>
    </row>
    <row r="47" spans="1:13" x14ac:dyDescent="0.25">
      <c r="A47" s="16"/>
      <c r="B47" s="17">
        <v>1004</v>
      </c>
      <c r="C47" s="16" t="str">
        <f>VLOOKUP($B47,'Nguyên liệu'!$1:$1003,2,0)</f>
        <v>Gạo tẻ máy</v>
      </c>
      <c r="D47" s="18">
        <v>10</v>
      </c>
      <c r="E47" s="19">
        <f t="shared" ref="E47:E56" si="9">D47*(100-F47)%</f>
        <v>10</v>
      </c>
      <c r="F47" s="16">
        <f>VLOOKUP($B47,'Nguyên liệu'!$1:$1003,3,0)</f>
        <v>0</v>
      </c>
      <c r="G47" s="19">
        <f>VLOOKUP($B47,'Nguyên liệu'!$1:$1003,4,0)*D47/100</f>
        <v>34.4</v>
      </c>
      <c r="H47" s="19">
        <f>VLOOKUP($B47,'Nguyên liệu'!$1:$1003,5,0)*E47/100</f>
        <v>0.79</v>
      </c>
      <c r="I47" s="19">
        <f>VLOOKUP($B47,'Nguyên liệu'!$1:$1003,6,0)*E47/100</f>
        <v>0.79</v>
      </c>
      <c r="J47" s="19">
        <f>VLOOKUP($B47,'Nguyên liệu'!$1:$1003,7,0)*E47/100</f>
        <v>0.1</v>
      </c>
      <c r="K47" s="19">
        <f>VLOOKUP($B47,'Nguyên liệu'!$1:$1003,8,0)*E47/100</f>
        <v>0.1</v>
      </c>
      <c r="L47" s="19">
        <f>VLOOKUP($B47,'Nguyên liệu'!$1:$1003,9,0)*E47/100</f>
        <v>0.04</v>
      </c>
      <c r="M47" s="19">
        <f>VLOOKUP($B47,'Nguyên liệu'!$1:$1003,10,0)*E47/100</f>
        <v>0</v>
      </c>
    </row>
    <row r="48" spans="1:13" x14ac:dyDescent="0.25">
      <c r="A48" s="16"/>
      <c r="B48" s="17">
        <v>8052</v>
      </c>
      <c r="C48" s="16" t="str">
        <f>VLOOKUP($B48,'Nguyên liệu'!$1:$1003,2,0)</f>
        <v>Tôm đồng</v>
      </c>
      <c r="D48" s="18">
        <v>18</v>
      </c>
      <c r="E48" s="19">
        <f t="shared" si="9"/>
        <v>16.2</v>
      </c>
      <c r="F48" s="16">
        <f>VLOOKUP($B48,'Nguyên liệu'!$1:$1003,3,0)</f>
        <v>10</v>
      </c>
      <c r="G48" s="19">
        <f>VLOOKUP($B48,'Nguyên liệu'!$1:$1003,4,0)*D48/100</f>
        <v>16.2</v>
      </c>
      <c r="H48" s="19">
        <f>VLOOKUP($B48,'Nguyên liệu'!$1:$1003,5,0)*E48/100</f>
        <v>2.9807999999999999</v>
      </c>
      <c r="I48" s="19">
        <f>VLOOKUP($B48,'Nguyên liệu'!$1:$1003,6,0)*E48/100</f>
        <v>0</v>
      </c>
      <c r="J48" s="19">
        <f>VLOOKUP($B48,'Nguyên liệu'!$1:$1003,7,0)*E48/100</f>
        <v>0.29160000000000003</v>
      </c>
      <c r="K48" s="19">
        <f>VLOOKUP($B48,'Nguyên liệu'!$1:$1003,8,0)*E48/100</f>
        <v>0</v>
      </c>
      <c r="L48" s="19">
        <f>VLOOKUP($B48,'Nguyên liệu'!$1:$1003,9,0)*E48/100</f>
        <v>0</v>
      </c>
      <c r="M48" s="19">
        <f>VLOOKUP($B48,'Nguyên liệu'!$1:$1003,10,0)*E48/100</f>
        <v>0</v>
      </c>
    </row>
    <row r="49" spans="1:13" x14ac:dyDescent="0.25">
      <c r="A49" s="16"/>
      <c r="B49" s="17">
        <v>11019</v>
      </c>
      <c r="C49" s="16" t="str">
        <f>VLOOKUP($B49,'Nguyên liệu'!$1:$1003,2,0)</f>
        <v>Thịt lợn hộp</v>
      </c>
      <c r="D49" s="18">
        <v>15</v>
      </c>
      <c r="E49" s="19">
        <f t="shared" si="9"/>
        <v>15</v>
      </c>
      <c r="F49" s="16">
        <f>VLOOKUP($B49,'Nguyên liệu'!$1:$1003,3,0)</f>
        <v>0</v>
      </c>
      <c r="G49" s="19">
        <f>VLOOKUP($B49,'Nguyên liệu'!$1:$1003,4,0)*D49/100</f>
        <v>51.6</v>
      </c>
      <c r="H49" s="19">
        <f>VLOOKUP($B49,'Nguyên liệu'!$1:$1003,5,0)*E49/100</f>
        <v>2.5950000000000002</v>
      </c>
      <c r="I49" s="19">
        <f>VLOOKUP($B49,'Nguyên liệu'!$1:$1003,6,0)*E49/100</f>
        <v>0</v>
      </c>
      <c r="J49" s="19">
        <f>VLOOKUP($B49,'Nguyên liệu'!$1:$1003,7,0)*E49/100</f>
        <v>4.3949999999999996</v>
      </c>
      <c r="K49" s="19">
        <f>VLOOKUP($B49,'Nguyên liệu'!$1:$1003,8,0)*E49/100</f>
        <v>0</v>
      </c>
      <c r="L49" s="19">
        <f>VLOOKUP($B49,'Nguyên liệu'!$1:$1003,9,0)*E49/100</f>
        <v>0</v>
      </c>
      <c r="M49" s="19">
        <f>VLOOKUP($B49,'Nguyên liệu'!$1:$1003,10,0)*E49/100</f>
        <v>0</v>
      </c>
    </row>
    <row r="50" spans="1:13" x14ac:dyDescent="0.25">
      <c r="A50" s="16"/>
      <c r="B50" s="17">
        <v>6011</v>
      </c>
      <c r="C50" s="16" t="str">
        <f>VLOOKUP($B50,'Nguyên liệu'!$1:$1003,2,0)</f>
        <v>Dầu lạc</v>
      </c>
      <c r="D50" s="18">
        <v>5</v>
      </c>
      <c r="E50" s="19">
        <f t="shared" si="9"/>
        <v>5</v>
      </c>
      <c r="F50" s="16">
        <f>VLOOKUP($B50,'Nguyên liệu'!$1:$1003,3,0)</f>
        <v>0</v>
      </c>
      <c r="G50" s="19">
        <f>VLOOKUP($B50,'Nguyên liệu'!$1:$1003,4,0)*D50/100</f>
        <v>45</v>
      </c>
      <c r="H50" s="19">
        <f>VLOOKUP($B50,'Nguyên liệu'!$1:$1003,5,0)*E50/100</f>
        <v>0</v>
      </c>
      <c r="I50" s="19">
        <f>VLOOKUP($B50,'Nguyên liệu'!$1:$1003,6,0)*E50/100</f>
        <v>0</v>
      </c>
      <c r="J50" s="19">
        <f>VLOOKUP($B50,'Nguyên liệu'!$1:$1003,7,0)*E50/100</f>
        <v>5</v>
      </c>
      <c r="K50" s="19">
        <f>VLOOKUP($B50,'Nguyên liệu'!$1:$1003,8,0)*E50/100</f>
        <v>5</v>
      </c>
      <c r="L50" s="19">
        <f>VLOOKUP($B50,'Nguyên liệu'!$1:$1003,9,0)*E50/100</f>
        <v>0</v>
      </c>
      <c r="M50" s="19">
        <f>VLOOKUP($B50,'Nguyên liệu'!$1:$1003,10,0)*E50/100</f>
        <v>0</v>
      </c>
    </row>
    <row r="51" spans="1:13" x14ac:dyDescent="0.25">
      <c r="A51" s="16"/>
      <c r="B51" s="17" t="s">
        <v>33</v>
      </c>
      <c r="C51" s="16">
        <f>VLOOKUP($B51,'Nguyên liệu'!$1:$1003,2,0)</f>
        <v>0</v>
      </c>
      <c r="D51" s="18">
        <v>0</v>
      </c>
      <c r="E51" s="19">
        <f t="shared" si="9"/>
        <v>0</v>
      </c>
      <c r="F51" s="16">
        <f>VLOOKUP($B51,'Nguyên liệu'!$1:$1003,3,0)</f>
        <v>0</v>
      </c>
      <c r="G51" s="19">
        <f>VLOOKUP($B51,'Nguyên liệu'!$1:$1003,4,0)*D51/100</f>
        <v>0</v>
      </c>
      <c r="H51" s="19">
        <f>VLOOKUP($B51,'Nguyên liệu'!$1:$1003,5,0)*E51/100</f>
        <v>0</v>
      </c>
      <c r="I51" s="19">
        <f>VLOOKUP($B51,'Nguyên liệu'!$1:$1003,6,0)*E51/100</f>
        <v>0</v>
      </c>
      <c r="J51" s="19">
        <f>VLOOKUP($B51,'Nguyên liệu'!$1:$1003,7,0)*E51/100</f>
        <v>0</v>
      </c>
      <c r="K51" s="19">
        <f>VLOOKUP($B51,'Nguyên liệu'!$1:$1003,8,0)*E51/100</f>
        <v>0</v>
      </c>
      <c r="L51" s="19">
        <f>VLOOKUP($B51,'Nguyên liệu'!$1:$1003,9,0)*E51/100</f>
        <v>0</v>
      </c>
      <c r="M51" s="19">
        <f>VLOOKUP($B51,'Nguyên liệu'!$1:$1003,10,0)*E51/100</f>
        <v>0</v>
      </c>
    </row>
    <row r="52" spans="1:13" x14ac:dyDescent="0.25">
      <c r="A52" s="16"/>
      <c r="B52" s="17">
        <v>4038</v>
      </c>
      <c r="C52" s="16" t="str">
        <f>VLOOKUP($B52,'Nguyên liệu'!$1:$1003,2,0)</f>
        <v>Hành lá (hành hoa)</v>
      </c>
      <c r="D52" s="18">
        <v>1</v>
      </c>
      <c r="E52" s="19">
        <f t="shared" si="9"/>
        <v>0.8</v>
      </c>
      <c r="F52" s="16">
        <f>VLOOKUP($B52,'Nguyên liệu'!$1:$1003,3,0)</f>
        <v>20</v>
      </c>
      <c r="G52" s="19">
        <f>VLOOKUP($B52,'Nguyên liệu'!$1:$1003,4,0)*D52/100</f>
        <v>0.22</v>
      </c>
      <c r="H52" s="19">
        <f>VLOOKUP($B52,'Nguyên liệu'!$1:$1003,5,0)*E52/100</f>
        <v>1.04E-2</v>
      </c>
      <c r="I52" s="19">
        <f>VLOOKUP($B52,'Nguyên liệu'!$1:$1003,6,0)*E52/100</f>
        <v>1.04E-2</v>
      </c>
      <c r="J52" s="19">
        <f>VLOOKUP($B52,'Nguyên liệu'!$1:$1003,7,0)*E52/100</f>
        <v>0</v>
      </c>
      <c r="K52" s="19">
        <f>VLOOKUP($B52,'Nguyên liệu'!$1:$1003,8,0)*E52/100</f>
        <v>0</v>
      </c>
      <c r="L52" s="19">
        <f>VLOOKUP($B52,'Nguyên liệu'!$1:$1003,9,0)*E52/100</f>
        <v>7.2000000000000007E-3</v>
      </c>
      <c r="M52" s="19">
        <f>VLOOKUP($B52,'Nguyên liệu'!$1:$1003,10,0)*E52/100</f>
        <v>0</v>
      </c>
    </row>
    <row r="53" spans="1:13" x14ac:dyDescent="0.25">
      <c r="A53" s="16"/>
      <c r="B53" s="17">
        <v>13004</v>
      </c>
      <c r="C53" s="16" t="str">
        <f>VLOOKUP($B53,'Nguyên liệu'!$1:$1003,2,0)</f>
        <v>Hạt tiêu</v>
      </c>
      <c r="D53" s="18">
        <v>1</v>
      </c>
      <c r="E53" s="19">
        <f t="shared" si="9"/>
        <v>1</v>
      </c>
      <c r="F53" s="16">
        <f>VLOOKUP($B53,'Nguyên liệu'!$1:$1003,3,0)</f>
        <v>0</v>
      </c>
      <c r="G53" s="19">
        <f>VLOOKUP($B53,'Nguyên liệu'!$1:$1003,4,0)*D53/100</f>
        <v>2.31</v>
      </c>
      <c r="H53" s="19">
        <f>VLOOKUP($B53,'Nguyên liệu'!$1:$1003,5,0)*E53/100</f>
        <v>7.0000000000000007E-2</v>
      </c>
      <c r="I53" s="19">
        <f>VLOOKUP($B53,'Nguyên liệu'!$1:$1003,6,0)*E53/100</f>
        <v>7.0000000000000007E-2</v>
      </c>
      <c r="J53" s="19">
        <f>VLOOKUP($B53,'Nguyên liệu'!$1:$1003,7,0)*E53/100</f>
        <v>7.400000000000001E-2</v>
      </c>
      <c r="K53" s="19">
        <f>VLOOKUP($B53,'Nguyên liệu'!$1:$1003,8,0)*E53/100</f>
        <v>7.400000000000001E-2</v>
      </c>
      <c r="L53" s="19">
        <f>VLOOKUP($B53,'Nguyên liệu'!$1:$1003,9,0)*E53/100</f>
        <v>0.33500000000000002</v>
      </c>
      <c r="M53" s="19">
        <f>VLOOKUP($B53,'Nguyên liệu'!$1:$1003,10,0)*E53/100</f>
        <v>0</v>
      </c>
    </row>
    <row r="54" spans="1:13" x14ac:dyDescent="0.25">
      <c r="A54" s="16"/>
      <c r="B54" s="17">
        <v>1000</v>
      </c>
      <c r="C54" s="16" t="str">
        <f>VLOOKUP($B54,'Nguyên liệu'!$1:$1003,2,0)</f>
        <v>Nước</v>
      </c>
      <c r="D54" s="18">
        <v>50</v>
      </c>
      <c r="E54" s="19">
        <f t="shared" si="9"/>
        <v>50</v>
      </c>
      <c r="F54" s="16">
        <f>VLOOKUP($B54,'Nguyên liệu'!$1:$1003,3,0)</f>
        <v>0</v>
      </c>
      <c r="G54" s="19">
        <f>VLOOKUP($B54,'Nguyên liệu'!$1:$1003,4,0)*D54/100</f>
        <v>0</v>
      </c>
      <c r="H54" s="19">
        <f>VLOOKUP($B54,'Nguyên liệu'!$1:$1003,5,0)*E54/100</f>
        <v>0</v>
      </c>
      <c r="I54" s="19">
        <f>VLOOKUP($B54,'Nguyên liệu'!$1:$1003,6,0)*E54/100</f>
        <v>0</v>
      </c>
      <c r="J54" s="19">
        <f>VLOOKUP($B54,'Nguyên liệu'!$1:$1003,7,0)*E54/100</f>
        <v>0</v>
      </c>
      <c r="K54" s="19">
        <f>VLOOKUP($B54,'Nguyên liệu'!$1:$1003,8,0)*E54/100</f>
        <v>0</v>
      </c>
      <c r="L54" s="19">
        <f>VLOOKUP($B54,'Nguyên liệu'!$1:$1003,9,0)*E54/100</f>
        <v>0</v>
      </c>
      <c r="M54" s="19">
        <f>VLOOKUP($B54,'Nguyên liệu'!$1:$1003,10,0)*E54/100</f>
        <v>0</v>
      </c>
    </row>
    <row r="55" spans="1:13" x14ac:dyDescent="0.25">
      <c r="A55" s="16"/>
      <c r="B55" s="20" t="s">
        <v>33</v>
      </c>
      <c r="C55" s="16">
        <f>VLOOKUP($B55,'Nguyên liệu'!$1:$1003,2,0)</f>
        <v>0</v>
      </c>
      <c r="D55" s="21">
        <v>0</v>
      </c>
      <c r="E55" s="19">
        <f t="shared" si="9"/>
        <v>0</v>
      </c>
      <c r="F55" s="16">
        <f>VLOOKUP($B55,'Nguyên liệu'!$1:$1003,3,0)</f>
        <v>0</v>
      </c>
      <c r="G55" s="19">
        <f>VLOOKUP($B55,'Nguyên liệu'!$1:$1003,4,0)*D55/100</f>
        <v>0</v>
      </c>
      <c r="H55" s="19">
        <f>VLOOKUP($B55,'Nguyên liệu'!$1:$1003,5,0)*E55/100</f>
        <v>0</v>
      </c>
      <c r="I55" s="19">
        <f>VLOOKUP($B55,'Nguyên liệu'!$1:$1003,6,0)*E55/100</f>
        <v>0</v>
      </c>
      <c r="J55" s="19">
        <f>VLOOKUP($B55,'Nguyên liệu'!$1:$1003,7,0)*E55/100</f>
        <v>0</v>
      </c>
      <c r="K55" s="19">
        <f>VLOOKUP($B55,'Nguyên liệu'!$1:$1003,8,0)*E55/100</f>
        <v>0</v>
      </c>
      <c r="L55" s="19">
        <f>VLOOKUP($B55,'Nguyên liệu'!$1:$1003,9,0)*E55/100</f>
        <v>0</v>
      </c>
      <c r="M55" s="19">
        <f>VLOOKUP($B55,'Nguyên liệu'!$1:$1003,10,0)*E55/100</f>
        <v>0</v>
      </c>
    </row>
    <row r="56" spans="1:13" x14ac:dyDescent="0.25">
      <c r="A56" s="16"/>
      <c r="B56" s="20" t="s">
        <v>33</v>
      </c>
      <c r="C56" s="16">
        <f>VLOOKUP($B56,'Nguyên liệu'!$1:$1003,2,0)</f>
        <v>0</v>
      </c>
      <c r="D56" s="21">
        <v>0</v>
      </c>
      <c r="E56" s="19">
        <f t="shared" si="9"/>
        <v>0</v>
      </c>
      <c r="F56" s="16">
        <f>VLOOKUP($B56,'Nguyên liệu'!$1:$1003,3,0)</f>
        <v>0</v>
      </c>
      <c r="G56" s="19">
        <f>VLOOKUP($B56,'Nguyên liệu'!$1:$1003,4,0)*D56/100</f>
        <v>0</v>
      </c>
      <c r="H56" s="19">
        <f>VLOOKUP($B56,'Nguyên liệu'!$1:$1003,5,0)*E56/100</f>
        <v>0</v>
      </c>
      <c r="I56" s="19">
        <f>VLOOKUP($B56,'Nguyên liệu'!$1:$1003,6,0)*E56/100</f>
        <v>0</v>
      </c>
      <c r="J56" s="19">
        <f>VLOOKUP($B56,'Nguyên liệu'!$1:$1003,7,0)*E56/100</f>
        <v>0</v>
      </c>
      <c r="K56" s="19">
        <f>VLOOKUP($B56,'Nguyên liệu'!$1:$1003,8,0)*E56/100</f>
        <v>0</v>
      </c>
      <c r="L56" s="19">
        <f>VLOOKUP($B56,'Nguyên liệu'!$1:$1003,9,0)*E56/100</f>
        <v>0</v>
      </c>
      <c r="M56" s="19">
        <f>VLOOKUP($B56,'Nguyên liệu'!$1:$1003,10,0)*E56/100</f>
        <v>0</v>
      </c>
    </row>
    <row r="57" spans="1:13" x14ac:dyDescent="0.25">
      <c r="A57" s="13" t="s">
        <v>589</v>
      </c>
      <c r="B57" s="14"/>
      <c r="C57" s="14" t="str">
        <f>VLOOKUP(A57,Sheet2!$1:$1012,2,0)</f>
        <v>Phở bò</v>
      </c>
      <c r="D57" s="15">
        <f t="shared" ref="D57:M57" si="10">SUM(D58:D67)</f>
        <v>100</v>
      </c>
      <c r="E57" s="15">
        <f t="shared" si="10"/>
        <v>97.4</v>
      </c>
      <c r="F57" s="15">
        <f t="shared" si="10"/>
        <v>52</v>
      </c>
      <c r="G57" s="15">
        <f t="shared" si="10"/>
        <v>96.899999999999991</v>
      </c>
      <c r="H57" s="15">
        <f t="shared" si="10"/>
        <v>4.4572000000000003</v>
      </c>
      <c r="I57" s="15">
        <f t="shared" si="10"/>
        <v>1.1771999999999998</v>
      </c>
      <c r="J57" s="15">
        <f t="shared" si="10"/>
        <v>4.2621500000000001</v>
      </c>
      <c r="K57" s="15">
        <f t="shared" si="10"/>
        <v>0.14215</v>
      </c>
      <c r="L57" s="15">
        <f t="shared" si="10"/>
        <v>0.18065000000000001</v>
      </c>
      <c r="M57" s="15">
        <f t="shared" si="10"/>
        <v>0</v>
      </c>
    </row>
    <row r="58" spans="1:13" x14ac:dyDescent="0.25">
      <c r="A58" s="16"/>
      <c r="B58" s="17">
        <v>1013</v>
      </c>
      <c r="C58" s="16" t="str">
        <f>VLOOKUP($B58,'Nguyên liệu'!$1:$1003,2,0)</f>
        <v>Bánh phở</v>
      </c>
      <c r="D58" s="18">
        <v>30</v>
      </c>
      <c r="E58" s="19">
        <f t="shared" ref="E58:E67" si="11">D58*(100-F58)%</f>
        <v>30</v>
      </c>
      <c r="F58" s="16">
        <f>VLOOKUP($B58,'Nguyên liệu'!$1:$1003,3,0)</f>
        <v>0</v>
      </c>
      <c r="G58" s="19">
        <f>VLOOKUP($B58,'Nguyên liệu'!$1:$1003,4,0)*D58/100</f>
        <v>42.9</v>
      </c>
      <c r="H58" s="19">
        <f>VLOOKUP($B58,'Nguyên liệu'!$1:$1003,5,0)*E58/100</f>
        <v>0.96</v>
      </c>
      <c r="I58" s="19">
        <f>VLOOKUP($B58,'Nguyên liệu'!$1:$1003,6,0)*E58/100</f>
        <v>0.96</v>
      </c>
      <c r="J58" s="19">
        <f>VLOOKUP($B58,'Nguyên liệu'!$1:$1003,7,0)*E58/100</f>
        <v>0.12</v>
      </c>
      <c r="K58" s="19">
        <f>VLOOKUP($B58,'Nguyên liệu'!$1:$1003,8,0)*E58/100</f>
        <v>0.12</v>
      </c>
      <c r="L58" s="19">
        <f>VLOOKUP($B58,'Nguyên liệu'!$1:$1003,9,0)*E58/100</f>
        <v>0</v>
      </c>
      <c r="M58" s="19">
        <f>VLOOKUP($B58,'Nguyên liệu'!$1:$1003,10,0)*E58/100</f>
        <v>0</v>
      </c>
    </row>
    <row r="59" spans="1:13" x14ac:dyDescent="0.25">
      <c r="A59" s="16"/>
      <c r="B59" s="17">
        <v>11017</v>
      </c>
      <c r="C59" s="16" t="str">
        <f>VLOOKUP($B59,'Nguyên liệu'!$1:$1003,2,0)</f>
        <v>Thịt bò hộp</v>
      </c>
      <c r="D59" s="18">
        <v>20</v>
      </c>
      <c r="E59" s="19">
        <f t="shared" si="11"/>
        <v>20</v>
      </c>
      <c r="F59" s="16">
        <f>VLOOKUP($B59,'Nguyên liệu'!$1:$1003,3,0)</f>
        <v>0</v>
      </c>
      <c r="G59" s="19">
        <f>VLOOKUP($B59,'Nguyên liệu'!$1:$1003,4,0)*D59/100</f>
        <v>50.2</v>
      </c>
      <c r="H59" s="19">
        <f>VLOOKUP($B59,'Nguyên liệu'!$1:$1003,5,0)*E59/100</f>
        <v>3.28</v>
      </c>
      <c r="I59" s="19">
        <f>VLOOKUP($B59,'Nguyên liệu'!$1:$1003,6,0)*E59/100</f>
        <v>0</v>
      </c>
      <c r="J59" s="19">
        <f>VLOOKUP($B59,'Nguyên liệu'!$1:$1003,7,0)*E59/100</f>
        <v>4.12</v>
      </c>
      <c r="K59" s="19">
        <f>VLOOKUP($B59,'Nguyên liệu'!$1:$1003,8,0)*E59/100</f>
        <v>0</v>
      </c>
      <c r="L59" s="19">
        <f>VLOOKUP($B59,'Nguyên liệu'!$1:$1003,9,0)*E59/100</f>
        <v>0</v>
      </c>
      <c r="M59" s="19">
        <f>VLOOKUP($B59,'Nguyên liệu'!$1:$1003,10,0)*E59/100</f>
        <v>0</v>
      </c>
    </row>
    <row r="60" spans="1:13" x14ac:dyDescent="0.25">
      <c r="A60" s="16"/>
      <c r="B60" s="17">
        <v>4090</v>
      </c>
      <c r="C60" s="16" t="str">
        <f>VLOOKUP($B60,'Nguyên liệu'!$1:$1003,2,0)</f>
        <v>Rau sà lách</v>
      </c>
      <c r="D60" s="18">
        <v>5</v>
      </c>
      <c r="E60" s="19">
        <f t="shared" si="11"/>
        <v>4.5</v>
      </c>
      <c r="F60" s="16">
        <f>VLOOKUP($B60,'Nguyên liệu'!$1:$1003,3,0)</f>
        <v>10</v>
      </c>
      <c r="G60" s="19">
        <f>VLOOKUP($B60,'Nguyên liệu'!$1:$1003,4,0)*D60/100</f>
        <v>0.85</v>
      </c>
      <c r="H60" s="19">
        <f>VLOOKUP($B60,'Nguyên liệu'!$1:$1003,5,0)*E60/100</f>
        <v>6.7500000000000004E-2</v>
      </c>
      <c r="I60" s="19">
        <f>VLOOKUP($B60,'Nguyên liệu'!$1:$1003,6,0)*E60/100</f>
        <v>6.7500000000000004E-2</v>
      </c>
      <c r="J60" s="19">
        <f>VLOOKUP($B60,'Nguyên liệu'!$1:$1003,7,0)*E60/100</f>
        <v>1.8000000000000002E-2</v>
      </c>
      <c r="K60" s="19">
        <f>VLOOKUP($B60,'Nguyên liệu'!$1:$1003,8,0)*E60/100</f>
        <v>1.8000000000000002E-2</v>
      </c>
      <c r="L60" s="19">
        <f>VLOOKUP($B60,'Nguyên liệu'!$1:$1003,9,0)*E60/100</f>
        <v>2.2499999999999999E-2</v>
      </c>
      <c r="M60" s="19">
        <f>VLOOKUP($B60,'Nguyên liệu'!$1:$1003,10,0)*E60/100</f>
        <v>0</v>
      </c>
    </row>
    <row r="61" spans="1:13" x14ac:dyDescent="0.25">
      <c r="A61" s="16"/>
      <c r="B61" s="17">
        <v>4094</v>
      </c>
      <c r="C61" s="16" t="str">
        <f>VLOOKUP($B61,'Nguyên liệu'!$1:$1003,2,0)</f>
        <v>Rau thơm</v>
      </c>
      <c r="D61" s="18">
        <v>5</v>
      </c>
      <c r="E61" s="19">
        <f t="shared" si="11"/>
        <v>3.75</v>
      </c>
      <c r="F61" s="16">
        <f>VLOOKUP($B61,'Nguyên liệu'!$1:$1003,3,0)</f>
        <v>25</v>
      </c>
      <c r="G61" s="19">
        <f>VLOOKUP($B61,'Nguyên liệu'!$1:$1003,4,0)*D61/100</f>
        <v>0.9</v>
      </c>
      <c r="H61" s="19">
        <f>VLOOKUP($B61,'Nguyên liệu'!$1:$1003,5,0)*E61/100</f>
        <v>7.4999999999999997E-2</v>
      </c>
      <c r="I61" s="19">
        <f>VLOOKUP($B61,'Nguyên liệu'!$1:$1003,6,0)*E61/100</f>
        <v>7.4999999999999997E-2</v>
      </c>
      <c r="J61" s="19">
        <f>VLOOKUP($B61,'Nguyên liệu'!$1:$1003,7,0)*E61/100</f>
        <v>0</v>
      </c>
      <c r="K61" s="19">
        <f>VLOOKUP($B61,'Nguyên liệu'!$1:$1003,8,0)*E61/100</f>
        <v>0</v>
      </c>
      <c r="L61" s="19">
        <f>VLOOKUP($B61,'Nguyên liệu'!$1:$1003,9,0)*E61/100</f>
        <v>0.1125</v>
      </c>
      <c r="M61" s="19">
        <f>VLOOKUP($B61,'Nguyên liệu'!$1:$1003,10,0)*E61/100</f>
        <v>0</v>
      </c>
    </row>
    <row r="62" spans="1:13" x14ac:dyDescent="0.25">
      <c r="A62" s="16"/>
      <c r="B62" s="17">
        <v>4039</v>
      </c>
      <c r="C62" s="16" t="str">
        <f>VLOOKUP($B62,'Nguyên liệu'!$1:$1003,2,0)</f>
        <v>Hành tây</v>
      </c>
      <c r="D62" s="18">
        <v>5</v>
      </c>
      <c r="E62" s="19">
        <f t="shared" si="11"/>
        <v>4.1499999999999995</v>
      </c>
      <c r="F62" s="16">
        <f>VLOOKUP($B62,'Nguyên liệu'!$1:$1003,3,0)</f>
        <v>17</v>
      </c>
      <c r="G62" s="19">
        <f>VLOOKUP($B62,'Nguyên liệu'!$1:$1003,4,0)*D62/100</f>
        <v>2.0499999999999998</v>
      </c>
      <c r="H62" s="19">
        <f>VLOOKUP($B62,'Nguyên liệu'!$1:$1003,5,0)*E62/100</f>
        <v>7.4699999999999989E-2</v>
      </c>
      <c r="I62" s="19">
        <f>VLOOKUP($B62,'Nguyên liệu'!$1:$1003,6,0)*E62/100</f>
        <v>7.4699999999999989E-2</v>
      </c>
      <c r="J62" s="19">
        <f>VLOOKUP($B62,'Nguyên liệu'!$1:$1003,7,0)*E62/100</f>
        <v>4.15E-3</v>
      </c>
      <c r="K62" s="19">
        <f>VLOOKUP($B62,'Nguyên liệu'!$1:$1003,8,0)*E62/100</f>
        <v>4.15E-3</v>
      </c>
      <c r="L62" s="19">
        <f>VLOOKUP($B62,'Nguyên liệu'!$1:$1003,9,0)*E62/100</f>
        <v>4.5649999999999996E-2</v>
      </c>
      <c r="M62" s="19">
        <f>VLOOKUP($B62,'Nguyên liệu'!$1:$1003,10,0)*E62/100</f>
        <v>0</v>
      </c>
    </row>
    <row r="63" spans="1:13" x14ac:dyDescent="0.25">
      <c r="A63" s="16"/>
      <c r="B63" s="17">
        <v>1000</v>
      </c>
      <c r="C63" s="16" t="str">
        <f>VLOOKUP($B63,'Nguyên liệu'!$1:$1003,2,0)</f>
        <v>Nước</v>
      </c>
      <c r="D63" s="18">
        <v>35</v>
      </c>
      <c r="E63" s="19">
        <f t="shared" si="11"/>
        <v>35</v>
      </c>
      <c r="F63" s="16">
        <f>VLOOKUP($B63,'Nguyên liệu'!$1:$1003,3,0)</f>
        <v>0</v>
      </c>
      <c r="G63" s="19">
        <f>VLOOKUP($B63,'Nguyên liệu'!$1:$1003,4,0)*D63/100</f>
        <v>0</v>
      </c>
      <c r="H63" s="19">
        <f>VLOOKUP($B63,'Nguyên liệu'!$1:$1003,5,0)*E63/100</f>
        <v>0</v>
      </c>
      <c r="I63" s="19">
        <f>VLOOKUP($B63,'Nguyên liệu'!$1:$1003,6,0)*E63/100</f>
        <v>0</v>
      </c>
      <c r="J63" s="19">
        <f>VLOOKUP($B63,'Nguyên liệu'!$1:$1003,7,0)*E63/100</f>
        <v>0</v>
      </c>
      <c r="K63" s="19">
        <f>VLOOKUP($B63,'Nguyên liệu'!$1:$1003,8,0)*E63/100</f>
        <v>0</v>
      </c>
      <c r="L63" s="19">
        <f>VLOOKUP($B63,'Nguyên liệu'!$1:$1003,9,0)*E63/100</f>
        <v>0</v>
      </c>
      <c r="M63" s="19">
        <f>VLOOKUP($B63,'Nguyên liệu'!$1:$1003,10,0)*E63/100</f>
        <v>0</v>
      </c>
    </row>
    <row r="64" spans="1:13" x14ac:dyDescent="0.25">
      <c r="A64" s="16"/>
      <c r="B64" s="20" t="s">
        <v>33</v>
      </c>
      <c r="C64" s="16">
        <f>VLOOKUP($B64,'Nguyên liệu'!$1:$1003,2,0)</f>
        <v>0</v>
      </c>
      <c r="D64" s="21">
        <v>0</v>
      </c>
      <c r="E64" s="19">
        <f t="shared" si="11"/>
        <v>0</v>
      </c>
      <c r="F64" s="16">
        <f>VLOOKUP($B64,'Nguyên liệu'!$1:$1003,3,0)</f>
        <v>0</v>
      </c>
      <c r="G64" s="19">
        <f>VLOOKUP($B64,'Nguyên liệu'!$1:$1003,4,0)*D64/100</f>
        <v>0</v>
      </c>
      <c r="H64" s="19">
        <f>VLOOKUP($B64,'Nguyên liệu'!$1:$1003,5,0)*E64/100</f>
        <v>0</v>
      </c>
      <c r="I64" s="19">
        <f>VLOOKUP($B64,'Nguyên liệu'!$1:$1003,6,0)*E64/100</f>
        <v>0</v>
      </c>
      <c r="J64" s="19">
        <f>VLOOKUP($B64,'Nguyên liệu'!$1:$1003,7,0)*E64/100</f>
        <v>0</v>
      </c>
      <c r="K64" s="19">
        <f>VLOOKUP($B64,'Nguyên liệu'!$1:$1003,8,0)*E64/100</f>
        <v>0</v>
      </c>
      <c r="L64" s="19">
        <f>VLOOKUP($B64,'Nguyên liệu'!$1:$1003,9,0)*E64/100</f>
        <v>0</v>
      </c>
      <c r="M64" s="19">
        <f>VLOOKUP($B64,'Nguyên liệu'!$1:$1003,10,0)*E64/100</f>
        <v>0</v>
      </c>
    </row>
    <row r="65" spans="1:13" x14ac:dyDescent="0.25">
      <c r="A65" s="16"/>
      <c r="B65" s="20" t="s">
        <v>33</v>
      </c>
      <c r="C65" s="16">
        <f>VLOOKUP($B65,'Nguyên liệu'!$1:$1003,2,0)</f>
        <v>0</v>
      </c>
      <c r="D65" s="21">
        <v>0</v>
      </c>
      <c r="E65" s="19">
        <f t="shared" si="11"/>
        <v>0</v>
      </c>
      <c r="F65" s="16">
        <f>VLOOKUP($B65,'Nguyên liệu'!$1:$1003,3,0)</f>
        <v>0</v>
      </c>
      <c r="G65" s="19">
        <f>VLOOKUP($B65,'Nguyên liệu'!$1:$1003,4,0)*D65/100</f>
        <v>0</v>
      </c>
      <c r="H65" s="19">
        <f>VLOOKUP($B65,'Nguyên liệu'!$1:$1003,5,0)*E65/100</f>
        <v>0</v>
      </c>
      <c r="I65" s="19">
        <f>VLOOKUP($B65,'Nguyên liệu'!$1:$1003,6,0)*E65/100</f>
        <v>0</v>
      </c>
      <c r="J65" s="19">
        <f>VLOOKUP($B65,'Nguyên liệu'!$1:$1003,7,0)*E65/100</f>
        <v>0</v>
      </c>
      <c r="K65" s="19">
        <f>VLOOKUP($B65,'Nguyên liệu'!$1:$1003,8,0)*E65/100</f>
        <v>0</v>
      </c>
      <c r="L65" s="19">
        <f>VLOOKUP($B65,'Nguyên liệu'!$1:$1003,9,0)*E65/100</f>
        <v>0</v>
      </c>
      <c r="M65" s="19">
        <f>VLOOKUP($B65,'Nguyên liệu'!$1:$1003,10,0)*E65/100</f>
        <v>0</v>
      </c>
    </row>
    <row r="66" spans="1:13" x14ac:dyDescent="0.25">
      <c r="A66" s="16"/>
      <c r="B66" s="20" t="s">
        <v>33</v>
      </c>
      <c r="C66" s="16">
        <f>VLOOKUP($B66,'Nguyên liệu'!$1:$1003,2,0)</f>
        <v>0</v>
      </c>
      <c r="D66" s="21">
        <v>0</v>
      </c>
      <c r="E66" s="19">
        <f t="shared" si="11"/>
        <v>0</v>
      </c>
      <c r="F66" s="16">
        <f>VLOOKUP($B66,'Nguyên liệu'!$1:$1003,3,0)</f>
        <v>0</v>
      </c>
      <c r="G66" s="19">
        <f>VLOOKUP($B66,'Nguyên liệu'!$1:$1003,4,0)*D66/100</f>
        <v>0</v>
      </c>
      <c r="H66" s="19">
        <f>VLOOKUP($B66,'Nguyên liệu'!$1:$1003,5,0)*E66/100</f>
        <v>0</v>
      </c>
      <c r="I66" s="19">
        <f>VLOOKUP($B66,'Nguyên liệu'!$1:$1003,6,0)*E66/100</f>
        <v>0</v>
      </c>
      <c r="J66" s="19">
        <f>VLOOKUP($B66,'Nguyên liệu'!$1:$1003,7,0)*E66/100</f>
        <v>0</v>
      </c>
      <c r="K66" s="19">
        <f>VLOOKUP($B66,'Nguyên liệu'!$1:$1003,8,0)*E66/100</f>
        <v>0</v>
      </c>
      <c r="L66" s="19">
        <f>VLOOKUP($B66,'Nguyên liệu'!$1:$1003,9,0)*E66/100</f>
        <v>0</v>
      </c>
      <c r="M66" s="19">
        <f>VLOOKUP($B66,'Nguyên liệu'!$1:$1003,10,0)*E66/100</f>
        <v>0</v>
      </c>
    </row>
    <row r="67" spans="1:13" x14ac:dyDescent="0.25">
      <c r="A67" s="16"/>
      <c r="B67" s="20" t="s">
        <v>33</v>
      </c>
      <c r="C67" s="16">
        <f>VLOOKUP($B67,'Nguyên liệu'!$1:$1003,2,0)</f>
        <v>0</v>
      </c>
      <c r="D67" s="21">
        <v>0</v>
      </c>
      <c r="E67" s="19">
        <f t="shared" si="11"/>
        <v>0</v>
      </c>
      <c r="F67" s="16">
        <f>VLOOKUP($B67,'Nguyên liệu'!$1:$1003,3,0)</f>
        <v>0</v>
      </c>
      <c r="G67" s="19">
        <f>VLOOKUP($B67,'Nguyên liệu'!$1:$1003,4,0)*D67/100</f>
        <v>0</v>
      </c>
      <c r="H67" s="19">
        <f>VLOOKUP($B67,'Nguyên liệu'!$1:$1003,5,0)*E67/100</f>
        <v>0</v>
      </c>
      <c r="I67" s="19">
        <f>VLOOKUP($B67,'Nguyên liệu'!$1:$1003,6,0)*E67/100</f>
        <v>0</v>
      </c>
      <c r="J67" s="19">
        <f>VLOOKUP($B67,'Nguyên liệu'!$1:$1003,7,0)*E67/100</f>
        <v>0</v>
      </c>
      <c r="K67" s="19">
        <f>VLOOKUP($B67,'Nguyên liệu'!$1:$1003,8,0)*E67/100</f>
        <v>0</v>
      </c>
      <c r="L67" s="19">
        <f>VLOOKUP($B67,'Nguyên liệu'!$1:$1003,9,0)*E67/100</f>
        <v>0</v>
      </c>
      <c r="M67" s="19">
        <f>VLOOKUP($B67,'Nguyên liệu'!$1:$1003,10,0)*E67/100</f>
        <v>0</v>
      </c>
    </row>
    <row r="68" spans="1:13" x14ac:dyDescent="0.25">
      <c r="A68" s="13" t="s">
        <v>591</v>
      </c>
      <c r="B68" s="14"/>
      <c r="C68" s="14" t="str">
        <f>VLOOKUP(A68,Sheet2!$1:$1012,2,0)</f>
        <v>Phở gà</v>
      </c>
      <c r="D68" s="15">
        <f t="shared" ref="D68:M68" si="12">SUM(D69:D78)</f>
        <v>100</v>
      </c>
      <c r="E68" s="15">
        <f t="shared" si="12"/>
        <v>97.4</v>
      </c>
      <c r="F68" s="15">
        <f t="shared" si="12"/>
        <v>52</v>
      </c>
      <c r="G68" s="15">
        <f t="shared" si="12"/>
        <v>114.9</v>
      </c>
      <c r="H68" s="15">
        <f t="shared" si="12"/>
        <v>5.2972000000000001</v>
      </c>
      <c r="I68" s="15">
        <f t="shared" si="12"/>
        <v>1.0171999999999999</v>
      </c>
      <c r="J68" s="15">
        <f t="shared" si="12"/>
        <v>6.4721500000000001</v>
      </c>
      <c r="K68" s="15">
        <f t="shared" si="12"/>
        <v>0.12215000000000001</v>
      </c>
      <c r="L68" s="15">
        <f t="shared" si="12"/>
        <v>0.18065000000000001</v>
      </c>
      <c r="M68" s="15">
        <f t="shared" si="12"/>
        <v>0</v>
      </c>
    </row>
    <row r="69" spans="1:13" x14ac:dyDescent="0.25">
      <c r="A69" s="16"/>
      <c r="B69" s="17">
        <v>1013</v>
      </c>
      <c r="C69" s="16" t="str">
        <f>VLOOKUP($B69,'Nguyên liệu'!$1:$1003,2,0)</f>
        <v>Bánh phở</v>
      </c>
      <c r="D69" s="18">
        <v>25</v>
      </c>
      <c r="E69" s="19">
        <f t="shared" ref="E69:E78" si="13">D69*(100-F69)%</f>
        <v>25</v>
      </c>
      <c r="F69" s="16">
        <f>VLOOKUP($B69,'Nguyên liệu'!$1:$1003,3,0)</f>
        <v>0</v>
      </c>
      <c r="G69" s="19">
        <f>VLOOKUP($B69,'Nguyên liệu'!$1:$1003,4,0)*D69/100</f>
        <v>35.75</v>
      </c>
      <c r="H69" s="19">
        <f>VLOOKUP($B69,'Nguyên liệu'!$1:$1003,5,0)*E69/100</f>
        <v>0.8</v>
      </c>
      <c r="I69" s="19">
        <f>VLOOKUP($B69,'Nguyên liệu'!$1:$1003,6,0)*E69/100</f>
        <v>0.8</v>
      </c>
      <c r="J69" s="19">
        <f>VLOOKUP($B69,'Nguyên liệu'!$1:$1003,7,0)*E69/100</f>
        <v>0.1</v>
      </c>
      <c r="K69" s="19">
        <f>VLOOKUP($B69,'Nguyên liệu'!$1:$1003,8,0)*E69/100</f>
        <v>0.1</v>
      </c>
      <c r="L69" s="19">
        <f>VLOOKUP($B69,'Nguyên liệu'!$1:$1003,9,0)*E69/100</f>
        <v>0</v>
      </c>
      <c r="M69" s="19">
        <f>VLOOKUP($B69,'Nguyên liệu'!$1:$1003,10,0)*E69/100</f>
        <v>0</v>
      </c>
    </row>
    <row r="70" spans="1:13" x14ac:dyDescent="0.25">
      <c r="A70" s="16"/>
      <c r="B70" s="17">
        <v>11018</v>
      </c>
      <c r="C70" s="16" t="str">
        <f>VLOOKUP($B70,'Nguyên liệu'!$1:$1003,2,0)</f>
        <v>Thịt gà hộp</v>
      </c>
      <c r="D70" s="18">
        <v>15</v>
      </c>
      <c r="E70" s="19">
        <f t="shared" si="13"/>
        <v>15</v>
      </c>
      <c r="F70" s="16">
        <f>VLOOKUP($B70,'Nguyên liệu'!$1:$1003,3,0)</f>
        <v>0</v>
      </c>
      <c r="G70" s="19">
        <f>VLOOKUP($B70,'Nguyên liệu'!$1:$1003,4,0)*D70/100</f>
        <v>40.950000000000003</v>
      </c>
      <c r="H70" s="19">
        <f>VLOOKUP($B70,'Nguyên liệu'!$1:$1003,5,0)*E70/100</f>
        <v>2.5499999999999998</v>
      </c>
      <c r="I70" s="19">
        <f>VLOOKUP($B70,'Nguyên liệu'!$1:$1003,6,0)*E70/100</f>
        <v>0</v>
      </c>
      <c r="J70" s="19">
        <f>VLOOKUP($B70,'Nguyên liệu'!$1:$1003,7,0)*E70/100</f>
        <v>3.42</v>
      </c>
      <c r="K70" s="19">
        <f>VLOOKUP($B70,'Nguyên liệu'!$1:$1003,8,0)*E70/100</f>
        <v>0</v>
      </c>
      <c r="L70" s="19">
        <f>VLOOKUP($B70,'Nguyên liệu'!$1:$1003,9,0)*E70/100</f>
        <v>0</v>
      </c>
      <c r="M70" s="19">
        <f>VLOOKUP($B70,'Nguyên liệu'!$1:$1003,10,0)*E70/100</f>
        <v>0</v>
      </c>
    </row>
    <row r="71" spans="1:13" x14ac:dyDescent="0.25">
      <c r="A71" s="16"/>
      <c r="B71" s="17">
        <v>4090</v>
      </c>
      <c r="C71" s="16" t="str">
        <f>VLOOKUP($B71,'Nguyên liệu'!$1:$1003,2,0)</f>
        <v>Rau sà lách</v>
      </c>
      <c r="D71" s="18">
        <v>5</v>
      </c>
      <c r="E71" s="19">
        <f t="shared" si="13"/>
        <v>4.5</v>
      </c>
      <c r="F71" s="16">
        <f>VLOOKUP($B71,'Nguyên liệu'!$1:$1003,3,0)</f>
        <v>10</v>
      </c>
      <c r="G71" s="19">
        <f>VLOOKUP($B71,'Nguyên liệu'!$1:$1003,4,0)*D71/100</f>
        <v>0.85</v>
      </c>
      <c r="H71" s="19">
        <f>VLOOKUP($B71,'Nguyên liệu'!$1:$1003,5,0)*E71/100</f>
        <v>6.7500000000000004E-2</v>
      </c>
      <c r="I71" s="19">
        <f>VLOOKUP($B71,'Nguyên liệu'!$1:$1003,6,0)*E71/100</f>
        <v>6.7500000000000004E-2</v>
      </c>
      <c r="J71" s="19">
        <f>VLOOKUP($B71,'Nguyên liệu'!$1:$1003,7,0)*E71/100</f>
        <v>1.8000000000000002E-2</v>
      </c>
      <c r="K71" s="19">
        <f>VLOOKUP($B71,'Nguyên liệu'!$1:$1003,8,0)*E71/100</f>
        <v>1.8000000000000002E-2</v>
      </c>
      <c r="L71" s="19">
        <f>VLOOKUP($B71,'Nguyên liệu'!$1:$1003,9,0)*E71/100</f>
        <v>2.2499999999999999E-2</v>
      </c>
      <c r="M71" s="19">
        <f>VLOOKUP($B71,'Nguyên liệu'!$1:$1003,10,0)*E71/100</f>
        <v>0</v>
      </c>
    </row>
    <row r="72" spans="1:13" x14ac:dyDescent="0.25">
      <c r="A72" s="16"/>
      <c r="B72" s="17">
        <v>4094</v>
      </c>
      <c r="C72" s="16" t="str">
        <f>VLOOKUP($B72,'Nguyên liệu'!$1:$1003,2,0)</f>
        <v>Rau thơm</v>
      </c>
      <c r="D72" s="18">
        <v>5</v>
      </c>
      <c r="E72" s="19">
        <f t="shared" si="13"/>
        <v>3.75</v>
      </c>
      <c r="F72" s="16">
        <f>VLOOKUP($B72,'Nguyên liệu'!$1:$1003,3,0)</f>
        <v>25</v>
      </c>
      <c r="G72" s="19">
        <f>VLOOKUP($B72,'Nguyên liệu'!$1:$1003,4,0)*D72/100</f>
        <v>0.9</v>
      </c>
      <c r="H72" s="19">
        <f>VLOOKUP($B72,'Nguyên liệu'!$1:$1003,5,0)*E72/100</f>
        <v>7.4999999999999997E-2</v>
      </c>
      <c r="I72" s="19">
        <f>VLOOKUP($B72,'Nguyên liệu'!$1:$1003,6,0)*E72/100</f>
        <v>7.4999999999999997E-2</v>
      </c>
      <c r="J72" s="19">
        <f>VLOOKUP($B72,'Nguyên liệu'!$1:$1003,7,0)*E72/100</f>
        <v>0</v>
      </c>
      <c r="K72" s="19">
        <f>VLOOKUP($B72,'Nguyên liệu'!$1:$1003,8,0)*E72/100</f>
        <v>0</v>
      </c>
      <c r="L72" s="19">
        <f>VLOOKUP($B72,'Nguyên liệu'!$1:$1003,9,0)*E72/100</f>
        <v>0.1125</v>
      </c>
      <c r="M72" s="19">
        <f>VLOOKUP($B72,'Nguyên liệu'!$1:$1003,10,0)*E72/100</f>
        <v>0</v>
      </c>
    </row>
    <row r="73" spans="1:13" x14ac:dyDescent="0.25">
      <c r="A73" s="16"/>
      <c r="B73" s="17">
        <v>4039</v>
      </c>
      <c r="C73" s="16" t="str">
        <f>VLOOKUP($B73,'Nguyên liệu'!$1:$1003,2,0)</f>
        <v>Hành tây</v>
      </c>
      <c r="D73" s="18">
        <v>5</v>
      </c>
      <c r="E73" s="19">
        <f t="shared" si="13"/>
        <v>4.1499999999999995</v>
      </c>
      <c r="F73" s="16">
        <f>VLOOKUP($B73,'Nguyên liệu'!$1:$1003,3,0)</f>
        <v>17</v>
      </c>
      <c r="G73" s="19">
        <f>VLOOKUP($B73,'Nguyên liệu'!$1:$1003,4,0)*D73/100</f>
        <v>2.0499999999999998</v>
      </c>
      <c r="H73" s="19">
        <f>VLOOKUP($B73,'Nguyên liệu'!$1:$1003,5,0)*E73/100</f>
        <v>7.4699999999999989E-2</v>
      </c>
      <c r="I73" s="19">
        <f>VLOOKUP($B73,'Nguyên liệu'!$1:$1003,6,0)*E73/100</f>
        <v>7.4699999999999989E-2</v>
      </c>
      <c r="J73" s="19">
        <f>VLOOKUP($B73,'Nguyên liệu'!$1:$1003,7,0)*E73/100</f>
        <v>4.15E-3</v>
      </c>
      <c r="K73" s="19">
        <f>VLOOKUP($B73,'Nguyên liệu'!$1:$1003,8,0)*E73/100</f>
        <v>4.15E-3</v>
      </c>
      <c r="L73" s="19">
        <f>VLOOKUP($B73,'Nguyên liệu'!$1:$1003,9,0)*E73/100</f>
        <v>4.5649999999999996E-2</v>
      </c>
      <c r="M73" s="19">
        <f>VLOOKUP($B73,'Nguyên liệu'!$1:$1003,10,0)*E73/100</f>
        <v>0</v>
      </c>
    </row>
    <row r="74" spans="1:13" x14ac:dyDescent="0.25">
      <c r="A74" s="16"/>
      <c r="B74" s="17">
        <v>1000</v>
      </c>
      <c r="C74" s="16" t="str">
        <f>VLOOKUP($B74,'Nguyên liệu'!$1:$1003,2,0)</f>
        <v>Nước</v>
      </c>
      <c r="D74" s="18">
        <v>35</v>
      </c>
      <c r="E74" s="19">
        <f t="shared" si="13"/>
        <v>35</v>
      </c>
      <c r="F74" s="16">
        <f>VLOOKUP($B74,'Nguyên liệu'!$1:$1003,3,0)</f>
        <v>0</v>
      </c>
      <c r="G74" s="19">
        <f>VLOOKUP($B74,'Nguyên liệu'!$1:$1003,4,0)*D74/100</f>
        <v>0</v>
      </c>
      <c r="H74" s="19">
        <f>VLOOKUP($B74,'Nguyên liệu'!$1:$1003,5,0)*E74/100</f>
        <v>0</v>
      </c>
      <c r="I74" s="19">
        <f>VLOOKUP($B74,'Nguyên liệu'!$1:$1003,6,0)*E74/100</f>
        <v>0</v>
      </c>
      <c r="J74" s="19">
        <f>VLOOKUP($B74,'Nguyên liệu'!$1:$1003,7,0)*E74/100</f>
        <v>0</v>
      </c>
      <c r="K74" s="19">
        <f>VLOOKUP($B74,'Nguyên liệu'!$1:$1003,8,0)*E74/100</f>
        <v>0</v>
      </c>
      <c r="L74" s="19">
        <f>VLOOKUP($B74,'Nguyên liệu'!$1:$1003,9,0)*E74/100</f>
        <v>0</v>
      </c>
      <c r="M74" s="19">
        <f>VLOOKUP($B74,'Nguyên liệu'!$1:$1003,10,0)*E74/100</f>
        <v>0</v>
      </c>
    </row>
    <row r="75" spans="1:13" x14ac:dyDescent="0.25">
      <c r="A75" s="16"/>
      <c r="B75" s="17">
        <v>11019</v>
      </c>
      <c r="C75" s="16" t="str">
        <f>VLOOKUP($B75,'Nguyên liệu'!$1:$1003,2,0)</f>
        <v>Thịt lợn hộp</v>
      </c>
      <c r="D75" s="18">
        <v>10</v>
      </c>
      <c r="E75" s="19">
        <f t="shared" si="13"/>
        <v>10</v>
      </c>
      <c r="F75" s="16">
        <f>VLOOKUP($B75,'Nguyên liệu'!$1:$1003,3,0)</f>
        <v>0</v>
      </c>
      <c r="G75" s="19">
        <f>VLOOKUP($B75,'Nguyên liệu'!$1:$1003,4,0)*D75/100</f>
        <v>34.4</v>
      </c>
      <c r="H75" s="19">
        <f>VLOOKUP($B75,'Nguyên liệu'!$1:$1003,5,0)*E75/100</f>
        <v>1.73</v>
      </c>
      <c r="I75" s="19">
        <f>VLOOKUP($B75,'Nguyên liệu'!$1:$1003,6,0)*E75/100</f>
        <v>0</v>
      </c>
      <c r="J75" s="19">
        <f>VLOOKUP($B75,'Nguyên liệu'!$1:$1003,7,0)*E75/100</f>
        <v>2.93</v>
      </c>
      <c r="K75" s="19">
        <f>VLOOKUP($B75,'Nguyên liệu'!$1:$1003,8,0)*E75/100</f>
        <v>0</v>
      </c>
      <c r="L75" s="19">
        <f>VLOOKUP($B75,'Nguyên liệu'!$1:$1003,9,0)*E75/100</f>
        <v>0</v>
      </c>
      <c r="M75" s="19">
        <f>VLOOKUP($B75,'Nguyên liệu'!$1:$1003,10,0)*E75/100</f>
        <v>0</v>
      </c>
    </row>
    <row r="76" spans="1:13" x14ac:dyDescent="0.25">
      <c r="A76" s="16"/>
      <c r="B76" s="20" t="s">
        <v>33</v>
      </c>
      <c r="C76" s="16">
        <f>VLOOKUP($B76,'Nguyên liệu'!$1:$1003,2,0)</f>
        <v>0</v>
      </c>
      <c r="D76" s="21">
        <v>0</v>
      </c>
      <c r="E76" s="19">
        <f t="shared" si="13"/>
        <v>0</v>
      </c>
      <c r="F76" s="16">
        <f>VLOOKUP($B76,'Nguyên liệu'!$1:$1003,3,0)</f>
        <v>0</v>
      </c>
      <c r="G76" s="19">
        <f>VLOOKUP($B76,'Nguyên liệu'!$1:$1003,4,0)*D76/100</f>
        <v>0</v>
      </c>
      <c r="H76" s="19">
        <f>VLOOKUP($B76,'Nguyên liệu'!$1:$1003,5,0)*E76/100</f>
        <v>0</v>
      </c>
      <c r="I76" s="19">
        <f>VLOOKUP($B76,'Nguyên liệu'!$1:$1003,6,0)*E76/100</f>
        <v>0</v>
      </c>
      <c r="J76" s="19">
        <f>VLOOKUP($B76,'Nguyên liệu'!$1:$1003,7,0)*E76/100</f>
        <v>0</v>
      </c>
      <c r="K76" s="19">
        <f>VLOOKUP($B76,'Nguyên liệu'!$1:$1003,8,0)*E76/100</f>
        <v>0</v>
      </c>
      <c r="L76" s="19">
        <f>VLOOKUP($B76,'Nguyên liệu'!$1:$1003,9,0)*E76/100</f>
        <v>0</v>
      </c>
      <c r="M76" s="19">
        <f>VLOOKUP($B76,'Nguyên liệu'!$1:$1003,10,0)*E76/100</f>
        <v>0</v>
      </c>
    </row>
    <row r="77" spans="1:13" x14ac:dyDescent="0.25">
      <c r="A77" s="16"/>
      <c r="B77" s="20" t="s">
        <v>33</v>
      </c>
      <c r="C77" s="16">
        <f>VLOOKUP($B77,'Nguyên liệu'!$1:$1003,2,0)</f>
        <v>0</v>
      </c>
      <c r="D77" s="21">
        <v>0</v>
      </c>
      <c r="E77" s="19">
        <f t="shared" si="13"/>
        <v>0</v>
      </c>
      <c r="F77" s="16">
        <f>VLOOKUP($B77,'Nguyên liệu'!$1:$1003,3,0)</f>
        <v>0</v>
      </c>
      <c r="G77" s="19">
        <f>VLOOKUP($B77,'Nguyên liệu'!$1:$1003,4,0)*D77/100</f>
        <v>0</v>
      </c>
      <c r="H77" s="19">
        <f>VLOOKUP($B77,'Nguyên liệu'!$1:$1003,5,0)*E77/100</f>
        <v>0</v>
      </c>
      <c r="I77" s="19">
        <f>VLOOKUP($B77,'Nguyên liệu'!$1:$1003,6,0)*E77/100</f>
        <v>0</v>
      </c>
      <c r="J77" s="19">
        <f>VLOOKUP($B77,'Nguyên liệu'!$1:$1003,7,0)*E77/100</f>
        <v>0</v>
      </c>
      <c r="K77" s="19">
        <f>VLOOKUP($B77,'Nguyên liệu'!$1:$1003,8,0)*E77/100</f>
        <v>0</v>
      </c>
      <c r="L77" s="19">
        <f>VLOOKUP($B77,'Nguyên liệu'!$1:$1003,9,0)*E77/100</f>
        <v>0</v>
      </c>
      <c r="M77" s="19">
        <f>VLOOKUP($B77,'Nguyên liệu'!$1:$1003,10,0)*E77/100</f>
        <v>0</v>
      </c>
    </row>
    <row r="78" spans="1:13" x14ac:dyDescent="0.25">
      <c r="A78" s="16"/>
      <c r="B78" s="20" t="s">
        <v>33</v>
      </c>
      <c r="C78" s="16">
        <f>VLOOKUP($B78,'Nguyên liệu'!$1:$1003,2,0)</f>
        <v>0</v>
      </c>
      <c r="D78" s="21">
        <v>0</v>
      </c>
      <c r="E78" s="19">
        <f t="shared" si="13"/>
        <v>0</v>
      </c>
      <c r="F78" s="16">
        <f>VLOOKUP($B78,'Nguyên liệu'!$1:$1003,3,0)</f>
        <v>0</v>
      </c>
      <c r="G78" s="19">
        <f>VLOOKUP($B78,'Nguyên liệu'!$1:$1003,4,0)*D78/100</f>
        <v>0</v>
      </c>
      <c r="H78" s="19">
        <f>VLOOKUP($B78,'Nguyên liệu'!$1:$1003,5,0)*E78/100</f>
        <v>0</v>
      </c>
      <c r="I78" s="19">
        <f>VLOOKUP($B78,'Nguyên liệu'!$1:$1003,6,0)*E78/100</f>
        <v>0</v>
      </c>
      <c r="J78" s="19">
        <f>VLOOKUP($B78,'Nguyên liệu'!$1:$1003,7,0)*E78/100</f>
        <v>0</v>
      </c>
      <c r="K78" s="19">
        <f>VLOOKUP($B78,'Nguyên liệu'!$1:$1003,8,0)*E78/100</f>
        <v>0</v>
      </c>
      <c r="L78" s="19">
        <f>VLOOKUP($B78,'Nguyên liệu'!$1:$1003,9,0)*E78/100</f>
        <v>0</v>
      </c>
      <c r="M78" s="19">
        <f>VLOOKUP($B78,'Nguyên liệu'!$1:$1003,10,0)*E78/100</f>
        <v>0</v>
      </c>
    </row>
    <row r="79" spans="1:13" x14ac:dyDescent="0.25">
      <c r="A79" s="13" t="s">
        <v>593</v>
      </c>
      <c r="B79" s="14"/>
      <c r="C79" s="14" t="str">
        <f>VLOOKUP(A79,Sheet2!$1:$1012,2,0)</f>
        <v>Bún bò</v>
      </c>
      <c r="D79" s="15">
        <f t="shared" ref="D79:M79" si="14">SUM(D80:D89)</f>
        <v>100</v>
      </c>
      <c r="E79" s="15">
        <f t="shared" si="14"/>
        <v>97.42</v>
      </c>
      <c r="F79" s="15">
        <f t="shared" si="14"/>
        <v>66</v>
      </c>
      <c r="G79" s="15">
        <f t="shared" si="14"/>
        <v>102.17</v>
      </c>
      <c r="H79" s="15">
        <f t="shared" si="14"/>
        <v>4.7444600000000001</v>
      </c>
      <c r="I79" s="15">
        <f t="shared" si="14"/>
        <v>0.50946000000000002</v>
      </c>
      <c r="J79" s="15">
        <f t="shared" si="14"/>
        <v>6.4652299999999991</v>
      </c>
      <c r="K79" s="15">
        <f t="shared" si="14"/>
        <v>1.0230000000000001E-2</v>
      </c>
      <c r="L79" s="15">
        <f t="shared" si="14"/>
        <v>0.26878999999999997</v>
      </c>
      <c r="M79" s="15">
        <f t="shared" si="14"/>
        <v>0</v>
      </c>
    </row>
    <row r="80" spans="1:13" x14ac:dyDescent="0.25">
      <c r="A80" s="16"/>
      <c r="B80" s="17">
        <v>1020</v>
      </c>
      <c r="C80" s="16" t="str">
        <f>VLOOKUP($B80,'Nguyên liệu'!$1:$1003,2,0)</f>
        <v>Bún tươi</v>
      </c>
      <c r="D80" s="18">
        <v>20</v>
      </c>
      <c r="E80" s="19">
        <f t="shared" ref="E80:E89" si="15">D80*(100-F80)%</f>
        <v>20</v>
      </c>
      <c r="F80" s="16">
        <f>VLOOKUP($B80,'Nguyên liệu'!$1:$1003,3,0)</f>
        <v>0</v>
      </c>
      <c r="G80" s="19">
        <f>VLOOKUP($B80,'Nguyên liệu'!$1:$1003,4,0)*D80/100</f>
        <v>22</v>
      </c>
      <c r="H80" s="19">
        <f>VLOOKUP($B80,'Nguyên liệu'!$1:$1003,5,0)*E80/100</f>
        <v>0.34</v>
      </c>
      <c r="I80" s="19">
        <f>VLOOKUP($B80,'Nguyên liệu'!$1:$1003,6,0)*E80/100</f>
        <v>0.34</v>
      </c>
      <c r="J80" s="19">
        <f>VLOOKUP($B80,'Nguyên liệu'!$1:$1003,7,0)*E80/100</f>
        <v>0</v>
      </c>
      <c r="K80" s="19">
        <f>VLOOKUP($B80,'Nguyên liệu'!$1:$1003,8,0)*E80/100</f>
        <v>0</v>
      </c>
      <c r="L80" s="19">
        <f>VLOOKUP($B80,'Nguyên liệu'!$1:$1003,9,0)*E80/100</f>
        <v>0.1</v>
      </c>
      <c r="M80" s="19">
        <f>VLOOKUP($B80,'Nguyên liệu'!$1:$1003,10,0)*E80/100</f>
        <v>0</v>
      </c>
    </row>
    <row r="81" spans="1:13" x14ac:dyDescent="0.25">
      <c r="A81" s="16"/>
      <c r="B81" s="17">
        <v>11017</v>
      </c>
      <c r="C81" s="16" t="str">
        <f>VLOOKUP($B81,'Nguyên liệu'!$1:$1003,2,0)</f>
        <v>Thịt bò hộp</v>
      </c>
      <c r="D81" s="18">
        <v>10</v>
      </c>
      <c r="E81" s="19">
        <f t="shared" si="15"/>
        <v>10</v>
      </c>
      <c r="F81" s="16">
        <f>VLOOKUP($B81,'Nguyên liệu'!$1:$1003,3,0)</f>
        <v>0</v>
      </c>
      <c r="G81" s="19">
        <f>VLOOKUP($B81,'Nguyên liệu'!$1:$1003,4,0)*D81/100</f>
        <v>25.1</v>
      </c>
      <c r="H81" s="19">
        <f>VLOOKUP($B81,'Nguyên liệu'!$1:$1003,5,0)*E81/100</f>
        <v>1.64</v>
      </c>
      <c r="I81" s="19">
        <f>VLOOKUP($B81,'Nguyên liệu'!$1:$1003,6,0)*E81/100</f>
        <v>0</v>
      </c>
      <c r="J81" s="19">
        <f>VLOOKUP($B81,'Nguyên liệu'!$1:$1003,7,0)*E81/100</f>
        <v>2.06</v>
      </c>
      <c r="K81" s="19">
        <f>VLOOKUP($B81,'Nguyên liệu'!$1:$1003,8,0)*E81/100</f>
        <v>0</v>
      </c>
      <c r="L81" s="19">
        <f>VLOOKUP($B81,'Nguyên liệu'!$1:$1003,9,0)*E81/100</f>
        <v>0</v>
      </c>
      <c r="M81" s="19">
        <f>VLOOKUP($B81,'Nguyên liệu'!$1:$1003,10,0)*E81/100</f>
        <v>0</v>
      </c>
    </row>
    <row r="82" spans="1:13" x14ac:dyDescent="0.25">
      <c r="A82" s="16"/>
      <c r="B82" s="17">
        <v>4039</v>
      </c>
      <c r="C82" s="16" t="str">
        <f>VLOOKUP($B82,'Nguyên liệu'!$1:$1003,2,0)</f>
        <v>Hành tây</v>
      </c>
      <c r="D82" s="18">
        <v>5</v>
      </c>
      <c r="E82" s="19">
        <f t="shared" si="15"/>
        <v>4.1499999999999995</v>
      </c>
      <c r="F82" s="16">
        <f>VLOOKUP($B82,'Nguyên liệu'!$1:$1003,3,0)</f>
        <v>17</v>
      </c>
      <c r="G82" s="19">
        <f>VLOOKUP($B82,'Nguyên liệu'!$1:$1003,4,0)*D82/100</f>
        <v>2.0499999999999998</v>
      </c>
      <c r="H82" s="19">
        <f>VLOOKUP($B82,'Nguyên liệu'!$1:$1003,5,0)*E82/100</f>
        <v>7.4699999999999989E-2</v>
      </c>
      <c r="I82" s="19">
        <f>VLOOKUP($B82,'Nguyên liệu'!$1:$1003,6,0)*E82/100</f>
        <v>7.4699999999999989E-2</v>
      </c>
      <c r="J82" s="19">
        <f>VLOOKUP($B82,'Nguyên liệu'!$1:$1003,7,0)*E82/100</f>
        <v>4.15E-3</v>
      </c>
      <c r="K82" s="19">
        <f>VLOOKUP($B82,'Nguyên liệu'!$1:$1003,8,0)*E82/100</f>
        <v>4.15E-3</v>
      </c>
      <c r="L82" s="19">
        <f>VLOOKUP($B82,'Nguyên liệu'!$1:$1003,9,0)*E82/100</f>
        <v>4.5649999999999996E-2</v>
      </c>
      <c r="M82" s="19">
        <f>VLOOKUP($B82,'Nguyên liệu'!$1:$1003,10,0)*E82/100</f>
        <v>0</v>
      </c>
    </row>
    <row r="83" spans="1:13" x14ac:dyDescent="0.25">
      <c r="A83" s="16"/>
      <c r="B83" s="17">
        <v>4094</v>
      </c>
      <c r="C83" s="16" t="str">
        <f>VLOOKUP($B83,'Nguyên liệu'!$1:$1003,2,0)</f>
        <v>Rau thơm</v>
      </c>
      <c r="D83" s="18">
        <v>5</v>
      </c>
      <c r="E83" s="19">
        <f t="shared" si="15"/>
        <v>3.75</v>
      </c>
      <c r="F83" s="16">
        <f>VLOOKUP($B83,'Nguyên liệu'!$1:$1003,3,0)</f>
        <v>25</v>
      </c>
      <c r="G83" s="19">
        <f>VLOOKUP($B83,'Nguyên liệu'!$1:$1003,4,0)*D83/100</f>
        <v>0.9</v>
      </c>
      <c r="H83" s="19">
        <f>VLOOKUP($B83,'Nguyên liệu'!$1:$1003,5,0)*E83/100</f>
        <v>7.4999999999999997E-2</v>
      </c>
      <c r="I83" s="19">
        <f>VLOOKUP($B83,'Nguyên liệu'!$1:$1003,6,0)*E83/100</f>
        <v>7.4999999999999997E-2</v>
      </c>
      <c r="J83" s="19">
        <f>VLOOKUP($B83,'Nguyên liệu'!$1:$1003,7,0)*E83/100</f>
        <v>0</v>
      </c>
      <c r="K83" s="19">
        <f>VLOOKUP($B83,'Nguyên liệu'!$1:$1003,8,0)*E83/100</f>
        <v>0</v>
      </c>
      <c r="L83" s="19">
        <f>VLOOKUP($B83,'Nguyên liệu'!$1:$1003,9,0)*E83/100</f>
        <v>0.1125</v>
      </c>
      <c r="M83" s="19">
        <f>VLOOKUP($B83,'Nguyên liệu'!$1:$1003,10,0)*E83/100</f>
        <v>0</v>
      </c>
    </row>
    <row r="84" spans="1:13" x14ac:dyDescent="0.25">
      <c r="A84" s="16"/>
      <c r="B84" s="17">
        <v>11019</v>
      </c>
      <c r="C84" s="16" t="str">
        <f>VLOOKUP($B84,'Nguyên liệu'!$1:$1003,2,0)</f>
        <v>Thịt lợn hộp</v>
      </c>
      <c r="D84" s="18">
        <v>15</v>
      </c>
      <c r="E84" s="19">
        <f t="shared" si="15"/>
        <v>15</v>
      </c>
      <c r="F84" s="16">
        <f>VLOOKUP($B84,'Nguyên liệu'!$1:$1003,3,0)</f>
        <v>0</v>
      </c>
      <c r="G84" s="19">
        <f>VLOOKUP($B84,'Nguyên liệu'!$1:$1003,4,0)*D84/100</f>
        <v>51.6</v>
      </c>
      <c r="H84" s="19">
        <f>VLOOKUP($B84,'Nguyên liệu'!$1:$1003,5,0)*E84/100</f>
        <v>2.5950000000000002</v>
      </c>
      <c r="I84" s="19">
        <f>VLOOKUP($B84,'Nguyên liệu'!$1:$1003,6,0)*E84/100</f>
        <v>0</v>
      </c>
      <c r="J84" s="19">
        <f>VLOOKUP($B84,'Nguyên liệu'!$1:$1003,7,0)*E84/100</f>
        <v>4.3949999999999996</v>
      </c>
      <c r="K84" s="19">
        <f>VLOOKUP($B84,'Nguyên liệu'!$1:$1003,8,0)*E84/100</f>
        <v>0</v>
      </c>
      <c r="L84" s="19">
        <f>VLOOKUP($B84,'Nguyên liệu'!$1:$1003,9,0)*E84/100</f>
        <v>0</v>
      </c>
      <c r="M84" s="19">
        <f>VLOOKUP($B84,'Nguyên liệu'!$1:$1003,10,0)*E84/100</f>
        <v>0</v>
      </c>
    </row>
    <row r="85" spans="1:13" x14ac:dyDescent="0.25">
      <c r="A85" s="16"/>
      <c r="B85" s="17">
        <v>4037</v>
      </c>
      <c r="C85" s="16" t="str">
        <f>VLOOKUP($B85,'Nguyên liệu'!$1:$1003,2,0)</f>
        <v>Hành củ tươi</v>
      </c>
      <c r="D85" s="18">
        <v>2</v>
      </c>
      <c r="E85" s="19">
        <f t="shared" si="15"/>
        <v>1.52</v>
      </c>
      <c r="F85" s="16">
        <f>VLOOKUP($B85,'Nguyên liệu'!$1:$1003,3,0)</f>
        <v>24</v>
      </c>
      <c r="G85" s="19">
        <f>VLOOKUP($B85,'Nguyên liệu'!$1:$1003,4,0)*D85/100</f>
        <v>0.52</v>
      </c>
      <c r="H85" s="19">
        <f>VLOOKUP($B85,'Nguyên liệu'!$1:$1003,5,0)*E85/100</f>
        <v>1.9760000000000003E-2</v>
      </c>
      <c r="I85" s="19">
        <f>VLOOKUP($B85,'Nguyên liệu'!$1:$1003,6,0)*E85/100</f>
        <v>1.9760000000000003E-2</v>
      </c>
      <c r="J85" s="19">
        <f>VLOOKUP($B85,'Nguyên liệu'!$1:$1003,7,0)*E85/100</f>
        <v>6.0800000000000012E-3</v>
      </c>
      <c r="K85" s="19">
        <f>VLOOKUP($B85,'Nguyên liệu'!$1:$1003,8,0)*E85/100</f>
        <v>6.0800000000000012E-3</v>
      </c>
      <c r="L85" s="19">
        <f>VLOOKUP($B85,'Nguyên liệu'!$1:$1003,9,0)*E85/100</f>
        <v>1.0639999999999998E-2</v>
      </c>
      <c r="M85" s="19">
        <f>VLOOKUP($B85,'Nguyên liệu'!$1:$1003,10,0)*E85/100</f>
        <v>0</v>
      </c>
    </row>
    <row r="86" spans="1:13" x14ac:dyDescent="0.25">
      <c r="A86" s="16"/>
      <c r="B86" s="17">
        <v>1000</v>
      </c>
      <c r="C86" s="16" t="str">
        <f>VLOOKUP($B86,'Nguyên liệu'!$1:$1003,2,0)</f>
        <v>Nước</v>
      </c>
      <c r="D86" s="18">
        <v>43</v>
      </c>
      <c r="E86" s="19">
        <f t="shared" si="15"/>
        <v>43</v>
      </c>
      <c r="F86" s="16">
        <f>VLOOKUP($B86,'Nguyên liệu'!$1:$1003,3,0)</f>
        <v>0</v>
      </c>
      <c r="G86" s="19">
        <f>VLOOKUP($B86,'Nguyên liệu'!$1:$1003,4,0)*D86/100</f>
        <v>0</v>
      </c>
      <c r="H86" s="19">
        <f>VLOOKUP($B86,'Nguyên liệu'!$1:$1003,5,0)*E86/100</f>
        <v>0</v>
      </c>
      <c r="I86" s="19">
        <f>VLOOKUP($B86,'Nguyên liệu'!$1:$1003,6,0)*E86/100</f>
        <v>0</v>
      </c>
      <c r="J86" s="19">
        <f>VLOOKUP($B86,'Nguyên liệu'!$1:$1003,7,0)*E86/100</f>
        <v>0</v>
      </c>
      <c r="K86" s="19">
        <f>VLOOKUP($B86,'Nguyên liệu'!$1:$1003,8,0)*E86/100</f>
        <v>0</v>
      </c>
      <c r="L86" s="19">
        <f>VLOOKUP($B86,'Nguyên liệu'!$1:$1003,9,0)*E86/100</f>
        <v>0</v>
      </c>
      <c r="M86" s="19">
        <f>VLOOKUP($B86,'Nguyên liệu'!$1:$1003,10,0)*E86/100</f>
        <v>0</v>
      </c>
    </row>
    <row r="87" spans="1:13" x14ac:dyDescent="0.25">
      <c r="A87" s="16"/>
      <c r="B87" s="20" t="s">
        <v>33</v>
      </c>
      <c r="C87" s="16">
        <f>VLOOKUP($B87,'Nguyên liệu'!$1:$1003,2,0)</f>
        <v>0</v>
      </c>
      <c r="D87" s="21">
        <v>0</v>
      </c>
      <c r="E87" s="19">
        <f t="shared" si="15"/>
        <v>0</v>
      </c>
      <c r="F87" s="16">
        <f>VLOOKUP($B87,'Nguyên liệu'!$1:$1003,3,0)</f>
        <v>0</v>
      </c>
      <c r="G87" s="19">
        <f>VLOOKUP($B87,'Nguyên liệu'!$1:$1003,4,0)*D87/100</f>
        <v>0</v>
      </c>
      <c r="H87" s="19">
        <f>VLOOKUP($B87,'Nguyên liệu'!$1:$1003,5,0)*E87/100</f>
        <v>0</v>
      </c>
      <c r="I87" s="19">
        <f>VLOOKUP($B87,'Nguyên liệu'!$1:$1003,6,0)*E87/100</f>
        <v>0</v>
      </c>
      <c r="J87" s="19">
        <f>VLOOKUP($B87,'Nguyên liệu'!$1:$1003,7,0)*E87/100</f>
        <v>0</v>
      </c>
      <c r="K87" s="19">
        <f>VLOOKUP($B87,'Nguyên liệu'!$1:$1003,8,0)*E87/100</f>
        <v>0</v>
      </c>
      <c r="L87" s="19">
        <f>VLOOKUP($B87,'Nguyên liệu'!$1:$1003,9,0)*E87/100</f>
        <v>0</v>
      </c>
      <c r="M87" s="19">
        <f>VLOOKUP($B87,'Nguyên liệu'!$1:$1003,10,0)*E87/100</f>
        <v>0</v>
      </c>
    </row>
    <row r="88" spans="1:13" x14ac:dyDescent="0.25">
      <c r="A88" s="16"/>
      <c r="B88" s="20" t="s">
        <v>33</v>
      </c>
      <c r="C88" s="16">
        <f>VLOOKUP($B88,'Nguyên liệu'!$1:$1003,2,0)</f>
        <v>0</v>
      </c>
      <c r="D88" s="21">
        <v>0</v>
      </c>
      <c r="E88" s="19">
        <f t="shared" si="15"/>
        <v>0</v>
      </c>
      <c r="F88" s="16">
        <f>VLOOKUP($B88,'Nguyên liệu'!$1:$1003,3,0)</f>
        <v>0</v>
      </c>
      <c r="G88" s="19">
        <f>VLOOKUP($B88,'Nguyên liệu'!$1:$1003,4,0)*D88/100</f>
        <v>0</v>
      </c>
      <c r="H88" s="19">
        <f>VLOOKUP($B88,'Nguyên liệu'!$1:$1003,5,0)*E88/100</f>
        <v>0</v>
      </c>
      <c r="I88" s="19">
        <f>VLOOKUP($B88,'Nguyên liệu'!$1:$1003,6,0)*E88/100</f>
        <v>0</v>
      </c>
      <c r="J88" s="19">
        <f>VLOOKUP($B88,'Nguyên liệu'!$1:$1003,7,0)*E88/100</f>
        <v>0</v>
      </c>
      <c r="K88" s="19">
        <f>VLOOKUP($B88,'Nguyên liệu'!$1:$1003,8,0)*E88/100</f>
        <v>0</v>
      </c>
      <c r="L88" s="19">
        <f>VLOOKUP($B88,'Nguyên liệu'!$1:$1003,9,0)*E88/100</f>
        <v>0</v>
      </c>
      <c r="M88" s="19">
        <f>VLOOKUP($B88,'Nguyên liệu'!$1:$1003,10,0)*E88/100</f>
        <v>0</v>
      </c>
    </row>
    <row r="89" spans="1:13" x14ac:dyDescent="0.25">
      <c r="A89" s="16"/>
      <c r="B89" s="20" t="s">
        <v>33</v>
      </c>
      <c r="C89" s="16">
        <f>VLOOKUP($B89,'Nguyên liệu'!$1:$1003,2,0)</f>
        <v>0</v>
      </c>
      <c r="D89" s="21">
        <v>0</v>
      </c>
      <c r="E89" s="19">
        <f t="shared" si="15"/>
        <v>0</v>
      </c>
      <c r="F89" s="16">
        <f>VLOOKUP($B89,'Nguyên liệu'!$1:$1003,3,0)</f>
        <v>0</v>
      </c>
      <c r="G89" s="19">
        <f>VLOOKUP($B89,'Nguyên liệu'!$1:$1003,4,0)*D89/100</f>
        <v>0</v>
      </c>
      <c r="H89" s="19">
        <f>VLOOKUP($B89,'Nguyên liệu'!$1:$1003,5,0)*E89/100</f>
        <v>0</v>
      </c>
      <c r="I89" s="19">
        <f>VLOOKUP($B89,'Nguyên liệu'!$1:$1003,6,0)*E89/100</f>
        <v>0</v>
      </c>
      <c r="J89" s="19">
        <f>VLOOKUP($B89,'Nguyên liệu'!$1:$1003,7,0)*E89/100</f>
        <v>0</v>
      </c>
      <c r="K89" s="19">
        <f>VLOOKUP($B89,'Nguyên liệu'!$1:$1003,8,0)*E89/100</f>
        <v>0</v>
      </c>
      <c r="L89" s="19">
        <f>VLOOKUP($B89,'Nguyên liệu'!$1:$1003,9,0)*E89/100</f>
        <v>0</v>
      </c>
      <c r="M89" s="19">
        <f>VLOOKUP($B89,'Nguyên liệu'!$1:$1003,10,0)*E89/100</f>
        <v>0</v>
      </c>
    </row>
    <row r="90" spans="1:13" x14ac:dyDescent="0.25">
      <c r="A90" s="13" t="s">
        <v>595</v>
      </c>
      <c r="B90" s="14"/>
      <c r="C90" s="14" t="str">
        <f>VLOOKUP(A90,Sheet2!$1:$1012,2,0)</f>
        <v>Bánh canh giò heo</v>
      </c>
      <c r="D90" s="15">
        <f t="shared" ref="D90:M90" si="16">SUM(D91:D100)</f>
        <v>100</v>
      </c>
      <c r="E90" s="15">
        <f t="shared" si="16"/>
        <v>91.614999999999995</v>
      </c>
      <c r="F90" s="15">
        <f t="shared" si="16"/>
        <v>107.7</v>
      </c>
      <c r="G90" s="15">
        <f t="shared" si="16"/>
        <v>151.6</v>
      </c>
      <c r="H90" s="15">
        <f t="shared" si="16"/>
        <v>7.3270250000000008</v>
      </c>
      <c r="I90" s="15">
        <f t="shared" si="16"/>
        <v>0.93062500000000004</v>
      </c>
      <c r="J90" s="15">
        <f t="shared" si="16"/>
        <v>8.788689999999999</v>
      </c>
      <c r="K90" s="15">
        <f t="shared" si="16"/>
        <v>0.31649000000000005</v>
      </c>
      <c r="L90" s="15">
        <f t="shared" si="16"/>
        <v>0.36940000000000001</v>
      </c>
      <c r="M90" s="15">
        <f t="shared" si="16"/>
        <v>11.190000000000001</v>
      </c>
    </row>
    <row r="91" spans="1:13" x14ac:dyDescent="0.25">
      <c r="A91" s="16"/>
      <c r="B91" s="17">
        <v>1020</v>
      </c>
      <c r="C91" s="16" t="str">
        <f>VLOOKUP($B91,'Nguyên liệu'!$1:$1003,2,0)</f>
        <v>Bún tươi</v>
      </c>
      <c r="D91" s="18">
        <v>25</v>
      </c>
      <c r="E91" s="19">
        <f t="shared" ref="E91:E100" si="17">D91*(100-F91)%</f>
        <v>25</v>
      </c>
      <c r="F91" s="16">
        <f>VLOOKUP($B91,'Nguyên liệu'!$1:$1003,3,0)</f>
        <v>0</v>
      </c>
      <c r="G91" s="19">
        <f>VLOOKUP($B91,'Nguyên liệu'!$1:$1003,4,0)*D91/100</f>
        <v>27.5</v>
      </c>
      <c r="H91" s="19">
        <f>VLOOKUP($B91,'Nguyên liệu'!$1:$1003,5,0)*E91/100</f>
        <v>0.42499999999999999</v>
      </c>
      <c r="I91" s="19">
        <f>VLOOKUP($B91,'Nguyên liệu'!$1:$1003,6,0)*E91/100</f>
        <v>0.42499999999999999</v>
      </c>
      <c r="J91" s="19">
        <f>VLOOKUP($B91,'Nguyên liệu'!$1:$1003,7,0)*E91/100</f>
        <v>0</v>
      </c>
      <c r="K91" s="19">
        <f>VLOOKUP($B91,'Nguyên liệu'!$1:$1003,8,0)*E91/100</f>
        <v>0</v>
      </c>
      <c r="L91" s="19">
        <f>VLOOKUP($B91,'Nguyên liệu'!$1:$1003,9,0)*E91/100</f>
        <v>0.125</v>
      </c>
      <c r="M91" s="19">
        <f>VLOOKUP($B91,'Nguyên liệu'!$1:$1003,10,0)*E91/100</f>
        <v>0</v>
      </c>
    </row>
    <row r="92" spans="1:13" x14ac:dyDescent="0.25">
      <c r="A92" s="16"/>
      <c r="B92" s="17">
        <v>7018</v>
      </c>
      <c r="C92" s="16" t="str">
        <f>VLOOKUP($B92,'Nguyên liệu'!$1:$1003,2,0)</f>
        <v>Thịt lợn nửa nạc, nửa mỡ</v>
      </c>
      <c r="D92" s="18">
        <v>10</v>
      </c>
      <c r="E92" s="19">
        <f t="shared" si="17"/>
        <v>9.8000000000000007</v>
      </c>
      <c r="F92" s="16">
        <f>VLOOKUP($B92,'Nguyên liệu'!$1:$1003,3,0)</f>
        <v>2</v>
      </c>
      <c r="G92" s="19">
        <f>VLOOKUP($B92,'Nguyên liệu'!$1:$1003,4,0)*D92/100</f>
        <v>26</v>
      </c>
      <c r="H92" s="19">
        <f>VLOOKUP($B92,'Nguyên liệu'!$1:$1003,5,0)*E92/100</f>
        <v>1.6170000000000002</v>
      </c>
      <c r="I92" s="19">
        <f>VLOOKUP($B92,'Nguyên liệu'!$1:$1003,6,0)*E92/100</f>
        <v>0</v>
      </c>
      <c r="J92" s="19">
        <f>VLOOKUP($B92,'Nguyên liệu'!$1:$1003,7,0)*E92/100</f>
        <v>2.1070000000000002</v>
      </c>
      <c r="K92" s="19">
        <f>VLOOKUP($B92,'Nguyên liệu'!$1:$1003,8,0)*E92/100</f>
        <v>0</v>
      </c>
      <c r="L92" s="19">
        <f>VLOOKUP($B92,'Nguyên liệu'!$1:$1003,9,0)*E92/100</f>
        <v>0</v>
      </c>
      <c r="M92" s="19">
        <f>VLOOKUP($B92,'Nguyên liệu'!$1:$1003,10,0)*E92/100</f>
        <v>6.6640000000000006</v>
      </c>
    </row>
    <row r="93" spans="1:13" x14ac:dyDescent="0.25">
      <c r="A93" s="16"/>
      <c r="B93" s="17">
        <v>8052</v>
      </c>
      <c r="C93" s="16" t="str">
        <f>VLOOKUP($B93,'Nguyên liệu'!$1:$1003,2,0)</f>
        <v>Tôm đồng</v>
      </c>
      <c r="D93" s="18">
        <v>10</v>
      </c>
      <c r="E93" s="19">
        <f t="shared" si="17"/>
        <v>9</v>
      </c>
      <c r="F93" s="16">
        <f>VLOOKUP($B93,'Nguyên liệu'!$1:$1003,3,0)</f>
        <v>10</v>
      </c>
      <c r="G93" s="19">
        <f>VLOOKUP($B93,'Nguyên liệu'!$1:$1003,4,0)*D93/100</f>
        <v>9</v>
      </c>
      <c r="H93" s="19">
        <f>VLOOKUP($B93,'Nguyên liệu'!$1:$1003,5,0)*E93/100</f>
        <v>1.6559999999999999</v>
      </c>
      <c r="I93" s="19">
        <f>VLOOKUP($B93,'Nguyên liệu'!$1:$1003,6,0)*E93/100</f>
        <v>0</v>
      </c>
      <c r="J93" s="19">
        <f>VLOOKUP($B93,'Nguyên liệu'!$1:$1003,7,0)*E93/100</f>
        <v>0.16200000000000001</v>
      </c>
      <c r="K93" s="19">
        <f>VLOOKUP($B93,'Nguyên liệu'!$1:$1003,8,0)*E93/100</f>
        <v>0</v>
      </c>
      <c r="L93" s="19">
        <f>VLOOKUP($B93,'Nguyên liệu'!$1:$1003,9,0)*E93/100</f>
        <v>0</v>
      </c>
      <c r="M93" s="19">
        <f>VLOOKUP($B93,'Nguyên liệu'!$1:$1003,10,0)*E93/100</f>
        <v>0</v>
      </c>
    </row>
    <row r="94" spans="1:13" x14ac:dyDescent="0.25">
      <c r="A94" s="16"/>
      <c r="B94" s="17">
        <v>7032</v>
      </c>
      <c r="C94" s="16" t="str">
        <f>VLOOKUP($B94,'Nguyên liệu'!$1:$1003,2,0)</f>
        <v>Chân giò lợn</v>
      </c>
      <c r="D94" s="18">
        <v>10</v>
      </c>
      <c r="E94" s="19">
        <f t="shared" si="17"/>
        <v>6.2</v>
      </c>
      <c r="F94" s="16">
        <f>VLOOKUP($B94,'Nguyên liệu'!$1:$1003,3,0)</f>
        <v>38</v>
      </c>
      <c r="G94" s="19">
        <f>VLOOKUP($B94,'Nguyên liệu'!$1:$1003,4,0)*D94/100</f>
        <v>23</v>
      </c>
      <c r="H94" s="19">
        <f>VLOOKUP($B94,'Nguyên liệu'!$1:$1003,5,0)*E94/100</f>
        <v>0.97340000000000004</v>
      </c>
      <c r="I94" s="19">
        <f>VLOOKUP($B94,'Nguyên liệu'!$1:$1003,6,0)*E94/100</f>
        <v>0</v>
      </c>
      <c r="J94" s="19">
        <f>VLOOKUP($B94,'Nguyên liệu'!$1:$1003,7,0)*E94/100</f>
        <v>1.1532</v>
      </c>
      <c r="K94" s="19">
        <f>VLOOKUP($B94,'Nguyên liệu'!$1:$1003,8,0)*E94/100</f>
        <v>0</v>
      </c>
      <c r="L94" s="19">
        <f>VLOOKUP($B94,'Nguyên liệu'!$1:$1003,9,0)*E94/100</f>
        <v>0</v>
      </c>
      <c r="M94" s="19">
        <f>VLOOKUP($B94,'Nguyên liệu'!$1:$1003,10,0)*E94/100</f>
        <v>4.5259999999999998</v>
      </c>
    </row>
    <row r="95" spans="1:13" x14ac:dyDescent="0.25">
      <c r="A95" s="16"/>
      <c r="B95" s="17">
        <v>7064</v>
      </c>
      <c r="C95" s="16" t="str">
        <f>VLOOKUP($B95,'Nguyên liệu'!$1:$1003,2,0)</f>
        <v>Chả lợn</v>
      </c>
      <c r="D95" s="18">
        <v>10</v>
      </c>
      <c r="E95" s="19">
        <f t="shared" si="17"/>
        <v>10</v>
      </c>
      <c r="F95" s="16">
        <f>VLOOKUP($B95,'Nguyên liệu'!$1:$1003,3,0)</f>
        <v>0</v>
      </c>
      <c r="G95" s="19">
        <f>VLOOKUP($B95,'Nguyên liệu'!$1:$1003,4,0)*D95/100</f>
        <v>51.7</v>
      </c>
      <c r="H95" s="19">
        <f>VLOOKUP($B95,'Nguyên liệu'!$1:$1003,5,0)*E95/100</f>
        <v>1.08</v>
      </c>
      <c r="I95" s="19">
        <f>VLOOKUP($B95,'Nguyên liệu'!$1:$1003,6,0)*E95/100</f>
        <v>0</v>
      </c>
      <c r="J95" s="19">
        <f>VLOOKUP($B95,'Nguyên liệu'!$1:$1003,7,0)*E95/100</f>
        <v>5.04</v>
      </c>
      <c r="K95" s="19">
        <f>VLOOKUP($B95,'Nguyên liệu'!$1:$1003,8,0)*E95/100</f>
        <v>0</v>
      </c>
      <c r="L95" s="19">
        <f>VLOOKUP($B95,'Nguyên liệu'!$1:$1003,9,0)*E95/100</f>
        <v>0</v>
      </c>
      <c r="M95" s="19">
        <f>VLOOKUP($B95,'Nguyên liệu'!$1:$1003,10,0)*E95/100</f>
        <v>0</v>
      </c>
    </row>
    <row r="96" spans="1:13" x14ac:dyDescent="0.25">
      <c r="A96" s="16"/>
      <c r="B96" s="17">
        <v>7059</v>
      </c>
      <c r="C96" s="16" t="str">
        <f>VLOOKUP($B96,'Nguyên liệu'!$1:$1003,2,0)</f>
        <v>Tiết lợn luộc</v>
      </c>
      <c r="D96" s="18">
        <v>10</v>
      </c>
      <c r="E96" s="19">
        <f t="shared" si="17"/>
        <v>10</v>
      </c>
      <c r="F96" s="16">
        <f>VLOOKUP($B96,'Nguyên liệu'!$1:$1003,3,0)</f>
        <v>0</v>
      </c>
      <c r="G96" s="19">
        <f>VLOOKUP($B96,'Nguyên liệu'!$1:$1003,4,0)*D96/100</f>
        <v>4.4000000000000004</v>
      </c>
      <c r="H96" s="19">
        <f>VLOOKUP($B96,'Nguyên liệu'!$1:$1003,5,0)*E96/100</f>
        <v>1.07</v>
      </c>
      <c r="I96" s="19">
        <f>VLOOKUP($B96,'Nguyên liệu'!$1:$1003,6,0)*E96/100</f>
        <v>0</v>
      </c>
      <c r="J96" s="19">
        <f>VLOOKUP($B96,'Nguyên liệu'!$1:$1003,7,0)*E96/100</f>
        <v>0.01</v>
      </c>
      <c r="K96" s="19">
        <f>VLOOKUP($B96,'Nguyên liệu'!$1:$1003,8,0)*E96/100</f>
        <v>0</v>
      </c>
      <c r="L96" s="19">
        <f>VLOOKUP($B96,'Nguyên liệu'!$1:$1003,9,0)*E96/100</f>
        <v>0</v>
      </c>
      <c r="M96" s="19">
        <f>VLOOKUP($B96,'Nguyên liệu'!$1:$1003,10,0)*E96/100</f>
        <v>0</v>
      </c>
    </row>
    <row r="97" spans="1:13" x14ac:dyDescent="0.25">
      <c r="A97" s="16"/>
      <c r="B97" s="17">
        <v>4125</v>
      </c>
      <c r="C97" s="16" t="str">
        <f>VLOOKUP($B97,'Nguyên liệu'!$1:$1003,2,0)</f>
        <v>Nấm rơm</v>
      </c>
      <c r="D97" s="18">
        <v>10</v>
      </c>
      <c r="E97" s="19">
        <f t="shared" si="17"/>
        <v>9</v>
      </c>
      <c r="F97" s="16">
        <f>VLOOKUP($B97,'Nguyên liệu'!$1:$1003,3,0)</f>
        <v>10</v>
      </c>
      <c r="G97" s="19">
        <f>VLOOKUP($B97,'Nguyên liệu'!$1:$1003,4,0)*D97/100</f>
        <v>5.7</v>
      </c>
      <c r="H97" s="19">
        <f>VLOOKUP($B97,'Nguyên liệu'!$1:$1003,5,0)*E97/100</f>
        <v>0.32400000000000001</v>
      </c>
      <c r="I97" s="19">
        <f>VLOOKUP($B97,'Nguyên liệu'!$1:$1003,6,0)*E97/100</f>
        <v>0.32400000000000001</v>
      </c>
      <c r="J97" s="19">
        <f>VLOOKUP($B97,'Nguyên liệu'!$1:$1003,7,0)*E97/100</f>
        <v>0.28800000000000003</v>
      </c>
      <c r="K97" s="19">
        <f>VLOOKUP($B97,'Nguyên liệu'!$1:$1003,8,0)*E97/100</f>
        <v>0.28800000000000003</v>
      </c>
      <c r="L97" s="19">
        <f>VLOOKUP($B97,'Nguyên liệu'!$1:$1003,9,0)*E97/100</f>
        <v>9.9000000000000005E-2</v>
      </c>
      <c r="M97" s="19">
        <f>VLOOKUP($B97,'Nguyên liệu'!$1:$1003,10,0)*E97/100</f>
        <v>0</v>
      </c>
    </row>
    <row r="98" spans="1:13" x14ac:dyDescent="0.25">
      <c r="A98" s="16"/>
      <c r="B98" s="17">
        <v>4021</v>
      </c>
      <c r="C98" s="16" t="str">
        <f>VLOOKUP($B98,'Nguyên liệu'!$1:$1003,2,0)</f>
        <v>Củ cải trắng</v>
      </c>
      <c r="D98" s="18">
        <v>5</v>
      </c>
      <c r="E98" s="19">
        <f t="shared" si="17"/>
        <v>4.34</v>
      </c>
      <c r="F98" s="16">
        <f>VLOOKUP($B98,'Nguyên liệu'!$1:$1003,3,0)</f>
        <v>13.2</v>
      </c>
      <c r="G98" s="19">
        <f>VLOOKUP($B98,'Nguyên liệu'!$1:$1003,4,0)*D98/100</f>
        <v>1.05</v>
      </c>
      <c r="H98" s="19">
        <f>VLOOKUP($B98,'Nguyên liệu'!$1:$1003,5,0)*E98/100</f>
        <v>6.5099999999999991E-2</v>
      </c>
      <c r="I98" s="19">
        <f>VLOOKUP($B98,'Nguyên liệu'!$1:$1003,6,0)*E98/100</f>
        <v>6.5099999999999991E-2</v>
      </c>
      <c r="J98" s="19">
        <f>VLOOKUP($B98,'Nguyên liệu'!$1:$1003,7,0)*E98/100</f>
        <v>4.3400000000000001E-3</v>
      </c>
      <c r="K98" s="19">
        <f>VLOOKUP($B98,'Nguyên liệu'!$1:$1003,8,0)*E98/100</f>
        <v>4.3400000000000001E-3</v>
      </c>
      <c r="L98" s="19">
        <f>VLOOKUP($B98,'Nguyên liệu'!$1:$1003,9,0)*E98/100</f>
        <v>6.5099999999999991E-2</v>
      </c>
      <c r="M98" s="19">
        <f>VLOOKUP($B98,'Nguyên liệu'!$1:$1003,10,0)*E98/100</f>
        <v>0</v>
      </c>
    </row>
    <row r="99" spans="1:13" x14ac:dyDescent="0.25">
      <c r="A99" s="16"/>
      <c r="B99" s="17">
        <v>4007</v>
      </c>
      <c r="C99" s="16" t="str">
        <f>VLOOKUP($B99,'Nguyên liệu'!$1:$1003,2,0)</f>
        <v>Cà rốt ( củ đỏ, vàng)</v>
      </c>
      <c r="D99" s="18">
        <v>5</v>
      </c>
      <c r="E99" s="19">
        <f t="shared" si="17"/>
        <v>4.4749999999999996</v>
      </c>
      <c r="F99" s="16">
        <f>VLOOKUP($B99,'Nguyên liệu'!$1:$1003,3,0)</f>
        <v>10.5</v>
      </c>
      <c r="G99" s="19">
        <f>VLOOKUP($B99,'Nguyên liệu'!$1:$1003,4,0)*D99/100</f>
        <v>1.95</v>
      </c>
      <c r="H99" s="19">
        <f>VLOOKUP($B99,'Nguyên liệu'!$1:$1003,5,0)*E99/100</f>
        <v>6.712499999999999E-2</v>
      </c>
      <c r="I99" s="19">
        <f>VLOOKUP($B99,'Nguyên liệu'!$1:$1003,6,0)*E99/100</f>
        <v>6.712499999999999E-2</v>
      </c>
      <c r="J99" s="19">
        <f>VLOOKUP($B99,'Nguyên liệu'!$1:$1003,7,0)*E99/100</f>
        <v>8.9499999999999996E-3</v>
      </c>
      <c r="K99" s="19">
        <f>VLOOKUP($B99,'Nguyên liệu'!$1:$1003,8,0)*E99/100</f>
        <v>8.9499999999999996E-3</v>
      </c>
      <c r="L99" s="19">
        <f>VLOOKUP($B99,'Nguyên liệu'!$1:$1003,9,0)*E99/100</f>
        <v>5.3699999999999991E-2</v>
      </c>
      <c r="M99" s="19">
        <f>VLOOKUP($B99,'Nguyên liệu'!$1:$1003,10,0)*E99/100</f>
        <v>0</v>
      </c>
    </row>
    <row r="100" spans="1:13" x14ac:dyDescent="0.25">
      <c r="A100" s="16"/>
      <c r="B100" s="17">
        <v>4037</v>
      </c>
      <c r="C100" s="16" t="str">
        <f>VLOOKUP($B100,'Nguyên liệu'!$1:$1003,2,0)</f>
        <v>Hành củ tươi</v>
      </c>
      <c r="D100" s="18">
        <v>5</v>
      </c>
      <c r="E100" s="19">
        <f t="shared" si="17"/>
        <v>3.8</v>
      </c>
      <c r="F100" s="16">
        <f>VLOOKUP($B100,'Nguyên liệu'!$1:$1003,3,0)</f>
        <v>24</v>
      </c>
      <c r="G100" s="19">
        <f>VLOOKUP($B100,'Nguyên liệu'!$1:$1003,4,0)*D100/100</f>
        <v>1.3</v>
      </c>
      <c r="H100" s="19">
        <f>VLOOKUP($B100,'Nguyên liệu'!$1:$1003,5,0)*E100/100</f>
        <v>4.9399999999999993E-2</v>
      </c>
      <c r="I100" s="19">
        <f>VLOOKUP($B100,'Nguyên liệu'!$1:$1003,6,0)*E100/100</f>
        <v>4.9399999999999993E-2</v>
      </c>
      <c r="J100" s="19">
        <f>VLOOKUP($B100,'Nguyên liệu'!$1:$1003,7,0)*E100/100</f>
        <v>1.52E-2</v>
      </c>
      <c r="K100" s="19">
        <f>VLOOKUP($B100,'Nguyên liệu'!$1:$1003,8,0)*E100/100</f>
        <v>1.52E-2</v>
      </c>
      <c r="L100" s="19">
        <f>VLOOKUP($B100,'Nguyên liệu'!$1:$1003,9,0)*E100/100</f>
        <v>2.6599999999999999E-2</v>
      </c>
      <c r="M100" s="19">
        <f>VLOOKUP($B100,'Nguyên liệu'!$1:$1003,10,0)*E100/100</f>
        <v>0</v>
      </c>
    </row>
    <row r="101" spans="1:13" x14ac:dyDescent="0.25">
      <c r="A101" s="13" t="s">
        <v>597</v>
      </c>
      <c r="B101" s="14"/>
      <c r="C101" s="14" t="str">
        <f>VLOOKUP(A101,Sheet2!$1:$1012,2,0)</f>
        <v>Bánh mì kẹp thịt</v>
      </c>
      <c r="D101" s="15">
        <f t="shared" ref="D101:M101" si="18">SUM(D102:D111)</f>
        <v>100</v>
      </c>
      <c r="E101" s="15">
        <f t="shared" si="18"/>
        <v>98.7</v>
      </c>
      <c r="F101" s="15">
        <f t="shared" si="18"/>
        <v>45</v>
      </c>
      <c r="G101" s="15">
        <f t="shared" si="18"/>
        <v>234.57999999999998</v>
      </c>
      <c r="H101" s="15">
        <f t="shared" si="18"/>
        <v>9.4637000000000011</v>
      </c>
      <c r="I101" s="15">
        <f t="shared" si="18"/>
        <v>4.2737000000000007</v>
      </c>
      <c r="J101" s="15">
        <f t="shared" si="18"/>
        <v>9.2974999999999994</v>
      </c>
      <c r="K101" s="15">
        <f t="shared" si="18"/>
        <v>0.50750000000000006</v>
      </c>
      <c r="L101" s="15">
        <f t="shared" si="18"/>
        <v>0.71960000000000013</v>
      </c>
      <c r="M101" s="15">
        <f t="shared" si="18"/>
        <v>0</v>
      </c>
    </row>
    <row r="102" spans="1:13" x14ac:dyDescent="0.25">
      <c r="A102" s="16"/>
      <c r="B102" s="17">
        <v>1012</v>
      </c>
      <c r="C102" s="16" t="str">
        <f>VLOOKUP($B102,'Nguyên liệu'!$1:$1003,2,0)</f>
        <v>Bánh mỳ (baguette)</v>
      </c>
      <c r="D102" s="18">
        <v>50</v>
      </c>
      <c r="E102" s="19">
        <f t="shared" ref="E102:E111" si="19">D102*(100-F102)%</f>
        <v>50</v>
      </c>
      <c r="F102" s="16">
        <f>VLOOKUP($B102,'Nguyên liệu'!$1:$1003,3,0)</f>
        <v>0</v>
      </c>
      <c r="G102" s="19">
        <f>VLOOKUP($B102,'Nguyên liệu'!$1:$1003,4,0)*D102/100</f>
        <v>124.5</v>
      </c>
      <c r="H102" s="19">
        <f>VLOOKUP($B102,'Nguyên liệu'!$1:$1003,5,0)*E102/100</f>
        <v>3.95</v>
      </c>
      <c r="I102" s="19">
        <f>VLOOKUP($B102,'Nguyên liệu'!$1:$1003,6,0)*E102/100</f>
        <v>3.95</v>
      </c>
      <c r="J102" s="19">
        <f>VLOOKUP($B102,'Nguyên liệu'!$1:$1003,7,0)*E102/100</f>
        <v>0.4</v>
      </c>
      <c r="K102" s="19">
        <f>VLOOKUP($B102,'Nguyên liệu'!$1:$1003,8,0)*E102/100</f>
        <v>0.4</v>
      </c>
      <c r="L102" s="19">
        <f>VLOOKUP($B102,'Nguyên liệu'!$1:$1003,9,0)*E102/100</f>
        <v>0.1</v>
      </c>
      <c r="M102" s="19">
        <f>VLOOKUP($B102,'Nguyên liệu'!$1:$1003,10,0)*E102/100</f>
        <v>0</v>
      </c>
    </row>
    <row r="103" spans="1:13" x14ac:dyDescent="0.25">
      <c r="A103" s="16"/>
      <c r="B103" s="17">
        <v>11019</v>
      </c>
      <c r="C103" s="16" t="str">
        <f>VLOOKUP($B103,'Nguyên liệu'!$1:$1003,2,0)</f>
        <v>Thịt lợn hộp</v>
      </c>
      <c r="D103" s="18">
        <v>30</v>
      </c>
      <c r="E103" s="19">
        <f t="shared" si="19"/>
        <v>30</v>
      </c>
      <c r="F103" s="16">
        <f>VLOOKUP($B103,'Nguyên liệu'!$1:$1003,3,0)</f>
        <v>0</v>
      </c>
      <c r="G103" s="19">
        <f>VLOOKUP($B103,'Nguyên liệu'!$1:$1003,4,0)*D103/100</f>
        <v>103.2</v>
      </c>
      <c r="H103" s="19">
        <f>VLOOKUP($B103,'Nguyên liệu'!$1:$1003,5,0)*E103/100</f>
        <v>5.19</v>
      </c>
      <c r="I103" s="19">
        <f>VLOOKUP($B103,'Nguyên liệu'!$1:$1003,6,0)*E103/100</f>
        <v>0</v>
      </c>
      <c r="J103" s="19">
        <f>VLOOKUP($B103,'Nguyên liệu'!$1:$1003,7,0)*E103/100</f>
        <v>8.7899999999999991</v>
      </c>
      <c r="K103" s="19">
        <f>VLOOKUP($B103,'Nguyên liệu'!$1:$1003,8,0)*E103/100</f>
        <v>0</v>
      </c>
      <c r="L103" s="19">
        <f>VLOOKUP($B103,'Nguyên liệu'!$1:$1003,9,0)*E103/100</f>
        <v>0</v>
      </c>
      <c r="M103" s="19">
        <f>VLOOKUP($B103,'Nguyên liệu'!$1:$1003,10,0)*E103/100</f>
        <v>0</v>
      </c>
    </row>
    <row r="104" spans="1:13" x14ac:dyDescent="0.25">
      <c r="A104" s="16"/>
      <c r="B104" s="17">
        <v>4081</v>
      </c>
      <c r="C104" s="16" t="str">
        <f>VLOOKUP($B104,'Nguyên liệu'!$1:$1003,2,0)</f>
        <v>Rau mùi</v>
      </c>
      <c r="D104" s="18">
        <v>2</v>
      </c>
      <c r="E104" s="19">
        <f t="shared" si="19"/>
        <v>1.7</v>
      </c>
      <c r="F104" s="16">
        <f>VLOOKUP($B104,'Nguyên liệu'!$1:$1003,3,0)</f>
        <v>15</v>
      </c>
      <c r="G104" s="19">
        <f>VLOOKUP($B104,'Nguyên liệu'!$1:$1003,4,0)*D104/100</f>
        <v>0.32</v>
      </c>
      <c r="H104" s="19">
        <f>VLOOKUP($B104,'Nguyên liệu'!$1:$1003,5,0)*E104/100</f>
        <v>4.4199999999999996E-2</v>
      </c>
      <c r="I104" s="19">
        <f>VLOOKUP($B104,'Nguyên liệu'!$1:$1003,6,0)*E104/100</f>
        <v>4.4199999999999996E-2</v>
      </c>
      <c r="J104" s="19">
        <f>VLOOKUP($B104,'Nguyên liệu'!$1:$1003,7,0)*E104/100</f>
        <v>8.5000000000000006E-3</v>
      </c>
      <c r="K104" s="19">
        <f>VLOOKUP($B104,'Nguyên liệu'!$1:$1003,8,0)*E104/100</f>
        <v>8.5000000000000006E-3</v>
      </c>
      <c r="L104" s="19">
        <f>VLOOKUP($B104,'Nguyên liệu'!$1:$1003,9,0)*E104/100</f>
        <v>3.0600000000000002E-2</v>
      </c>
      <c r="M104" s="19">
        <f>VLOOKUP($B104,'Nguyên liệu'!$1:$1003,10,0)*E104/100</f>
        <v>0</v>
      </c>
    </row>
    <row r="105" spans="1:13" x14ac:dyDescent="0.25">
      <c r="A105" s="16"/>
      <c r="B105" s="17">
        <v>4088</v>
      </c>
      <c r="C105" s="16" t="str">
        <f>VLOOKUP($B105,'Nguyên liệu'!$1:$1003,2,0)</f>
        <v>Rau răm</v>
      </c>
      <c r="D105" s="18">
        <v>2</v>
      </c>
      <c r="E105" s="19">
        <f t="shared" si="19"/>
        <v>1.5</v>
      </c>
      <c r="F105" s="16">
        <f>VLOOKUP($B105,'Nguyên liệu'!$1:$1003,3,0)</f>
        <v>25</v>
      </c>
      <c r="G105" s="19">
        <f>VLOOKUP($B105,'Nguyên liệu'!$1:$1003,4,0)*D105/100</f>
        <v>0.6</v>
      </c>
      <c r="H105" s="19">
        <f>VLOOKUP($B105,'Nguyên liệu'!$1:$1003,5,0)*E105/100</f>
        <v>7.0500000000000007E-2</v>
      </c>
      <c r="I105" s="19">
        <f>VLOOKUP($B105,'Nguyên liệu'!$1:$1003,6,0)*E105/100</f>
        <v>7.0500000000000007E-2</v>
      </c>
      <c r="J105" s="19">
        <f>VLOOKUP($B105,'Nguyên liệu'!$1:$1003,7,0)*E105/100</f>
        <v>0</v>
      </c>
      <c r="K105" s="19">
        <f>VLOOKUP($B105,'Nguyên liệu'!$1:$1003,8,0)*E105/100</f>
        <v>0</v>
      </c>
      <c r="L105" s="19">
        <f>VLOOKUP($B105,'Nguyên liệu'!$1:$1003,9,0)*E105/100</f>
        <v>5.6999999999999995E-2</v>
      </c>
      <c r="M105" s="19">
        <f>VLOOKUP($B105,'Nguyên liệu'!$1:$1003,10,0)*E105/100</f>
        <v>0</v>
      </c>
    </row>
    <row r="106" spans="1:13" x14ac:dyDescent="0.25">
      <c r="A106" s="16"/>
      <c r="B106" s="17">
        <v>4111</v>
      </c>
      <c r="C106" s="16" t="str">
        <f>VLOOKUP($B106,'Nguyên liệu'!$1:$1003,2,0)</f>
        <v>Dưa cải bắp</v>
      </c>
      <c r="D106" s="18">
        <v>10</v>
      </c>
      <c r="E106" s="19">
        <f t="shared" si="19"/>
        <v>9.5</v>
      </c>
      <c r="F106" s="16">
        <f>VLOOKUP($B106,'Nguyên liệu'!$1:$1003,3,0)</f>
        <v>5</v>
      </c>
      <c r="G106" s="19">
        <f>VLOOKUP($B106,'Nguyên liệu'!$1:$1003,4,0)*D106/100</f>
        <v>1.8</v>
      </c>
      <c r="H106" s="19">
        <f>VLOOKUP($B106,'Nguyên liệu'!$1:$1003,5,0)*E106/100</f>
        <v>0.114</v>
      </c>
      <c r="I106" s="19">
        <f>VLOOKUP($B106,'Nguyên liệu'!$1:$1003,6,0)*E106/100</f>
        <v>0.114</v>
      </c>
      <c r="J106" s="19">
        <f>VLOOKUP($B106,'Nguyên liệu'!$1:$1003,7,0)*E106/100</f>
        <v>0</v>
      </c>
      <c r="K106" s="19">
        <f>VLOOKUP($B106,'Nguyên liệu'!$1:$1003,8,0)*E106/100</f>
        <v>0</v>
      </c>
      <c r="L106" s="19">
        <f>VLOOKUP($B106,'Nguyên liệu'!$1:$1003,9,0)*E106/100</f>
        <v>0.15200000000000002</v>
      </c>
      <c r="M106" s="19">
        <f>VLOOKUP($B106,'Nguyên liệu'!$1:$1003,10,0)*E106/100</f>
        <v>0</v>
      </c>
    </row>
    <row r="107" spans="1:13" x14ac:dyDescent="0.25">
      <c r="A107" s="16"/>
      <c r="B107" s="17">
        <v>13004</v>
      </c>
      <c r="C107" s="16" t="str">
        <f>VLOOKUP($B107,'Nguyên liệu'!$1:$1003,2,0)</f>
        <v>Hạt tiêu</v>
      </c>
      <c r="D107" s="18">
        <v>1</v>
      </c>
      <c r="E107" s="19">
        <f t="shared" si="19"/>
        <v>1</v>
      </c>
      <c r="F107" s="16">
        <f>VLOOKUP($B107,'Nguyên liệu'!$1:$1003,3,0)</f>
        <v>0</v>
      </c>
      <c r="G107" s="19">
        <f>VLOOKUP($B107,'Nguyên liệu'!$1:$1003,4,0)*D107/100</f>
        <v>2.31</v>
      </c>
      <c r="H107" s="19">
        <f>VLOOKUP($B107,'Nguyên liệu'!$1:$1003,5,0)*E107/100</f>
        <v>7.0000000000000007E-2</v>
      </c>
      <c r="I107" s="19">
        <f>VLOOKUP($B107,'Nguyên liệu'!$1:$1003,6,0)*E107/100</f>
        <v>7.0000000000000007E-2</v>
      </c>
      <c r="J107" s="19">
        <f>VLOOKUP($B107,'Nguyên liệu'!$1:$1003,7,0)*E107/100</f>
        <v>7.400000000000001E-2</v>
      </c>
      <c r="K107" s="19">
        <f>VLOOKUP($B107,'Nguyên liệu'!$1:$1003,8,0)*E107/100</f>
        <v>7.400000000000001E-2</v>
      </c>
      <c r="L107" s="19">
        <f>VLOOKUP($B107,'Nguyên liệu'!$1:$1003,9,0)*E107/100</f>
        <v>0.33500000000000002</v>
      </c>
      <c r="M107" s="19">
        <f>VLOOKUP($B107,'Nguyên liệu'!$1:$1003,10,0)*E107/100</f>
        <v>0</v>
      </c>
    </row>
    <row r="108" spans="1:13" x14ac:dyDescent="0.25">
      <c r="A108" s="16"/>
      <c r="B108" s="17">
        <v>13021</v>
      </c>
      <c r="C108" s="16" t="str">
        <f>VLOOKUP($B108,'Nguyên liệu'!$1:$1003,2,0)</f>
        <v>Tương ớt</v>
      </c>
      <c r="D108" s="18">
        <v>5</v>
      </c>
      <c r="E108" s="19">
        <f t="shared" si="19"/>
        <v>5</v>
      </c>
      <c r="F108" s="16">
        <f>VLOOKUP($B108,'Nguyên liệu'!$1:$1003,3,0)</f>
        <v>0</v>
      </c>
      <c r="G108" s="19">
        <f>VLOOKUP($B108,'Nguyên liệu'!$1:$1003,4,0)*D108/100</f>
        <v>1.85</v>
      </c>
      <c r="H108" s="19">
        <f>VLOOKUP($B108,'Nguyên liệu'!$1:$1003,5,0)*E108/100</f>
        <v>2.5000000000000001E-2</v>
      </c>
      <c r="I108" s="19">
        <f>VLOOKUP($B108,'Nguyên liệu'!$1:$1003,6,0)*E108/100</f>
        <v>2.5000000000000001E-2</v>
      </c>
      <c r="J108" s="19">
        <f>VLOOKUP($B108,'Nguyên liệu'!$1:$1003,7,0)*E108/100</f>
        <v>2.5000000000000001E-2</v>
      </c>
      <c r="K108" s="19">
        <f>VLOOKUP($B108,'Nguyên liệu'!$1:$1003,8,0)*E108/100</f>
        <v>2.5000000000000001E-2</v>
      </c>
      <c r="L108" s="19">
        <f>VLOOKUP($B108,'Nguyên liệu'!$1:$1003,9,0)*E108/100</f>
        <v>4.4999999999999998E-2</v>
      </c>
      <c r="M108" s="19">
        <f>VLOOKUP($B108,'Nguyên liệu'!$1:$1003,10,0)*E108/100</f>
        <v>0</v>
      </c>
    </row>
    <row r="109" spans="1:13" x14ac:dyDescent="0.25">
      <c r="A109" s="16"/>
      <c r="B109" s="20" t="s">
        <v>33</v>
      </c>
      <c r="C109" s="16">
        <f>VLOOKUP($B109,'Nguyên liệu'!$1:$1003,2,0)</f>
        <v>0</v>
      </c>
      <c r="D109" s="21">
        <v>0</v>
      </c>
      <c r="E109" s="19">
        <f t="shared" si="19"/>
        <v>0</v>
      </c>
      <c r="F109" s="16">
        <f>VLOOKUP($B109,'Nguyên liệu'!$1:$1003,3,0)</f>
        <v>0</v>
      </c>
      <c r="G109" s="19">
        <f>VLOOKUP($B109,'Nguyên liệu'!$1:$1003,4,0)*D109/100</f>
        <v>0</v>
      </c>
      <c r="H109" s="19">
        <f>VLOOKUP($B109,'Nguyên liệu'!$1:$1003,5,0)*E109/100</f>
        <v>0</v>
      </c>
      <c r="I109" s="19">
        <f>VLOOKUP($B109,'Nguyên liệu'!$1:$1003,6,0)*E109/100</f>
        <v>0</v>
      </c>
      <c r="J109" s="19">
        <f>VLOOKUP($B109,'Nguyên liệu'!$1:$1003,7,0)*E109/100</f>
        <v>0</v>
      </c>
      <c r="K109" s="19">
        <f>VLOOKUP($B109,'Nguyên liệu'!$1:$1003,8,0)*E109/100</f>
        <v>0</v>
      </c>
      <c r="L109" s="19">
        <f>VLOOKUP($B109,'Nguyên liệu'!$1:$1003,9,0)*E109/100</f>
        <v>0</v>
      </c>
      <c r="M109" s="19">
        <f>VLOOKUP($B109,'Nguyên liệu'!$1:$1003,10,0)*E109/100</f>
        <v>0</v>
      </c>
    </row>
    <row r="110" spans="1:13" x14ac:dyDescent="0.25">
      <c r="A110" s="16"/>
      <c r="B110" s="20" t="s">
        <v>33</v>
      </c>
      <c r="C110" s="16">
        <f>VLOOKUP($B110,'Nguyên liệu'!$1:$1003,2,0)</f>
        <v>0</v>
      </c>
      <c r="D110" s="21">
        <v>0</v>
      </c>
      <c r="E110" s="19">
        <f t="shared" si="19"/>
        <v>0</v>
      </c>
      <c r="F110" s="16">
        <f>VLOOKUP($B110,'Nguyên liệu'!$1:$1003,3,0)</f>
        <v>0</v>
      </c>
      <c r="G110" s="19">
        <f>VLOOKUP($B110,'Nguyên liệu'!$1:$1003,4,0)*D110/100</f>
        <v>0</v>
      </c>
      <c r="H110" s="19">
        <f>VLOOKUP($B110,'Nguyên liệu'!$1:$1003,5,0)*E110/100</f>
        <v>0</v>
      </c>
      <c r="I110" s="19">
        <f>VLOOKUP($B110,'Nguyên liệu'!$1:$1003,6,0)*E110/100</f>
        <v>0</v>
      </c>
      <c r="J110" s="19">
        <f>VLOOKUP($B110,'Nguyên liệu'!$1:$1003,7,0)*E110/100</f>
        <v>0</v>
      </c>
      <c r="K110" s="19">
        <f>VLOOKUP($B110,'Nguyên liệu'!$1:$1003,8,0)*E110/100</f>
        <v>0</v>
      </c>
      <c r="L110" s="19">
        <f>VLOOKUP($B110,'Nguyên liệu'!$1:$1003,9,0)*E110/100</f>
        <v>0</v>
      </c>
      <c r="M110" s="19">
        <f>VLOOKUP($B110,'Nguyên liệu'!$1:$1003,10,0)*E110/100</f>
        <v>0</v>
      </c>
    </row>
    <row r="111" spans="1:13" x14ac:dyDescent="0.25">
      <c r="A111" s="16"/>
      <c r="B111" s="20" t="s">
        <v>33</v>
      </c>
      <c r="C111" s="16">
        <f>VLOOKUP($B111,'Nguyên liệu'!$1:$1003,2,0)</f>
        <v>0</v>
      </c>
      <c r="D111" s="21">
        <v>0</v>
      </c>
      <c r="E111" s="19">
        <f t="shared" si="19"/>
        <v>0</v>
      </c>
      <c r="F111" s="16">
        <f>VLOOKUP($B111,'Nguyên liệu'!$1:$1003,3,0)</f>
        <v>0</v>
      </c>
      <c r="G111" s="19">
        <f>VLOOKUP($B111,'Nguyên liệu'!$1:$1003,4,0)*D111/100</f>
        <v>0</v>
      </c>
      <c r="H111" s="19">
        <f>VLOOKUP($B111,'Nguyên liệu'!$1:$1003,5,0)*E111/100</f>
        <v>0</v>
      </c>
      <c r="I111" s="19">
        <f>VLOOKUP($B111,'Nguyên liệu'!$1:$1003,6,0)*E111/100</f>
        <v>0</v>
      </c>
      <c r="J111" s="19">
        <f>VLOOKUP($B111,'Nguyên liệu'!$1:$1003,7,0)*E111/100</f>
        <v>0</v>
      </c>
      <c r="K111" s="19">
        <f>VLOOKUP($B111,'Nguyên liệu'!$1:$1003,8,0)*E111/100</f>
        <v>0</v>
      </c>
      <c r="L111" s="19">
        <f>VLOOKUP($B111,'Nguyên liệu'!$1:$1003,9,0)*E111/100</f>
        <v>0</v>
      </c>
      <c r="M111" s="19">
        <f>VLOOKUP($B111,'Nguyên liệu'!$1:$1003,10,0)*E111/100</f>
        <v>0</v>
      </c>
    </row>
    <row r="112" spans="1:13" x14ac:dyDescent="0.25">
      <c r="A112" s="13" t="s">
        <v>600</v>
      </c>
      <c r="B112" s="14"/>
      <c r="C112" s="14" t="str">
        <f>VLOOKUP(A112,Sheet2!$1:$1012,2,0)</f>
        <v>Bánh mì kẹp trứng</v>
      </c>
      <c r="D112" s="15">
        <f t="shared" ref="D112:M112" si="20">SUM(D113:D122)</f>
        <v>100</v>
      </c>
      <c r="E112" s="15">
        <f t="shared" si="20"/>
        <v>91.2</v>
      </c>
      <c r="F112" s="15">
        <f t="shared" si="20"/>
        <v>70</v>
      </c>
      <c r="G112" s="15">
        <f t="shared" si="20"/>
        <v>163.18</v>
      </c>
      <c r="H112" s="15">
        <f t="shared" si="20"/>
        <v>5.241200000000001</v>
      </c>
      <c r="I112" s="15">
        <f t="shared" si="20"/>
        <v>5.241200000000001</v>
      </c>
      <c r="J112" s="15">
        <f t="shared" si="20"/>
        <v>0.59750000000000003</v>
      </c>
      <c r="K112" s="15">
        <f t="shared" si="20"/>
        <v>0.59750000000000003</v>
      </c>
      <c r="L112" s="15">
        <f t="shared" si="20"/>
        <v>0.71960000000000013</v>
      </c>
      <c r="M112" s="15">
        <f t="shared" si="20"/>
        <v>0</v>
      </c>
    </row>
    <row r="113" spans="1:13" x14ac:dyDescent="0.25">
      <c r="A113" s="16"/>
      <c r="B113" s="17">
        <v>1012</v>
      </c>
      <c r="C113" s="16" t="str">
        <f>VLOOKUP($B113,'Nguyên liệu'!$1:$1003,2,0)</f>
        <v>Bánh mỳ (baguette)</v>
      </c>
      <c r="D113" s="22">
        <v>50</v>
      </c>
      <c r="E113" s="19">
        <f t="shared" ref="E113:E122" si="21">D113*(100-F113)%</f>
        <v>50</v>
      </c>
      <c r="F113" s="16">
        <f>VLOOKUP($B113,'Nguyên liệu'!$1:$1003,3,0)</f>
        <v>0</v>
      </c>
      <c r="G113" s="19">
        <f>VLOOKUP($B113,'Nguyên liệu'!$1:$1003,4,0)*D113/100</f>
        <v>124.5</v>
      </c>
      <c r="H113" s="19">
        <f>VLOOKUP($B113,'Nguyên liệu'!$1:$1003,5,0)*E113/100</f>
        <v>3.95</v>
      </c>
      <c r="I113" s="19">
        <f>VLOOKUP($B113,'Nguyên liệu'!$1:$1003,6,0)*E113/100</f>
        <v>3.95</v>
      </c>
      <c r="J113" s="19">
        <f>VLOOKUP($B113,'Nguyên liệu'!$1:$1003,7,0)*E113/100</f>
        <v>0.4</v>
      </c>
      <c r="K113" s="19">
        <f>VLOOKUP($B113,'Nguyên liệu'!$1:$1003,8,0)*E113/100</f>
        <v>0.4</v>
      </c>
      <c r="L113" s="19">
        <f>VLOOKUP($B113,'Nguyên liệu'!$1:$1003,9,0)*E113/100</f>
        <v>0.1</v>
      </c>
      <c r="M113" s="19">
        <f>VLOOKUP($B113,'Nguyên liệu'!$1:$1003,10,0)*E113/100</f>
        <v>0</v>
      </c>
    </row>
    <row r="114" spans="1:13" x14ac:dyDescent="0.25">
      <c r="A114" s="16"/>
      <c r="B114" s="23">
        <v>5045</v>
      </c>
      <c r="C114" s="16" t="str">
        <f>VLOOKUP($B114,'Nguyên liệu'!$1:$1003,2,0)</f>
        <v>Quả trứng gà</v>
      </c>
      <c r="D114" s="22">
        <v>30</v>
      </c>
      <c r="E114" s="19">
        <f t="shared" si="21"/>
        <v>22.5</v>
      </c>
      <c r="F114" s="16">
        <f>VLOOKUP($B114,'Nguyên liệu'!$1:$1003,3,0)</f>
        <v>25</v>
      </c>
      <c r="G114" s="19">
        <f>VLOOKUP($B114,'Nguyên liệu'!$1:$1003,4,0)*D114/100</f>
        <v>31.8</v>
      </c>
      <c r="H114" s="19">
        <f>VLOOKUP($B114,'Nguyên liệu'!$1:$1003,5,0)*E114/100</f>
        <v>0.96750000000000003</v>
      </c>
      <c r="I114" s="19">
        <f>VLOOKUP($B114,'Nguyên liệu'!$1:$1003,6,0)*E114/100</f>
        <v>0.96750000000000003</v>
      </c>
      <c r="J114" s="19">
        <f>VLOOKUP($B114,'Nguyên liệu'!$1:$1003,7,0)*E114/100</f>
        <v>0.09</v>
      </c>
      <c r="K114" s="19">
        <f>VLOOKUP($B114,'Nguyên liệu'!$1:$1003,8,0)*E114/100</f>
        <v>0.09</v>
      </c>
      <c r="L114" s="19">
        <f>VLOOKUP($B114,'Nguyên liệu'!$1:$1003,9,0)*E114/100</f>
        <v>0</v>
      </c>
      <c r="M114" s="19">
        <f>VLOOKUP($B114,'Nguyên liệu'!$1:$1003,10,0)*E114/100</f>
        <v>0</v>
      </c>
    </row>
    <row r="115" spans="1:13" x14ac:dyDescent="0.25">
      <c r="A115" s="16"/>
      <c r="B115" s="23">
        <v>4081</v>
      </c>
      <c r="C115" s="16" t="str">
        <f>VLOOKUP($B115,'Nguyên liệu'!$1:$1003,2,0)</f>
        <v>Rau mùi</v>
      </c>
      <c r="D115" s="22">
        <v>2</v>
      </c>
      <c r="E115" s="19">
        <f t="shared" si="21"/>
        <v>1.7</v>
      </c>
      <c r="F115" s="16">
        <f>VLOOKUP($B115,'Nguyên liệu'!$1:$1003,3,0)</f>
        <v>15</v>
      </c>
      <c r="G115" s="19">
        <f>VLOOKUP($B115,'Nguyên liệu'!$1:$1003,4,0)*D115/100</f>
        <v>0.32</v>
      </c>
      <c r="H115" s="19">
        <f>VLOOKUP($B115,'Nguyên liệu'!$1:$1003,5,0)*E115/100</f>
        <v>4.4199999999999996E-2</v>
      </c>
      <c r="I115" s="19">
        <f>VLOOKUP($B115,'Nguyên liệu'!$1:$1003,6,0)*E115/100</f>
        <v>4.4199999999999996E-2</v>
      </c>
      <c r="J115" s="19">
        <f>VLOOKUP($B115,'Nguyên liệu'!$1:$1003,7,0)*E115/100</f>
        <v>8.5000000000000006E-3</v>
      </c>
      <c r="K115" s="19">
        <f>VLOOKUP($B115,'Nguyên liệu'!$1:$1003,8,0)*E115/100</f>
        <v>8.5000000000000006E-3</v>
      </c>
      <c r="L115" s="19">
        <f>VLOOKUP($B115,'Nguyên liệu'!$1:$1003,9,0)*E115/100</f>
        <v>3.0600000000000002E-2</v>
      </c>
      <c r="M115" s="19">
        <f>VLOOKUP($B115,'Nguyên liệu'!$1:$1003,10,0)*E115/100</f>
        <v>0</v>
      </c>
    </row>
    <row r="116" spans="1:13" x14ac:dyDescent="0.25">
      <c r="A116" s="16"/>
      <c r="B116" s="17">
        <v>4088</v>
      </c>
      <c r="C116" s="16" t="str">
        <f>VLOOKUP($B116,'Nguyên liệu'!$1:$1003,2,0)</f>
        <v>Rau răm</v>
      </c>
      <c r="D116" s="22">
        <v>2</v>
      </c>
      <c r="E116" s="19">
        <f t="shared" si="21"/>
        <v>1.5</v>
      </c>
      <c r="F116" s="16">
        <f>VLOOKUP($B116,'Nguyên liệu'!$1:$1003,3,0)</f>
        <v>25</v>
      </c>
      <c r="G116" s="19">
        <f>VLOOKUP($B116,'Nguyên liệu'!$1:$1003,4,0)*D116/100</f>
        <v>0.6</v>
      </c>
      <c r="H116" s="19">
        <f>VLOOKUP($B116,'Nguyên liệu'!$1:$1003,5,0)*E116/100</f>
        <v>7.0500000000000007E-2</v>
      </c>
      <c r="I116" s="19">
        <f>VLOOKUP($B116,'Nguyên liệu'!$1:$1003,6,0)*E116/100</f>
        <v>7.0500000000000007E-2</v>
      </c>
      <c r="J116" s="19">
        <f>VLOOKUP($B116,'Nguyên liệu'!$1:$1003,7,0)*E116/100</f>
        <v>0</v>
      </c>
      <c r="K116" s="19">
        <f>VLOOKUP($B116,'Nguyên liệu'!$1:$1003,8,0)*E116/100</f>
        <v>0</v>
      </c>
      <c r="L116" s="19">
        <f>VLOOKUP($B116,'Nguyên liệu'!$1:$1003,9,0)*E116/100</f>
        <v>5.6999999999999995E-2</v>
      </c>
      <c r="M116" s="19">
        <f>VLOOKUP($B116,'Nguyên liệu'!$1:$1003,10,0)*E116/100</f>
        <v>0</v>
      </c>
    </row>
    <row r="117" spans="1:13" x14ac:dyDescent="0.25">
      <c r="A117" s="16"/>
      <c r="B117" s="17">
        <v>4111</v>
      </c>
      <c r="C117" s="16" t="str">
        <f>VLOOKUP($B117,'Nguyên liệu'!$1:$1003,2,0)</f>
        <v>Dưa cải bắp</v>
      </c>
      <c r="D117" s="18">
        <v>10</v>
      </c>
      <c r="E117" s="19">
        <f t="shared" si="21"/>
        <v>9.5</v>
      </c>
      <c r="F117" s="16">
        <f>VLOOKUP($B117,'Nguyên liệu'!$1:$1003,3,0)</f>
        <v>5</v>
      </c>
      <c r="G117" s="19">
        <f>VLOOKUP($B117,'Nguyên liệu'!$1:$1003,4,0)*D117/100</f>
        <v>1.8</v>
      </c>
      <c r="H117" s="19">
        <f>VLOOKUP($B117,'Nguyên liệu'!$1:$1003,5,0)*E117/100</f>
        <v>0.114</v>
      </c>
      <c r="I117" s="19">
        <f>VLOOKUP($B117,'Nguyên liệu'!$1:$1003,6,0)*E117/100</f>
        <v>0.114</v>
      </c>
      <c r="J117" s="19">
        <f>VLOOKUP($B117,'Nguyên liệu'!$1:$1003,7,0)*E117/100</f>
        <v>0</v>
      </c>
      <c r="K117" s="19">
        <f>VLOOKUP($B117,'Nguyên liệu'!$1:$1003,8,0)*E117/100</f>
        <v>0</v>
      </c>
      <c r="L117" s="19">
        <f>VLOOKUP($B117,'Nguyên liệu'!$1:$1003,9,0)*E117/100</f>
        <v>0.15200000000000002</v>
      </c>
      <c r="M117" s="19">
        <f>VLOOKUP($B117,'Nguyên liệu'!$1:$1003,10,0)*E117/100</f>
        <v>0</v>
      </c>
    </row>
    <row r="118" spans="1:13" x14ac:dyDescent="0.25">
      <c r="A118" s="16"/>
      <c r="B118" s="17">
        <v>13004</v>
      </c>
      <c r="C118" s="16" t="str">
        <f>VLOOKUP($B118,'Nguyên liệu'!$1:$1003,2,0)</f>
        <v>Hạt tiêu</v>
      </c>
      <c r="D118" s="18">
        <v>1</v>
      </c>
      <c r="E118" s="19">
        <f t="shared" si="21"/>
        <v>1</v>
      </c>
      <c r="F118" s="16">
        <f>VLOOKUP($B118,'Nguyên liệu'!$1:$1003,3,0)</f>
        <v>0</v>
      </c>
      <c r="G118" s="19">
        <f>VLOOKUP($B118,'Nguyên liệu'!$1:$1003,4,0)*D118/100</f>
        <v>2.31</v>
      </c>
      <c r="H118" s="19">
        <f>VLOOKUP($B118,'Nguyên liệu'!$1:$1003,5,0)*E118/100</f>
        <v>7.0000000000000007E-2</v>
      </c>
      <c r="I118" s="19">
        <f>VLOOKUP($B118,'Nguyên liệu'!$1:$1003,6,0)*E118/100</f>
        <v>7.0000000000000007E-2</v>
      </c>
      <c r="J118" s="19">
        <f>VLOOKUP($B118,'Nguyên liệu'!$1:$1003,7,0)*E118/100</f>
        <v>7.400000000000001E-2</v>
      </c>
      <c r="K118" s="19">
        <f>VLOOKUP($B118,'Nguyên liệu'!$1:$1003,8,0)*E118/100</f>
        <v>7.400000000000001E-2</v>
      </c>
      <c r="L118" s="19">
        <f>VLOOKUP($B118,'Nguyên liệu'!$1:$1003,9,0)*E118/100</f>
        <v>0.33500000000000002</v>
      </c>
      <c r="M118" s="19">
        <f>VLOOKUP($B118,'Nguyên liệu'!$1:$1003,10,0)*E118/100</f>
        <v>0</v>
      </c>
    </row>
    <row r="119" spans="1:13" x14ac:dyDescent="0.25">
      <c r="A119" s="16"/>
      <c r="B119" s="17">
        <v>13021</v>
      </c>
      <c r="C119" s="16" t="str">
        <f>VLOOKUP($B119,'Nguyên liệu'!$1:$1003,2,0)</f>
        <v>Tương ớt</v>
      </c>
      <c r="D119" s="18">
        <v>5</v>
      </c>
      <c r="E119" s="19">
        <f t="shared" si="21"/>
        <v>5</v>
      </c>
      <c r="F119" s="16">
        <f>VLOOKUP($B119,'Nguyên liệu'!$1:$1003,3,0)</f>
        <v>0</v>
      </c>
      <c r="G119" s="19">
        <f>VLOOKUP($B119,'Nguyên liệu'!$1:$1003,4,0)*D119/100</f>
        <v>1.85</v>
      </c>
      <c r="H119" s="19">
        <f>VLOOKUP($B119,'Nguyên liệu'!$1:$1003,5,0)*E119/100</f>
        <v>2.5000000000000001E-2</v>
      </c>
      <c r="I119" s="19">
        <f>VLOOKUP($B119,'Nguyên liệu'!$1:$1003,6,0)*E119/100</f>
        <v>2.5000000000000001E-2</v>
      </c>
      <c r="J119" s="19">
        <f>VLOOKUP($B119,'Nguyên liệu'!$1:$1003,7,0)*E119/100</f>
        <v>2.5000000000000001E-2</v>
      </c>
      <c r="K119" s="19">
        <f>VLOOKUP($B119,'Nguyên liệu'!$1:$1003,8,0)*E119/100</f>
        <v>2.5000000000000001E-2</v>
      </c>
      <c r="L119" s="19">
        <f>VLOOKUP($B119,'Nguyên liệu'!$1:$1003,9,0)*E119/100</f>
        <v>4.4999999999999998E-2</v>
      </c>
      <c r="M119" s="19">
        <f>VLOOKUP($B119,'Nguyên liệu'!$1:$1003,10,0)*E119/100</f>
        <v>0</v>
      </c>
    </row>
    <row r="120" spans="1:13" x14ac:dyDescent="0.25">
      <c r="A120" s="16"/>
      <c r="B120" s="20" t="s">
        <v>33</v>
      </c>
      <c r="C120" s="16">
        <f>VLOOKUP($B120,'Nguyên liệu'!$1:$1003,2,0)</f>
        <v>0</v>
      </c>
      <c r="D120" s="21">
        <v>0</v>
      </c>
      <c r="E120" s="19">
        <f t="shared" si="21"/>
        <v>0</v>
      </c>
      <c r="F120" s="16">
        <f>VLOOKUP($B120,'Nguyên liệu'!$1:$1003,3,0)</f>
        <v>0</v>
      </c>
      <c r="G120" s="19">
        <f>VLOOKUP($B120,'Nguyên liệu'!$1:$1003,4,0)*D120/100</f>
        <v>0</v>
      </c>
      <c r="H120" s="19">
        <f>VLOOKUP($B120,'Nguyên liệu'!$1:$1003,5,0)*E120/100</f>
        <v>0</v>
      </c>
      <c r="I120" s="19">
        <f>VLOOKUP($B120,'Nguyên liệu'!$1:$1003,6,0)*E120/100</f>
        <v>0</v>
      </c>
      <c r="J120" s="19">
        <f>VLOOKUP($B120,'Nguyên liệu'!$1:$1003,7,0)*E120/100</f>
        <v>0</v>
      </c>
      <c r="K120" s="19">
        <f>VLOOKUP($B120,'Nguyên liệu'!$1:$1003,8,0)*E120/100</f>
        <v>0</v>
      </c>
      <c r="L120" s="19">
        <f>VLOOKUP($B120,'Nguyên liệu'!$1:$1003,9,0)*E120/100</f>
        <v>0</v>
      </c>
      <c r="M120" s="19">
        <f>VLOOKUP($B120,'Nguyên liệu'!$1:$1003,10,0)*E120/100</f>
        <v>0</v>
      </c>
    </row>
    <row r="121" spans="1:13" x14ac:dyDescent="0.25">
      <c r="A121" s="16"/>
      <c r="B121" s="20" t="s">
        <v>33</v>
      </c>
      <c r="C121" s="16">
        <f>VLOOKUP($B121,'Nguyên liệu'!$1:$1003,2,0)</f>
        <v>0</v>
      </c>
      <c r="D121" s="21">
        <v>0</v>
      </c>
      <c r="E121" s="19">
        <f t="shared" si="21"/>
        <v>0</v>
      </c>
      <c r="F121" s="16">
        <f>VLOOKUP($B121,'Nguyên liệu'!$1:$1003,3,0)</f>
        <v>0</v>
      </c>
      <c r="G121" s="19">
        <f>VLOOKUP($B121,'Nguyên liệu'!$1:$1003,4,0)*D121/100</f>
        <v>0</v>
      </c>
      <c r="H121" s="19">
        <f>VLOOKUP($B121,'Nguyên liệu'!$1:$1003,5,0)*E121/100</f>
        <v>0</v>
      </c>
      <c r="I121" s="19">
        <f>VLOOKUP($B121,'Nguyên liệu'!$1:$1003,6,0)*E121/100</f>
        <v>0</v>
      </c>
      <c r="J121" s="19">
        <f>VLOOKUP($B121,'Nguyên liệu'!$1:$1003,7,0)*E121/100</f>
        <v>0</v>
      </c>
      <c r="K121" s="19">
        <f>VLOOKUP($B121,'Nguyên liệu'!$1:$1003,8,0)*E121/100</f>
        <v>0</v>
      </c>
      <c r="L121" s="19">
        <f>VLOOKUP($B121,'Nguyên liệu'!$1:$1003,9,0)*E121/100</f>
        <v>0</v>
      </c>
      <c r="M121" s="19">
        <f>VLOOKUP($B121,'Nguyên liệu'!$1:$1003,10,0)*E121/100</f>
        <v>0</v>
      </c>
    </row>
    <row r="122" spans="1:13" x14ac:dyDescent="0.25">
      <c r="A122" s="16"/>
      <c r="B122" s="20" t="s">
        <v>33</v>
      </c>
      <c r="C122" s="16">
        <f>VLOOKUP($B122,'Nguyên liệu'!$1:$1003,2,0)</f>
        <v>0</v>
      </c>
      <c r="D122" s="21">
        <v>0</v>
      </c>
      <c r="E122" s="19">
        <f t="shared" si="21"/>
        <v>0</v>
      </c>
      <c r="F122" s="16">
        <f>VLOOKUP($B122,'Nguyên liệu'!$1:$1003,3,0)</f>
        <v>0</v>
      </c>
      <c r="G122" s="19">
        <f>VLOOKUP($B122,'Nguyên liệu'!$1:$1003,4,0)*D122/100</f>
        <v>0</v>
      </c>
      <c r="H122" s="19">
        <f>VLOOKUP($B122,'Nguyên liệu'!$1:$1003,5,0)*E122/100</f>
        <v>0</v>
      </c>
      <c r="I122" s="19">
        <f>VLOOKUP($B122,'Nguyên liệu'!$1:$1003,6,0)*E122/100</f>
        <v>0</v>
      </c>
      <c r="J122" s="19">
        <f>VLOOKUP($B122,'Nguyên liệu'!$1:$1003,7,0)*E122/100</f>
        <v>0</v>
      </c>
      <c r="K122" s="19">
        <f>VLOOKUP($B122,'Nguyên liệu'!$1:$1003,8,0)*E122/100</f>
        <v>0</v>
      </c>
      <c r="L122" s="19">
        <f>VLOOKUP($B122,'Nguyên liệu'!$1:$1003,9,0)*E122/100</f>
        <v>0</v>
      </c>
      <c r="M122" s="19">
        <f>VLOOKUP($B122,'Nguyên liệu'!$1:$1003,10,0)*E122/100</f>
        <v>0</v>
      </c>
    </row>
    <row r="123" spans="1:13" x14ac:dyDescent="0.25">
      <c r="A123" s="13" t="s">
        <v>602</v>
      </c>
      <c r="B123" s="14"/>
      <c r="C123" s="14" t="str">
        <f>VLOOKUP(A123,Sheet2!$1:$1012,2,0)</f>
        <v>Bánh mì bò kho</v>
      </c>
      <c r="D123" s="15">
        <f t="shared" ref="D123:M123" si="22">SUM(D124:D133)</f>
        <v>100</v>
      </c>
      <c r="E123" s="15">
        <f t="shared" si="22"/>
        <v>98.625</v>
      </c>
      <c r="F123" s="15">
        <f t="shared" si="22"/>
        <v>27.5</v>
      </c>
      <c r="G123" s="15">
        <f t="shared" si="22"/>
        <v>205.4</v>
      </c>
      <c r="H123" s="15">
        <f t="shared" si="22"/>
        <v>8.6018250000000016</v>
      </c>
      <c r="I123" s="15">
        <f t="shared" si="22"/>
        <v>4.5018250000000002</v>
      </c>
      <c r="J123" s="15">
        <f t="shared" si="22"/>
        <v>5.9281000000000006</v>
      </c>
      <c r="K123" s="15">
        <f t="shared" si="22"/>
        <v>0.77810000000000001</v>
      </c>
      <c r="L123" s="15">
        <f t="shared" si="22"/>
        <v>0.64434999999999998</v>
      </c>
      <c r="M123" s="15">
        <f t="shared" si="22"/>
        <v>0</v>
      </c>
    </row>
    <row r="124" spans="1:13" x14ac:dyDescent="0.25">
      <c r="A124" s="16"/>
      <c r="B124" s="17">
        <v>1012</v>
      </c>
      <c r="C124" s="16" t="str">
        <f>VLOOKUP($B124,'Nguyên liệu'!$1:$1003,2,0)</f>
        <v>Bánh mỳ (baguette)</v>
      </c>
      <c r="D124" s="18">
        <v>50</v>
      </c>
      <c r="E124" s="19">
        <f t="shared" ref="E124:E133" si="23">D124*(100-F124)%</f>
        <v>50</v>
      </c>
      <c r="F124" s="16">
        <f>VLOOKUP($B124,'Nguyên liệu'!$1:$1003,3,0)</f>
        <v>0</v>
      </c>
      <c r="G124" s="19">
        <f>VLOOKUP($B124,'Nguyên liệu'!$1:$1003,4,0)*D124/100</f>
        <v>124.5</v>
      </c>
      <c r="H124" s="19">
        <f>VLOOKUP($B124,'Nguyên liệu'!$1:$1003,5,0)*E124/100</f>
        <v>3.95</v>
      </c>
      <c r="I124" s="19">
        <f>VLOOKUP($B124,'Nguyên liệu'!$1:$1003,6,0)*E124/100</f>
        <v>3.95</v>
      </c>
      <c r="J124" s="19">
        <f>VLOOKUP($B124,'Nguyên liệu'!$1:$1003,7,0)*E124/100</f>
        <v>0.4</v>
      </c>
      <c r="K124" s="19">
        <f>VLOOKUP($B124,'Nguyên liệu'!$1:$1003,8,0)*E124/100</f>
        <v>0.4</v>
      </c>
      <c r="L124" s="19">
        <f>VLOOKUP($B124,'Nguyên liệu'!$1:$1003,9,0)*E124/100</f>
        <v>0.1</v>
      </c>
      <c r="M124" s="19">
        <f>VLOOKUP($B124,'Nguyên liệu'!$1:$1003,10,0)*E124/100</f>
        <v>0</v>
      </c>
    </row>
    <row r="125" spans="1:13" x14ac:dyDescent="0.25">
      <c r="A125" s="16"/>
      <c r="B125" s="17">
        <v>11017</v>
      </c>
      <c r="C125" s="16" t="str">
        <f>VLOOKUP($B125,'Nguyên liệu'!$1:$1003,2,0)</f>
        <v>Thịt bò hộp</v>
      </c>
      <c r="D125" s="18">
        <v>25</v>
      </c>
      <c r="E125" s="19">
        <f t="shared" si="23"/>
        <v>25</v>
      </c>
      <c r="F125" s="16">
        <f>VLOOKUP($B125,'Nguyên liệu'!$1:$1003,3,0)</f>
        <v>0</v>
      </c>
      <c r="G125" s="19">
        <f>VLOOKUP($B125,'Nguyên liệu'!$1:$1003,4,0)*D125/100</f>
        <v>62.75</v>
      </c>
      <c r="H125" s="19">
        <f>VLOOKUP($B125,'Nguyên liệu'!$1:$1003,5,0)*E125/100</f>
        <v>4.0999999999999996</v>
      </c>
      <c r="I125" s="19">
        <f>VLOOKUP($B125,'Nguyên liệu'!$1:$1003,6,0)*E125/100</f>
        <v>0</v>
      </c>
      <c r="J125" s="19">
        <f>VLOOKUP($B125,'Nguyên liệu'!$1:$1003,7,0)*E125/100</f>
        <v>5.15</v>
      </c>
      <c r="K125" s="19">
        <f>VLOOKUP($B125,'Nguyên liệu'!$1:$1003,8,0)*E125/100</f>
        <v>0</v>
      </c>
      <c r="L125" s="19">
        <f>VLOOKUP($B125,'Nguyên liệu'!$1:$1003,9,0)*E125/100</f>
        <v>0</v>
      </c>
      <c r="M125" s="19">
        <f>VLOOKUP($B125,'Nguyên liệu'!$1:$1003,10,0)*E125/100</f>
        <v>0</v>
      </c>
    </row>
    <row r="126" spans="1:13" x14ac:dyDescent="0.25">
      <c r="A126" s="16"/>
      <c r="B126" s="17">
        <v>13001</v>
      </c>
      <c r="C126" s="16" t="str">
        <f>VLOOKUP($B126,'Nguyên liệu'!$1:$1003,2,0)</f>
        <v>Cary bột</v>
      </c>
      <c r="D126" s="18">
        <v>5</v>
      </c>
      <c r="E126" s="19">
        <f t="shared" si="23"/>
        <v>5</v>
      </c>
      <c r="F126" s="16">
        <f>VLOOKUP($B126,'Nguyên liệu'!$1:$1003,3,0)</f>
        <v>0</v>
      </c>
      <c r="G126" s="19">
        <f>VLOOKUP($B126,'Nguyên liệu'!$1:$1003,4,0)*D126/100</f>
        <v>14.15</v>
      </c>
      <c r="H126" s="19">
        <f>VLOOKUP($B126,'Nguyên liệu'!$1:$1003,5,0)*E126/100</f>
        <v>0.41</v>
      </c>
      <c r="I126" s="19">
        <f>VLOOKUP($B126,'Nguyên liệu'!$1:$1003,6,0)*E126/100</f>
        <v>0.41</v>
      </c>
      <c r="J126" s="19">
        <f>VLOOKUP($B126,'Nguyên liệu'!$1:$1003,7,0)*E126/100</f>
        <v>0.36499999999999999</v>
      </c>
      <c r="K126" s="19">
        <f>VLOOKUP($B126,'Nguyên liệu'!$1:$1003,8,0)*E126/100</f>
        <v>0.36499999999999999</v>
      </c>
      <c r="L126" s="19">
        <f>VLOOKUP($B126,'Nguyên liệu'!$1:$1003,9,0)*E126/100</f>
        <v>0.44500000000000001</v>
      </c>
      <c r="M126" s="19">
        <f>VLOOKUP($B126,'Nguyên liệu'!$1:$1003,10,0)*E126/100</f>
        <v>0</v>
      </c>
    </row>
    <row r="127" spans="1:13" x14ac:dyDescent="0.25">
      <c r="A127" s="16"/>
      <c r="B127" s="17">
        <v>4039</v>
      </c>
      <c r="C127" s="16" t="str">
        <f>VLOOKUP($B127,'Nguyên liệu'!$1:$1003,2,0)</f>
        <v>Hành tây</v>
      </c>
      <c r="D127" s="18">
        <v>5</v>
      </c>
      <c r="E127" s="19">
        <f t="shared" si="23"/>
        <v>4.1499999999999995</v>
      </c>
      <c r="F127" s="16">
        <f>VLOOKUP($B127,'Nguyên liệu'!$1:$1003,3,0)</f>
        <v>17</v>
      </c>
      <c r="G127" s="19">
        <f>VLOOKUP($B127,'Nguyên liệu'!$1:$1003,4,0)*D127/100</f>
        <v>2.0499999999999998</v>
      </c>
      <c r="H127" s="19">
        <f>VLOOKUP($B127,'Nguyên liệu'!$1:$1003,5,0)*E127/100</f>
        <v>7.4699999999999989E-2</v>
      </c>
      <c r="I127" s="19">
        <f>VLOOKUP($B127,'Nguyên liệu'!$1:$1003,6,0)*E127/100</f>
        <v>7.4699999999999989E-2</v>
      </c>
      <c r="J127" s="19">
        <f>VLOOKUP($B127,'Nguyên liệu'!$1:$1003,7,0)*E127/100</f>
        <v>4.15E-3</v>
      </c>
      <c r="K127" s="19">
        <f>VLOOKUP($B127,'Nguyên liệu'!$1:$1003,8,0)*E127/100</f>
        <v>4.15E-3</v>
      </c>
      <c r="L127" s="19">
        <f>VLOOKUP($B127,'Nguyên liệu'!$1:$1003,9,0)*E127/100</f>
        <v>4.5649999999999996E-2</v>
      </c>
      <c r="M127" s="19">
        <f>VLOOKUP($B127,'Nguyên liệu'!$1:$1003,10,0)*E127/100</f>
        <v>0</v>
      </c>
    </row>
    <row r="128" spans="1:13" x14ac:dyDescent="0.25">
      <c r="A128" s="16"/>
      <c r="B128" s="17">
        <v>4007</v>
      </c>
      <c r="C128" s="16" t="str">
        <f>VLOOKUP($B128,'Nguyên liệu'!$1:$1003,2,0)</f>
        <v>Cà rốt ( củ đỏ, vàng)</v>
      </c>
      <c r="D128" s="18">
        <v>5</v>
      </c>
      <c r="E128" s="19">
        <f t="shared" si="23"/>
        <v>4.4749999999999996</v>
      </c>
      <c r="F128" s="16">
        <f>VLOOKUP($B128,'Nguyên liệu'!$1:$1003,3,0)</f>
        <v>10.5</v>
      </c>
      <c r="G128" s="19">
        <f>VLOOKUP($B128,'Nguyên liệu'!$1:$1003,4,0)*D128/100</f>
        <v>1.95</v>
      </c>
      <c r="H128" s="19">
        <f>VLOOKUP($B128,'Nguyên liệu'!$1:$1003,5,0)*E128/100</f>
        <v>6.712499999999999E-2</v>
      </c>
      <c r="I128" s="19">
        <f>VLOOKUP($B128,'Nguyên liệu'!$1:$1003,6,0)*E128/100</f>
        <v>6.712499999999999E-2</v>
      </c>
      <c r="J128" s="19">
        <f>VLOOKUP($B128,'Nguyên liệu'!$1:$1003,7,0)*E128/100</f>
        <v>8.9499999999999996E-3</v>
      </c>
      <c r="K128" s="19">
        <f>VLOOKUP($B128,'Nguyên liệu'!$1:$1003,8,0)*E128/100</f>
        <v>8.9499999999999996E-3</v>
      </c>
      <c r="L128" s="19">
        <f>VLOOKUP($B128,'Nguyên liệu'!$1:$1003,9,0)*E128/100</f>
        <v>5.3699999999999991E-2</v>
      </c>
      <c r="M128" s="19">
        <f>VLOOKUP($B128,'Nguyên liệu'!$1:$1003,10,0)*E128/100</f>
        <v>0</v>
      </c>
    </row>
    <row r="129" spans="1:13" x14ac:dyDescent="0.25">
      <c r="A129" s="16"/>
      <c r="B129" s="17">
        <v>1000</v>
      </c>
      <c r="C129" s="16" t="str">
        <f>VLOOKUP($B129,'Nguyên liệu'!$1:$1003,2,0)</f>
        <v>Nước</v>
      </c>
      <c r="D129" s="18">
        <v>10</v>
      </c>
      <c r="E129" s="19">
        <f t="shared" si="23"/>
        <v>10</v>
      </c>
      <c r="F129" s="16">
        <f>VLOOKUP($B129,'Nguyên liệu'!$1:$1003,3,0)</f>
        <v>0</v>
      </c>
      <c r="G129" s="19">
        <f>VLOOKUP($B129,'Nguyên liệu'!$1:$1003,4,0)*D129/100</f>
        <v>0</v>
      </c>
      <c r="H129" s="19">
        <f>VLOOKUP($B129,'Nguyên liệu'!$1:$1003,5,0)*E129/100</f>
        <v>0</v>
      </c>
      <c r="I129" s="19">
        <f>VLOOKUP($B129,'Nguyên liệu'!$1:$1003,6,0)*E129/100</f>
        <v>0</v>
      </c>
      <c r="J129" s="19">
        <f>VLOOKUP($B129,'Nguyên liệu'!$1:$1003,7,0)*E129/100</f>
        <v>0</v>
      </c>
      <c r="K129" s="19">
        <f>VLOOKUP($B129,'Nguyên liệu'!$1:$1003,8,0)*E129/100</f>
        <v>0</v>
      </c>
      <c r="L129" s="19">
        <f>VLOOKUP($B129,'Nguyên liệu'!$1:$1003,9,0)*E129/100</f>
        <v>0</v>
      </c>
      <c r="M129" s="19">
        <f>VLOOKUP($B129,'Nguyên liệu'!$1:$1003,10,0)*E129/100</f>
        <v>0</v>
      </c>
    </row>
    <row r="130" spans="1:13" x14ac:dyDescent="0.25">
      <c r="A130" s="16"/>
      <c r="B130" s="20" t="s">
        <v>33</v>
      </c>
      <c r="C130" s="16">
        <f>VLOOKUP($B130,'Nguyên liệu'!$1:$1003,2,0)</f>
        <v>0</v>
      </c>
      <c r="D130" s="21">
        <v>0</v>
      </c>
      <c r="E130" s="19">
        <f t="shared" si="23"/>
        <v>0</v>
      </c>
      <c r="F130" s="16">
        <f>VLOOKUP($B130,'Nguyên liệu'!$1:$1003,3,0)</f>
        <v>0</v>
      </c>
      <c r="G130" s="19">
        <f>VLOOKUP($B130,'Nguyên liệu'!$1:$1003,4,0)*D130/100</f>
        <v>0</v>
      </c>
      <c r="H130" s="19">
        <f>VLOOKUP($B130,'Nguyên liệu'!$1:$1003,5,0)*E130/100</f>
        <v>0</v>
      </c>
      <c r="I130" s="19">
        <f>VLOOKUP($B130,'Nguyên liệu'!$1:$1003,6,0)*E130/100</f>
        <v>0</v>
      </c>
      <c r="J130" s="19">
        <f>VLOOKUP($B130,'Nguyên liệu'!$1:$1003,7,0)*E130/100</f>
        <v>0</v>
      </c>
      <c r="K130" s="19">
        <f>VLOOKUP($B130,'Nguyên liệu'!$1:$1003,8,0)*E130/100</f>
        <v>0</v>
      </c>
      <c r="L130" s="19">
        <f>VLOOKUP($B130,'Nguyên liệu'!$1:$1003,9,0)*E130/100</f>
        <v>0</v>
      </c>
      <c r="M130" s="19">
        <f>VLOOKUP($B130,'Nguyên liệu'!$1:$1003,10,0)*E130/100</f>
        <v>0</v>
      </c>
    </row>
    <row r="131" spans="1:13" x14ac:dyDescent="0.25">
      <c r="A131" s="16"/>
      <c r="B131" s="20" t="s">
        <v>33</v>
      </c>
      <c r="C131" s="16">
        <f>VLOOKUP($B131,'Nguyên liệu'!$1:$1003,2,0)</f>
        <v>0</v>
      </c>
      <c r="D131" s="21">
        <v>0</v>
      </c>
      <c r="E131" s="19">
        <f t="shared" si="23"/>
        <v>0</v>
      </c>
      <c r="F131" s="16">
        <f>VLOOKUP($B131,'Nguyên liệu'!$1:$1003,3,0)</f>
        <v>0</v>
      </c>
      <c r="G131" s="19">
        <f>VLOOKUP($B131,'Nguyên liệu'!$1:$1003,4,0)*D131/100</f>
        <v>0</v>
      </c>
      <c r="H131" s="19">
        <f>VLOOKUP($B131,'Nguyên liệu'!$1:$1003,5,0)*E131/100</f>
        <v>0</v>
      </c>
      <c r="I131" s="19">
        <f>VLOOKUP($B131,'Nguyên liệu'!$1:$1003,6,0)*E131/100</f>
        <v>0</v>
      </c>
      <c r="J131" s="19">
        <f>VLOOKUP($B131,'Nguyên liệu'!$1:$1003,7,0)*E131/100</f>
        <v>0</v>
      </c>
      <c r="K131" s="19">
        <f>VLOOKUP($B131,'Nguyên liệu'!$1:$1003,8,0)*E131/100</f>
        <v>0</v>
      </c>
      <c r="L131" s="19">
        <f>VLOOKUP($B131,'Nguyên liệu'!$1:$1003,9,0)*E131/100</f>
        <v>0</v>
      </c>
      <c r="M131" s="19">
        <f>VLOOKUP($B131,'Nguyên liệu'!$1:$1003,10,0)*E131/100</f>
        <v>0</v>
      </c>
    </row>
    <row r="132" spans="1:13" x14ac:dyDescent="0.25">
      <c r="A132" s="16"/>
      <c r="B132" s="20" t="s">
        <v>33</v>
      </c>
      <c r="C132" s="16">
        <f>VLOOKUP($B132,'Nguyên liệu'!$1:$1003,2,0)</f>
        <v>0</v>
      </c>
      <c r="D132" s="21">
        <v>0</v>
      </c>
      <c r="E132" s="19">
        <f t="shared" si="23"/>
        <v>0</v>
      </c>
      <c r="F132" s="16">
        <f>VLOOKUP($B132,'Nguyên liệu'!$1:$1003,3,0)</f>
        <v>0</v>
      </c>
      <c r="G132" s="19">
        <f>VLOOKUP($B132,'Nguyên liệu'!$1:$1003,4,0)*D132/100</f>
        <v>0</v>
      </c>
      <c r="H132" s="19">
        <f>VLOOKUP($B132,'Nguyên liệu'!$1:$1003,5,0)*E132/100</f>
        <v>0</v>
      </c>
      <c r="I132" s="19">
        <f>VLOOKUP($B132,'Nguyên liệu'!$1:$1003,6,0)*E132/100</f>
        <v>0</v>
      </c>
      <c r="J132" s="19">
        <f>VLOOKUP($B132,'Nguyên liệu'!$1:$1003,7,0)*E132/100</f>
        <v>0</v>
      </c>
      <c r="K132" s="19">
        <f>VLOOKUP($B132,'Nguyên liệu'!$1:$1003,8,0)*E132/100</f>
        <v>0</v>
      </c>
      <c r="L132" s="19">
        <f>VLOOKUP($B132,'Nguyên liệu'!$1:$1003,9,0)*E132/100</f>
        <v>0</v>
      </c>
      <c r="M132" s="19">
        <f>VLOOKUP($B132,'Nguyên liệu'!$1:$1003,10,0)*E132/100</f>
        <v>0</v>
      </c>
    </row>
    <row r="133" spans="1:13" x14ac:dyDescent="0.25">
      <c r="A133" s="16"/>
      <c r="B133" s="20" t="s">
        <v>33</v>
      </c>
      <c r="C133" s="16">
        <f>VLOOKUP($B133,'Nguyên liệu'!$1:$1003,2,0)</f>
        <v>0</v>
      </c>
      <c r="D133" s="21">
        <v>0</v>
      </c>
      <c r="E133" s="19">
        <f t="shared" si="23"/>
        <v>0</v>
      </c>
      <c r="F133" s="16">
        <f>VLOOKUP($B133,'Nguyên liệu'!$1:$1003,3,0)</f>
        <v>0</v>
      </c>
      <c r="G133" s="19">
        <f>VLOOKUP($B133,'Nguyên liệu'!$1:$1003,4,0)*D133/100</f>
        <v>0</v>
      </c>
      <c r="H133" s="19">
        <f>VLOOKUP($B133,'Nguyên liệu'!$1:$1003,5,0)*E133/100</f>
        <v>0</v>
      </c>
      <c r="I133" s="19">
        <f>VLOOKUP($B133,'Nguyên liệu'!$1:$1003,6,0)*E133/100</f>
        <v>0</v>
      </c>
      <c r="J133" s="19">
        <f>VLOOKUP($B133,'Nguyên liệu'!$1:$1003,7,0)*E133/100</f>
        <v>0</v>
      </c>
      <c r="K133" s="19">
        <f>VLOOKUP($B133,'Nguyên liệu'!$1:$1003,8,0)*E133/100</f>
        <v>0</v>
      </c>
      <c r="L133" s="19">
        <f>VLOOKUP($B133,'Nguyên liệu'!$1:$1003,9,0)*E133/100</f>
        <v>0</v>
      </c>
      <c r="M133" s="19">
        <f>VLOOKUP($B133,'Nguyên liệu'!$1:$1003,10,0)*E133/100</f>
        <v>0</v>
      </c>
    </row>
    <row r="134" spans="1:13" x14ac:dyDescent="0.25">
      <c r="A134" s="13" t="s">
        <v>605</v>
      </c>
      <c r="B134" s="14"/>
      <c r="C134" s="14" t="str">
        <f>VLOOKUP(A134,Sheet2!$1:$1012,2,0)</f>
        <v>Bánh mì sữa</v>
      </c>
      <c r="D134" s="15">
        <f t="shared" ref="D134:M134" si="24">SUM(D135:D144)</f>
        <v>100</v>
      </c>
      <c r="E134" s="15">
        <f t="shared" si="24"/>
        <v>100</v>
      </c>
      <c r="F134" s="15">
        <f t="shared" si="24"/>
        <v>0</v>
      </c>
      <c r="G134" s="15">
        <f t="shared" si="24"/>
        <v>314.39999999999998</v>
      </c>
      <c r="H134" s="15">
        <f t="shared" si="24"/>
        <v>7.2</v>
      </c>
      <c r="I134" s="15">
        <f t="shared" si="24"/>
        <v>5.58</v>
      </c>
      <c r="J134" s="15">
        <f t="shared" si="24"/>
        <v>10.39</v>
      </c>
      <c r="K134" s="15">
        <f t="shared" si="24"/>
        <v>8.6300000000000008</v>
      </c>
      <c r="L134" s="15">
        <f t="shared" si="24"/>
        <v>0.14000000000000001</v>
      </c>
      <c r="M134" s="15">
        <f t="shared" si="24"/>
        <v>0</v>
      </c>
    </row>
    <row r="135" spans="1:13" x14ac:dyDescent="0.25">
      <c r="A135" s="16"/>
      <c r="B135" s="17">
        <v>1012</v>
      </c>
      <c r="C135" s="16" t="str">
        <f>VLOOKUP($B135,'Nguyên liệu'!$1:$1003,2,0)</f>
        <v>Bánh mỳ (baguette)</v>
      </c>
      <c r="D135" s="18">
        <v>70</v>
      </c>
      <c r="E135" s="19">
        <f t="shared" ref="E135:E144" si="25">D135*(100-F135)%</f>
        <v>70</v>
      </c>
      <c r="F135" s="16">
        <f>VLOOKUP($B135,'Nguyên liệu'!$1:$1003,3,0)</f>
        <v>0</v>
      </c>
      <c r="G135" s="19">
        <f>VLOOKUP($B135,'Nguyên liệu'!$1:$1003,4,0)*D135/100</f>
        <v>174.3</v>
      </c>
      <c r="H135" s="19">
        <f>VLOOKUP($B135,'Nguyên liệu'!$1:$1003,5,0)*E135/100</f>
        <v>5.53</v>
      </c>
      <c r="I135" s="19">
        <f>VLOOKUP($B135,'Nguyên liệu'!$1:$1003,6,0)*E135/100</f>
        <v>5.53</v>
      </c>
      <c r="J135" s="19">
        <f>VLOOKUP($B135,'Nguyên liệu'!$1:$1003,7,0)*E135/100</f>
        <v>0.56000000000000005</v>
      </c>
      <c r="K135" s="19">
        <f>VLOOKUP($B135,'Nguyên liệu'!$1:$1003,8,0)*E135/100</f>
        <v>0.56000000000000005</v>
      </c>
      <c r="L135" s="19">
        <f>VLOOKUP($B135,'Nguyên liệu'!$1:$1003,9,0)*E135/100</f>
        <v>0.14000000000000001</v>
      </c>
      <c r="M135" s="19">
        <f>VLOOKUP($B135,'Nguyên liệu'!$1:$1003,10,0)*E135/100</f>
        <v>0</v>
      </c>
    </row>
    <row r="136" spans="1:13" x14ac:dyDescent="0.25">
      <c r="A136" s="16"/>
      <c r="B136" s="17">
        <v>10008</v>
      </c>
      <c r="C136" s="16" t="str">
        <f>VLOOKUP($B136,'Nguyên liệu'!$1:$1003,2,0)</f>
        <v>Sữa đặc có đường Việt Nam</v>
      </c>
      <c r="D136" s="18">
        <v>20</v>
      </c>
      <c r="E136" s="19">
        <f t="shared" si="25"/>
        <v>20</v>
      </c>
      <c r="F136" s="16">
        <f>VLOOKUP($B136,'Nguyên liệu'!$1:$1003,3,0)</f>
        <v>0</v>
      </c>
      <c r="G136" s="19">
        <f>VLOOKUP($B136,'Nguyên liệu'!$1:$1003,4,0)*D136/100</f>
        <v>67.2</v>
      </c>
      <c r="H136" s="19">
        <f>VLOOKUP($B136,'Nguyên liệu'!$1:$1003,5,0)*E136/100</f>
        <v>1.62</v>
      </c>
      <c r="I136" s="19">
        <f>VLOOKUP($B136,'Nguyên liệu'!$1:$1003,6,0)*E136/100</f>
        <v>0</v>
      </c>
      <c r="J136" s="19">
        <f>VLOOKUP($B136,'Nguyên liệu'!$1:$1003,7,0)*E136/100</f>
        <v>1.76</v>
      </c>
      <c r="K136" s="19">
        <f>VLOOKUP($B136,'Nguyên liệu'!$1:$1003,8,0)*E136/100</f>
        <v>0</v>
      </c>
      <c r="L136" s="19">
        <f>VLOOKUP($B136,'Nguyên liệu'!$1:$1003,9,0)*E136/100</f>
        <v>0</v>
      </c>
      <c r="M136" s="19">
        <f>VLOOKUP($B136,'Nguyên liệu'!$1:$1003,10,0)*E136/100</f>
        <v>0</v>
      </c>
    </row>
    <row r="137" spans="1:13" x14ac:dyDescent="0.25">
      <c r="A137" s="16"/>
      <c r="B137" s="17">
        <v>6005</v>
      </c>
      <c r="C137" s="16" t="str">
        <f>VLOOKUP($B137,'Nguyên liệu'!$1:$1003,2,0)</f>
        <v>Bơ thực vật</v>
      </c>
      <c r="D137" s="18">
        <v>10</v>
      </c>
      <c r="E137" s="19">
        <f t="shared" si="25"/>
        <v>10</v>
      </c>
      <c r="F137" s="16">
        <f>VLOOKUP($B137,'Nguyên liệu'!$1:$1003,3,0)</f>
        <v>0</v>
      </c>
      <c r="G137" s="19">
        <f>VLOOKUP($B137,'Nguyên liệu'!$1:$1003,4,0)*D137/100</f>
        <v>72.900000000000006</v>
      </c>
      <c r="H137" s="19">
        <f>VLOOKUP($B137,'Nguyên liệu'!$1:$1003,5,0)*E137/100</f>
        <v>0.05</v>
      </c>
      <c r="I137" s="19">
        <f>VLOOKUP($B137,'Nguyên liệu'!$1:$1003,6,0)*E137/100</f>
        <v>0.05</v>
      </c>
      <c r="J137" s="19">
        <f>VLOOKUP($B137,'Nguyên liệu'!$1:$1003,7,0)*E137/100</f>
        <v>8.07</v>
      </c>
      <c r="K137" s="19">
        <f>VLOOKUP($B137,'Nguyên liệu'!$1:$1003,8,0)*E137/100</f>
        <v>8.07</v>
      </c>
      <c r="L137" s="19">
        <f>VLOOKUP($B137,'Nguyên liệu'!$1:$1003,9,0)*E137/100</f>
        <v>0</v>
      </c>
      <c r="M137" s="19">
        <f>VLOOKUP($B137,'Nguyên liệu'!$1:$1003,10,0)*E137/100</f>
        <v>0</v>
      </c>
    </row>
    <row r="138" spans="1:13" x14ac:dyDescent="0.25">
      <c r="A138" s="16"/>
      <c r="B138" s="20" t="s">
        <v>33</v>
      </c>
      <c r="C138" s="16">
        <f>VLOOKUP($B138,'Nguyên liệu'!$1:$1003,2,0)</f>
        <v>0</v>
      </c>
      <c r="D138" s="21">
        <v>0</v>
      </c>
      <c r="E138" s="19">
        <f t="shared" si="25"/>
        <v>0</v>
      </c>
      <c r="F138" s="16">
        <f>VLOOKUP($B138,'Nguyên liệu'!$1:$1003,3,0)</f>
        <v>0</v>
      </c>
      <c r="G138" s="19">
        <f>VLOOKUP($B138,'Nguyên liệu'!$1:$1003,4,0)*D138/100</f>
        <v>0</v>
      </c>
      <c r="H138" s="19">
        <f>VLOOKUP($B138,'Nguyên liệu'!$1:$1003,5,0)*E138/100</f>
        <v>0</v>
      </c>
      <c r="I138" s="19">
        <f>VLOOKUP($B138,'Nguyên liệu'!$1:$1003,6,0)*E138/100</f>
        <v>0</v>
      </c>
      <c r="J138" s="19">
        <f>VLOOKUP($B138,'Nguyên liệu'!$1:$1003,7,0)*E138/100</f>
        <v>0</v>
      </c>
      <c r="K138" s="19">
        <f>VLOOKUP($B138,'Nguyên liệu'!$1:$1003,8,0)*E138/100</f>
        <v>0</v>
      </c>
      <c r="L138" s="19">
        <f>VLOOKUP($B138,'Nguyên liệu'!$1:$1003,9,0)*E138/100</f>
        <v>0</v>
      </c>
      <c r="M138" s="19">
        <f>VLOOKUP($B138,'Nguyên liệu'!$1:$1003,10,0)*E138/100</f>
        <v>0</v>
      </c>
    </row>
    <row r="139" spans="1:13" x14ac:dyDescent="0.25">
      <c r="A139" s="16"/>
      <c r="B139" s="20" t="s">
        <v>33</v>
      </c>
      <c r="C139" s="16">
        <f>VLOOKUP($B139,'Nguyên liệu'!$1:$1003,2,0)</f>
        <v>0</v>
      </c>
      <c r="D139" s="21">
        <v>0</v>
      </c>
      <c r="E139" s="19">
        <f t="shared" si="25"/>
        <v>0</v>
      </c>
      <c r="F139" s="16">
        <f>VLOOKUP($B139,'Nguyên liệu'!$1:$1003,3,0)</f>
        <v>0</v>
      </c>
      <c r="G139" s="19">
        <f>VLOOKUP($B139,'Nguyên liệu'!$1:$1003,4,0)*D139/100</f>
        <v>0</v>
      </c>
      <c r="H139" s="19">
        <f>VLOOKUP($B139,'Nguyên liệu'!$1:$1003,5,0)*E139/100</f>
        <v>0</v>
      </c>
      <c r="I139" s="19">
        <f>VLOOKUP($B139,'Nguyên liệu'!$1:$1003,6,0)*E139/100</f>
        <v>0</v>
      </c>
      <c r="J139" s="19">
        <f>VLOOKUP($B139,'Nguyên liệu'!$1:$1003,7,0)*E139/100</f>
        <v>0</v>
      </c>
      <c r="K139" s="19">
        <f>VLOOKUP($B139,'Nguyên liệu'!$1:$1003,8,0)*E139/100</f>
        <v>0</v>
      </c>
      <c r="L139" s="19">
        <f>VLOOKUP($B139,'Nguyên liệu'!$1:$1003,9,0)*E139/100</f>
        <v>0</v>
      </c>
      <c r="M139" s="19">
        <f>VLOOKUP($B139,'Nguyên liệu'!$1:$1003,10,0)*E139/100</f>
        <v>0</v>
      </c>
    </row>
    <row r="140" spans="1:13" x14ac:dyDescent="0.25">
      <c r="A140" s="16"/>
      <c r="B140" s="20" t="s">
        <v>33</v>
      </c>
      <c r="C140" s="16">
        <f>VLOOKUP($B140,'Nguyên liệu'!$1:$1003,2,0)</f>
        <v>0</v>
      </c>
      <c r="D140" s="21">
        <v>0</v>
      </c>
      <c r="E140" s="19">
        <f t="shared" si="25"/>
        <v>0</v>
      </c>
      <c r="F140" s="16">
        <f>VLOOKUP($B140,'Nguyên liệu'!$1:$1003,3,0)</f>
        <v>0</v>
      </c>
      <c r="G140" s="19">
        <f>VLOOKUP($B140,'Nguyên liệu'!$1:$1003,4,0)*D140/100</f>
        <v>0</v>
      </c>
      <c r="H140" s="19">
        <f>VLOOKUP($B140,'Nguyên liệu'!$1:$1003,5,0)*E140/100</f>
        <v>0</v>
      </c>
      <c r="I140" s="19">
        <f>VLOOKUP($B140,'Nguyên liệu'!$1:$1003,6,0)*E140/100</f>
        <v>0</v>
      </c>
      <c r="J140" s="19">
        <f>VLOOKUP($B140,'Nguyên liệu'!$1:$1003,7,0)*E140/100</f>
        <v>0</v>
      </c>
      <c r="K140" s="19">
        <f>VLOOKUP($B140,'Nguyên liệu'!$1:$1003,8,0)*E140/100</f>
        <v>0</v>
      </c>
      <c r="L140" s="19">
        <f>VLOOKUP($B140,'Nguyên liệu'!$1:$1003,9,0)*E140/100</f>
        <v>0</v>
      </c>
      <c r="M140" s="19">
        <f>VLOOKUP($B140,'Nguyên liệu'!$1:$1003,10,0)*E140/100</f>
        <v>0</v>
      </c>
    </row>
    <row r="141" spans="1:13" x14ac:dyDescent="0.25">
      <c r="A141" s="16"/>
      <c r="B141" s="20" t="s">
        <v>33</v>
      </c>
      <c r="C141" s="16">
        <f>VLOOKUP($B141,'Nguyên liệu'!$1:$1003,2,0)</f>
        <v>0</v>
      </c>
      <c r="D141" s="21">
        <v>0</v>
      </c>
      <c r="E141" s="19">
        <f t="shared" si="25"/>
        <v>0</v>
      </c>
      <c r="F141" s="16">
        <f>VLOOKUP($B141,'Nguyên liệu'!$1:$1003,3,0)</f>
        <v>0</v>
      </c>
      <c r="G141" s="19">
        <f>VLOOKUP($B141,'Nguyên liệu'!$1:$1003,4,0)*D141/100</f>
        <v>0</v>
      </c>
      <c r="H141" s="19">
        <f>VLOOKUP($B141,'Nguyên liệu'!$1:$1003,5,0)*E141/100</f>
        <v>0</v>
      </c>
      <c r="I141" s="19">
        <f>VLOOKUP($B141,'Nguyên liệu'!$1:$1003,6,0)*E141/100</f>
        <v>0</v>
      </c>
      <c r="J141" s="19">
        <f>VLOOKUP($B141,'Nguyên liệu'!$1:$1003,7,0)*E141/100</f>
        <v>0</v>
      </c>
      <c r="K141" s="19">
        <f>VLOOKUP($B141,'Nguyên liệu'!$1:$1003,8,0)*E141/100</f>
        <v>0</v>
      </c>
      <c r="L141" s="19">
        <f>VLOOKUP($B141,'Nguyên liệu'!$1:$1003,9,0)*E141/100</f>
        <v>0</v>
      </c>
      <c r="M141" s="19">
        <f>VLOOKUP($B141,'Nguyên liệu'!$1:$1003,10,0)*E141/100</f>
        <v>0</v>
      </c>
    </row>
    <row r="142" spans="1:13" x14ac:dyDescent="0.25">
      <c r="A142" s="16"/>
      <c r="B142" s="20" t="s">
        <v>33</v>
      </c>
      <c r="C142" s="16">
        <f>VLOOKUP($B142,'Nguyên liệu'!$1:$1003,2,0)</f>
        <v>0</v>
      </c>
      <c r="D142" s="21">
        <v>0</v>
      </c>
      <c r="E142" s="19">
        <f t="shared" si="25"/>
        <v>0</v>
      </c>
      <c r="F142" s="16">
        <f>VLOOKUP($B142,'Nguyên liệu'!$1:$1003,3,0)</f>
        <v>0</v>
      </c>
      <c r="G142" s="19">
        <f>VLOOKUP($B142,'Nguyên liệu'!$1:$1003,4,0)*D142/100</f>
        <v>0</v>
      </c>
      <c r="H142" s="19">
        <f>VLOOKUP($B142,'Nguyên liệu'!$1:$1003,5,0)*E142/100</f>
        <v>0</v>
      </c>
      <c r="I142" s="19">
        <f>VLOOKUP($B142,'Nguyên liệu'!$1:$1003,6,0)*E142/100</f>
        <v>0</v>
      </c>
      <c r="J142" s="19">
        <f>VLOOKUP($B142,'Nguyên liệu'!$1:$1003,7,0)*E142/100</f>
        <v>0</v>
      </c>
      <c r="K142" s="19">
        <f>VLOOKUP($B142,'Nguyên liệu'!$1:$1003,8,0)*E142/100</f>
        <v>0</v>
      </c>
      <c r="L142" s="19">
        <f>VLOOKUP($B142,'Nguyên liệu'!$1:$1003,9,0)*E142/100</f>
        <v>0</v>
      </c>
      <c r="M142" s="19">
        <f>VLOOKUP($B142,'Nguyên liệu'!$1:$1003,10,0)*E142/100</f>
        <v>0</v>
      </c>
    </row>
    <row r="143" spans="1:13" x14ac:dyDescent="0.25">
      <c r="A143" s="16"/>
      <c r="B143" s="20" t="s">
        <v>33</v>
      </c>
      <c r="C143" s="16">
        <f>VLOOKUP($B143,'Nguyên liệu'!$1:$1003,2,0)</f>
        <v>0</v>
      </c>
      <c r="D143" s="21">
        <v>0</v>
      </c>
      <c r="E143" s="19">
        <f t="shared" si="25"/>
        <v>0</v>
      </c>
      <c r="F143" s="16">
        <f>VLOOKUP($B143,'Nguyên liệu'!$1:$1003,3,0)</f>
        <v>0</v>
      </c>
      <c r="G143" s="19">
        <f>VLOOKUP($B143,'Nguyên liệu'!$1:$1003,4,0)*D143/100</f>
        <v>0</v>
      </c>
      <c r="H143" s="19">
        <f>VLOOKUP($B143,'Nguyên liệu'!$1:$1003,5,0)*E143/100</f>
        <v>0</v>
      </c>
      <c r="I143" s="19">
        <f>VLOOKUP($B143,'Nguyên liệu'!$1:$1003,6,0)*E143/100</f>
        <v>0</v>
      </c>
      <c r="J143" s="19">
        <f>VLOOKUP($B143,'Nguyên liệu'!$1:$1003,7,0)*E143/100</f>
        <v>0</v>
      </c>
      <c r="K143" s="19">
        <f>VLOOKUP($B143,'Nguyên liệu'!$1:$1003,8,0)*E143/100</f>
        <v>0</v>
      </c>
      <c r="L143" s="19">
        <f>VLOOKUP($B143,'Nguyên liệu'!$1:$1003,9,0)*E143/100</f>
        <v>0</v>
      </c>
      <c r="M143" s="19">
        <f>VLOOKUP($B143,'Nguyên liệu'!$1:$1003,10,0)*E143/100</f>
        <v>0</v>
      </c>
    </row>
    <row r="144" spans="1:13" x14ac:dyDescent="0.25">
      <c r="A144" s="16"/>
      <c r="B144" s="20" t="s">
        <v>33</v>
      </c>
      <c r="C144" s="16">
        <f>VLOOKUP($B144,'Nguyên liệu'!$1:$1003,2,0)</f>
        <v>0</v>
      </c>
      <c r="D144" s="21">
        <v>0</v>
      </c>
      <c r="E144" s="19">
        <f t="shared" si="25"/>
        <v>0</v>
      </c>
      <c r="F144" s="16">
        <f>VLOOKUP($B144,'Nguyên liệu'!$1:$1003,3,0)</f>
        <v>0</v>
      </c>
      <c r="G144" s="19">
        <f>VLOOKUP($B144,'Nguyên liệu'!$1:$1003,4,0)*D144/100</f>
        <v>0</v>
      </c>
      <c r="H144" s="19">
        <f>VLOOKUP($B144,'Nguyên liệu'!$1:$1003,5,0)*E144/100</f>
        <v>0</v>
      </c>
      <c r="I144" s="19">
        <f>VLOOKUP($B144,'Nguyên liệu'!$1:$1003,6,0)*E144/100</f>
        <v>0</v>
      </c>
      <c r="J144" s="19">
        <f>VLOOKUP($B144,'Nguyên liệu'!$1:$1003,7,0)*E144/100</f>
        <v>0</v>
      </c>
      <c r="K144" s="19">
        <f>VLOOKUP($B144,'Nguyên liệu'!$1:$1003,8,0)*E144/100</f>
        <v>0</v>
      </c>
      <c r="L144" s="19">
        <f>VLOOKUP($B144,'Nguyên liệu'!$1:$1003,9,0)*E144/100</f>
        <v>0</v>
      </c>
      <c r="M144" s="19">
        <f>VLOOKUP($B144,'Nguyên liệu'!$1:$1003,10,0)*E144/100</f>
        <v>0</v>
      </c>
    </row>
    <row r="145" spans="1:13" x14ac:dyDescent="0.25">
      <c r="A145" s="13" t="s">
        <v>607</v>
      </c>
      <c r="B145" s="14"/>
      <c r="C145" s="14" t="str">
        <f>VLOOKUP(A145,Sheet2!$1:$1012,2,0)</f>
        <v>Bánh mì không</v>
      </c>
      <c r="D145" s="15">
        <f t="shared" ref="D145:M145" si="26">SUM(D146:D155)</f>
        <v>100</v>
      </c>
      <c r="E145" s="15">
        <f t="shared" si="26"/>
        <v>100</v>
      </c>
      <c r="F145" s="15">
        <f t="shared" si="26"/>
        <v>0</v>
      </c>
      <c r="G145" s="15">
        <f t="shared" si="26"/>
        <v>249</v>
      </c>
      <c r="H145" s="15">
        <f t="shared" si="26"/>
        <v>7.9</v>
      </c>
      <c r="I145" s="15">
        <f t="shared" si="26"/>
        <v>7.9</v>
      </c>
      <c r="J145" s="15">
        <f t="shared" si="26"/>
        <v>0.8</v>
      </c>
      <c r="K145" s="15">
        <f t="shared" si="26"/>
        <v>0.8</v>
      </c>
      <c r="L145" s="15">
        <f t="shared" si="26"/>
        <v>0.2</v>
      </c>
      <c r="M145" s="15">
        <f t="shared" si="26"/>
        <v>0</v>
      </c>
    </row>
    <row r="146" spans="1:13" x14ac:dyDescent="0.25">
      <c r="A146" s="16"/>
      <c r="B146" s="17">
        <v>1012</v>
      </c>
      <c r="C146" s="16" t="str">
        <f>VLOOKUP($B146,'Nguyên liệu'!$1:$1003,2,0)</f>
        <v>Bánh mỳ (baguette)</v>
      </c>
      <c r="D146" s="18">
        <v>100</v>
      </c>
      <c r="E146" s="19">
        <f t="shared" ref="E146:E155" si="27">D146*(100-F146)%</f>
        <v>100</v>
      </c>
      <c r="F146" s="16">
        <f>VLOOKUP($B146,'Nguyên liệu'!$1:$1003,3,0)</f>
        <v>0</v>
      </c>
      <c r="G146" s="19">
        <f>VLOOKUP($B146,'Nguyên liệu'!$1:$1003,4,0)*D146/100</f>
        <v>249</v>
      </c>
      <c r="H146" s="19">
        <f>VLOOKUP($B146,'Nguyên liệu'!$1:$1003,5,0)*E146/100</f>
        <v>7.9</v>
      </c>
      <c r="I146" s="19">
        <f>VLOOKUP($B146,'Nguyên liệu'!$1:$1003,6,0)*E146/100</f>
        <v>7.9</v>
      </c>
      <c r="J146" s="19">
        <f>VLOOKUP($B146,'Nguyên liệu'!$1:$1003,7,0)*E146/100</f>
        <v>0.8</v>
      </c>
      <c r="K146" s="19">
        <f>VLOOKUP($B146,'Nguyên liệu'!$1:$1003,8,0)*E146/100</f>
        <v>0.8</v>
      </c>
      <c r="L146" s="19">
        <f>VLOOKUP($B146,'Nguyên liệu'!$1:$1003,9,0)*E146/100</f>
        <v>0.2</v>
      </c>
      <c r="M146" s="19">
        <f>VLOOKUP($B146,'Nguyên liệu'!$1:$1003,10,0)*E146/100</f>
        <v>0</v>
      </c>
    </row>
    <row r="147" spans="1:13" x14ac:dyDescent="0.25">
      <c r="A147" s="16"/>
      <c r="B147" s="20" t="s">
        <v>33</v>
      </c>
      <c r="C147" s="16">
        <f>VLOOKUP($B147,'Nguyên liệu'!$1:$1003,2,0)</f>
        <v>0</v>
      </c>
      <c r="D147" s="21">
        <v>0</v>
      </c>
      <c r="E147" s="19">
        <f t="shared" si="27"/>
        <v>0</v>
      </c>
      <c r="F147" s="16">
        <f>VLOOKUP($B147,'Nguyên liệu'!$1:$1003,3,0)</f>
        <v>0</v>
      </c>
      <c r="G147" s="19">
        <f>VLOOKUP($B147,'Nguyên liệu'!$1:$1003,4,0)*D147/100</f>
        <v>0</v>
      </c>
      <c r="H147" s="19">
        <f>VLOOKUP($B147,'Nguyên liệu'!$1:$1003,5,0)*E147/100</f>
        <v>0</v>
      </c>
      <c r="I147" s="19">
        <f>VLOOKUP($B147,'Nguyên liệu'!$1:$1003,6,0)*E147/100</f>
        <v>0</v>
      </c>
      <c r="J147" s="19">
        <f>VLOOKUP($B147,'Nguyên liệu'!$1:$1003,7,0)*E147/100</f>
        <v>0</v>
      </c>
      <c r="K147" s="19">
        <f>VLOOKUP($B147,'Nguyên liệu'!$1:$1003,8,0)*E147/100</f>
        <v>0</v>
      </c>
      <c r="L147" s="19">
        <f>VLOOKUP($B147,'Nguyên liệu'!$1:$1003,9,0)*E147/100</f>
        <v>0</v>
      </c>
      <c r="M147" s="19">
        <f>VLOOKUP($B147,'Nguyên liệu'!$1:$1003,10,0)*E147/100</f>
        <v>0</v>
      </c>
    </row>
    <row r="148" spans="1:13" x14ac:dyDescent="0.25">
      <c r="A148" s="16"/>
      <c r="B148" s="20" t="s">
        <v>33</v>
      </c>
      <c r="C148" s="16">
        <f>VLOOKUP($B148,'Nguyên liệu'!$1:$1003,2,0)</f>
        <v>0</v>
      </c>
      <c r="D148" s="21">
        <v>0</v>
      </c>
      <c r="E148" s="19">
        <f t="shared" si="27"/>
        <v>0</v>
      </c>
      <c r="F148" s="16">
        <f>VLOOKUP($B148,'Nguyên liệu'!$1:$1003,3,0)</f>
        <v>0</v>
      </c>
      <c r="G148" s="19">
        <f>VLOOKUP($B148,'Nguyên liệu'!$1:$1003,4,0)*D148/100</f>
        <v>0</v>
      </c>
      <c r="H148" s="19">
        <f>VLOOKUP($B148,'Nguyên liệu'!$1:$1003,5,0)*E148/100</f>
        <v>0</v>
      </c>
      <c r="I148" s="19">
        <f>VLOOKUP($B148,'Nguyên liệu'!$1:$1003,6,0)*E148/100</f>
        <v>0</v>
      </c>
      <c r="J148" s="19">
        <f>VLOOKUP($B148,'Nguyên liệu'!$1:$1003,7,0)*E148/100</f>
        <v>0</v>
      </c>
      <c r="K148" s="19">
        <f>VLOOKUP($B148,'Nguyên liệu'!$1:$1003,8,0)*E148/100</f>
        <v>0</v>
      </c>
      <c r="L148" s="19">
        <f>VLOOKUP($B148,'Nguyên liệu'!$1:$1003,9,0)*E148/100</f>
        <v>0</v>
      </c>
      <c r="M148" s="19">
        <f>VLOOKUP($B148,'Nguyên liệu'!$1:$1003,10,0)*E148/100</f>
        <v>0</v>
      </c>
    </row>
    <row r="149" spans="1:13" x14ac:dyDescent="0.25">
      <c r="A149" s="16"/>
      <c r="B149" s="20" t="s">
        <v>33</v>
      </c>
      <c r="C149" s="16">
        <f>VLOOKUP($B149,'Nguyên liệu'!$1:$1003,2,0)</f>
        <v>0</v>
      </c>
      <c r="D149" s="21">
        <v>0</v>
      </c>
      <c r="E149" s="19">
        <f t="shared" si="27"/>
        <v>0</v>
      </c>
      <c r="F149" s="16">
        <f>VLOOKUP($B149,'Nguyên liệu'!$1:$1003,3,0)</f>
        <v>0</v>
      </c>
      <c r="G149" s="19">
        <f>VLOOKUP($B149,'Nguyên liệu'!$1:$1003,4,0)*D149/100</f>
        <v>0</v>
      </c>
      <c r="H149" s="19">
        <f>VLOOKUP($B149,'Nguyên liệu'!$1:$1003,5,0)*E149/100</f>
        <v>0</v>
      </c>
      <c r="I149" s="19">
        <f>VLOOKUP($B149,'Nguyên liệu'!$1:$1003,6,0)*E149/100</f>
        <v>0</v>
      </c>
      <c r="J149" s="19">
        <f>VLOOKUP($B149,'Nguyên liệu'!$1:$1003,7,0)*E149/100</f>
        <v>0</v>
      </c>
      <c r="K149" s="19">
        <f>VLOOKUP($B149,'Nguyên liệu'!$1:$1003,8,0)*E149/100</f>
        <v>0</v>
      </c>
      <c r="L149" s="19">
        <f>VLOOKUP($B149,'Nguyên liệu'!$1:$1003,9,0)*E149/100</f>
        <v>0</v>
      </c>
      <c r="M149" s="19">
        <f>VLOOKUP($B149,'Nguyên liệu'!$1:$1003,10,0)*E149/100</f>
        <v>0</v>
      </c>
    </row>
    <row r="150" spans="1:13" x14ac:dyDescent="0.25">
      <c r="A150" s="16"/>
      <c r="B150" s="20" t="s">
        <v>33</v>
      </c>
      <c r="C150" s="16">
        <f>VLOOKUP($B150,'Nguyên liệu'!$1:$1003,2,0)</f>
        <v>0</v>
      </c>
      <c r="D150" s="21">
        <v>0</v>
      </c>
      <c r="E150" s="19">
        <f t="shared" si="27"/>
        <v>0</v>
      </c>
      <c r="F150" s="16">
        <f>VLOOKUP($B150,'Nguyên liệu'!$1:$1003,3,0)</f>
        <v>0</v>
      </c>
      <c r="G150" s="19">
        <f>VLOOKUP($B150,'Nguyên liệu'!$1:$1003,4,0)*D150/100</f>
        <v>0</v>
      </c>
      <c r="H150" s="19">
        <f>VLOOKUP($B150,'Nguyên liệu'!$1:$1003,5,0)*E150/100</f>
        <v>0</v>
      </c>
      <c r="I150" s="19">
        <f>VLOOKUP($B150,'Nguyên liệu'!$1:$1003,6,0)*E150/100</f>
        <v>0</v>
      </c>
      <c r="J150" s="19">
        <f>VLOOKUP($B150,'Nguyên liệu'!$1:$1003,7,0)*E150/100</f>
        <v>0</v>
      </c>
      <c r="K150" s="19">
        <f>VLOOKUP($B150,'Nguyên liệu'!$1:$1003,8,0)*E150/100</f>
        <v>0</v>
      </c>
      <c r="L150" s="19">
        <f>VLOOKUP($B150,'Nguyên liệu'!$1:$1003,9,0)*E150/100</f>
        <v>0</v>
      </c>
      <c r="M150" s="19">
        <f>VLOOKUP($B150,'Nguyên liệu'!$1:$1003,10,0)*E150/100</f>
        <v>0</v>
      </c>
    </row>
    <row r="151" spans="1:13" x14ac:dyDescent="0.25">
      <c r="A151" s="16"/>
      <c r="B151" s="20" t="s">
        <v>33</v>
      </c>
      <c r="C151" s="16">
        <f>VLOOKUP($B151,'Nguyên liệu'!$1:$1003,2,0)</f>
        <v>0</v>
      </c>
      <c r="D151" s="21">
        <v>0</v>
      </c>
      <c r="E151" s="19">
        <f t="shared" si="27"/>
        <v>0</v>
      </c>
      <c r="F151" s="16">
        <f>VLOOKUP($B151,'Nguyên liệu'!$1:$1003,3,0)</f>
        <v>0</v>
      </c>
      <c r="G151" s="19">
        <f>VLOOKUP($B151,'Nguyên liệu'!$1:$1003,4,0)*D151/100</f>
        <v>0</v>
      </c>
      <c r="H151" s="19">
        <f>VLOOKUP($B151,'Nguyên liệu'!$1:$1003,5,0)*E151/100</f>
        <v>0</v>
      </c>
      <c r="I151" s="19">
        <f>VLOOKUP($B151,'Nguyên liệu'!$1:$1003,6,0)*E151/100</f>
        <v>0</v>
      </c>
      <c r="J151" s="19">
        <f>VLOOKUP($B151,'Nguyên liệu'!$1:$1003,7,0)*E151/100</f>
        <v>0</v>
      </c>
      <c r="K151" s="19">
        <f>VLOOKUP($B151,'Nguyên liệu'!$1:$1003,8,0)*E151/100</f>
        <v>0</v>
      </c>
      <c r="L151" s="19">
        <f>VLOOKUP($B151,'Nguyên liệu'!$1:$1003,9,0)*E151/100</f>
        <v>0</v>
      </c>
      <c r="M151" s="19">
        <f>VLOOKUP($B151,'Nguyên liệu'!$1:$1003,10,0)*E151/100</f>
        <v>0</v>
      </c>
    </row>
    <row r="152" spans="1:13" x14ac:dyDescent="0.25">
      <c r="A152" s="16"/>
      <c r="B152" s="20" t="s">
        <v>33</v>
      </c>
      <c r="C152" s="16">
        <f>VLOOKUP($B152,'Nguyên liệu'!$1:$1003,2,0)</f>
        <v>0</v>
      </c>
      <c r="D152" s="21">
        <v>0</v>
      </c>
      <c r="E152" s="19">
        <f t="shared" si="27"/>
        <v>0</v>
      </c>
      <c r="F152" s="16">
        <f>VLOOKUP($B152,'Nguyên liệu'!$1:$1003,3,0)</f>
        <v>0</v>
      </c>
      <c r="G152" s="19">
        <f>VLOOKUP($B152,'Nguyên liệu'!$1:$1003,4,0)*D152/100</f>
        <v>0</v>
      </c>
      <c r="H152" s="19">
        <f>VLOOKUP($B152,'Nguyên liệu'!$1:$1003,5,0)*E152/100</f>
        <v>0</v>
      </c>
      <c r="I152" s="19">
        <f>VLOOKUP($B152,'Nguyên liệu'!$1:$1003,6,0)*E152/100</f>
        <v>0</v>
      </c>
      <c r="J152" s="19">
        <f>VLOOKUP($B152,'Nguyên liệu'!$1:$1003,7,0)*E152/100</f>
        <v>0</v>
      </c>
      <c r="K152" s="19">
        <f>VLOOKUP($B152,'Nguyên liệu'!$1:$1003,8,0)*E152/100</f>
        <v>0</v>
      </c>
      <c r="L152" s="19">
        <f>VLOOKUP($B152,'Nguyên liệu'!$1:$1003,9,0)*E152/100</f>
        <v>0</v>
      </c>
      <c r="M152" s="19">
        <f>VLOOKUP($B152,'Nguyên liệu'!$1:$1003,10,0)*E152/100</f>
        <v>0</v>
      </c>
    </row>
    <row r="153" spans="1:13" x14ac:dyDescent="0.25">
      <c r="A153" s="16"/>
      <c r="B153" s="20" t="s">
        <v>33</v>
      </c>
      <c r="C153" s="16">
        <f>VLOOKUP($B153,'Nguyên liệu'!$1:$1003,2,0)</f>
        <v>0</v>
      </c>
      <c r="D153" s="21">
        <v>0</v>
      </c>
      <c r="E153" s="19">
        <f t="shared" si="27"/>
        <v>0</v>
      </c>
      <c r="F153" s="16">
        <f>VLOOKUP($B153,'Nguyên liệu'!$1:$1003,3,0)</f>
        <v>0</v>
      </c>
      <c r="G153" s="19">
        <f>VLOOKUP($B153,'Nguyên liệu'!$1:$1003,4,0)*D153/100</f>
        <v>0</v>
      </c>
      <c r="H153" s="19">
        <f>VLOOKUP($B153,'Nguyên liệu'!$1:$1003,5,0)*E153/100</f>
        <v>0</v>
      </c>
      <c r="I153" s="19">
        <f>VLOOKUP($B153,'Nguyên liệu'!$1:$1003,6,0)*E153/100</f>
        <v>0</v>
      </c>
      <c r="J153" s="19">
        <f>VLOOKUP($B153,'Nguyên liệu'!$1:$1003,7,0)*E153/100</f>
        <v>0</v>
      </c>
      <c r="K153" s="19">
        <f>VLOOKUP($B153,'Nguyên liệu'!$1:$1003,8,0)*E153/100</f>
        <v>0</v>
      </c>
      <c r="L153" s="19">
        <f>VLOOKUP($B153,'Nguyên liệu'!$1:$1003,9,0)*E153/100</f>
        <v>0</v>
      </c>
      <c r="M153" s="19">
        <f>VLOOKUP($B153,'Nguyên liệu'!$1:$1003,10,0)*E153/100</f>
        <v>0</v>
      </c>
    </row>
    <row r="154" spans="1:13" x14ac:dyDescent="0.25">
      <c r="A154" s="16"/>
      <c r="B154" s="20" t="s">
        <v>33</v>
      </c>
      <c r="C154" s="16">
        <f>VLOOKUP($B154,'Nguyên liệu'!$1:$1003,2,0)</f>
        <v>0</v>
      </c>
      <c r="D154" s="21">
        <v>0</v>
      </c>
      <c r="E154" s="19">
        <f t="shared" si="27"/>
        <v>0</v>
      </c>
      <c r="F154" s="16">
        <f>VLOOKUP($B154,'Nguyên liệu'!$1:$1003,3,0)</f>
        <v>0</v>
      </c>
      <c r="G154" s="19">
        <f>VLOOKUP($B154,'Nguyên liệu'!$1:$1003,4,0)*D154/100</f>
        <v>0</v>
      </c>
      <c r="H154" s="19">
        <f>VLOOKUP($B154,'Nguyên liệu'!$1:$1003,5,0)*E154/100</f>
        <v>0</v>
      </c>
      <c r="I154" s="19">
        <f>VLOOKUP($B154,'Nguyên liệu'!$1:$1003,6,0)*E154/100</f>
        <v>0</v>
      </c>
      <c r="J154" s="19">
        <f>VLOOKUP($B154,'Nguyên liệu'!$1:$1003,7,0)*E154/100</f>
        <v>0</v>
      </c>
      <c r="K154" s="19">
        <f>VLOOKUP($B154,'Nguyên liệu'!$1:$1003,8,0)*E154/100</f>
        <v>0</v>
      </c>
      <c r="L154" s="19">
        <f>VLOOKUP($B154,'Nguyên liệu'!$1:$1003,9,0)*E154/100</f>
        <v>0</v>
      </c>
      <c r="M154" s="19">
        <f>VLOOKUP($B154,'Nguyên liệu'!$1:$1003,10,0)*E154/100</f>
        <v>0</v>
      </c>
    </row>
    <row r="155" spans="1:13" x14ac:dyDescent="0.25">
      <c r="A155" s="16"/>
      <c r="B155" s="20" t="s">
        <v>33</v>
      </c>
      <c r="C155" s="16">
        <f>VLOOKUP($B155,'Nguyên liệu'!$1:$1003,2,0)</f>
        <v>0</v>
      </c>
      <c r="D155" s="21">
        <v>0</v>
      </c>
      <c r="E155" s="19">
        <f t="shared" si="27"/>
        <v>0</v>
      </c>
      <c r="F155" s="16">
        <f>VLOOKUP($B155,'Nguyên liệu'!$1:$1003,3,0)</f>
        <v>0</v>
      </c>
      <c r="G155" s="19">
        <f>VLOOKUP($B155,'Nguyên liệu'!$1:$1003,4,0)*D155/100</f>
        <v>0</v>
      </c>
      <c r="H155" s="19">
        <f>VLOOKUP($B155,'Nguyên liệu'!$1:$1003,5,0)*E155/100</f>
        <v>0</v>
      </c>
      <c r="I155" s="19">
        <f>VLOOKUP($B155,'Nguyên liệu'!$1:$1003,6,0)*E155/100</f>
        <v>0</v>
      </c>
      <c r="J155" s="19">
        <f>VLOOKUP($B155,'Nguyên liệu'!$1:$1003,7,0)*E155/100</f>
        <v>0</v>
      </c>
      <c r="K155" s="19">
        <f>VLOOKUP($B155,'Nguyên liệu'!$1:$1003,8,0)*E155/100</f>
        <v>0</v>
      </c>
      <c r="L155" s="19">
        <f>VLOOKUP($B155,'Nguyên liệu'!$1:$1003,9,0)*E155/100</f>
        <v>0</v>
      </c>
      <c r="M155" s="19">
        <f>VLOOKUP($B155,'Nguyên liệu'!$1:$1003,10,0)*E155/100</f>
        <v>0</v>
      </c>
    </row>
    <row r="156" spans="1:13" x14ac:dyDescent="0.25">
      <c r="A156" s="13" t="s">
        <v>609</v>
      </c>
      <c r="B156" s="14"/>
      <c r="C156" s="14" t="str">
        <f>VLOOKUP(A156,Sheet2!$1:$1012,2,0)</f>
        <v>Bò kho</v>
      </c>
      <c r="D156" s="15">
        <f t="shared" ref="D156:M156" si="28">SUM(D157:D166)</f>
        <v>100</v>
      </c>
      <c r="E156" s="15">
        <f t="shared" si="28"/>
        <v>90.69</v>
      </c>
      <c r="F156" s="15">
        <f t="shared" si="28"/>
        <v>115.5</v>
      </c>
      <c r="G156" s="15">
        <f t="shared" si="28"/>
        <v>131.19</v>
      </c>
      <c r="H156" s="15">
        <f t="shared" si="28"/>
        <v>4.50305</v>
      </c>
      <c r="I156" s="15">
        <f t="shared" si="28"/>
        <v>1.2230499999999997</v>
      </c>
      <c r="J156" s="15">
        <f t="shared" si="28"/>
        <v>9.7031199999999984</v>
      </c>
      <c r="K156" s="15">
        <f t="shared" si="28"/>
        <v>5.5831200000000001</v>
      </c>
      <c r="L156" s="15">
        <f t="shared" si="28"/>
        <v>1.6234999999999999</v>
      </c>
      <c r="M156" s="15">
        <f t="shared" si="28"/>
        <v>0</v>
      </c>
    </row>
    <row r="157" spans="1:13" x14ac:dyDescent="0.25">
      <c r="A157" s="16"/>
      <c r="B157" s="17">
        <v>11017</v>
      </c>
      <c r="C157" s="16" t="str">
        <f>VLOOKUP($B157,'Nguyên liệu'!$1:$1003,2,0)</f>
        <v>Thịt bò hộp</v>
      </c>
      <c r="D157" s="18">
        <v>20</v>
      </c>
      <c r="E157" s="19">
        <f t="shared" ref="E157:E166" si="29">D157*(100-F157)%</f>
        <v>20</v>
      </c>
      <c r="F157" s="16">
        <f>VLOOKUP($B157,'Nguyên liệu'!$1:$1003,3,0)</f>
        <v>0</v>
      </c>
      <c r="G157" s="19">
        <f>VLOOKUP($B157,'Nguyên liệu'!$1:$1003,4,0)*D157/100</f>
        <v>50.2</v>
      </c>
      <c r="H157" s="19">
        <f>VLOOKUP($B157,'Nguyên liệu'!$1:$1003,5,0)*E157/100</f>
        <v>3.28</v>
      </c>
      <c r="I157" s="19">
        <f>VLOOKUP($B157,'Nguyên liệu'!$1:$1003,6,0)*E157/100</f>
        <v>0</v>
      </c>
      <c r="J157" s="19">
        <f>VLOOKUP($B157,'Nguyên liệu'!$1:$1003,7,0)*E157/100</f>
        <v>4.12</v>
      </c>
      <c r="K157" s="19">
        <f>VLOOKUP($B157,'Nguyên liệu'!$1:$1003,8,0)*E157/100</f>
        <v>0</v>
      </c>
      <c r="L157" s="19">
        <f>VLOOKUP($B157,'Nguyên liệu'!$1:$1003,9,0)*E157/100</f>
        <v>0</v>
      </c>
      <c r="M157" s="19">
        <f>VLOOKUP($B157,'Nguyên liệu'!$1:$1003,10,0)*E157/100</f>
        <v>0</v>
      </c>
    </row>
    <row r="158" spans="1:13" x14ac:dyDescent="0.25">
      <c r="A158" s="16"/>
      <c r="B158" s="17">
        <v>13001</v>
      </c>
      <c r="C158" s="16" t="str">
        <f>VLOOKUP($B158,'Nguyên liệu'!$1:$1003,2,0)</f>
        <v>Cary bột</v>
      </c>
      <c r="D158" s="18">
        <v>5</v>
      </c>
      <c r="E158" s="19">
        <f t="shared" si="29"/>
        <v>5</v>
      </c>
      <c r="F158" s="16">
        <f>VLOOKUP($B158,'Nguyên liệu'!$1:$1003,3,0)</f>
        <v>0</v>
      </c>
      <c r="G158" s="19">
        <f>VLOOKUP($B158,'Nguyên liệu'!$1:$1003,4,0)*D158/100</f>
        <v>14.15</v>
      </c>
      <c r="H158" s="19">
        <f>VLOOKUP($B158,'Nguyên liệu'!$1:$1003,5,0)*E158/100</f>
        <v>0.41</v>
      </c>
      <c r="I158" s="19">
        <f>VLOOKUP($B158,'Nguyên liệu'!$1:$1003,6,0)*E158/100</f>
        <v>0.41</v>
      </c>
      <c r="J158" s="19">
        <f>VLOOKUP($B158,'Nguyên liệu'!$1:$1003,7,0)*E158/100</f>
        <v>0.36499999999999999</v>
      </c>
      <c r="K158" s="19">
        <f>VLOOKUP($B158,'Nguyên liệu'!$1:$1003,8,0)*E158/100</f>
        <v>0.36499999999999999</v>
      </c>
      <c r="L158" s="19">
        <f>VLOOKUP($B158,'Nguyên liệu'!$1:$1003,9,0)*E158/100</f>
        <v>0.44500000000000001</v>
      </c>
      <c r="M158" s="19">
        <f>VLOOKUP($B158,'Nguyên liệu'!$1:$1003,10,0)*E158/100</f>
        <v>0</v>
      </c>
    </row>
    <row r="159" spans="1:13" x14ac:dyDescent="0.25">
      <c r="A159" s="16"/>
      <c r="B159" s="17">
        <v>6012</v>
      </c>
      <c r="C159" s="16" t="str">
        <f>VLOOKUP($B159,'Nguyên liệu'!$1:$1003,2,0)</f>
        <v>Dầu mè</v>
      </c>
      <c r="D159" s="18">
        <v>5</v>
      </c>
      <c r="E159" s="19">
        <f t="shared" si="29"/>
        <v>5</v>
      </c>
      <c r="F159" s="16">
        <f>VLOOKUP($B159,'Nguyên liệu'!$1:$1003,3,0)</f>
        <v>0</v>
      </c>
      <c r="G159" s="19">
        <f>VLOOKUP($B159,'Nguyên liệu'!$1:$1003,4,0)*D159/100</f>
        <v>45</v>
      </c>
      <c r="H159" s="19">
        <f>VLOOKUP($B159,'Nguyên liệu'!$1:$1003,5,0)*E159/100</f>
        <v>0</v>
      </c>
      <c r="I159" s="19">
        <f>VLOOKUP($B159,'Nguyên liệu'!$1:$1003,6,0)*E159/100</f>
        <v>0</v>
      </c>
      <c r="J159" s="19">
        <f>VLOOKUP($B159,'Nguyên liệu'!$1:$1003,7,0)*E159/100</f>
        <v>5</v>
      </c>
      <c r="K159" s="19">
        <f>VLOOKUP($B159,'Nguyên liệu'!$1:$1003,8,0)*E159/100</f>
        <v>5</v>
      </c>
      <c r="L159" s="19">
        <f>VLOOKUP($B159,'Nguyên liệu'!$1:$1003,9,0)*E159/100</f>
        <v>0</v>
      </c>
      <c r="M159" s="19">
        <f>VLOOKUP($B159,'Nguyên liệu'!$1:$1003,10,0)*E159/100</f>
        <v>0</v>
      </c>
    </row>
    <row r="160" spans="1:13" x14ac:dyDescent="0.25">
      <c r="A160" s="16"/>
      <c r="B160" s="17">
        <v>4039</v>
      </c>
      <c r="C160" s="16" t="str">
        <f>VLOOKUP($B160,'Nguyên liệu'!$1:$1003,2,0)</f>
        <v>Hành tây</v>
      </c>
      <c r="D160" s="18">
        <v>10</v>
      </c>
      <c r="E160" s="19">
        <f t="shared" si="29"/>
        <v>8.2999999999999989</v>
      </c>
      <c r="F160" s="16">
        <f>VLOOKUP($B160,'Nguyên liệu'!$1:$1003,3,0)</f>
        <v>17</v>
      </c>
      <c r="G160" s="19">
        <f>VLOOKUP($B160,'Nguyên liệu'!$1:$1003,4,0)*D160/100</f>
        <v>4.0999999999999996</v>
      </c>
      <c r="H160" s="19">
        <f>VLOOKUP($B160,'Nguyên liệu'!$1:$1003,5,0)*E160/100</f>
        <v>0.14939999999999998</v>
      </c>
      <c r="I160" s="19">
        <f>VLOOKUP($B160,'Nguyên liệu'!$1:$1003,6,0)*E160/100</f>
        <v>0.14939999999999998</v>
      </c>
      <c r="J160" s="19">
        <f>VLOOKUP($B160,'Nguyên liệu'!$1:$1003,7,0)*E160/100</f>
        <v>8.3000000000000001E-3</v>
      </c>
      <c r="K160" s="19">
        <f>VLOOKUP($B160,'Nguyên liệu'!$1:$1003,8,0)*E160/100</f>
        <v>8.3000000000000001E-3</v>
      </c>
      <c r="L160" s="19">
        <f>VLOOKUP($B160,'Nguyên liệu'!$1:$1003,9,0)*E160/100</f>
        <v>9.1299999999999992E-2</v>
      </c>
      <c r="M160" s="19">
        <f>VLOOKUP($B160,'Nguyên liệu'!$1:$1003,10,0)*E160/100</f>
        <v>0</v>
      </c>
    </row>
    <row r="161" spans="1:13" x14ac:dyDescent="0.25">
      <c r="A161" s="16"/>
      <c r="B161" s="17">
        <v>4007</v>
      </c>
      <c r="C161" s="16" t="str">
        <f>VLOOKUP($B161,'Nguyên liệu'!$1:$1003,2,0)</f>
        <v>Cà rốt ( củ đỏ, vàng)</v>
      </c>
      <c r="D161" s="18">
        <v>10</v>
      </c>
      <c r="E161" s="19">
        <f t="shared" si="29"/>
        <v>8.9499999999999993</v>
      </c>
      <c r="F161" s="16">
        <f>VLOOKUP($B161,'Nguyên liệu'!$1:$1003,3,0)</f>
        <v>10.5</v>
      </c>
      <c r="G161" s="19">
        <f>VLOOKUP($B161,'Nguyên liệu'!$1:$1003,4,0)*D161/100</f>
        <v>3.9</v>
      </c>
      <c r="H161" s="19">
        <f>VLOOKUP($B161,'Nguyên liệu'!$1:$1003,5,0)*E161/100</f>
        <v>0.13424999999999998</v>
      </c>
      <c r="I161" s="19">
        <f>VLOOKUP($B161,'Nguyên liệu'!$1:$1003,6,0)*E161/100</f>
        <v>0.13424999999999998</v>
      </c>
      <c r="J161" s="19">
        <f>VLOOKUP($B161,'Nguyên liệu'!$1:$1003,7,0)*E161/100</f>
        <v>1.7899999999999999E-2</v>
      </c>
      <c r="K161" s="19">
        <f>VLOOKUP($B161,'Nguyên liệu'!$1:$1003,8,0)*E161/100</f>
        <v>1.7899999999999999E-2</v>
      </c>
      <c r="L161" s="19">
        <f>VLOOKUP($B161,'Nguyên liệu'!$1:$1003,9,0)*E161/100</f>
        <v>0.10739999999999998</v>
      </c>
      <c r="M161" s="19">
        <f>VLOOKUP($B161,'Nguyên liệu'!$1:$1003,10,0)*E161/100</f>
        <v>0</v>
      </c>
    </row>
    <row r="162" spans="1:13" x14ac:dyDescent="0.25">
      <c r="A162" s="16"/>
      <c r="B162" s="17">
        <v>4053</v>
      </c>
      <c r="C162" s="16" t="str">
        <f>VLOOKUP($B162,'Nguyên liệu'!$1:$1003,2,0)</f>
        <v>Măng tre</v>
      </c>
      <c r="D162" s="18">
        <v>10</v>
      </c>
      <c r="E162" s="19">
        <f t="shared" si="29"/>
        <v>5</v>
      </c>
      <c r="F162" s="16">
        <f>VLOOKUP($B162,'Nguyên liệu'!$1:$1003,3,0)</f>
        <v>50</v>
      </c>
      <c r="G162" s="19">
        <f>VLOOKUP($B162,'Nguyên liệu'!$1:$1003,4,0)*D162/100</f>
        <v>1.5</v>
      </c>
      <c r="H162" s="19">
        <f>VLOOKUP($B162,'Nguyên liệu'!$1:$1003,5,0)*E162/100</f>
        <v>8.5000000000000006E-2</v>
      </c>
      <c r="I162" s="19">
        <f>VLOOKUP($B162,'Nguyên liệu'!$1:$1003,6,0)*E162/100</f>
        <v>8.5000000000000006E-2</v>
      </c>
      <c r="J162" s="19">
        <f>VLOOKUP($B162,'Nguyên liệu'!$1:$1003,7,0)*E162/100</f>
        <v>1.4999999999999999E-2</v>
      </c>
      <c r="K162" s="19">
        <f>VLOOKUP($B162,'Nguyên liệu'!$1:$1003,8,0)*E162/100</f>
        <v>1.4999999999999999E-2</v>
      </c>
      <c r="L162" s="19">
        <f>VLOOKUP($B162,'Nguyên liệu'!$1:$1003,9,0)*E162/100</f>
        <v>0.20499999999999999</v>
      </c>
      <c r="M162" s="19">
        <f>VLOOKUP($B162,'Nguyên liệu'!$1:$1003,10,0)*E162/100</f>
        <v>0</v>
      </c>
    </row>
    <row r="163" spans="1:13" x14ac:dyDescent="0.25">
      <c r="A163" s="16"/>
      <c r="B163" s="17">
        <v>4061</v>
      </c>
      <c r="C163" s="16" t="str">
        <f>VLOOKUP($B163,'Nguyên liệu'!$1:$1003,2,0)</f>
        <v>Ớt đỏ to</v>
      </c>
      <c r="D163" s="18">
        <v>2</v>
      </c>
      <c r="E163" s="19">
        <f t="shared" si="29"/>
        <v>1.64</v>
      </c>
      <c r="F163" s="16">
        <f>VLOOKUP($B163,'Nguyên liệu'!$1:$1003,3,0)</f>
        <v>18</v>
      </c>
      <c r="G163" s="19">
        <f>VLOOKUP($B163,'Nguyên liệu'!$1:$1003,4,0)*D163/100</f>
        <v>0.46</v>
      </c>
      <c r="H163" s="19">
        <f>VLOOKUP($B163,'Nguyên liệu'!$1:$1003,5,0)*E163/100</f>
        <v>1.6399999999999998E-2</v>
      </c>
      <c r="I163" s="19">
        <f>VLOOKUP($B163,'Nguyên liệu'!$1:$1003,6,0)*E163/100</f>
        <v>1.6399999999999998E-2</v>
      </c>
      <c r="J163" s="19">
        <f>VLOOKUP($B163,'Nguyên liệu'!$1:$1003,7,0)*E163/100</f>
        <v>4.919999999999999E-3</v>
      </c>
      <c r="K163" s="19">
        <f>VLOOKUP($B163,'Nguyên liệu'!$1:$1003,8,0)*E163/100</f>
        <v>4.919999999999999E-3</v>
      </c>
      <c r="L163" s="19">
        <f>VLOOKUP($B163,'Nguyên liệu'!$1:$1003,9,0)*E163/100</f>
        <v>3.2799999999999996E-2</v>
      </c>
      <c r="M163" s="19">
        <f>VLOOKUP($B163,'Nguyên liệu'!$1:$1003,10,0)*E163/100</f>
        <v>0</v>
      </c>
    </row>
    <row r="164" spans="1:13" x14ac:dyDescent="0.25">
      <c r="A164" s="16"/>
      <c r="B164" s="17">
        <v>13004</v>
      </c>
      <c r="C164" s="16" t="str">
        <f>VLOOKUP($B164,'Nguyên liệu'!$1:$1003,2,0)</f>
        <v>Hạt tiêu</v>
      </c>
      <c r="D164" s="18">
        <v>2</v>
      </c>
      <c r="E164" s="19">
        <f t="shared" si="29"/>
        <v>2</v>
      </c>
      <c r="F164" s="16">
        <f>VLOOKUP($B164,'Nguyên liệu'!$1:$1003,3,0)</f>
        <v>0</v>
      </c>
      <c r="G164" s="19">
        <f>VLOOKUP($B164,'Nguyên liệu'!$1:$1003,4,0)*D164/100</f>
        <v>4.62</v>
      </c>
      <c r="H164" s="19">
        <f>VLOOKUP($B164,'Nguyên liệu'!$1:$1003,5,0)*E164/100</f>
        <v>0.14000000000000001</v>
      </c>
      <c r="I164" s="19">
        <f>VLOOKUP($B164,'Nguyên liệu'!$1:$1003,6,0)*E164/100</f>
        <v>0.14000000000000001</v>
      </c>
      <c r="J164" s="19">
        <f>VLOOKUP($B164,'Nguyên liệu'!$1:$1003,7,0)*E164/100</f>
        <v>0.14800000000000002</v>
      </c>
      <c r="K164" s="19">
        <f>VLOOKUP($B164,'Nguyên liệu'!$1:$1003,8,0)*E164/100</f>
        <v>0.14800000000000002</v>
      </c>
      <c r="L164" s="19">
        <f>VLOOKUP($B164,'Nguyên liệu'!$1:$1003,9,0)*E164/100</f>
        <v>0.67</v>
      </c>
      <c r="M164" s="19">
        <f>VLOOKUP($B164,'Nguyên liệu'!$1:$1003,10,0)*E164/100</f>
        <v>0</v>
      </c>
    </row>
    <row r="165" spans="1:13" x14ac:dyDescent="0.25">
      <c r="A165" s="16"/>
      <c r="B165" s="17">
        <v>4103</v>
      </c>
      <c r="C165" s="16" t="str">
        <f>VLOOKUP($B165,'Nguyên liệu'!$1:$1003,2,0)</f>
        <v xml:space="preserve">Tỏi ta </v>
      </c>
      <c r="D165" s="18">
        <v>6</v>
      </c>
      <c r="E165" s="19">
        <f t="shared" si="29"/>
        <v>4.8000000000000007</v>
      </c>
      <c r="F165" s="16">
        <f>VLOOKUP($B165,'Nguyên liệu'!$1:$1003,3,0)</f>
        <v>20</v>
      </c>
      <c r="G165" s="19">
        <f>VLOOKUP($B165,'Nguyên liệu'!$1:$1003,4,0)*D165/100</f>
        <v>7.26</v>
      </c>
      <c r="H165" s="19">
        <f>VLOOKUP($B165,'Nguyên liệu'!$1:$1003,5,0)*E165/100</f>
        <v>0.28800000000000003</v>
      </c>
      <c r="I165" s="19">
        <f>VLOOKUP($B165,'Nguyên liệu'!$1:$1003,6,0)*E165/100</f>
        <v>0.28800000000000003</v>
      </c>
      <c r="J165" s="19">
        <f>VLOOKUP($B165,'Nguyên liệu'!$1:$1003,7,0)*E165/100</f>
        <v>2.4000000000000004E-2</v>
      </c>
      <c r="K165" s="19">
        <f>VLOOKUP($B165,'Nguyên liệu'!$1:$1003,8,0)*E165/100</f>
        <v>2.4000000000000004E-2</v>
      </c>
      <c r="L165" s="19">
        <f>VLOOKUP($B165,'Nguyên liệu'!$1:$1003,9,0)*E165/100</f>
        <v>7.2000000000000008E-2</v>
      </c>
      <c r="M165" s="19">
        <f>VLOOKUP($B165,'Nguyên liệu'!$1:$1003,10,0)*E165/100</f>
        <v>0</v>
      </c>
    </row>
    <row r="166" spans="1:13" x14ac:dyDescent="0.25">
      <c r="A166" s="16"/>
      <c r="B166" s="17">
        <v>1000</v>
      </c>
      <c r="C166" s="16" t="str">
        <f>VLOOKUP($B166,'Nguyên liệu'!$1:$1003,2,0)</f>
        <v>Nước</v>
      </c>
      <c r="D166" s="18">
        <v>30</v>
      </c>
      <c r="E166" s="19">
        <f t="shared" si="29"/>
        <v>30</v>
      </c>
      <c r="F166" s="16">
        <f>VLOOKUP($B166,'Nguyên liệu'!$1:$1003,3,0)</f>
        <v>0</v>
      </c>
      <c r="G166" s="19">
        <f>VLOOKUP($B166,'Nguyên liệu'!$1:$1003,4,0)*D166/100</f>
        <v>0</v>
      </c>
      <c r="H166" s="19">
        <f>VLOOKUP($B166,'Nguyên liệu'!$1:$1003,5,0)*E166/100</f>
        <v>0</v>
      </c>
      <c r="I166" s="19">
        <f>VLOOKUP($B166,'Nguyên liệu'!$1:$1003,6,0)*E166/100</f>
        <v>0</v>
      </c>
      <c r="J166" s="19">
        <f>VLOOKUP($B166,'Nguyên liệu'!$1:$1003,7,0)*E166/100</f>
        <v>0</v>
      </c>
      <c r="K166" s="19">
        <f>VLOOKUP($B166,'Nguyên liệu'!$1:$1003,8,0)*E166/100</f>
        <v>0</v>
      </c>
      <c r="L166" s="19">
        <f>VLOOKUP($B166,'Nguyên liệu'!$1:$1003,9,0)*E166/100</f>
        <v>0</v>
      </c>
      <c r="M166" s="19">
        <f>VLOOKUP($B166,'Nguyên liệu'!$1:$1003,10,0)*E166/100</f>
        <v>0</v>
      </c>
    </row>
    <row r="167" spans="1:13" x14ac:dyDescent="0.25">
      <c r="A167" s="13" t="s">
        <v>612</v>
      </c>
      <c r="B167" s="14"/>
      <c r="C167" s="14" t="str">
        <f>VLOOKUP(A167,Sheet2!$1:$1012,2,0)</f>
        <v>Bò xào chua ngọt</v>
      </c>
      <c r="D167" s="15">
        <f t="shared" ref="D167:M167" si="30">SUM(D168:D177)</f>
        <v>100</v>
      </c>
      <c r="E167" s="15">
        <f t="shared" si="30"/>
        <v>95.49</v>
      </c>
      <c r="F167" s="15">
        <f t="shared" si="30"/>
        <v>101</v>
      </c>
      <c r="G167" s="15">
        <f t="shared" si="30"/>
        <v>230.58000000000004</v>
      </c>
      <c r="H167" s="15">
        <f t="shared" si="30"/>
        <v>8.7484999999999999</v>
      </c>
      <c r="I167" s="15">
        <f t="shared" si="30"/>
        <v>0.54849999999999999</v>
      </c>
      <c r="J167" s="15">
        <f t="shared" si="30"/>
        <v>20.44997</v>
      </c>
      <c r="K167" s="15">
        <f t="shared" si="30"/>
        <v>10.14997</v>
      </c>
      <c r="L167" s="15">
        <f t="shared" si="30"/>
        <v>0.77390000000000014</v>
      </c>
      <c r="M167" s="15">
        <f t="shared" si="30"/>
        <v>0</v>
      </c>
    </row>
    <row r="168" spans="1:13" x14ac:dyDescent="0.25">
      <c r="A168" s="16"/>
      <c r="B168" s="17">
        <v>11017</v>
      </c>
      <c r="C168" s="16" t="str">
        <f>VLOOKUP($B168,'Nguyên liệu'!$1:$1003,2,0)</f>
        <v>Thịt bò hộp</v>
      </c>
      <c r="D168" s="18">
        <v>50</v>
      </c>
      <c r="E168" s="19">
        <f t="shared" ref="E168:E177" si="31">D168*(100-F168)%</f>
        <v>50</v>
      </c>
      <c r="F168" s="16">
        <f>VLOOKUP($B168,'Nguyên liệu'!$1:$1003,3,0)</f>
        <v>0</v>
      </c>
      <c r="G168" s="19">
        <f>VLOOKUP($B168,'Nguyên liệu'!$1:$1003,4,0)*D168/100</f>
        <v>125.5</v>
      </c>
      <c r="H168" s="19">
        <f>VLOOKUP($B168,'Nguyên liệu'!$1:$1003,5,0)*E168/100</f>
        <v>8.1999999999999993</v>
      </c>
      <c r="I168" s="19">
        <f>VLOOKUP($B168,'Nguyên liệu'!$1:$1003,6,0)*E168/100</f>
        <v>0</v>
      </c>
      <c r="J168" s="19">
        <f>VLOOKUP($B168,'Nguyên liệu'!$1:$1003,7,0)*E168/100</f>
        <v>10.3</v>
      </c>
      <c r="K168" s="19">
        <f>VLOOKUP($B168,'Nguyên liệu'!$1:$1003,8,0)*E168/100</f>
        <v>0</v>
      </c>
      <c r="L168" s="19">
        <f>VLOOKUP($B168,'Nguyên liệu'!$1:$1003,9,0)*E168/100</f>
        <v>0</v>
      </c>
      <c r="M168" s="19">
        <f>VLOOKUP($B168,'Nguyên liệu'!$1:$1003,10,0)*E168/100</f>
        <v>0</v>
      </c>
    </row>
    <row r="169" spans="1:13" x14ac:dyDescent="0.25">
      <c r="A169" s="16"/>
      <c r="B169" s="17">
        <v>6012</v>
      </c>
      <c r="C169" s="16" t="str">
        <f>VLOOKUP($B169,'Nguyên liệu'!$1:$1003,2,0)</f>
        <v>Dầu mè</v>
      </c>
      <c r="D169" s="18">
        <v>10</v>
      </c>
      <c r="E169" s="19">
        <f t="shared" si="31"/>
        <v>10</v>
      </c>
      <c r="F169" s="16">
        <f>VLOOKUP($B169,'Nguyên liệu'!$1:$1003,3,0)</f>
        <v>0</v>
      </c>
      <c r="G169" s="19">
        <f>VLOOKUP($B169,'Nguyên liệu'!$1:$1003,4,0)*D169/100</f>
        <v>90</v>
      </c>
      <c r="H169" s="19">
        <f>VLOOKUP($B169,'Nguyên liệu'!$1:$1003,5,0)*E169/100</f>
        <v>0</v>
      </c>
      <c r="I169" s="19">
        <f>VLOOKUP($B169,'Nguyên liệu'!$1:$1003,6,0)*E169/100</f>
        <v>0</v>
      </c>
      <c r="J169" s="19">
        <f>VLOOKUP($B169,'Nguyên liệu'!$1:$1003,7,0)*E169/100</f>
        <v>10</v>
      </c>
      <c r="K169" s="19">
        <f>VLOOKUP($B169,'Nguyên liệu'!$1:$1003,8,0)*E169/100</f>
        <v>10</v>
      </c>
      <c r="L169" s="19">
        <f>VLOOKUP($B169,'Nguyên liệu'!$1:$1003,9,0)*E169/100</f>
        <v>0</v>
      </c>
      <c r="M169" s="19">
        <f>VLOOKUP($B169,'Nguyên liệu'!$1:$1003,10,0)*E169/100</f>
        <v>0</v>
      </c>
    </row>
    <row r="170" spans="1:13" x14ac:dyDescent="0.25">
      <c r="A170" s="16"/>
      <c r="B170" s="17">
        <v>4005</v>
      </c>
      <c r="C170" s="16" t="str">
        <f>VLOOKUP($B170,'Nguyên liệu'!$1:$1003,2,0)</f>
        <v>Cà chua</v>
      </c>
      <c r="D170" s="18">
        <v>20</v>
      </c>
      <c r="E170" s="19">
        <f t="shared" si="31"/>
        <v>19</v>
      </c>
      <c r="F170" s="16">
        <f>VLOOKUP($B170,'Nguyên liệu'!$1:$1003,3,0)</f>
        <v>5</v>
      </c>
      <c r="G170" s="19">
        <f>VLOOKUP($B170,'Nguyên liệu'!$1:$1003,4,0)*D170/100</f>
        <v>4</v>
      </c>
      <c r="H170" s="19">
        <f>VLOOKUP($B170,'Nguyên liệu'!$1:$1003,5,0)*E170/100</f>
        <v>0.114</v>
      </c>
      <c r="I170" s="19">
        <f>VLOOKUP($B170,'Nguyên liệu'!$1:$1003,6,0)*E170/100</f>
        <v>0.114</v>
      </c>
      <c r="J170" s="19">
        <f>VLOOKUP($B170,'Nguyên liệu'!$1:$1003,7,0)*E170/100</f>
        <v>3.8000000000000006E-2</v>
      </c>
      <c r="K170" s="19">
        <f>VLOOKUP($B170,'Nguyên liệu'!$1:$1003,8,0)*E170/100</f>
        <v>3.8000000000000006E-2</v>
      </c>
      <c r="L170" s="19">
        <f>VLOOKUP($B170,'Nguyên liệu'!$1:$1003,9,0)*E170/100</f>
        <v>0.15200000000000002</v>
      </c>
      <c r="M170" s="19">
        <f>VLOOKUP($B170,'Nguyên liệu'!$1:$1003,10,0)*E170/100</f>
        <v>0</v>
      </c>
    </row>
    <row r="171" spans="1:13" x14ac:dyDescent="0.25">
      <c r="A171" s="16"/>
      <c r="B171" s="17">
        <v>4103</v>
      </c>
      <c r="C171" s="16" t="str">
        <f>VLOOKUP($B171,'Nguyên liệu'!$1:$1003,2,0)</f>
        <v xml:space="preserve">Tỏi ta </v>
      </c>
      <c r="D171" s="18">
        <v>5</v>
      </c>
      <c r="E171" s="19">
        <f t="shared" si="31"/>
        <v>4</v>
      </c>
      <c r="F171" s="16">
        <f>VLOOKUP($B171,'Nguyên liệu'!$1:$1003,3,0)</f>
        <v>20</v>
      </c>
      <c r="G171" s="19">
        <f>VLOOKUP($B171,'Nguyên liệu'!$1:$1003,4,0)*D171/100</f>
        <v>6.05</v>
      </c>
      <c r="H171" s="19">
        <f>VLOOKUP($B171,'Nguyên liệu'!$1:$1003,5,0)*E171/100</f>
        <v>0.24</v>
      </c>
      <c r="I171" s="19">
        <f>VLOOKUP($B171,'Nguyên liệu'!$1:$1003,6,0)*E171/100</f>
        <v>0.24</v>
      </c>
      <c r="J171" s="19">
        <f>VLOOKUP($B171,'Nguyên liệu'!$1:$1003,7,0)*E171/100</f>
        <v>0.02</v>
      </c>
      <c r="K171" s="19">
        <f>VLOOKUP($B171,'Nguyên liệu'!$1:$1003,8,0)*E171/100</f>
        <v>0.02</v>
      </c>
      <c r="L171" s="19">
        <f>VLOOKUP($B171,'Nguyên liệu'!$1:$1003,9,0)*E171/100</f>
        <v>0.06</v>
      </c>
      <c r="M171" s="19">
        <f>VLOOKUP($B171,'Nguyên liệu'!$1:$1003,10,0)*E171/100</f>
        <v>0</v>
      </c>
    </row>
    <row r="172" spans="1:13" x14ac:dyDescent="0.25">
      <c r="A172" s="16"/>
      <c r="B172" s="17">
        <v>4038</v>
      </c>
      <c r="C172" s="16" t="str">
        <f>VLOOKUP($B172,'Nguyên liệu'!$1:$1003,2,0)</f>
        <v>Hành lá (hành hoa)</v>
      </c>
      <c r="D172" s="18">
        <v>5</v>
      </c>
      <c r="E172" s="19">
        <f t="shared" si="31"/>
        <v>4</v>
      </c>
      <c r="F172" s="16">
        <f>VLOOKUP($B172,'Nguyên liệu'!$1:$1003,3,0)</f>
        <v>20</v>
      </c>
      <c r="G172" s="19">
        <f>VLOOKUP($B172,'Nguyên liệu'!$1:$1003,4,0)*D172/100</f>
        <v>1.1000000000000001</v>
      </c>
      <c r="H172" s="19">
        <f>VLOOKUP($B172,'Nguyên liệu'!$1:$1003,5,0)*E172/100</f>
        <v>5.2000000000000005E-2</v>
      </c>
      <c r="I172" s="19">
        <f>VLOOKUP($B172,'Nguyên liệu'!$1:$1003,6,0)*E172/100</f>
        <v>5.2000000000000005E-2</v>
      </c>
      <c r="J172" s="19">
        <f>VLOOKUP($B172,'Nguyên liệu'!$1:$1003,7,0)*E172/100</f>
        <v>0</v>
      </c>
      <c r="K172" s="19">
        <f>VLOOKUP($B172,'Nguyên liệu'!$1:$1003,8,0)*E172/100</f>
        <v>0</v>
      </c>
      <c r="L172" s="19">
        <f>VLOOKUP($B172,'Nguyên liệu'!$1:$1003,9,0)*E172/100</f>
        <v>3.6000000000000004E-2</v>
      </c>
      <c r="M172" s="19">
        <f>VLOOKUP($B172,'Nguyên liệu'!$1:$1003,10,0)*E172/100</f>
        <v>0</v>
      </c>
    </row>
    <row r="173" spans="1:13" x14ac:dyDescent="0.25">
      <c r="A173" s="16"/>
      <c r="B173" s="17">
        <v>4045</v>
      </c>
      <c r="C173" s="16" t="str">
        <f>VLOOKUP($B173,'Nguyên liệu'!$1:$1003,2,0)</f>
        <v>Khế</v>
      </c>
      <c r="D173" s="18">
        <v>5</v>
      </c>
      <c r="E173" s="19">
        <f t="shared" si="31"/>
        <v>4.3499999999999996</v>
      </c>
      <c r="F173" s="16">
        <f>VLOOKUP($B173,'Nguyên liệu'!$1:$1003,3,0)</f>
        <v>13</v>
      </c>
      <c r="G173" s="19">
        <f>VLOOKUP($B173,'Nguyên liệu'!$1:$1003,4,0)*D173/100</f>
        <v>0.8</v>
      </c>
      <c r="H173" s="19">
        <f>VLOOKUP($B173,'Nguyên liệu'!$1:$1003,5,0)*E173/100</f>
        <v>2.6099999999999998E-2</v>
      </c>
      <c r="I173" s="19">
        <f>VLOOKUP($B173,'Nguyên liệu'!$1:$1003,6,0)*E173/100</f>
        <v>2.6099999999999998E-2</v>
      </c>
      <c r="J173" s="19">
        <f>VLOOKUP($B173,'Nguyên liệu'!$1:$1003,7,0)*E173/100</f>
        <v>1.3049999999999999E-2</v>
      </c>
      <c r="K173" s="19">
        <f>VLOOKUP($B173,'Nguyên liệu'!$1:$1003,8,0)*E173/100</f>
        <v>1.3049999999999999E-2</v>
      </c>
      <c r="L173" s="19">
        <f>VLOOKUP($B173,'Nguyên liệu'!$1:$1003,9,0)*E173/100</f>
        <v>0.11309999999999999</v>
      </c>
      <c r="M173" s="19">
        <f>VLOOKUP($B173,'Nguyên liệu'!$1:$1003,10,0)*E173/100</f>
        <v>0</v>
      </c>
    </row>
    <row r="174" spans="1:13" x14ac:dyDescent="0.25">
      <c r="A174" s="16"/>
      <c r="B174" s="17">
        <v>4061</v>
      </c>
      <c r="C174" s="16" t="str">
        <f>VLOOKUP($B174,'Nguyên liệu'!$1:$1003,2,0)</f>
        <v>Ớt đỏ to</v>
      </c>
      <c r="D174" s="18">
        <v>2</v>
      </c>
      <c r="E174" s="19">
        <f t="shared" si="31"/>
        <v>1.64</v>
      </c>
      <c r="F174" s="16">
        <f>VLOOKUP($B174,'Nguyên liệu'!$1:$1003,3,0)</f>
        <v>18</v>
      </c>
      <c r="G174" s="19">
        <f>VLOOKUP($B174,'Nguyên liệu'!$1:$1003,4,0)*D174/100</f>
        <v>0.46</v>
      </c>
      <c r="H174" s="19">
        <f>VLOOKUP($B174,'Nguyên liệu'!$1:$1003,5,0)*E174/100</f>
        <v>1.6399999999999998E-2</v>
      </c>
      <c r="I174" s="19">
        <f>VLOOKUP($B174,'Nguyên liệu'!$1:$1003,6,0)*E174/100</f>
        <v>1.6399999999999998E-2</v>
      </c>
      <c r="J174" s="19">
        <f>VLOOKUP($B174,'Nguyên liệu'!$1:$1003,7,0)*E174/100</f>
        <v>4.919999999999999E-3</v>
      </c>
      <c r="K174" s="19">
        <f>VLOOKUP($B174,'Nguyên liệu'!$1:$1003,8,0)*E174/100</f>
        <v>4.919999999999999E-3</v>
      </c>
      <c r="L174" s="19">
        <f>VLOOKUP($B174,'Nguyên liệu'!$1:$1003,9,0)*E174/100</f>
        <v>3.2799999999999996E-2</v>
      </c>
      <c r="M174" s="19">
        <f>VLOOKUP($B174,'Nguyên liệu'!$1:$1003,10,0)*E174/100</f>
        <v>0</v>
      </c>
    </row>
    <row r="175" spans="1:13" x14ac:dyDescent="0.25">
      <c r="A175" s="16"/>
      <c r="B175" s="17">
        <v>13004</v>
      </c>
      <c r="C175" s="16" t="str">
        <f>VLOOKUP($B175,'Nguyên liệu'!$1:$1003,2,0)</f>
        <v>Hạt tiêu</v>
      </c>
      <c r="D175" s="18">
        <v>1</v>
      </c>
      <c r="E175" s="19">
        <f t="shared" si="31"/>
        <v>1</v>
      </c>
      <c r="F175" s="16">
        <f>VLOOKUP($B175,'Nguyên liệu'!$1:$1003,3,0)</f>
        <v>0</v>
      </c>
      <c r="G175" s="19">
        <f>VLOOKUP($B175,'Nguyên liệu'!$1:$1003,4,0)*D175/100</f>
        <v>2.31</v>
      </c>
      <c r="H175" s="19">
        <f>VLOOKUP($B175,'Nguyên liệu'!$1:$1003,5,0)*E175/100</f>
        <v>7.0000000000000007E-2</v>
      </c>
      <c r="I175" s="19">
        <f>VLOOKUP($B175,'Nguyên liệu'!$1:$1003,6,0)*E175/100</f>
        <v>7.0000000000000007E-2</v>
      </c>
      <c r="J175" s="19">
        <f>VLOOKUP($B175,'Nguyên liệu'!$1:$1003,7,0)*E175/100</f>
        <v>7.400000000000001E-2</v>
      </c>
      <c r="K175" s="19">
        <f>VLOOKUP($B175,'Nguyên liệu'!$1:$1003,8,0)*E175/100</f>
        <v>7.400000000000001E-2</v>
      </c>
      <c r="L175" s="19">
        <f>VLOOKUP($B175,'Nguyên liệu'!$1:$1003,9,0)*E175/100</f>
        <v>0.33500000000000002</v>
      </c>
      <c r="M175" s="19">
        <f>VLOOKUP($B175,'Nguyên liệu'!$1:$1003,10,0)*E175/100</f>
        <v>0</v>
      </c>
    </row>
    <row r="176" spans="1:13" x14ac:dyDescent="0.25">
      <c r="A176" s="16"/>
      <c r="B176" s="17">
        <v>4094</v>
      </c>
      <c r="C176" s="16" t="str">
        <f>VLOOKUP($B176,'Nguyên liệu'!$1:$1003,2,0)</f>
        <v>Rau thơm</v>
      </c>
      <c r="D176" s="18">
        <v>2</v>
      </c>
      <c r="E176" s="19">
        <f t="shared" si="31"/>
        <v>1.5</v>
      </c>
      <c r="F176" s="16">
        <f>VLOOKUP($B176,'Nguyên liệu'!$1:$1003,3,0)</f>
        <v>25</v>
      </c>
      <c r="G176" s="19">
        <f>VLOOKUP($B176,'Nguyên liệu'!$1:$1003,4,0)*D176/100</f>
        <v>0.36</v>
      </c>
      <c r="H176" s="19">
        <f>VLOOKUP($B176,'Nguyên liệu'!$1:$1003,5,0)*E176/100</f>
        <v>0.03</v>
      </c>
      <c r="I176" s="19">
        <f>VLOOKUP($B176,'Nguyên liệu'!$1:$1003,6,0)*E176/100</f>
        <v>0.03</v>
      </c>
      <c r="J176" s="19">
        <f>VLOOKUP($B176,'Nguyên liệu'!$1:$1003,7,0)*E176/100</f>
        <v>0</v>
      </c>
      <c r="K176" s="19">
        <f>VLOOKUP($B176,'Nguyên liệu'!$1:$1003,8,0)*E176/100</f>
        <v>0</v>
      </c>
      <c r="L176" s="19">
        <f>VLOOKUP($B176,'Nguyên liệu'!$1:$1003,9,0)*E176/100</f>
        <v>4.4999999999999998E-2</v>
      </c>
      <c r="M176" s="19">
        <f>VLOOKUP($B176,'Nguyên liệu'!$1:$1003,10,0)*E176/100</f>
        <v>0</v>
      </c>
    </row>
    <row r="177" spans="1:13" x14ac:dyDescent="0.25">
      <c r="A177" s="16"/>
      <c r="B177" s="20" t="s">
        <v>33</v>
      </c>
      <c r="C177" s="16">
        <f>VLOOKUP($B177,'Nguyên liệu'!$1:$1003,2,0)</f>
        <v>0</v>
      </c>
      <c r="D177" s="21">
        <v>0</v>
      </c>
      <c r="E177" s="19">
        <f t="shared" si="31"/>
        <v>0</v>
      </c>
      <c r="F177" s="16">
        <f>VLOOKUP($B177,'Nguyên liệu'!$1:$1003,3,0)</f>
        <v>0</v>
      </c>
      <c r="G177" s="19">
        <f>VLOOKUP($B177,'Nguyên liệu'!$1:$1003,4,0)*D177/100</f>
        <v>0</v>
      </c>
      <c r="H177" s="19">
        <f>VLOOKUP($B177,'Nguyên liệu'!$1:$1003,5,0)*E177/100</f>
        <v>0</v>
      </c>
      <c r="I177" s="19">
        <f>VLOOKUP($B177,'Nguyên liệu'!$1:$1003,6,0)*E177/100</f>
        <v>0</v>
      </c>
      <c r="J177" s="19">
        <f>VLOOKUP($B177,'Nguyên liệu'!$1:$1003,7,0)*E177/100</f>
        <v>0</v>
      </c>
      <c r="K177" s="19">
        <f>VLOOKUP($B177,'Nguyên liệu'!$1:$1003,8,0)*E177/100</f>
        <v>0</v>
      </c>
      <c r="L177" s="19">
        <f>VLOOKUP($B177,'Nguyên liệu'!$1:$1003,9,0)*E177/100</f>
        <v>0</v>
      </c>
      <c r="M177" s="19">
        <f>VLOOKUP($B177,'Nguyên liệu'!$1:$1003,10,0)*E177/100</f>
        <v>0</v>
      </c>
    </row>
    <row r="178" spans="1:13" x14ac:dyDescent="0.25">
      <c r="A178" s="13" t="s">
        <v>614</v>
      </c>
      <c r="B178" s="14"/>
      <c r="C178" s="14" t="str">
        <f>VLOOKUP(A178,Sheet2!$1:$1012,2,0)</f>
        <v>Bò xào nấm</v>
      </c>
      <c r="D178" s="15">
        <f t="shared" ref="D178:M178" si="32">SUM(D179:D188)</f>
        <v>100</v>
      </c>
      <c r="E178" s="15">
        <f t="shared" si="32"/>
        <v>90.649999999999991</v>
      </c>
      <c r="F178" s="15">
        <f t="shared" si="32"/>
        <v>75.5</v>
      </c>
      <c r="G178" s="15">
        <f t="shared" si="32"/>
        <v>191.26999999999998</v>
      </c>
      <c r="H178" s="15">
        <f t="shared" si="32"/>
        <v>9.7585499999999996</v>
      </c>
      <c r="I178" s="15">
        <f t="shared" si="32"/>
        <v>1.5585500000000001</v>
      </c>
      <c r="J178" s="15">
        <f t="shared" si="32"/>
        <v>15.5124</v>
      </c>
      <c r="K178" s="15">
        <f t="shared" si="32"/>
        <v>5.2123999999999997</v>
      </c>
      <c r="L178" s="15">
        <f t="shared" si="32"/>
        <v>1.1557999999999999</v>
      </c>
      <c r="M178" s="15">
        <f t="shared" si="32"/>
        <v>0</v>
      </c>
    </row>
    <row r="179" spans="1:13" x14ac:dyDescent="0.25">
      <c r="A179" s="16"/>
      <c r="B179" s="17">
        <v>11017</v>
      </c>
      <c r="C179" s="16" t="str">
        <f>VLOOKUP($B179,'Nguyên liệu'!$1:$1003,2,0)</f>
        <v>Thịt bò hộp</v>
      </c>
      <c r="D179" s="18">
        <v>50</v>
      </c>
      <c r="E179" s="19">
        <f t="shared" ref="E179:E188" si="33">D179*(100-F179)%</f>
        <v>50</v>
      </c>
      <c r="F179" s="16">
        <f>VLOOKUP($B179,'Nguyên liệu'!$1:$1003,3,0)</f>
        <v>0</v>
      </c>
      <c r="G179" s="19">
        <f>VLOOKUP($B179,'Nguyên liệu'!$1:$1003,4,0)*D179/100</f>
        <v>125.5</v>
      </c>
      <c r="H179" s="19">
        <f>VLOOKUP($B179,'Nguyên liệu'!$1:$1003,5,0)*E179/100</f>
        <v>8.1999999999999993</v>
      </c>
      <c r="I179" s="19">
        <f>VLOOKUP($B179,'Nguyên liệu'!$1:$1003,6,0)*E179/100</f>
        <v>0</v>
      </c>
      <c r="J179" s="19">
        <f>VLOOKUP($B179,'Nguyên liệu'!$1:$1003,7,0)*E179/100</f>
        <v>10.3</v>
      </c>
      <c r="K179" s="19">
        <f>VLOOKUP($B179,'Nguyên liệu'!$1:$1003,8,0)*E179/100</f>
        <v>0</v>
      </c>
      <c r="L179" s="19">
        <f>VLOOKUP($B179,'Nguyên liệu'!$1:$1003,9,0)*E179/100</f>
        <v>0</v>
      </c>
      <c r="M179" s="19">
        <f>VLOOKUP($B179,'Nguyên liệu'!$1:$1003,10,0)*E179/100</f>
        <v>0</v>
      </c>
    </row>
    <row r="180" spans="1:13" x14ac:dyDescent="0.25">
      <c r="A180" s="16"/>
      <c r="B180" s="17">
        <v>4123</v>
      </c>
      <c r="C180" s="16" t="str">
        <f>VLOOKUP($B180,'Nguyên liệu'!$1:$1003,2,0)</f>
        <v>Nấm hương tươi</v>
      </c>
      <c r="D180" s="18">
        <v>30</v>
      </c>
      <c r="E180" s="19">
        <f t="shared" si="33"/>
        <v>22.5</v>
      </c>
      <c r="F180" s="16">
        <f>VLOOKUP($B180,'Nguyên liệu'!$1:$1003,3,0)</f>
        <v>25</v>
      </c>
      <c r="G180" s="19">
        <f>VLOOKUP($B180,'Nguyên liệu'!$1:$1003,4,0)*D180/100</f>
        <v>11.7</v>
      </c>
      <c r="H180" s="19">
        <f>VLOOKUP($B180,'Nguyên liệu'!$1:$1003,5,0)*E180/100</f>
        <v>1.2375</v>
      </c>
      <c r="I180" s="19">
        <f>VLOOKUP($B180,'Nguyên liệu'!$1:$1003,6,0)*E180/100</f>
        <v>1.2375</v>
      </c>
      <c r="J180" s="19">
        <f>VLOOKUP($B180,'Nguyên liệu'!$1:$1003,7,0)*E180/100</f>
        <v>0.1125</v>
      </c>
      <c r="K180" s="19">
        <f>VLOOKUP($B180,'Nguyên liệu'!$1:$1003,8,0)*E180/100</f>
        <v>0.1125</v>
      </c>
      <c r="L180" s="19">
        <f>VLOOKUP($B180,'Nguyên liệu'!$1:$1003,9,0)*E180/100</f>
        <v>0.67500000000000004</v>
      </c>
      <c r="M180" s="19">
        <f>VLOOKUP($B180,'Nguyên liệu'!$1:$1003,10,0)*E180/100</f>
        <v>0</v>
      </c>
    </row>
    <row r="181" spans="1:13" x14ac:dyDescent="0.25">
      <c r="A181" s="16"/>
      <c r="B181" s="17">
        <v>6014</v>
      </c>
      <c r="C181" s="16" t="str">
        <f>VLOOKUP($B181,'Nguyên liệu'!$1:$1003,2,0)</f>
        <v>Dầu ôliu</v>
      </c>
      <c r="D181" s="18">
        <v>5</v>
      </c>
      <c r="E181" s="19">
        <f t="shared" si="33"/>
        <v>5</v>
      </c>
      <c r="F181" s="16">
        <f>VLOOKUP($B181,'Nguyên liệu'!$1:$1003,3,0)</f>
        <v>0</v>
      </c>
      <c r="G181" s="19">
        <f>VLOOKUP($B181,'Nguyên liệu'!$1:$1003,4,0)*D181/100</f>
        <v>45</v>
      </c>
      <c r="H181" s="19">
        <f>VLOOKUP($B181,'Nguyên liệu'!$1:$1003,5,0)*E181/100</f>
        <v>0</v>
      </c>
      <c r="I181" s="19">
        <f>VLOOKUP($B181,'Nguyên liệu'!$1:$1003,6,0)*E181/100</f>
        <v>0</v>
      </c>
      <c r="J181" s="19">
        <f>VLOOKUP($B181,'Nguyên liệu'!$1:$1003,7,0)*E181/100</f>
        <v>5</v>
      </c>
      <c r="K181" s="19">
        <f>VLOOKUP($B181,'Nguyên liệu'!$1:$1003,8,0)*E181/100</f>
        <v>5</v>
      </c>
      <c r="L181" s="19">
        <f>VLOOKUP($B181,'Nguyên liệu'!$1:$1003,9,0)*E181/100</f>
        <v>0</v>
      </c>
      <c r="M181" s="19">
        <f>VLOOKUP($B181,'Nguyên liệu'!$1:$1003,10,0)*E181/100</f>
        <v>0</v>
      </c>
    </row>
    <row r="182" spans="1:13" x14ac:dyDescent="0.25">
      <c r="A182" s="16"/>
      <c r="B182" s="17">
        <v>13004</v>
      </c>
      <c r="C182" s="16" t="str">
        <f>VLOOKUP($B182,'Nguyên liệu'!$1:$1003,2,0)</f>
        <v>Hạt tiêu</v>
      </c>
      <c r="D182" s="18">
        <v>1</v>
      </c>
      <c r="E182" s="19">
        <f t="shared" si="33"/>
        <v>1</v>
      </c>
      <c r="F182" s="16">
        <f>VLOOKUP($B182,'Nguyên liệu'!$1:$1003,3,0)</f>
        <v>0</v>
      </c>
      <c r="G182" s="19">
        <f>VLOOKUP($B182,'Nguyên liệu'!$1:$1003,4,0)*D182/100</f>
        <v>2.31</v>
      </c>
      <c r="H182" s="19">
        <f>VLOOKUP($B182,'Nguyên liệu'!$1:$1003,5,0)*E182/100</f>
        <v>7.0000000000000007E-2</v>
      </c>
      <c r="I182" s="19">
        <f>VLOOKUP($B182,'Nguyên liệu'!$1:$1003,6,0)*E182/100</f>
        <v>7.0000000000000007E-2</v>
      </c>
      <c r="J182" s="19">
        <f>VLOOKUP($B182,'Nguyên liệu'!$1:$1003,7,0)*E182/100</f>
        <v>7.400000000000001E-2</v>
      </c>
      <c r="K182" s="19">
        <f>VLOOKUP($B182,'Nguyên liệu'!$1:$1003,8,0)*E182/100</f>
        <v>7.400000000000001E-2</v>
      </c>
      <c r="L182" s="19">
        <f>VLOOKUP($B182,'Nguyên liệu'!$1:$1003,9,0)*E182/100</f>
        <v>0.33500000000000002</v>
      </c>
      <c r="M182" s="19">
        <f>VLOOKUP($B182,'Nguyên liệu'!$1:$1003,10,0)*E182/100</f>
        <v>0</v>
      </c>
    </row>
    <row r="183" spans="1:13" x14ac:dyDescent="0.25">
      <c r="A183" s="16"/>
      <c r="B183" s="17">
        <v>4038</v>
      </c>
      <c r="C183" s="16" t="str">
        <f>VLOOKUP($B183,'Nguyên liệu'!$1:$1003,2,0)</f>
        <v>Hành lá (hành hoa)</v>
      </c>
      <c r="D183" s="18">
        <v>2</v>
      </c>
      <c r="E183" s="19">
        <f t="shared" si="33"/>
        <v>1.6</v>
      </c>
      <c r="F183" s="16">
        <f>VLOOKUP($B183,'Nguyên liệu'!$1:$1003,3,0)</f>
        <v>20</v>
      </c>
      <c r="G183" s="19">
        <f>VLOOKUP($B183,'Nguyên liệu'!$1:$1003,4,0)*D183/100</f>
        <v>0.44</v>
      </c>
      <c r="H183" s="19">
        <f>VLOOKUP($B183,'Nguyên liệu'!$1:$1003,5,0)*E183/100</f>
        <v>2.0799999999999999E-2</v>
      </c>
      <c r="I183" s="19">
        <f>VLOOKUP($B183,'Nguyên liệu'!$1:$1003,6,0)*E183/100</f>
        <v>2.0799999999999999E-2</v>
      </c>
      <c r="J183" s="19">
        <f>VLOOKUP($B183,'Nguyên liệu'!$1:$1003,7,0)*E183/100</f>
        <v>0</v>
      </c>
      <c r="K183" s="19">
        <f>VLOOKUP($B183,'Nguyên liệu'!$1:$1003,8,0)*E183/100</f>
        <v>0</v>
      </c>
      <c r="L183" s="19">
        <f>VLOOKUP($B183,'Nguyên liệu'!$1:$1003,9,0)*E183/100</f>
        <v>1.4400000000000001E-2</v>
      </c>
      <c r="M183" s="19">
        <f>VLOOKUP($B183,'Nguyên liệu'!$1:$1003,10,0)*E183/100</f>
        <v>0</v>
      </c>
    </row>
    <row r="184" spans="1:13" x14ac:dyDescent="0.25">
      <c r="A184" s="16"/>
      <c r="B184" s="17">
        <v>4103</v>
      </c>
      <c r="C184" s="16" t="str">
        <f>VLOOKUP($B184,'Nguyên liệu'!$1:$1003,2,0)</f>
        <v xml:space="preserve">Tỏi ta </v>
      </c>
      <c r="D184" s="18">
        <v>2</v>
      </c>
      <c r="E184" s="19">
        <f t="shared" si="33"/>
        <v>1.6</v>
      </c>
      <c r="F184" s="16">
        <f>VLOOKUP($B184,'Nguyên liệu'!$1:$1003,3,0)</f>
        <v>20</v>
      </c>
      <c r="G184" s="19">
        <f>VLOOKUP($B184,'Nguyên liệu'!$1:$1003,4,0)*D184/100</f>
        <v>2.42</v>
      </c>
      <c r="H184" s="19">
        <f>VLOOKUP($B184,'Nguyên liệu'!$1:$1003,5,0)*E184/100</f>
        <v>9.6000000000000016E-2</v>
      </c>
      <c r="I184" s="19">
        <f>VLOOKUP($B184,'Nguyên liệu'!$1:$1003,6,0)*E184/100</f>
        <v>9.6000000000000016E-2</v>
      </c>
      <c r="J184" s="19">
        <f>VLOOKUP($B184,'Nguyên liệu'!$1:$1003,7,0)*E184/100</f>
        <v>8.0000000000000002E-3</v>
      </c>
      <c r="K184" s="19">
        <f>VLOOKUP($B184,'Nguyên liệu'!$1:$1003,8,0)*E184/100</f>
        <v>8.0000000000000002E-3</v>
      </c>
      <c r="L184" s="19">
        <f>VLOOKUP($B184,'Nguyên liệu'!$1:$1003,9,0)*E184/100</f>
        <v>2.4000000000000004E-2</v>
      </c>
      <c r="M184" s="19">
        <f>VLOOKUP($B184,'Nguyên liệu'!$1:$1003,10,0)*E184/100</f>
        <v>0</v>
      </c>
    </row>
    <row r="185" spans="1:13" x14ac:dyDescent="0.25">
      <c r="A185" s="16"/>
      <c r="B185" s="17">
        <v>4007</v>
      </c>
      <c r="C185" s="16" t="str">
        <f>VLOOKUP($B185,'Nguyên liệu'!$1:$1003,2,0)</f>
        <v>Cà rốt ( củ đỏ, vàng)</v>
      </c>
      <c r="D185" s="18">
        <v>10</v>
      </c>
      <c r="E185" s="19">
        <f t="shared" si="33"/>
        <v>8.9499999999999993</v>
      </c>
      <c r="F185" s="16">
        <f>VLOOKUP($B185,'Nguyên liệu'!$1:$1003,3,0)</f>
        <v>10.5</v>
      </c>
      <c r="G185" s="19">
        <f>VLOOKUP($B185,'Nguyên liệu'!$1:$1003,4,0)*D185/100</f>
        <v>3.9</v>
      </c>
      <c r="H185" s="19">
        <f>VLOOKUP($B185,'Nguyên liệu'!$1:$1003,5,0)*E185/100</f>
        <v>0.13424999999999998</v>
      </c>
      <c r="I185" s="19">
        <f>VLOOKUP($B185,'Nguyên liệu'!$1:$1003,6,0)*E185/100</f>
        <v>0.13424999999999998</v>
      </c>
      <c r="J185" s="19">
        <f>VLOOKUP($B185,'Nguyên liệu'!$1:$1003,7,0)*E185/100</f>
        <v>1.7899999999999999E-2</v>
      </c>
      <c r="K185" s="19">
        <f>VLOOKUP($B185,'Nguyên liệu'!$1:$1003,8,0)*E185/100</f>
        <v>1.7899999999999999E-2</v>
      </c>
      <c r="L185" s="19">
        <f>VLOOKUP($B185,'Nguyên liệu'!$1:$1003,9,0)*E185/100</f>
        <v>0.10739999999999998</v>
      </c>
      <c r="M185" s="19">
        <f>VLOOKUP($B185,'Nguyên liệu'!$1:$1003,10,0)*E185/100</f>
        <v>0</v>
      </c>
    </row>
    <row r="186" spans="1:13" x14ac:dyDescent="0.25">
      <c r="A186" s="16"/>
      <c r="B186" s="20" t="s">
        <v>33</v>
      </c>
      <c r="C186" s="16">
        <f>VLOOKUP($B186,'Nguyên liệu'!$1:$1003,2,0)</f>
        <v>0</v>
      </c>
      <c r="D186" s="21">
        <v>0</v>
      </c>
      <c r="E186" s="19">
        <f t="shared" si="33"/>
        <v>0</v>
      </c>
      <c r="F186" s="16">
        <f>VLOOKUP($B186,'Nguyên liệu'!$1:$1003,3,0)</f>
        <v>0</v>
      </c>
      <c r="G186" s="19">
        <f>VLOOKUP($B186,'Nguyên liệu'!$1:$1003,4,0)*D186/100</f>
        <v>0</v>
      </c>
      <c r="H186" s="19">
        <f>VLOOKUP($B186,'Nguyên liệu'!$1:$1003,5,0)*E186/100</f>
        <v>0</v>
      </c>
      <c r="I186" s="19">
        <f>VLOOKUP($B186,'Nguyên liệu'!$1:$1003,6,0)*E186/100</f>
        <v>0</v>
      </c>
      <c r="J186" s="19">
        <f>VLOOKUP($B186,'Nguyên liệu'!$1:$1003,7,0)*E186/100</f>
        <v>0</v>
      </c>
      <c r="K186" s="19">
        <f>VLOOKUP($B186,'Nguyên liệu'!$1:$1003,8,0)*E186/100</f>
        <v>0</v>
      </c>
      <c r="L186" s="19">
        <f>VLOOKUP($B186,'Nguyên liệu'!$1:$1003,9,0)*E186/100</f>
        <v>0</v>
      </c>
      <c r="M186" s="19">
        <f>VLOOKUP($B186,'Nguyên liệu'!$1:$1003,10,0)*E186/100</f>
        <v>0</v>
      </c>
    </row>
    <row r="187" spans="1:13" x14ac:dyDescent="0.25">
      <c r="A187" s="16"/>
      <c r="B187" s="20" t="s">
        <v>33</v>
      </c>
      <c r="C187" s="16">
        <f>VLOOKUP($B187,'Nguyên liệu'!$1:$1003,2,0)</f>
        <v>0</v>
      </c>
      <c r="D187" s="21">
        <v>0</v>
      </c>
      <c r="E187" s="19">
        <f t="shared" si="33"/>
        <v>0</v>
      </c>
      <c r="F187" s="16">
        <f>VLOOKUP($B187,'Nguyên liệu'!$1:$1003,3,0)</f>
        <v>0</v>
      </c>
      <c r="G187" s="19">
        <f>VLOOKUP($B187,'Nguyên liệu'!$1:$1003,4,0)*D187/100</f>
        <v>0</v>
      </c>
      <c r="H187" s="19">
        <f>VLOOKUP($B187,'Nguyên liệu'!$1:$1003,5,0)*E187/100</f>
        <v>0</v>
      </c>
      <c r="I187" s="19">
        <f>VLOOKUP($B187,'Nguyên liệu'!$1:$1003,6,0)*E187/100</f>
        <v>0</v>
      </c>
      <c r="J187" s="19">
        <f>VLOOKUP($B187,'Nguyên liệu'!$1:$1003,7,0)*E187/100</f>
        <v>0</v>
      </c>
      <c r="K187" s="19">
        <f>VLOOKUP($B187,'Nguyên liệu'!$1:$1003,8,0)*E187/100</f>
        <v>0</v>
      </c>
      <c r="L187" s="19">
        <f>VLOOKUP($B187,'Nguyên liệu'!$1:$1003,9,0)*E187/100</f>
        <v>0</v>
      </c>
      <c r="M187" s="19">
        <f>VLOOKUP($B187,'Nguyên liệu'!$1:$1003,10,0)*E187/100</f>
        <v>0</v>
      </c>
    </row>
    <row r="188" spans="1:13" x14ac:dyDescent="0.25">
      <c r="A188" s="16"/>
      <c r="B188" s="20" t="s">
        <v>33</v>
      </c>
      <c r="C188" s="16">
        <f>VLOOKUP($B188,'Nguyên liệu'!$1:$1003,2,0)</f>
        <v>0</v>
      </c>
      <c r="D188" s="21">
        <v>0</v>
      </c>
      <c r="E188" s="19">
        <f t="shared" si="33"/>
        <v>0</v>
      </c>
      <c r="F188" s="16">
        <f>VLOOKUP($B188,'Nguyên liệu'!$1:$1003,3,0)</f>
        <v>0</v>
      </c>
      <c r="G188" s="19">
        <f>VLOOKUP($B188,'Nguyên liệu'!$1:$1003,4,0)*D188/100</f>
        <v>0</v>
      </c>
      <c r="H188" s="19">
        <f>VLOOKUP($B188,'Nguyên liệu'!$1:$1003,5,0)*E188/100</f>
        <v>0</v>
      </c>
      <c r="I188" s="19">
        <f>VLOOKUP($B188,'Nguyên liệu'!$1:$1003,6,0)*E188/100</f>
        <v>0</v>
      </c>
      <c r="J188" s="19">
        <f>VLOOKUP($B188,'Nguyên liệu'!$1:$1003,7,0)*E188/100</f>
        <v>0</v>
      </c>
      <c r="K188" s="19">
        <f>VLOOKUP($B188,'Nguyên liệu'!$1:$1003,8,0)*E188/100</f>
        <v>0</v>
      </c>
      <c r="L188" s="19">
        <f>VLOOKUP($B188,'Nguyên liệu'!$1:$1003,9,0)*E188/100</f>
        <v>0</v>
      </c>
      <c r="M188" s="19">
        <f>VLOOKUP($B188,'Nguyên liệu'!$1:$1003,10,0)*E188/100</f>
        <v>0</v>
      </c>
    </row>
    <row r="189" spans="1:13" x14ac:dyDescent="0.25">
      <c r="A189" s="13" t="s">
        <v>616</v>
      </c>
      <c r="B189" s="14"/>
      <c r="C189" s="14" t="str">
        <f>VLOOKUP(A189,Sheet2!$1:$1012,2,0)</f>
        <v>Bò xào lá lốt</v>
      </c>
      <c r="D189" s="15">
        <f t="shared" ref="D189:M189" si="34">SUM(D190:D199)</f>
        <v>100</v>
      </c>
      <c r="E189" s="15">
        <f t="shared" si="34"/>
        <v>98.22</v>
      </c>
      <c r="F189" s="15">
        <f t="shared" si="34"/>
        <v>55</v>
      </c>
      <c r="G189" s="15">
        <f t="shared" si="34"/>
        <v>253.74</v>
      </c>
      <c r="H189" s="15">
        <f t="shared" si="34"/>
        <v>10.902039999999998</v>
      </c>
      <c r="I189" s="15">
        <f t="shared" si="34"/>
        <v>1.0620399999999999</v>
      </c>
      <c r="J189" s="15">
        <f t="shared" si="34"/>
        <v>22.377899999999997</v>
      </c>
      <c r="K189" s="15">
        <f t="shared" si="34"/>
        <v>10.017899999999999</v>
      </c>
      <c r="L189" s="15">
        <f t="shared" si="34"/>
        <v>0.61158000000000001</v>
      </c>
      <c r="M189" s="15">
        <f t="shared" si="34"/>
        <v>0</v>
      </c>
    </row>
    <row r="190" spans="1:13" x14ac:dyDescent="0.25">
      <c r="A190" s="16"/>
      <c r="B190" s="17">
        <v>11017</v>
      </c>
      <c r="C190" s="16" t="str">
        <f>VLOOKUP($B190,'Nguyên liệu'!$1:$1003,2,0)</f>
        <v>Thịt bò hộp</v>
      </c>
      <c r="D190" s="18">
        <v>60</v>
      </c>
      <c r="E190" s="19">
        <f t="shared" ref="E190:E199" si="35">D190*(100-F190)%</f>
        <v>60</v>
      </c>
      <c r="F190" s="16">
        <f>VLOOKUP($B190,'Nguyên liệu'!$1:$1003,3,0)</f>
        <v>0</v>
      </c>
      <c r="G190" s="19">
        <f>VLOOKUP($B190,'Nguyên liệu'!$1:$1003,4,0)*D190/100</f>
        <v>150.6</v>
      </c>
      <c r="H190" s="19">
        <f>VLOOKUP($B190,'Nguyên liệu'!$1:$1003,5,0)*E190/100</f>
        <v>9.8399999999999981</v>
      </c>
      <c r="I190" s="19">
        <f>VLOOKUP($B190,'Nguyên liệu'!$1:$1003,6,0)*E190/100</f>
        <v>0</v>
      </c>
      <c r="J190" s="19">
        <f>VLOOKUP($B190,'Nguyên liệu'!$1:$1003,7,0)*E190/100</f>
        <v>12.36</v>
      </c>
      <c r="K190" s="19">
        <f>VLOOKUP($B190,'Nguyên liệu'!$1:$1003,8,0)*E190/100</f>
        <v>0</v>
      </c>
      <c r="L190" s="19">
        <f>VLOOKUP($B190,'Nguyên liệu'!$1:$1003,9,0)*E190/100</f>
        <v>0</v>
      </c>
      <c r="M190" s="19">
        <f>VLOOKUP($B190,'Nguyên liệu'!$1:$1003,10,0)*E190/100</f>
        <v>0</v>
      </c>
    </row>
    <row r="191" spans="1:13" x14ac:dyDescent="0.25">
      <c r="A191" s="16"/>
      <c r="B191" s="17">
        <v>6014</v>
      </c>
      <c r="C191" s="16" t="str">
        <f>VLOOKUP($B191,'Nguyên liệu'!$1:$1003,2,0)</f>
        <v>Dầu ôliu</v>
      </c>
      <c r="D191" s="18">
        <v>10</v>
      </c>
      <c r="E191" s="19">
        <f t="shared" si="35"/>
        <v>10</v>
      </c>
      <c r="F191" s="16">
        <f>VLOOKUP($B191,'Nguyên liệu'!$1:$1003,3,0)</f>
        <v>0</v>
      </c>
      <c r="G191" s="19">
        <f>VLOOKUP($B191,'Nguyên liệu'!$1:$1003,4,0)*D191/100</f>
        <v>90</v>
      </c>
      <c r="H191" s="19">
        <f>VLOOKUP($B191,'Nguyên liệu'!$1:$1003,5,0)*E191/100</f>
        <v>0</v>
      </c>
      <c r="I191" s="19">
        <f>VLOOKUP($B191,'Nguyên liệu'!$1:$1003,6,0)*E191/100</f>
        <v>0</v>
      </c>
      <c r="J191" s="19">
        <f>VLOOKUP($B191,'Nguyên liệu'!$1:$1003,7,0)*E191/100</f>
        <v>10</v>
      </c>
      <c r="K191" s="19">
        <f>VLOOKUP($B191,'Nguyên liệu'!$1:$1003,8,0)*E191/100</f>
        <v>10</v>
      </c>
      <c r="L191" s="19">
        <f>VLOOKUP($B191,'Nguyên liệu'!$1:$1003,9,0)*E191/100</f>
        <v>0</v>
      </c>
      <c r="M191" s="19">
        <f>VLOOKUP($B191,'Nguyên liệu'!$1:$1003,10,0)*E191/100</f>
        <v>0</v>
      </c>
    </row>
    <row r="192" spans="1:13" x14ac:dyDescent="0.25">
      <c r="A192" s="16"/>
      <c r="B192" s="17">
        <v>4046</v>
      </c>
      <c r="C192" s="16" t="str">
        <f>VLOOKUP($B192,'Nguyên liệu'!$1:$1003,2,0)</f>
        <v>Lá lốt</v>
      </c>
      <c r="D192" s="18">
        <v>20</v>
      </c>
      <c r="E192" s="19">
        <f t="shared" si="35"/>
        <v>20</v>
      </c>
      <c r="F192" s="16">
        <f>VLOOKUP($B192,'Nguyên liệu'!$1:$1003,3,0)</f>
        <v>0</v>
      </c>
      <c r="G192" s="19">
        <f>VLOOKUP($B192,'Nguyên liệu'!$1:$1003,4,0)*D192/100</f>
        <v>7.8</v>
      </c>
      <c r="H192" s="19">
        <f>VLOOKUP($B192,'Nguyên liệu'!$1:$1003,5,0)*E192/100</f>
        <v>0.86</v>
      </c>
      <c r="I192" s="19">
        <f>VLOOKUP($B192,'Nguyên liệu'!$1:$1003,6,0)*E192/100</f>
        <v>0.86</v>
      </c>
      <c r="J192" s="19">
        <f>VLOOKUP($B192,'Nguyên liệu'!$1:$1003,7,0)*E192/100</f>
        <v>0</v>
      </c>
      <c r="K192" s="19">
        <f>VLOOKUP($B192,'Nguyên liệu'!$1:$1003,8,0)*E192/100</f>
        <v>0</v>
      </c>
      <c r="L192" s="19">
        <f>VLOOKUP($B192,'Nguyên liệu'!$1:$1003,9,0)*E192/100</f>
        <v>0.5</v>
      </c>
      <c r="M192" s="19">
        <f>VLOOKUP($B192,'Nguyên liệu'!$1:$1003,10,0)*E192/100</f>
        <v>0</v>
      </c>
    </row>
    <row r="193" spans="1:13" x14ac:dyDescent="0.25">
      <c r="A193" s="16"/>
      <c r="B193" s="17">
        <v>4103</v>
      </c>
      <c r="C193" s="16" t="str">
        <f>VLOOKUP($B193,'Nguyên liệu'!$1:$1003,2,0)</f>
        <v xml:space="preserve">Tỏi ta </v>
      </c>
      <c r="D193" s="18">
        <v>2</v>
      </c>
      <c r="E193" s="19">
        <f t="shared" si="35"/>
        <v>1.6</v>
      </c>
      <c r="F193" s="16">
        <f>VLOOKUP($B193,'Nguyên liệu'!$1:$1003,3,0)</f>
        <v>20</v>
      </c>
      <c r="G193" s="19">
        <f>VLOOKUP($B193,'Nguyên liệu'!$1:$1003,4,0)*D193/100</f>
        <v>2.42</v>
      </c>
      <c r="H193" s="19">
        <f>VLOOKUP($B193,'Nguyên liệu'!$1:$1003,5,0)*E193/100</f>
        <v>9.6000000000000016E-2</v>
      </c>
      <c r="I193" s="19">
        <f>VLOOKUP($B193,'Nguyên liệu'!$1:$1003,6,0)*E193/100</f>
        <v>9.6000000000000016E-2</v>
      </c>
      <c r="J193" s="19">
        <f>VLOOKUP($B193,'Nguyên liệu'!$1:$1003,7,0)*E193/100</f>
        <v>8.0000000000000002E-3</v>
      </c>
      <c r="K193" s="19">
        <f>VLOOKUP($B193,'Nguyên liệu'!$1:$1003,8,0)*E193/100</f>
        <v>8.0000000000000002E-3</v>
      </c>
      <c r="L193" s="19">
        <f>VLOOKUP($B193,'Nguyên liệu'!$1:$1003,9,0)*E193/100</f>
        <v>2.4000000000000004E-2</v>
      </c>
      <c r="M193" s="19">
        <f>VLOOKUP($B193,'Nguyên liệu'!$1:$1003,10,0)*E193/100</f>
        <v>0</v>
      </c>
    </row>
    <row r="194" spans="1:13" x14ac:dyDescent="0.25">
      <c r="A194" s="16"/>
      <c r="B194" s="17">
        <v>4061</v>
      </c>
      <c r="C194" s="16" t="str">
        <f>VLOOKUP($B194,'Nguyên liệu'!$1:$1003,2,0)</f>
        <v>Ớt đỏ to</v>
      </c>
      <c r="D194" s="18">
        <v>2</v>
      </c>
      <c r="E194" s="19">
        <f t="shared" si="35"/>
        <v>1.64</v>
      </c>
      <c r="F194" s="16">
        <f>VLOOKUP($B194,'Nguyên liệu'!$1:$1003,3,0)</f>
        <v>18</v>
      </c>
      <c r="G194" s="19">
        <f>VLOOKUP($B194,'Nguyên liệu'!$1:$1003,4,0)*D194/100</f>
        <v>0.46</v>
      </c>
      <c r="H194" s="19">
        <f>VLOOKUP($B194,'Nguyên liệu'!$1:$1003,5,0)*E194/100</f>
        <v>1.6399999999999998E-2</v>
      </c>
      <c r="I194" s="19">
        <f>VLOOKUP($B194,'Nguyên liệu'!$1:$1003,6,0)*E194/100</f>
        <v>1.6399999999999998E-2</v>
      </c>
      <c r="J194" s="19">
        <f>VLOOKUP($B194,'Nguyên liệu'!$1:$1003,7,0)*E194/100</f>
        <v>4.919999999999999E-3</v>
      </c>
      <c r="K194" s="19">
        <f>VLOOKUP($B194,'Nguyên liệu'!$1:$1003,8,0)*E194/100</f>
        <v>4.919999999999999E-3</v>
      </c>
      <c r="L194" s="19">
        <f>VLOOKUP($B194,'Nguyên liệu'!$1:$1003,9,0)*E194/100</f>
        <v>3.2799999999999996E-2</v>
      </c>
      <c r="M194" s="19">
        <f>VLOOKUP($B194,'Nguyên liệu'!$1:$1003,10,0)*E194/100</f>
        <v>0</v>
      </c>
    </row>
    <row r="195" spans="1:13" x14ac:dyDescent="0.25">
      <c r="A195" s="16"/>
      <c r="B195" s="17">
        <v>4039</v>
      </c>
      <c r="C195" s="16" t="str">
        <f>VLOOKUP($B195,'Nguyên liệu'!$1:$1003,2,0)</f>
        <v>Hành tây</v>
      </c>
      <c r="D195" s="18">
        <v>6</v>
      </c>
      <c r="E195" s="19">
        <f t="shared" si="35"/>
        <v>4.9799999999999995</v>
      </c>
      <c r="F195" s="16">
        <f>VLOOKUP($B195,'Nguyên liệu'!$1:$1003,3,0)</f>
        <v>17</v>
      </c>
      <c r="G195" s="19">
        <f>VLOOKUP($B195,'Nguyên liệu'!$1:$1003,4,0)*D195/100</f>
        <v>2.46</v>
      </c>
      <c r="H195" s="19">
        <f>VLOOKUP($B195,'Nguyên liệu'!$1:$1003,5,0)*E195/100</f>
        <v>8.9639999999999984E-2</v>
      </c>
      <c r="I195" s="19">
        <f>VLOOKUP($B195,'Nguyên liệu'!$1:$1003,6,0)*E195/100</f>
        <v>8.9639999999999984E-2</v>
      </c>
      <c r="J195" s="19">
        <f>VLOOKUP($B195,'Nguyên liệu'!$1:$1003,7,0)*E195/100</f>
        <v>4.9800000000000001E-3</v>
      </c>
      <c r="K195" s="19">
        <f>VLOOKUP($B195,'Nguyên liệu'!$1:$1003,8,0)*E195/100</f>
        <v>4.9800000000000001E-3</v>
      </c>
      <c r="L195" s="19">
        <f>VLOOKUP($B195,'Nguyên liệu'!$1:$1003,9,0)*E195/100</f>
        <v>5.4779999999999995E-2</v>
      </c>
      <c r="M195" s="19">
        <f>VLOOKUP($B195,'Nguyên liệu'!$1:$1003,10,0)*E195/100</f>
        <v>0</v>
      </c>
    </row>
    <row r="196" spans="1:13" x14ac:dyDescent="0.25">
      <c r="A196" s="16"/>
      <c r="B196" s="20" t="s">
        <v>33</v>
      </c>
      <c r="C196" s="16">
        <f>VLOOKUP($B196,'Nguyên liệu'!$1:$1003,2,0)</f>
        <v>0</v>
      </c>
      <c r="D196" s="21">
        <v>0</v>
      </c>
      <c r="E196" s="19">
        <f t="shared" si="35"/>
        <v>0</v>
      </c>
      <c r="F196" s="16">
        <f>VLOOKUP($B196,'Nguyên liệu'!$1:$1003,3,0)</f>
        <v>0</v>
      </c>
      <c r="G196" s="19">
        <f>VLOOKUP($B196,'Nguyên liệu'!$1:$1003,4,0)*D196/100</f>
        <v>0</v>
      </c>
      <c r="H196" s="19">
        <f>VLOOKUP($B196,'Nguyên liệu'!$1:$1003,5,0)*E196/100</f>
        <v>0</v>
      </c>
      <c r="I196" s="19">
        <f>VLOOKUP($B196,'Nguyên liệu'!$1:$1003,6,0)*E196/100</f>
        <v>0</v>
      </c>
      <c r="J196" s="19">
        <f>VLOOKUP($B196,'Nguyên liệu'!$1:$1003,7,0)*E196/100</f>
        <v>0</v>
      </c>
      <c r="K196" s="19">
        <f>VLOOKUP($B196,'Nguyên liệu'!$1:$1003,8,0)*E196/100</f>
        <v>0</v>
      </c>
      <c r="L196" s="19">
        <f>VLOOKUP($B196,'Nguyên liệu'!$1:$1003,9,0)*E196/100</f>
        <v>0</v>
      </c>
      <c r="M196" s="19">
        <f>VLOOKUP($B196,'Nguyên liệu'!$1:$1003,10,0)*E196/100</f>
        <v>0</v>
      </c>
    </row>
    <row r="197" spans="1:13" x14ac:dyDescent="0.25">
      <c r="A197" s="16"/>
      <c r="B197" s="20" t="s">
        <v>33</v>
      </c>
      <c r="C197" s="16">
        <f>VLOOKUP($B197,'Nguyên liệu'!$1:$1003,2,0)</f>
        <v>0</v>
      </c>
      <c r="D197" s="21">
        <v>0</v>
      </c>
      <c r="E197" s="19">
        <f t="shared" si="35"/>
        <v>0</v>
      </c>
      <c r="F197" s="16">
        <f>VLOOKUP($B197,'Nguyên liệu'!$1:$1003,3,0)</f>
        <v>0</v>
      </c>
      <c r="G197" s="19">
        <f>VLOOKUP($B197,'Nguyên liệu'!$1:$1003,4,0)*D197/100</f>
        <v>0</v>
      </c>
      <c r="H197" s="19">
        <f>VLOOKUP($B197,'Nguyên liệu'!$1:$1003,5,0)*E197/100</f>
        <v>0</v>
      </c>
      <c r="I197" s="19">
        <f>VLOOKUP($B197,'Nguyên liệu'!$1:$1003,6,0)*E197/100</f>
        <v>0</v>
      </c>
      <c r="J197" s="19">
        <f>VLOOKUP($B197,'Nguyên liệu'!$1:$1003,7,0)*E197/100</f>
        <v>0</v>
      </c>
      <c r="K197" s="19">
        <f>VLOOKUP($B197,'Nguyên liệu'!$1:$1003,8,0)*E197/100</f>
        <v>0</v>
      </c>
      <c r="L197" s="19">
        <f>VLOOKUP($B197,'Nguyên liệu'!$1:$1003,9,0)*E197/100</f>
        <v>0</v>
      </c>
      <c r="M197" s="19">
        <f>VLOOKUP($B197,'Nguyên liệu'!$1:$1003,10,0)*E197/100</f>
        <v>0</v>
      </c>
    </row>
    <row r="198" spans="1:13" x14ac:dyDescent="0.25">
      <c r="A198" s="16"/>
      <c r="B198" s="20" t="s">
        <v>33</v>
      </c>
      <c r="C198" s="16">
        <f>VLOOKUP($B198,'Nguyên liệu'!$1:$1003,2,0)</f>
        <v>0</v>
      </c>
      <c r="D198" s="21">
        <v>0</v>
      </c>
      <c r="E198" s="19">
        <f t="shared" si="35"/>
        <v>0</v>
      </c>
      <c r="F198" s="16">
        <f>VLOOKUP($B198,'Nguyên liệu'!$1:$1003,3,0)</f>
        <v>0</v>
      </c>
      <c r="G198" s="19">
        <f>VLOOKUP($B198,'Nguyên liệu'!$1:$1003,4,0)*D198/100</f>
        <v>0</v>
      </c>
      <c r="H198" s="19">
        <f>VLOOKUP($B198,'Nguyên liệu'!$1:$1003,5,0)*E198/100</f>
        <v>0</v>
      </c>
      <c r="I198" s="19">
        <f>VLOOKUP($B198,'Nguyên liệu'!$1:$1003,6,0)*E198/100</f>
        <v>0</v>
      </c>
      <c r="J198" s="19">
        <f>VLOOKUP($B198,'Nguyên liệu'!$1:$1003,7,0)*E198/100</f>
        <v>0</v>
      </c>
      <c r="K198" s="19">
        <f>VLOOKUP($B198,'Nguyên liệu'!$1:$1003,8,0)*E198/100</f>
        <v>0</v>
      </c>
      <c r="L198" s="19">
        <f>VLOOKUP($B198,'Nguyên liệu'!$1:$1003,9,0)*E198/100</f>
        <v>0</v>
      </c>
      <c r="M198" s="19">
        <f>VLOOKUP($B198,'Nguyên liệu'!$1:$1003,10,0)*E198/100</f>
        <v>0</v>
      </c>
    </row>
    <row r="199" spans="1:13" x14ac:dyDescent="0.25">
      <c r="A199" s="16"/>
      <c r="B199" s="20" t="s">
        <v>33</v>
      </c>
      <c r="C199" s="16">
        <f>VLOOKUP($B199,'Nguyên liệu'!$1:$1003,2,0)</f>
        <v>0</v>
      </c>
      <c r="D199" s="21">
        <v>0</v>
      </c>
      <c r="E199" s="19">
        <f t="shared" si="35"/>
        <v>0</v>
      </c>
      <c r="F199" s="16">
        <f>VLOOKUP($B199,'Nguyên liệu'!$1:$1003,3,0)</f>
        <v>0</v>
      </c>
      <c r="G199" s="19">
        <f>VLOOKUP($B199,'Nguyên liệu'!$1:$1003,4,0)*D199/100</f>
        <v>0</v>
      </c>
      <c r="H199" s="19">
        <f>VLOOKUP($B199,'Nguyên liệu'!$1:$1003,5,0)*E199/100</f>
        <v>0</v>
      </c>
      <c r="I199" s="19">
        <f>VLOOKUP($B199,'Nguyên liệu'!$1:$1003,6,0)*E199/100</f>
        <v>0</v>
      </c>
      <c r="J199" s="19">
        <f>VLOOKUP($B199,'Nguyên liệu'!$1:$1003,7,0)*E199/100</f>
        <v>0</v>
      </c>
      <c r="K199" s="19">
        <f>VLOOKUP($B199,'Nguyên liệu'!$1:$1003,8,0)*E199/100</f>
        <v>0</v>
      </c>
      <c r="L199" s="19">
        <f>VLOOKUP($B199,'Nguyên liệu'!$1:$1003,9,0)*E199/100</f>
        <v>0</v>
      </c>
      <c r="M199" s="19">
        <f>VLOOKUP($B199,'Nguyên liệu'!$1:$1003,10,0)*E199/100</f>
        <v>0</v>
      </c>
    </row>
    <row r="200" spans="1:13" x14ac:dyDescent="0.25">
      <c r="A200" s="13" t="s">
        <v>618</v>
      </c>
      <c r="B200" s="14"/>
      <c r="C200" s="14" t="str">
        <f>VLOOKUP(A200,Sheet2!$1:$1012,2,0)</f>
        <v>Bò xào hành tây</v>
      </c>
      <c r="D200" s="15">
        <f t="shared" ref="D200:M200" si="36">SUM(D201:D210)</f>
        <v>100</v>
      </c>
      <c r="E200" s="15">
        <f t="shared" si="36"/>
        <v>95.899999999999977</v>
      </c>
      <c r="F200" s="15">
        <f t="shared" si="36"/>
        <v>82</v>
      </c>
      <c r="G200" s="15">
        <f t="shared" si="36"/>
        <v>255.27999999999997</v>
      </c>
      <c r="H200" s="15">
        <f t="shared" si="36"/>
        <v>10.392599999999998</v>
      </c>
      <c r="I200" s="15">
        <f t="shared" si="36"/>
        <v>0.55259999999999998</v>
      </c>
      <c r="J200" s="15">
        <f t="shared" si="36"/>
        <v>22.577899999999996</v>
      </c>
      <c r="K200" s="15">
        <f t="shared" si="36"/>
        <v>10.217899999999998</v>
      </c>
      <c r="L200" s="15">
        <f t="shared" si="36"/>
        <v>0.93729999999999991</v>
      </c>
      <c r="M200" s="15">
        <f t="shared" si="36"/>
        <v>0</v>
      </c>
    </row>
    <row r="201" spans="1:13" x14ac:dyDescent="0.25">
      <c r="A201" s="16"/>
      <c r="B201" s="17">
        <v>11017</v>
      </c>
      <c r="C201" s="16" t="str">
        <f>VLOOKUP($B201,'Nguyên liệu'!$1:$1003,2,0)</f>
        <v>Thịt bò hộp</v>
      </c>
      <c r="D201" s="18">
        <v>60</v>
      </c>
      <c r="E201" s="19">
        <f t="shared" ref="E201:E210" si="37">D201*(100-F201)%</f>
        <v>60</v>
      </c>
      <c r="F201" s="16">
        <f>VLOOKUP($B201,'Nguyên liệu'!$1:$1003,3,0)</f>
        <v>0</v>
      </c>
      <c r="G201" s="19">
        <f>VLOOKUP($B201,'Nguyên liệu'!$1:$1003,4,0)*D201/100</f>
        <v>150.6</v>
      </c>
      <c r="H201" s="19">
        <f>VLOOKUP($B201,'Nguyên liệu'!$1:$1003,5,0)*E201/100</f>
        <v>9.8399999999999981</v>
      </c>
      <c r="I201" s="19">
        <f>VLOOKUP($B201,'Nguyên liệu'!$1:$1003,6,0)*E201/100</f>
        <v>0</v>
      </c>
      <c r="J201" s="19">
        <f>VLOOKUP($B201,'Nguyên liệu'!$1:$1003,7,0)*E201/100</f>
        <v>12.36</v>
      </c>
      <c r="K201" s="19">
        <f>VLOOKUP($B201,'Nguyên liệu'!$1:$1003,8,0)*E201/100</f>
        <v>0</v>
      </c>
      <c r="L201" s="19">
        <f>VLOOKUP($B201,'Nguyên liệu'!$1:$1003,9,0)*E201/100</f>
        <v>0</v>
      </c>
      <c r="M201" s="19">
        <f>VLOOKUP($B201,'Nguyên liệu'!$1:$1003,10,0)*E201/100</f>
        <v>0</v>
      </c>
    </row>
    <row r="202" spans="1:13" x14ac:dyDescent="0.25">
      <c r="A202" s="16"/>
      <c r="B202" s="17">
        <v>6014</v>
      </c>
      <c r="C202" s="16" t="str">
        <f>VLOOKUP($B202,'Nguyên liệu'!$1:$1003,2,0)</f>
        <v>Dầu ôliu</v>
      </c>
      <c r="D202" s="18">
        <v>10</v>
      </c>
      <c r="E202" s="19">
        <f t="shared" si="37"/>
        <v>10</v>
      </c>
      <c r="F202" s="16">
        <f>VLOOKUP($B202,'Nguyên liệu'!$1:$1003,3,0)</f>
        <v>0</v>
      </c>
      <c r="G202" s="19">
        <f>VLOOKUP($B202,'Nguyên liệu'!$1:$1003,4,0)*D202/100</f>
        <v>90</v>
      </c>
      <c r="H202" s="19">
        <f>VLOOKUP($B202,'Nguyên liệu'!$1:$1003,5,0)*E202/100</f>
        <v>0</v>
      </c>
      <c r="I202" s="19">
        <f>VLOOKUP($B202,'Nguyên liệu'!$1:$1003,6,0)*E202/100</f>
        <v>0</v>
      </c>
      <c r="J202" s="19">
        <f>VLOOKUP($B202,'Nguyên liệu'!$1:$1003,7,0)*E202/100</f>
        <v>10</v>
      </c>
      <c r="K202" s="19">
        <f>VLOOKUP($B202,'Nguyên liệu'!$1:$1003,8,0)*E202/100</f>
        <v>10</v>
      </c>
      <c r="L202" s="19">
        <f>VLOOKUP($B202,'Nguyên liệu'!$1:$1003,9,0)*E202/100</f>
        <v>0</v>
      </c>
      <c r="M202" s="19">
        <f>VLOOKUP($B202,'Nguyên liệu'!$1:$1003,10,0)*E202/100</f>
        <v>0</v>
      </c>
    </row>
    <row r="203" spans="1:13" x14ac:dyDescent="0.25">
      <c r="A203" s="16"/>
      <c r="B203" s="17">
        <v>4039</v>
      </c>
      <c r="C203" s="16" t="str">
        <f>VLOOKUP($B203,'Nguyên liệu'!$1:$1003,2,0)</f>
        <v>Hành tây</v>
      </c>
      <c r="D203" s="18">
        <v>10</v>
      </c>
      <c r="E203" s="19">
        <f t="shared" si="37"/>
        <v>8.2999999999999989</v>
      </c>
      <c r="F203" s="16">
        <f>VLOOKUP($B203,'Nguyên liệu'!$1:$1003,3,0)</f>
        <v>17</v>
      </c>
      <c r="G203" s="19">
        <f>VLOOKUP($B203,'Nguyên liệu'!$1:$1003,4,0)*D203/100</f>
        <v>4.0999999999999996</v>
      </c>
      <c r="H203" s="19">
        <f>VLOOKUP($B203,'Nguyên liệu'!$1:$1003,5,0)*E203/100</f>
        <v>0.14939999999999998</v>
      </c>
      <c r="I203" s="19">
        <f>VLOOKUP($B203,'Nguyên liệu'!$1:$1003,6,0)*E203/100</f>
        <v>0.14939999999999998</v>
      </c>
      <c r="J203" s="19">
        <f>VLOOKUP($B203,'Nguyên liệu'!$1:$1003,7,0)*E203/100</f>
        <v>8.3000000000000001E-3</v>
      </c>
      <c r="K203" s="19">
        <f>VLOOKUP($B203,'Nguyên liệu'!$1:$1003,8,0)*E203/100</f>
        <v>8.3000000000000001E-3</v>
      </c>
      <c r="L203" s="19">
        <f>VLOOKUP($B203,'Nguyên liệu'!$1:$1003,9,0)*E203/100</f>
        <v>9.1299999999999992E-2</v>
      </c>
      <c r="M203" s="19">
        <f>VLOOKUP($B203,'Nguyên liệu'!$1:$1003,10,0)*E203/100</f>
        <v>0</v>
      </c>
    </row>
    <row r="204" spans="1:13" x14ac:dyDescent="0.25">
      <c r="A204" s="16"/>
      <c r="B204" s="17">
        <v>4103</v>
      </c>
      <c r="C204" s="16" t="str">
        <f>VLOOKUP($B204,'Nguyên liệu'!$1:$1003,2,0)</f>
        <v xml:space="preserve">Tỏi ta </v>
      </c>
      <c r="D204" s="18">
        <v>2</v>
      </c>
      <c r="E204" s="19">
        <f t="shared" si="37"/>
        <v>1.6</v>
      </c>
      <c r="F204" s="16">
        <f>VLOOKUP($B204,'Nguyên liệu'!$1:$1003,3,0)</f>
        <v>20</v>
      </c>
      <c r="G204" s="19">
        <f>VLOOKUP($B204,'Nguyên liệu'!$1:$1003,4,0)*D204/100</f>
        <v>2.42</v>
      </c>
      <c r="H204" s="19">
        <f>VLOOKUP($B204,'Nguyên liệu'!$1:$1003,5,0)*E204/100</f>
        <v>9.6000000000000016E-2</v>
      </c>
      <c r="I204" s="19">
        <f>VLOOKUP($B204,'Nguyên liệu'!$1:$1003,6,0)*E204/100</f>
        <v>9.6000000000000016E-2</v>
      </c>
      <c r="J204" s="19">
        <f>VLOOKUP($B204,'Nguyên liệu'!$1:$1003,7,0)*E204/100</f>
        <v>8.0000000000000002E-3</v>
      </c>
      <c r="K204" s="19">
        <f>VLOOKUP($B204,'Nguyên liệu'!$1:$1003,8,0)*E204/100</f>
        <v>8.0000000000000002E-3</v>
      </c>
      <c r="L204" s="19">
        <f>VLOOKUP($B204,'Nguyên liệu'!$1:$1003,9,0)*E204/100</f>
        <v>2.4000000000000004E-2</v>
      </c>
      <c r="M204" s="19">
        <f>VLOOKUP($B204,'Nguyên liệu'!$1:$1003,10,0)*E204/100</f>
        <v>0</v>
      </c>
    </row>
    <row r="205" spans="1:13" x14ac:dyDescent="0.25">
      <c r="A205" s="16"/>
      <c r="B205" s="17">
        <v>13004</v>
      </c>
      <c r="C205" s="16" t="str">
        <f>VLOOKUP($B205,'Nguyên liệu'!$1:$1003,2,0)</f>
        <v>Hạt tiêu</v>
      </c>
      <c r="D205" s="18">
        <v>2</v>
      </c>
      <c r="E205" s="19">
        <f t="shared" si="37"/>
        <v>2</v>
      </c>
      <c r="F205" s="16">
        <f>VLOOKUP($B205,'Nguyên liệu'!$1:$1003,3,0)</f>
        <v>0</v>
      </c>
      <c r="G205" s="19">
        <f>VLOOKUP($B205,'Nguyên liệu'!$1:$1003,4,0)*D205/100</f>
        <v>4.62</v>
      </c>
      <c r="H205" s="19">
        <f>VLOOKUP($B205,'Nguyên liệu'!$1:$1003,5,0)*E205/100</f>
        <v>0.14000000000000001</v>
      </c>
      <c r="I205" s="19">
        <f>VLOOKUP($B205,'Nguyên liệu'!$1:$1003,6,0)*E205/100</f>
        <v>0.14000000000000001</v>
      </c>
      <c r="J205" s="19">
        <f>VLOOKUP($B205,'Nguyên liệu'!$1:$1003,7,0)*E205/100</f>
        <v>0.14800000000000002</v>
      </c>
      <c r="K205" s="19">
        <f>VLOOKUP($B205,'Nguyên liệu'!$1:$1003,8,0)*E205/100</f>
        <v>0.14800000000000002</v>
      </c>
      <c r="L205" s="19">
        <f>VLOOKUP($B205,'Nguyên liệu'!$1:$1003,9,0)*E205/100</f>
        <v>0.67</v>
      </c>
      <c r="M205" s="19">
        <f>VLOOKUP($B205,'Nguyên liệu'!$1:$1003,10,0)*E205/100</f>
        <v>0</v>
      </c>
    </row>
    <row r="206" spans="1:13" x14ac:dyDescent="0.25">
      <c r="A206" s="16"/>
      <c r="B206" s="17">
        <v>4082</v>
      </c>
      <c r="C206" s="16" t="str">
        <f>VLOOKUP($B206,'Nguyên liệu'!$1:$1003,2,0)</f>
        <v>Rau mùi tàu</v>
      </c>
      <c r="D206" s="18">
        <v>6</v>
      </c>
      <c r="E206" s="19">
        <f t="shared" si="37"/>
        <v>4.8000000000000007</v>
      </c>
      <c r="F206" s="16">
        <f>VLOOKUP($B206,'Nguyên liệu'!$1:$1003,3,0)</f>
        <v>20</v>
      </c>
      <c r="G206" s="19">
        <f>VLOOKUP($B206,'Nguyên liệu'!$1:$1003,4,0)*D206/100</f>
        <v>1.5</v>
      </c>
      <c r="H206" s="19">
        <f>VLOOKUP($B206,'Nguyên liệu'!$1:$1003,5,0)*E206/100</f>
        <v>0.10080000000000001</v>
      </c>
      <c r="I206" s="19">
        <f>VLOOKUP($B206,'Nguyên liệu'!$1:$1003,6,0)*E206/100</f>
        <v>0.10080000000000001</v>
      </c>
      <c r="J206" s="19">
        <f>VLOOKUP($B206,'Nguyên liệu'!$1:$1003,7,0)*E206/100</f>
        <v>3.8400000000000011E-2</v>
      </c>
      <c r="K206" s="19">
        <f>VLOOKUP($B206,'Nguyên liệu'!$1:$1003,8,0)*E206/100</f>
        <v>3.8400000000000011E-2</v>
      </c>
      <c r="L206" s="19">
        <f>VLOOKUP($B206,'Nguyên liệu'!$1:$1003,9,0)*E206/100</f>
        <v>7.6800000000000021E-2</v>
      </c>
      <c r="M206" s="19">
        <f>VLOOKUP($B206,'Nguyên liệu'!$1:$1003,10,0)*E206/100</f>
        <v>0</v>
      </c>
    </row>
    <row r="207" spans="1:13" x14ac:dyDescent="0.25">
      <c r="A207" s="16"/>
      <c r="B207" s="17">
        <v>4038</v>
      </c>
      <c r="C207" s="16" t="str">
        <f>VLOOKUP($B207,'Nguyên liệu'!$1:$1003,2,0)</f>
        <v>Hành lá (hành hoa)</v>
      </c>
      <c r="D207" s="18">
        <v>2</v>
      </c>
      <c r="E207" s="19">
        <f t="shared" si="37"/>
        <v>1.6</v>
      </c>
      <c r="F207" s="16">
        <f>VLOOKUP($B207,'Nguyên liệu'!$1:$1003,3,0)</f>
        <v>20</v>
      </c>
      <c r="G207" s="19">
        <f>VLOOKUP($B207,'Nguyên liệu'!$1:$1003,4,0)*D207/100</f>
        <v>0.44</v>
      </c>
      <c r="H207" s="19">
        <f>VLOOKUP($B207,'Nguyên liệu'!$1:$1003,5,0)*E207/100</f>
        <v>2.0799999999999999E-2</v>
      </c>
      <c r="I207" s="19">
        <f>VLOOKUP($B207,'Nguyên liệu'!$1:$1003,6,0)*E207/100</f>
        <v>2.0799999999999999E-2</v>
      </c>
      <c r="J207" s="19">
        <f>VLOOKUP($B207,'Nguyên liệu'!$1:$1003,7,0)*E207/100</f>
        <v>0</v>
      </c>
      <c r="K207" s="19">
        <f>VLOOKUP($B207,'Nguyên liệu'!$1:$1003,8,0)*E207/100</f>
        <v>0</v>
      </c>
      <c r="L207" s="19">
        <f>VLOOKUP($B207,'Nguyên liệu'!$1:$1003,9,0)*E207/100</f>
        <v>1.4400000000000001E-2</v>
      </c>
      <c r="M207" s="19">
        <f>VLOOKUP($B207,'Nguyên liệu'!$1:$1003,10,0)*E207/100</f>
        <v>0</v>
      </c>
    </row>
    <row r="208" spans="1:13" x14ac:dyDescent="0.25">
      <c r="A208" s="16"/>
      <c r="B208" s="17">
        <v>4005</v>
      </c>
      <c r="C208" s="16" t="str">
        <f>VLOOKUP($B208,'Nguyên liệu'!$1:$1003,2,0)</f>
        <v>Cà chua</v>
      </c>
      <c r="D208" s="18">
        <v>8</v>
      </c>
      <c r="E208" s="19">
        <f t="shared" si="37"/>
        <v>7.6</v>
      </c>
      <c r="F208" s="16">
        <f>VLOOKUP($B208,'Nguyên liệu'!$1:$1003,3,0)</f>
        <v>5</v>
      </c>
      <c r="G208" s="19">
        <f>VLOOKUP($B208,'Nguyên liệu'!$1:$1003,4,0)*D208/100</f>
        <v>1.6</v>
      </c>
      <c r="H208" s="19">
        <f>VLOOKUP($B208,'Nguyên liệu'!$1:$1003,5,0)*E208/100</f>
        <v>4.5599999999999995E-2</v>
      </c>
      <c r="I208" s="19">
        <f>VLOOKUP($B208,'Nguyên liệu'!$1:$1003,6,0)*E208/100</f>
        <v>4.5599999999999995E-2</v>
      </c>
      <c r="J208" s="19">
        <f>VLOOKUP($B208,'Nguyên liệu'!$1:$1003,7,0)*E208/100</f>
        <v>1.52E-2</v>
      </c>
      <c r="K208" s="19">
        <f>VLOOKUP($B208,'Nguyên liệu'!$1:$1003,8,0)*E208/100</f>
        <v>1.52E-2</v>
      </c>
      <c r="L208" s="19">
        <f>VLOOKUP($B208,'Nguyên liệu'!$1:$1003,9,0)*E208/100</f>
        <v>6.08E-2</v>
      </c>
      <c r="M208" s="19">
        <f>VLOOKUP($B208,'Nguyên liệu'!$1:$1003,10,0)*E208/100</f>
        <v>0</v>
      </c>
    </row>
    <row r="209" spans="1:13" x14ac:dyDescent="0.25">
      <c r="A209" s="16"/>
      <c r="B209" s="20" t="s">
        <v>33</v>
      </c>
      <c r="C209" s="16">
        <f>VLOOKUP($B209,'Nguyên liệu'!$1:$1003,2,0)</f>
        <v>0</v>
      </c>
      <c r="D209" s="21">
        <v>0</v>
      </c>
      <c r="E209" s="19">
        <f t="shared" si="37"/>
        <v>0</v>
      </c>
      <c r="F209" s="16">
        <f>VLOOKUP($B209,'Nguyên liệu'!$1:$1003,3,0)</f>
        <v>0</v>
      </c>
      <c r="G209" s="19">
        <f>VLOOKUP($B209,'Nguyên liệu'!$1:$1003,4,0)*D209/100</f>
        <v>0</v>
      </c>
      <c r="H209" s="19">
        <f>VLOOKUP($B209,'Nguyên liệu'!$1:$1003,5,0)*E209/100</f>
        <v>0</v>
      </c>
      <c r="I209" s="19">
        <f>VLOOKUP($B209,'Nguyên liệu'!$1:$1003,6,0)*E209/100</f>
        <v>0</v>
      </c>
      <c r="J209" s="19">
        <f>VLOOKUP($B209,'Nguyên liệu'!$1:$1003,7,0)*E209/100</f>
        <v>0</v>
      </c>
      <c r="K209" s="19">
        <f>VLOOKUP($B209,'Nguyên liệu'!$1:$1003,8,0)*E209/100</f>
        <v>0</v>
      </c>
      <c r="L209" s="19">
        <f>VLOOKUP($B209,'Nguyên liệu'!$1:$1003,9,0)*E209/100</f>
        <v>0</v>
      </c>
      <c r="M209" s="19">
        <f>VLOOKUP($B209,'Nguyên liệu'!$1:$1003,10,0)*E209/100</f>
        <v>0</v>
      </c>
    </row>
    <row r="210" spans="1:13" x14ac:dyDescent="0.25">
      <c r="A210" s="16"/>
      <c r="B210" s="20" t="s">
        <v>33</v>
      </c>
      <c r="C210" s="16">
        <f>VLOOKUP($B210,'Nguyên liệu'!$1:$1003,2,0)</f>
        <v>0</v>
      </c>
      <c r="D210" s="21">
        <v>0</v>
      </c>
      <c r="E210" s="19">
        <f t="shared" si="37"/>
        <v>0</v>
      </c>
      <c r="F210" s="16">
        <f>VLOOKUP($B210,'Nguyên liệu'!$1:$1003,3,0)</f>
        <v>0</v>
      </c>
      <c r="G210" s="19">
        <f>VLOOKUP($B210,'Nguyên liệu'!$1:$1003,4,0)*D210/100</f>
        <v>0</v>
      </c>
      <c r="H210" s="19">
        <f>VLOOKUP($B210,'Nguyên liệu'!$1:$1003,5,0)*E210/100</f>
        <v>0</v>
      </c>
      <c r="I210" s="19">
        <f>VLOOKUP($B210,'Nguyên liệu'!$1:$1003,6,0)*E210/100</f>
        <v>0</v>
      </c>
      <c r="J210" s="19">
        <f>VLOOKUP($B210,'Nguyên liệu'!$1:$1003,7,0)*E210/100</f>
        <v>0</v>
      </c>
      <c r="K210" s="19">
        <f>VLOOKUP($B210,'Nguyên liệu'!$1:$1003,8,0)*E210/100</f>
        <v>0</v>
      </c>
      <c r="L210" s="19">
        <f>VLOOKUP($B210,'Nguyên liệu'!$1:$1003,9,0)*E210/100</f>
        <v>0</v>
      </c>
      <c r="M210" s="19">
        <f>VLOOKUP($B210,'Nguyên liệu'!$1:$1003,10,0)*E210/100</f>
        <v>0</v>
      </c>
    </row>
    <row r="211" spans="1:13" x14ac:dyDescent="0.25">
      <c r="A211" s="13" t="s">
        <v>620</v>
      </c>
      <c r="B211" s="14"/>
      <c r="C211" s="14" t="str">
        <f>VLOOKUP(A211,Sheet2!$1:$1012,2,0)</f>
        <v>Bò steak</v>
      </c>
      <c r="D211" s="15">
        <f t="shared" ref="D211:M211" si="38">SUM(D212:D221)</f>
        <v>100</v>
      </c>
      <c r="E211" s="15">
        <f t="shared" si="38"/>
        <v>94.25</v>
      </c>
      <c r="F211" s="15">
        <f t="shared" si="38"/>
        <v>40</v>
      </c>
      <c r="G211" s="15">
        <f t="shared" si="38"/>
        <v>276.91999999999996</v>
      </c>
      <c r="H211" s="15">
        <f t="shared" si="38"/>
        <v>9.2369999999999983</v>
      </c>
      <c r="I211" s="15">
        <f t="shared" si="38"/>
        <v>1.0270000000000001</v>
      </c>
      <c r="J211" s="15">
        <f t="shared" si="38"/>
        <v>21.659500000000001</v>
      </c>
      <c r="K211" s="15">
        <f t="shared" si="38"/>
        <v>9.6894999999999989</v>
      </c>
      <c r="L211" s="15">
        <f t="shared" si="38"/>
        <v>0.87949999999999995</v>
      </c>
      <c r="M211" s="15">
        <f t="shared" si="38"/>
        <v>5.4</v>
      </c>
    </row>
    <row r="212" spans="1:13" x14ac:dyDescent="0.25">
      <c r="A212" s="16"/>
      <c r="B212" s="17">
        <v>11017</v>
      </c>
      <c r="C212" s="16" t="str">
        <f>VLOOKUP($B212,'Nguyên liệu'!$1:$1003,2,0)</f>
        <v>Thịt bò hộp</v>
      </c>
      <c r="D212" s="18">
        <v>50</v>
      </c>
      <c r="E212" s="19">
        <f t="shared" ref="E212:E221" si="39">D212*(100-F212)%</f>
        <v>50</v>
      </c>
      <c r="F212" s="16">
        <f>VLOOKUP($B212,'Nguyên liệu'!$1:$1003,3,0)</f>
        <v>0</v>
      </c>
      <c r="G212" s="19">
        <f>VLOOKUP($B212,'Nguyên liệu'!$1:$1003,4,0)*D212/100</f>
        <v>125.5</v>
      </c>
      <c r="H212" s="19">
        <f>VLOOKUP($B212,'Nguyên liệu'!$1:$1003,5,0)*E212/100</f>
        <v>8.1999999999999993</v>
      </c>
      <c r="I212" s="19">
        <f>VLOOKUP($B212,'Nguyên liệu'!$1:$1003,6,0)*E212/100</f>
        <v>0</v>
      </c>
      <c r="J212" s="19">
        <f>VLOOKUP($B212,'Nguyên liệu'!$1:$1003,7,0)*E212/100</f>
        <v>10.3</v>
      </c>
      <c r="K212" s="19">
        <f>VLOOKUP($B212,'Nguyên liệu'!$1:$1003,8,0)*E212/100</f>
        <v>0</v>
      </c>
      <c r="L212" s="19">
        <f>VLOOKUP($B212,'Nguyên liệu'!$1:$1003,9,0)*E212/100</f>
        <v>0</v>
      </c>
      <c r="M212" s="19">
        <f>VLOOKUP($B212,'Nguyên liệu'!$1:$1003,10,0)*E212/100</f>
        <v>0</v>
      </c>
    </row>
    <row r="213" spans="1:13" x14ac:dyDescent="0.25">
      <c r="A213" s="16"/>
      <c r="B213" s="17">
        <v>5045</v>
      </c>
      <c r="C213" s="16" t="str">
        <f>VLOOKUP($B213,'Nguyên liệu'!$1:$1003,2,0)</f>
        <v>Quả trứng gà</v>
      </c>
      <c r="D213" s="18">
        <v>20</v>
      </c>
      <c r="E213" s="19">
        <f t="shared" si="39"/>
        <v>15</v>
      </c>
      <c r="F213" s="16">
        <f>VLOOKUP($B213,'Nguyên liệu'!$1:$1003,3,0)</f>
        <v>25</v>
      </c>
      <c r="G213" s="19">
        <f>VLOOKUP($B213,'Nguyên liệu'!$1:$1003,4,0)*D213/100</f>
        <v>21.2</v>
      </c>
      <c r="H213" s="19">
        <f>VLOOKUP($B213,'Nguyên liệu'!$1:$1003,5,0)*E213/100</f>
        <v>0.64500000000000002</v>
      </c>
      <c r="I213" s="19">
        <f>VLOOKUP($B213,'Nguyên liệu'!$1:$1003,6,0)*E213/100</f>
        <v>0.64500000000000002</v>
      </c>
      <c r="J213" s="19">
        <f>VLOOKUP($B213,'Nguyên liệu'!$1:$1003,7,0)*E213/100</f>
        <v>0.06</v>
      </c>
      <c r="K213" s="19">
        <f>VLOOKUP($B213,'Nguyên liệu'!$1:$1003,8,0)*E213/100</f>
        <v>0.06</v>
      </c>
      <c r="L213" s="19">
        <f>VLOOKUP($B213,'Nguyên liệu'!$1:$1003,9,0)*E213/100</f>
        <v>0</v>
      </c>
      <c r="M213" s="19">
        <f>VLOOKUP($B213,'Nguyên liệu'!$1:$1003,10,0)*E213/100</f>
        <v>0</v>
      </c>
    </row>
    <row r="214" spans="1:13" x14ac:dyDescent="0.25">
      <c r="A214" s="16"/>
      <c r="B214" s="17">
        <v>2024</v>
      </c>
      <c r="C214" s="16" t="str">
        <f>VLOOKUP($B214,'Nguyên liệu'!$1:$1003,2,0)</f>
        <v>Khoai tây lát chiên</v>
      </c>
      <c r="D214" s="18">
        <v>13</v>
      </c>
      <c r="E214" s="19">
        <f t="shared" si="39"/>
        <v>13</v>
      </c>
      <c r="F214" s="16">
        <f>VLOOKUP($B214,'Nguyên liệu'!$1:$1003,3,0)</f>
        <v>0</v>
      </c>
      <c r="G214" s="19">
        <f>VLOOKUP($B214,'Nguyên liệu'!$1:$1003,4,0)*D214/100</f>
        <v>68.25</v>
      </c>
      <c r="H214" s="19">
        <f>VLOOKUP($B214,'Nguyên liệu'!$1:$1003,5,0)*E214/100</f>
        <v>0.28600000000000003</v>
      </c>
      <c r="I214" s="19">
        <f>VLOOKUP($B214,'Nguyên liệu'!$1:$1003,6,0)*E214/100</f>
        <v>0.28600000000000003</v>
      </c>
      <c r="J214" s="19">
        <f>VLOOKUP($B214,'Nguyên liệu'!$1:$1003,7,0)*E214/100</f>
        <v>4.6020000000000003</v>
      </c>
      <c r="K214" s="19">
        <f>VLOOKUP($B214,'Nguyên liệu'!$1:$1003,8,0)*E214/100</f>
        <v>4.6020000000000003</v>
      </c>
      <c r="L214" s="19">
        <f>VLOOKUP($B214,'Nguyên liệu'!$1:$1003,9,0)*E214/100</f>
        <v>0.81899999999999995</v>
      </c>
      <c r="M214" s="19">
        <f>VLOOKUP($B214,'Nguyên liệu'!$1:$1003,10,0)*E214/100</f>
        <v>0</v>
      </c>
    </row>
    <row r="215" spans="1:13" x14ac:dyDescent="0.25">
      <c r="A215" s="16"/>
      <c r="B215" s="17">
        <v>4005</v>
      </c>
      <c r="C215" s="16" t="str">
        <f>VLOOKUP($B215,'Nguyên liệu'!$1:$1003,2,0)</f>
        <v>Cà chua</v>
      </c>
      <c r="D215" s="18">
        <v>5</v>
      </c>
      <c r="E215" s="19">
        <f t="shared" si="39"/>
        <v>4.75</v>
      </c>
      <c r="F215" s="16">
        <f>VLOOKUP($B215,'Nguyên liệu'!$1:$1003,3,0)</f>
        <v>5</v>
      </c>
      <c r="G215" s="19">
        <f>VLOOKUP($B215,'Nguyên liệu'!$1:$1003,4,0)*D215/100</f>
        <v>1</v>
      </c>
      <c r="H215" s="19">
        <f>VLOOKUP($B215,'Nguyên liệu'!$1:$1003,5,0)*E215/100</f>
        <v>2.8500000000000001E-2</v>
      </c>
      <c r="I215" s="19">
        <f>VLOOKUP($B215,'Nguyên liệu'!$1:$1003,6,0)*E215/100</f>
        <v>2.8500000000000001E-2</v>
      </c>
      <c r="J215" s="19">
        <f>VLOOKUP($B215,'Nguyên liệu'!$1:$1003,7,0)*E215/100</f>
        <v>9.5000000000000015E-3</v>
      </c>
      <c r="K215" s="19">
        <f>VLOOKUP($B215,'Nguyên liệu'!$1:$1003,8,0)*E215/100</f>
        <v>9.5000000000000015E-3</v>
      </c>
      <c r="L215" s="19">
        <f>VLOOKUP($B215,'Nguyên liệu'!$1:$1003,9,0)*E215/100</f>
        <v>3.8000000000000006E-2</v>
      </c>
      <c r="M215" s="19">
        <f>VLOOKUP($B215,'Nguyên liệu'!$1:$1003,10,0)*E215/100</f>
        <v>0</v>
      </c>
    </row>
    <row r="216" spans="1:13" x14ac:dyDescent="0.25">
      <c r="A216" s="16"/>
      <c r="B216" s="17">
        <v>4090</v>
      </c>
      <c r="C216" s="16" t="str">
        <f>VLOOKUP($B216,'Nguyên liệu'!$1:$1003,2,0)</f>
        <v>Rau sà lách</v>
      </c>
      <c r="D216" s="18">
        <v>5</v>
      </c>
      <c r="E216" s="19">
        <f t="shared" si="39"/>
        <v>4.5</v>
      </c>
      <c r="F216" s="16">
        <f>VLOOKUP($B216,'Nguyên liệu'!$1:$1003,3,0)</f>
        <v>10</v>
      </c>
      <c r="G216" s="19">
        <f>VLOOKUP($B216,'Nguyên liệu'!$1:$1003,4,0)*D216/100</f>
        <v>0.85</v>
      </c>
      <c r="H216" s="19">
        <f>VLOOKUP($B216,'Nguyên liệu'!$1:$1003,5,0)*E216/100</f>
        <v>6.7500000000000004E-2</v>
      </c>
      <c r="I216" s="19">
        <f>VLOOKUP($B216,'Nguyên liệu'!$1:$1003,6,0)*E216/100</f>
        <v>6.7500000000000004E-2</v>
      </c>
      <c r="J216" s="19">
        <f>VLOOKUP($B216,'Nguyên liệu'!$1:$1003,7,0)*E216/100</f>
        <v>1.8000000000000002E-2</v>
      </c>
      <c r="K216" s="19">
        <f>VLOOKUP($B216,'Nguyên liệu'!$1:$1003,8,0)*E216/100</f>
        <v>1.8000000000000002E-2</v>
      </c>
      <c r="L216" s="19">
        <f>VLOOKUP($B216,'Nguyên liệu'!$1:$1003,9,0)*E216/100</f>
        <v>2.2499999999999999E-2</v>
      </c>
      <c r="M216" s="19">
        <f>VLOOKUP($B216,'Nguyên liệu'!$1:$1003,10,0)*E216/100</f>
        <v>0</v>
      </c>
    </row>
    <row r="217" spans="1:13" x14ac:dyDescent="0.25">
      <c r="A217" s="16"/>
      <c r="B217" s="17">
        <v>6001</v>
      </c>
      <c r="C217" s="16" t="str">
        <f>VLOOKUP($B217,'Nguyên liệu'!$1:$1003,2,0)</f>
        <v>Bơ</v>
      </c>
      <c r="D217" s="18">
        <v>2</v>
      </c>
      <c r="E217" s="19">
        <f t="shared" si="39"/>
        <v>2</v>
      </c>
      <c r="F217" s="16">
        <f>VLOOKUP($B217,'Nguyên liệu'!$1:$1003,3,0)</f>
        <v>0</v>
      </c>
      <c r="G217" s="19">
        <f>VLOOKUP($B217,'Nguyên liệu'!$1:$1003,4,0)*D217/100</f>
        <v>15.12</v>
      </c>
      <c r="H217" s="19">
        <f>VLOOKUP($B217,'Nguyên liệu'!$1:$1003,5,0)*E217/100</f>
        <v>0.01</v>
      </c>
      <c r="I217" s="19">
        <f>VLOOKUP($B217,'Nguyên liệu'!$1:$1003,6,0)*E217/100</f>
        <v>0</v>
      </c>
      <c r="J217" s="19">
        <f>VLOOKUP($B217,'Nguyên liệu'!$1:$1003,7,0)*E217/100</f>
        <v>1.67</v>
      </c>
      <c r="K217" s="19">
        <f>VLOOKUP($B217,'Nguyên liệu'!$1:$1003,8,0)*E217/100</f>
        <v>0</v>
      </c>
      <c r="L217" s="19">
        <f>VLOOKUP($B217,'Nguyên liệu'!$1:$1003,9,0)*E217/100</f>
        <v>0</v>
      </c>
      <c r="M217" s="19">
        <f>VLOOKUP($B217,'Nguyên liệu'!$1:$1003,10,0)*E217/100</f>
        <v>5.4</v>
      </c>
    </row>
    <row r="218" spans="1:13" x14ac:dyDescent="0.25">
      <c r="A218" s="16"/>
      <c r="B218" s="17">
        <v>6014</v>
      </c>
      <c r="C218" s="16" t="str">
        <f>VLOOKUP($B218,'Nguyên liệu'!$1:$1003,2,0)</f>
        <v>Dầu ôliu</v>
      </c>
      <c r="D218" s="18">
        <v>5</v>
      </c>
      <c r="E218" s="19">
        <f t="shared" si="39"/>
        <v>5</v>
      </c>
      <c r="F218" s="16">
        <f>VLOOKUP($B218,'Nguyên liệu'!$1:$1003,3,0)</f>
        <v>0</v>
      </c>
      <c r="G218" s="19">
        <f>VLOOKUP($B218,'Nguyên liệu'!$1:$1003,4,0)*D218/100</f>
        <v>45</v>
      </c>
      <c r="H218" s="19">
        <f>VLOOKUP($B218,'Nguyên liệu'!$1:$1003,5,0)*E218/100</f>
        <v>0</v>
      </c>
      <c r="I218" s="19">
        <f>VLOOKUP($B218,'Nguyên liệu'!$1:$1003,6,0)*E218/100</f>
        <v>0</v>
      </c>
      <c r="J218" s="19">
        <f>VLOOKUP($B218,'Nguyên liệu'!$1:$1003,7,0)*E218/100</f>
        <v>5</v>
      </c>
      <c r="K218" s="19">
        <f>VLOOKUP($B218,'Nguyên liệu'!$1:$1003,8,0)*E218/100</f>
        <v>5</v>
      </c>
      <c r="L218" s="19">
        <f>VLOOKUP($B218,'Nguyên liệu'!$1:$1003,9,0)*E218/100</f>
        <v>0</v>
      </c>
      <c r="M218" s="19">
        <f>VLOOKUP($B218,'Nguyên liệu'!$1:$1003,10,0)*E218/100</f>
        <v>0</v>
      </c>
    </row>
    <row r="219" spans="1:13" x14ac:dyDescent="0.25">
      <c r="A219" s="16"/>
      <c r="B219" s="20" t="s">
        <v>33</v>
      </c>
      <c r="C219" s="16">
        <f>VLOOKUP($B219,'Nguyên liệu'!$1:$1003,2,0)</f>
        <v>0</v>
      </c>
      <c r="D219" s="21">
        <v>0</v>
      </c>
      <c r="E219" s="19">
        <f t="shared" si="39"/>
        <v>0</v>
      </c>
      <c r="F219" s="16">
        <f>VLOOKUP($B219,'Nguyên liệu'!$1:$1003,3,0)</f>
        <v>0</v>
      </c>
      <c r="G219" s="19">
        <f>VLOOKUP($B219,'Nguyên liệu'!$1:$1003,4,0)*D219/100</f>
        <v>0</v>
      </c>
      <c r="H219" s="19">
        <f>VLOOKUP($B219,'Nguyên liệu'!$1:$1003,5,0)*E219/100</f>
        <v>0</v>
      </c>
      <c r="I219" s="19">
        <f>VLOOKUP($B219,'Nguyên liệu'!$1:$1003,6,0)*E219/100</f>
        <v>0</v>
      </c>
      <c r="J219" s="19">
        <f>VLOOKUP($B219,'Nguyên liệu'!$1:$1003,7,0)*E219/100</f>
        <v>0</v>
      </c>
      <c r="K219" s="19">
        <f>VLOOKUP($B219,'Nguyên liệu'!$1:$1003,8,0)*E219/100</f>
        <v>0</v>
      </c>
      <c r="L219" s="19">
        <f>VLOOKUP($B219,'Nguyên liệu'!$1:$1003,9,0)*E219/100</f>
        <v>0</v>
      </c>
      <c r="M219" s="19">
        <f>VLOOKUP($B219,'Nguyên liệu'!$1:$1003,10,0)*E219/100</f>
        <v>0</v>
      </c>
    </row>
    <row r="220" spans="1:13" x14ac:dyDescent="0.25">
      <c r="A220" s="16"/>
      <c r="B220" s="20" t="s">
        <v>33</v>
      </c>
      <c r="C220" s="16">
        <f>VLOOKUP($B220,'Nguyên liệu'!$1:$1003,2,0)</f>
        <v>0</v>
      </c>
      <c r="D220" s="21">
        <v>0</v>
      </c>
      <c r="E220" s="19">
        <f t="shared" si="39"/>
        <v>0</v>
      </c>
      <c r="F220" s="16">
        <f>VLOOKUP($B220,'Nguyên liệu'!$1:$1003,3,0)</f>
        <v>0</v>
      </c>
      <c r="G220" s="19">
        <f>VLOOKUP($B220,'Nguyên liệu'!$1:$1003,4,0)*D220/100</f>
        <v>0</v>
      </c>
      <c r="H220" s="19">
        <f>VLOOKUP($B220,'Nguyên liệu'!$1:$1003,5,0)*E220/100</f>
        <v>0</v>
      </c>
      <c r="I220" s="19">
        <f>VLOOKUP($B220,'Nguyên liệu'!$1:$1003,6,0)*E220/100</f>
        <v>0</v>
      </c>
      <c r="J220" s="19">
        <f>VLOOKUP($B220,'Nguyên liệu'!$1:$1003,7,0)*E220/100</f>
        <v>0</v>
      </c>
      <c r="K220" s="19">
        <f>VLOOKUP($B220,'Nguyên liệu'!$1:$1003,8,0)*E220/100</f>
        <v>0</v>
      </c>
      <c r="L220" s="19">
        <f>VLOOKUP($B220,'Nguyên liệu'!$1:$1003,9,0)*E220/100</f>
        <v>0</v>
      </c>
      <c r="M220" s="19">
        <f>VLOOKUP($B220,'Nguyên liệu'!$1:$1003,10,0)*E220/100</f>
        <v>0</v>
      </c>
    </row>
    <row r="221" spans="1:13" x14ac:dyDescent="0.25">
      <c r="A221" s="16"/>
      <c r="B221" s="20" t="s">
        <v>33</v>
      </c>
      <c r="C221" s="16">
        <f>VLOOKUP($B221,'Nguyên liệu'!$1:$1003,2,0)</f>
        <v>0</v>
      </c>
      <c r="D221" s="21">
        <v>0</v>
      </c>
      <c r="E221" s="19">
        <f t="shared" si="39"/>
        <v>0</v>
      </c>
      <c r="F221" s="16">
        <f>VLOOKUP($B221,'Nguyên liệu'!$1:$1003,3,0)</f>
        <v>0</v>
      </c>
      <c r="G221" s="19">
        <f>VLOOKUP($B221,'Nguyên liệu'!$1:$1003,4,0)*D221/100</f>
        <v>0</v>
      </c>
      <c r="H221" s="19">
        <f>VLOOKUP($B221,'Nguyên liệu'!$1:$1003,5,0)*E221/100</f>
        <v>0</v>
      </c>
      <c r="I221" s="19">
        <f>VLOOKUP($B221,'Nguyên liệu'!$1:$1003,6,0)*E221/100</f>
        <v>0</v>
      </c>
      <c r="J221" s="19">
        <f>VLOOKUP($B221,'Nguyên liệu'!$1:$1003,7,0)*E221/100</f>
        <v>0</v>
      </c>
      <c r="K221" s="19">
        <f>VLOOKUP($B221,'Nguyên liệu'!$1:$1003,8,0)*E221/100</f>
        <v>0</v>
      </c>
      <c r="L221" s="19">
        <f>VLOOKUP($B221,'Nguyên liệu'!$1:$1003,9,0)*E221/100</f>
        <v>0</v>
      </c>
      <c r="M221" s="19">
        <f>VLOOKUP($B221,'Nguyên liệu'!$1:$1003,10,0)*E221/100</f>
        <v>0</v>
      </c>
    </row>
    <row r="222" spans="1:13" x14ac:dyDescent="0.25">
      <c r="A222" s="13" t="s">
        <v>622</v>
      </c>
      <c r="B222" s="14"/>
      <c r="C222" s="14" t="str">
        <f>VLOOKUP(A222,Sheet2!$1:$1012,2,0)</f>
        <v>Sườn heo xào</v>
      </c>
      <c r="D222" s="15">
        <f t="shared" ref="D222:M222" si="40">SUM(D223:D232)</f>
        <v>100</v>
      </c>
      <c r="E222" s="15">
        <f t="shared" si="40"/>
        <v>53.25</v>
      </c>
      <c r="F222" s="15">
        <f t="shared" si="40"/>
        <v>97</v>
      </c>
      <c r="G222" s="15">
        <f t="shared" si="40"/>
        <v>204.5</v>
      </c>
      <c r="H222" s="15">
        <f t="shared" si="40"/>
        <v>6.5447499999999987</v>
      </c>
      <c r="I222" s="15">
        <f t="shared" si="40"/>
        <v>0.77200000000000002</v>
      </c>
      <c r="J222" s="15">
        <f t="shared" si="40"/>
        <v>9.1879999999999988</v>
      </c>
      <c r="K222" s="15">
        <f t="shared" si="40"/>
        <v>5.0599999999999996</v>
      </c>
      <c r="L222" s="15">
        <f t="shared" si="40"/>
        <v>0.216</v>
      </c>
      <c r="M222" s="15">
        <f t="shared" si="40"/>
        <v>20.962499999999999</v>
      </c>
    </row>
    <row r="223" spans="1:13" x14ac:dyDescent="0.25">
      <c r="A223" s="16"/>
      <c r="B223" s="17">
        <v>7053</v>
      </c>
      <c r="C223" s="16" t="str">
        <f>VLOOKUP($B223,'Nguyên liệu'!$1:$1003,2,0)</f>
        <v>Sườn lợn (bỏ xương)</v>
      </c>
      <c r="D223" s="18">
        <v>75</v>
      </c>
      <c r="E223" s="19">
        <f t="shared" ref="E223:E232" si="41">D223*(100-F223)%</f>
        <v>32.25</v>
      </c>
      <c r="F223" s="16">
        <f>VLOOKUP($B223,'Nguyên liệu'!$1:$1003,3,0)</f>
        <v>57</v>
      </c>
      <c r="G223" s="19">
        <f>VLOOKUP($B223,'Nguyên liệu'!$1:$1003,4,0)*D223/100</f>
        <v>140.25</v>
      </c>
      <c r="H223" s="19">
        <f>VLOOKUP($B223,'Nguyên liệu'!$1:$1003,5,0)*E223/100</f>
        <v>5.7727499999999994</v>
      </c>
      <c r="I223" s="19">
        <f>VLOOKUP($B223,'Nguyên liệu'!$1:$1003,6,0)*E223/100</f>
        <v>0</v>
      </c>
      <c r="J223" s="19">
        <f>VLOOKUP($B223,'Nguyên liệu'!$1:$1003,7,0)*E223/100</f>
        <v>4.1280000000000001</v>
      </c>
      <c r="K223" s="19">
        <f>VLOOKUP($B223,'Nguyên liệu'!$1:$1003,8,0)*E223/100</f>
        <v>0</v>
      </c>
      <c r="L223" s="19">
        <f>VLOOKUP($B223,'Nguyên liệu'!$1:$1003,9,0)*E223/100</f>
        <v>0</v>
      </c>
      <c r="M223" s="19">
        <f>VLOOKUP($B223,'Nguyên liệu'!$1:$1003,10,0)*E223/100</f>
        <v>20.962499999999999</v>
      </c>
    </row>
    <row r="224" spans="1:13" x14ac:dyDescent="0.25">
      <c r="A224" s="16"/>
      <c r="B224" s="17">
        <v>4103</v>
      </c>
      <c r="C224" s="16" t="str">
        <f>VLOOKUP($B224,'Nguyên liệu'!$1:$1003,2,0)</f>
        <v xml:space="preserve">Tỏi ta </v>
      </c>
      <c r="D224" s="18">
        <v>15</v>
      </c>
      <c r="E224" s="19">
        <f t="shared" si="41"/>
        <v>12</v>
      </c>
      <c r="F224" s="16">
        <f>VLOOKUP($B224,'Nguyên liệu'!$1:$1003,3,0)</f>
        <v>20</v>
      </c>
      <c r="G224" s="19">
        <f>VLOOKUP($B224,'Nguyên liệu'!$1:$1003,4,0)*D224/100</f>
        <v>18.149999999999999</v>
      </c>
      <c r="H224" s="19">
        <f>VLOOKUP($B224,'Nguyên liệu'!$1:$1003,5,0)*E224/100</f>
        <v>0.72</v>
      </c>
      <c r="I224" s="19">
        <f>VLOOKUP($B224,'Nguyên liệu'!$1:$1003,6,0)*E224/100</f>
        <v>0.72</v>
      </c>
      <c r="J224" s="19">
        <f>VLOOKUP($B224,'Nguyên liệu'!$1:$1003,7,0)*E224/100</f>
        <v>0.06</v>
      </c>
      <c r="K224" s="19">
        <f>VLOOKUP($B224,'Nguyên liệu'!$1:$1003,8,0)*E224/100</f>
        <v>0.06</v>
      </c>
      <c r="L224" s="19">
        <f>VLOOKUP($B224,'Nguyên liệu'!$1:$1003,9,0)*E224/100</f>
        <v>0.18</v>
      </c>
      <c r="M224" s="19">
        <f>VLOOKUP($B224,'Nguyên liệu'!$1:$1003,10,0)*E224/100</f>
        <v>0</v>
      </c>
    </row>
    <row r="225" spans="1:13" x14ac:dyDescent="0.25">
      <c r="A225" s="16"/>
      <c r="B225" s="17">
        <v>6011</v>
      </c>
      <c r="C225" s="16" t="str">
        <f>VLOOKUP($B225,'Nguyên liệu'!$1:$1003,2,0)</f>
        <v>Dầu lạc</v>
      </c>
      <c r="D225" s="18">
        <v>5</v>
      </c>
      <c r="E225" s="19">
        <f t="shared" si="41"/>
        <v>5</v>
      </c>
      <c r="F225" s="16">
        <f>VLOOKUP($B225,'Nguyên liệu'!$1:$1003,3,0)</f>
        <v>0</v>
      </c>
      <c r="G225" s="19">
        <f>VLOOKUP($B225,'Nguyên liệu'!$1:$1003,4,0)*D225/100</f>
        <v>45</v>
      </c>
      <c r="H225" s="19">
        <f>VLOOKUP($B225,'Nguyên liệu'!$1:$1003,5,0)*E225/100</f>
        <v>0</v>
      </c>
      <c r="I225" s="19">
        <f>VLOOKUP($B225,'Nguyên liệu'!$1:$1003,6,0)*E225/100</f>
        <v>0</v>
      </c>
      <c r="J225" s="19">
        <f>VLOOKUP($B225,'Nguyên liệu'!$1:$1003,7,0)*E225/100</f>
        <v>5</v>
      </c>
      <c r="K225" s="19">
        <f>VLOOKUP($B225,'Nguyên liệu'!$1:$1003,8,0)*E225/100</f>
        <v>5</v>
      </c>
      <c r="L225" s="19">
        <f>VLOOKUP($B225,'Nguyên liệu'!$1:$1003,9,0)*E225/100</f>
        <v>0</v>
      </c>
      <c r="M225" s="19">
        <f>VLOOKUP($B225,'Nguyên liệu'!$1:$1003,10,0)*E225/100</f>
        <v>0</v>
      </c>
    </row>
    <row r="226" spans="1:13" x14ac:dyDescent="0.25">
      <c r="A226" s="16"/>
      <c r="B226" s="17">
        <v>4038</v>
      </c>
      <c r="C226" s="16" t="str">
        <f>VLOOKUP($B226,'Nguyên liệu'!$1:$1003,2,0)</f>
        <v>Hành lá (hành hoa)</v>
      </c>
      <c r="D226" s="18">
        <v>5</v>
      </c>
      <c r="E226" s="19">
        <f t="shared" si="41"/>
        <v>4</v>
      </c>
      <c r="F226" s="16">
        <f>VLOOKUP($B226,'Nguyên liệu'!$1:$1003,3,0)</f>
        <v>20</v>
      </c>
      <c r="G226" s="19">
        <f>VLOOKUP($B226,'Nguyên liệu'!$1:$1003,4,0)*D226/100</f>
        <v>1.1000000000000001</v>
      </c>
      <c r="H226" s="19">
        <f>VLOOKUP($B226,'Nguyên liệu'!$1:$1003,5,0)*E226/100</f>
        <v>5.2000000000000005E-2</v>
      </c>
      <c r="I226" s="19">
        <f>VLOOKUP($B226,'Nguyên liệu'!$1:$1003,6,0)*E226/100</f>
        <v>5.2000000000000005E-2</v>
      </c>
      <c r="J226" s="19">
        <f>VLOOKUP($B226,'Nguyên liệu'!$1:$1003,7,0)*E226/100</f>
        <v>0</v>
      </c>
      <c r="K226" s="19">
        <f>VLOOKUP($B226,'Nguyên liệu'!$1:$1003,8,0)*E226/100</f>
        <v>0</v>
      </c>
      <c r="L226" s="19">
        <f>VLOOKUP($B226,'Nguyên liệu'!$1:$1003,9,0)*E226/100</f>
        <v>3.6000000000000004E-2</v>
      </c>
      <c r="M226" s="19">
        <f>VLOOKUP($B226,'Nguyên liệu'!$1:$1003,10,0)*E226/100</f>
        <v>0</v>
      </c>
    </row>
    <row r="227" spans="1:13" x14ac:dyDescent="0.25">
      <c r="A227" s="16"/>
      <c r="B227" s="20" t="s">
        <v>33</v>
      </c>
      <c r="C227" s="16">
        <f>VLOOKUP($B227,'Nguyên liệu'!$1:$1003,2,0)</f>
        <v>0</v>
      </c>
      <c r="D227" s="21">
        <v>0</v>
      </c>
      <c r="E227" s="19">
        <f t="shared" si="41"/>
        <v>0</v>
      </c>
      <c r="F227" s="16">
        <f>VLOOKUP($B227,'Nguyên liệu'!$1:$1003,3,0)</f>
        <v>0</v>
      </c>
      <c r="G227" s="19">
        <f>VLOOKUP($B227,'Nguyên liệu'!$1:$1003,4,0)*D227/100</f>
        <v>0</v>
      </c>
      <c r="H227" s="19">
        <f>VLOOKUP($B227,'Nguyên liệu'!$1:$1003,5,0)*E227/100</f>
        <v>0</v>
      </c>
      <c r="I227" s="19">
        <f>VLOOKUP($B227,'Nguyên liệu'!$1:$1003,6,0)*E227/100</f>
        <v>0</v>
      </c>
      <c r="J227" s="19">
        <f>VLOOKUP($B227,'Nguyên liệu'!$1:$1003,7,0)*E227/100</f>
        <v>0</v>
      </c>
      <c r="K227" s="19">
        <f>VLOOKUP($B227,'Nguyên liệu'!$1:$1003,8,0)*E227/100</f>
        <v>0</v>
      </c>
      <c r="L227" s="19">
        <f>VLOOKUP($B227,'Nguyên liệu'!$1:$1003,9,0)*E227/100</f>
        <v>0</v>
      </c>
      <c r="M227" s="19">
        <f>VLOOKUP($B227,'Nguyên liệu'!$1:$1003,10,0)*E227/100</f>
        <v>0</v>
      </c>
    </row>
    <row r="228" spans="1:13" x14ac:dyDescent="0.25">
      <c r="A228" s="16"/>
      <c r="B228" s="20" t="s">
        <v>33</v>
      </c>
      <c r="C228" s="16">
        <f>VLOOKUP($B228,'Nguyên liệu'!$1:$1003,2,0)</f>
        <v>0</v>
      </c>
      <c r="D228" s="21">
        <v>0</v>
      </c>
      <c r="E228" s="19">
        <f t="shared" si="41"/>
        <v>0</v>
      </c>
      <c r="F228" s="16">
        <f>VLOOKUP($B228,'Nguyên liệu'!$1:$1003,3,0)</f>
        <v>0</v>
      </c>
      <c r="G228" s="19">
        <f>VLOOKUP($B228,'Nguyên liệu'!$1:$1003,4,0)*D228/100</f>
        <v>0</v>
      </c>
      <c r="H228" s="19">
        <f>VLOOKUP($B228,'Nguyên liệu'!$1:$1003,5,0)*E228/100</f>
        <v>0</v>
      </c>
      <c r="I228" s="19">
        <f>VLOOKUP($B228,'Nguyên liệu'!$1:$1003,6,0)*E228/100</f>
        <v>0</v>
      </c>
      <c r="J228" s="19">
        <f>VLOOKUP($B228,'Nguyên liệu'!$1:$1003,7,0)*E228/100</f>
        <v>0</v>
      </c>
      <c r="K228" s="19">
        <f>VLOOKUP($B228,'Nguyên liệu'!$1:$1003,8,0)*E228/100</f>
        <v>0</v>
      </c>
      <c r="L228" s="19">
        <f>VLOOKUP($B228,'Nguyên liệu'!$1:$1003,9,0)*E228/100</f>
        <v>0</v>
      </c>
      <c r="M228" s="19">
        <f>VLOOKUP($B228,'Nguyên liệu'!$1:$1003,10,0)*E228/100</f>
        <v>0</v>
      </c>
    </row>
    <row r="229" spans="1:13" x14ac:dyDescent="0.25">
      <c r="A229" s="16"/>
      <c r="B229" s="20" t="s">
        <v>33</v>
      </c>
      <c r="C229" s="16">
        <f>VLOOKUP($B229,'Nguyên liệu'!$1:$1003,2,0)</f>
        <v>0</v>
      </c>
      <c r="D229" s="21">
        <v>0</v>
      </c>
      <c r="E229" s="19">
        <f t="shared" si="41"/>
        <v>0</v>
      </c>
      <c r="F229" s="16">
        <f>VLOOKUP($B229,'Nguyên liệu'!$1:$1003,3,0)</f>
        <v>0</v>
      </c>
      <c r="G229" s="19">
        <f>VLOOKUP($B229,'Nguyên liệu'!$1:$1003,4,0)*D229/100</f>
        <v>0</v>
      </c>
      <c r="H229" s="19">
        <f>VLOOKUP($B229,'Nguyên liệu'!$1:$1003,5,0)*E229/100</f>
        <v>0</v>
      </c>
      <c r="I229" s="19">
        <f>VLOOKUP($B229,'Nguyên liệu'!$1:$1003,6,0)*E229/100</f>
        <v>0</v>
      </c>
      <c r="J229" s="19">
        <f>VLOOKUP($B229,'Nguyên liệu'!$1:$1003,7,0)*E229/100</f>
        <v>0</v>
      </c>
      <c r="K229" s="19">
        <f>VLOOKUP($B229,'Nguyên liệu'!$1:$1003,8,0)*E229/100</f>
        <v>0</v>
      </c>
      <c r="L229" s="19">
        <f>VLOOKUP($B229,'Nguyên liệu'!$1:$1003,9,0)*E229/100</f>
        <v>0</v>
      </c>
      <c r="M229" s="19">
        <f>VLOOKUP($B229,'Nguyên liệu'!$1:$1003,10,0)*E229/100</f>
        <v>0</v>
      </c>
    </row>
    <row r="230" spans="1:13" x14ac:dyDescent="0.25">
      <c r="A230" s="16"/>
      <c r="B230" s="20" t="s">
        <v>33</v>
      </c>
      <c r="C230" s="16">
        <f>VLOOKUP($B230,'Nguyên liệu'!$1:$1003,2,0)</f>
        <v>0</v>
      </c>
      <c r="D230" s="21">
        <v>0</v>
      </c>
      <c r="E230" s="19">
        <f t="shared" si="41"/>
        <v>0</v>
      </c>
      <c r="F230" s="16">
        <f>VLOOKUP($B230,'Nguyên liệu'!$1:$1003,3,0)</f>
        <v>0</v>
      </c>
      <c r="G230" s="19">
        <f>VLOOKUP($B230,'Nguyên liệu'!$1:$1003,4,0)*D230/100</f>
        <v>0</v>
      </c>
      <c r="H230" s="19">
        <f>VLOOKUP($B230,'Nguyên liệu'!$1:$1003,5,0)*E230/100</f>
        <v>0</v>
      </c>
      <c r="I230" s="19">
        <f>VLOOKUP($B230,'Nguyên liệu'!$1:$1003,6,0)*E230/100</f>
        <v>0</v>
      </c>
      <c r="J230" s="19">
        <f>VLOOKUP($B230,'Nguyên liệu'!$1:$1003,7,0)*E230/100</f>
        <v>0</v>
      </c>
      <c r="K230" s="19">
        <f>VLOOKUP($B230,'Nguyên liệu'!$1:$1003,8,0)*E230/100</f>
        <v>0</v>
      </c>
      <c r="L230" s="19">
        <f>VLOOKUP($B230,'Nguyên liệu'!$1:$1003,9,0)*E230/100</f>
        <v>0</v>
      </c>
      <c r="M230" s="19">
        <f>VLOOKUP($B230,'Nguyên liệu'!$1:$1003,10,0)*E230/100</f>
        <v>0</v>
      </c>
    </row>
    <row r="231" spans="1:13" x14ac:dyDescent="0.25">
      <c r="A231" s="16"/>
      <c r="B231" s="20" t="s">
        <v>33</v>
      </c>
      <c r="C231" s="16">
        <f>VLOOKUP($B231,'Nguyên liệu'!$1:$1003,2,0)</f>
        <v>0</v>
      </c>
      <c r="D231" s="21">
        <v>0</v>
      </c>
      <c r="E231" s="19">
        <f t="shared" si="41"/>
        <v>0</v>
      </c>
      <c r="F231" s="16">
        <f>VLOOKUP($B231,'Nguyên liệu'!$1:$1003,3,0)</f>
        <v>0</v>
      </c>
      <c r="G231" s="19">
        <f>VLOOKUP($B231,'Nguyên liệu'!$1:$1003,4,0)*D231/100</f>
        <v>0</v>
      </c>
      <c r="H231" s="19">
        <f>VLOOKUP($B231,'Nguyên liệu'!$1:$1003,5,0)*E231/100</f>
        <v>0</v>
      </c>
      <c r="I231" s="19">
        <f>VLOOKUP($B231,'Nguyên liệu'!$1:$1003,6,0)*E231/100</f>
        <v>0</v>
      </c>
      <c r="J231" s="19">
        <f>VLOOKUP($B231,'Nguyên liệu'!$1:$1003,7,0)*E231/100</f>
        <v>0</v>
      </c>
      <c r="K231" s="19">
        <f>VLOOKUP($B231,'Nguyên liệu'!$1:$1003,8,0)*E231/100</f>
        <v>0</v>
      </c>
      <c r="L231" s="19">
        <f>VLOOKUP($B231,'Nguyên liệu'!$1:$1003,9,0)*E231/100</f>
        <v>0</v>
      </c>
      <c r="M231" s="19">
        <f>VLOOKUP($B231,'Nguyên liệu'!$1:$1003,10,0)*E231/100</f>
        <v>0</v>
      </c>
    </row>
    <row r="232" spans="1:13" x14ac:dyDescent="0.25">
      <c r="A232" s="16"/>
      <c r="B232" s="20" t="s">
        <v>33</v>
      </c>
      <c r="C232" s="16">
        <f>VLOOKUP($B232,'Nguyên liệu'!$1:$1003,2,0)</f>
        <v>0</v>
      </c>
      <c r="D232" s="21">
        <v>0</v>
      </c>
      <c r="E232" s="19">
        <f t="shared" si="41"/>
        <v>0</v>
      </c>
      <c r="F232" s="16">
        <f>VLOOKUP($B232,'Nguyên liệu'!$1:$1003,3,0)</f>
        <v>0</v>
      </c>
      <c r="G232" s="19">
        <f>VLOOKUP($B232,'Nguyên liệu'!$1:$1003,4,0)*D232/100</f>
        <v>0</v>
      </c>
      <c r="H232" s="19">
        <f>VLOOKUP($B232,'Nguyên liệu'!$1:$1003,5,0)*E232/100</f>
        <v>0</v>
      </c>
      <c r="I232" s="19">
        <f>VLOOKUP($B232,'Nguyên liệu'!$1:$1003,6,0)*E232/100</f>
        <v>0</v>
      </c>
      <c r="J232" s="19">
        <f>VLOOKUP($B232,'Nguyên liệu'!$1:$1003,7,0)*E232/100</f>
        <v>0</v>
      </c>
      <c r="K232" s="19">
        <f>VLOOKUP($B232,'Nguyên liệu'!$1:$1003,8,0)*E232/100</f>
        <v>0</v>
      </c>
      <c r="L232" s="19">
        <f>VLOOKUP($B232,'Nguyên liệu'!$1:$1003,9,0)*E232/100</f>
        <v>0</v>
      </c>
      <c r="M232" s="19">
        <f>VLOOKUP($B232,'Nguyên liệu'!$1:$1003,10,0)*E232/100</f>
        <v>0</v>
      </c>
    </row>
    <row r="233" spans="1:13" x14ac:dyDescent="0.25">
      <c r="A233" s="13" t="s">
        <v>624</v>
      </c>
      <c r="B233" s="14"/>
      <c r="C233" s="14" t="str">
        <f>VLOOKUP(A233,Sheet2!$1:$1012,2,0)</f>
        <v>Gà kho gừng</v>
      </c>
      <c r="D233" s="15">
        <f t="shared" ref="D233:M233" si="42">SUM(D234:D243)</f>
        <v>100</v>
      </c>
      <c r="E233" s="15">
        <f t="shared" si="42"/>
        <v>58.099999999999994</v>
      </c>
      <c r="F233" s="15">
        <f t="shared" si="42"/>
        <v>106</v>
      </c>
      <c r="G233" s="15">
        <f t="shared" si="42"/>
        <v>177.5</v>
      </c>
      <c r="H233" s="15">
        <f t="shared" si="42"/>
        <v>7.8746</v>
      </c>
      <c r="I233" s="15">
        <f t="shared" si="42"/>
        <v>0.2666</v>
      </c>
      <c r="J233" s="15">
        <f t="shared" si="42"/>
        <v>6.9295999999999989</v>
      </c>
      <c r="K233" s="15">
        <f t="shared" si="42"/>
        <v>2.2136</v>
      </c>
      <c r="L233" s="15">
        <f t="shared" si="42"/>
        <v>0.9405</v>
      </c>
      <c r="M233" s="15">
        <f t="shared" si="42"/>
        <v>27</v>
      </c>
    </row>
    <row r="234" spans="1:13" x14ac:dyDescent="0.25">
      <c r="A234" s="16"/>
      <c r="B234" s="17">
        <v>7013</v>
      </c>
      <c r="C234" s="16" t="str">
        <f>VLOOKUP($B234,'Nguyên liệu'!$1:$1003,2,0)</f>
        <v>Thịt gà ta</v>
      </c>
      <c r="D234" s="18">
        <v>75</v>
      </c>
      <c r="E234" s="19">
        <f t="shared" ref="E234:E243" si="43">D234*(100-F234)%</f>
        <v>36</v>
      </c>
      <c r="F234" s="16">
        <f>VLOOKUP($B234,'Nguyên liệu'!$1:$1003,3,0)</f>
        <v>52</v>
      </c>
      <c r="G234" s="19">
        <f>VLOOKUP($B234,'Nguyên liệu'!$1:$1003,4,0)*D234/100</f>
        <v>149.25</v>
      </c>
      <c r="H234" s="19">
        <f>VLOOKUP($B234,'Nguyên liệu'!$1:$1003,5,0)*E234/100</f>
        <v>7.3080000000000007</v>
      </c>
      <c r="I234" s="19">
        <f>VLOOKUP($B234,'Nguyên liệu'!$1:$1003,6,0)*E234/100</f>
        <v>0</v>
      </c>
      <c r="J234" s="19">
        <f>VLOOKUP($B234,'Nguyên liệu'!$1:$1003,7,0)*E234/100</f>
        <v>4.7159999999999993</v>
      </c>
      <c r="K234" s="19">
        <f>VLOOKUP($B234,'Nguyên liệu'!$1:$1003,8,0)*E234/100</f>
        <v>0</v>
      </c>
      <c r="L234" s="19">
        <f>VLOOKUP($B234,'Nguyên liệu'!$1:$1003,9,0)*E234/100</f>
        <v>0</v>
      </c>
      <c r="M234" s="19">
        <f>VLOOKUP($B234,'Nguyên liệu'!$1:$1003,10,0)*E234/100</f>
        <v>27</v>
      </c>
    </row>
    <row r="235" spans="1:13" x14ac:dyDescent="0.25">
      <c r="A235" s="16"/>
      <c r="B235" s="17">
        <v>13003</v>
      </c>
      <c r="C235" s="16" t="str">
        <f>VLOOKUP($B235,'Nguyên liệu'!$1:$1003,2,0)</f>
        <v>Gừng tươi</v>
      </c>
      <c r="D235" s="18">
        <v>7</v>
      </c>
      <c r="E235" s="19">
        <f t="shared" si="43"/>
        <v>6.3</v>
      </c>
      <c r="F235" s="16">
        <f>VLOOKUP($B235,'Nguyên liệu'!$1:$1003,3,0)</f>
        <v>10</v>
      </c>
      <c r="G235" s="19">
        <f>VLOOKUP($B235,'Nguyên liệu'!$1:$1003,4,0)*D235/100</f>
        <v>2.0299999999999998</v>
      </c>
      <c r="H235" s="19">
        <f>VLOOKUP($B235,'Nguyên liệu'!$1:$1003,5,0)*E235/100</f>
        <v>2.52E-2</v>
      </c>
      <c r="I235" s="19">
        <f>VLOOKUP($B235,'Nguyên liệu'!$1:$1003,6,0)*E235/100</f>
        <v>2.52E-2</v>
      </c>
      <c r="J235" s="19">
        <f>VLOOKUP($B235,'Nguyên liệu'!$1:$1003,7,0)*E235/100</f>
        <v>5.04E-2</v>
      </c>
      <c r="K235" s="19">
        <f>VLOOKUP($B235,'Nguyên liệu'!$1:$1003,8,0)*E235/100</f>
        <v>5.04E-2</v>
      </c>
      <c r="L235" s="19">
        <f>VLOOKUP($B235,'Nguyên liệu'!$1:$1003,9,0)*E235/100</f>
        <v>0.2079</v>
      </c>
      <c r="M235" s="19">
        <f>VLOOKUP($B235,'Nguyên liệu'!$1:$1003,10,0)*E235/100</f>
        <v>0</v>
      </c>
    </row>
    <row r="236" spans="1:13" x14ac:dyDescent="0.25">
      <c r="A236" s="16"/>
      <c r="B236" s="17">
        <v>4037</v>
      </c>
      <c r="C236" s="16" t="str">
        <f>VLOOKUP($B236,'Nguyên liệu'!$1:$1003,2,0)</f>
        <v>Hành củ tươi</v>
      </c>
      <c r="D236" s="18">
        <v>5</v>
      </c>
      <c r="E236" s="19">
        <f t="shared" si="43"/>
        <v>3.8</v>
      </c>
      <c r="F236" s="16">
        <f>VLOOKUP($B236,'Nguyên liệu'!$1:$1003,3,0)</f>
        <v>24</v>
      </c>
      <c r="G236" s="19">
        <f>VLOOKUP($B236,'Nguyên liệu'!$1:$1003,4,0)*D236/100</f>
        <v>1.3</v>
      </c>
      <c r="H236" s="19">
        <f>VLOOKUP($B236,'Nguyên liệu'!$1:$1003,5,0)*E236/100</f>
        <v>4.9399999999999993E-2</v>
      </c>
      <c r="I236" s="19">
        <f>VLOOKUP($B236,'Nguyên liệu'!$1:$1003,6,0)*E236/100</f>
        <v>4.9399999999999993E-2</v>
      </c>
      <c r="J236" s="19">
        <f>VLOOKUP($B236,'Nguyên liệu'!$1:$1003,7,0)*E236/100</f>
        <v>1.52E-2</v>
      </c>
      <c r="K236" s="19">
        <f>VLOOKUP($B236,'Nguyên liệu'!$1:$1003,8,0)*E236/100</f>
        <v>1.52E-2</v>
      </c>
      <c r="L236" s="19">
        <f>VLOOKUP($B236,'Nguyên liệu'!$1:$1003,9,0)*E236/100</f>
        <v>2.6599999999999999E-2</v>
      </c>
      <c r="M236" s="19">
        <f>VLOOKUP($B236,'Nguyên liệu'!$1:$1003,10,0)*E236/100</f>
        <v>0</v>
      </c>
    </row>
    <row r="237" spans="1:13" x14ac:dyDescent="0.25">
      <c r="A237" s="16"/>
      <c r="B237" s="17">
        <v>4038</v>
      </c>
      <c r="C237" s="16" t="str">
        <f>VLOOKUP($B237,'Nguyên liệu'!$1:$1003,2,0)</f>
        <v>Hành lá (hành hoa)</v>
      </c>
      <c r="D237" s="18">
        <v>5</v>
      </c>
      <c r="E237" s="19">
        <f t="shared" si="43"/>
        <v>4</v>
      </c>
      <c r="F237" s="16">
        <f>VLOOKUP($B237,'Nguyên liệu'!$1:$1003,3,0)</f>
        <v>20</v>
      </c>
      <c r="G237" s="19">
        <f>VLOOKUP($B237,'Nguyên liệu'!$1:$1003,4,0)*D237/100</f>
        <v>1.1000000000000001</v>
      </c>
      <c r="H237" s="19">
        <f>VLOOKUP($B237,'Nguyên liệu'!$1:$1003,5,0)*E237/100</f>
        <v>5.2000000000000005E-2</v>
      </c>
      <c r="I237" s="19">
        <f>VLOOKUP($B237,'Nguyên liệu'!$1:$1003,6,0)*E237/100</f>
        <v>5.2000000000000005E-2</v>
      </c>
      <c r="J237" s="19">
        <f>VLOOKUP($B237,'Nguyên liệu'!$1:$1003,7,0)*E237/100</f>
        <v>0</v>
      </c>
      <c r="K237" s="19">
        <f>VLOOKUP($B237,'Nguyên liệu'!$1:$1003,8,0)*E237/100</f>
        <v>0</v>
      </c>
      <c r="L237" s="19">
        <f>VLOOKUP($B237,'Nguyên liệu'!$1:$1003,9,0)*E237/100</f>
        <v>3.6000000000000004E-2</v>
      </c>
      <c r="M237" s="19">
        <f>VLOOKUP($B237,'Nguyên liệu'!$1:$1003,10,0)*E237/100</f>
        <v>0</v>
      </c>
    </row>
    <row r="238" spans="1:13" x14ac:dyDescent="0.25">
      <c r="A238" s="16"/>
      <c r="B238" s="17">
        <v>6011</v>
      </c>
      <c r="C238" s="16" t="str">
        <f>VLOOKUP($B238,'Nguyên liệu'!$1:$1003,2,0)</f>
        <v>Dầu lạc</v>
      </c>
      <c r="D238" s="18">
        <v>2</v>
      </c>
      <c r="E238" s="19">
        <f t="shared" si="43"/>
        <v>2</v>
      </c>
      <c r="F238" s="16">
        <f>VLOOKUP($B238,'Nguyên liệu'!$1:$1003,3,0)</f>
        <v>0</v>
      </c>
      <c r="G238" s="19">
        <f>VLOOKUP($B238,'Nguyên liệu'!$1:$1003,4,0)*D238/100</f>
        <v>18</v>
      </c>
      <c r="H238" s="19">
        <f>VLOOKUP($B238,'Nguyên liệu'!$1:$1003,5,0)*E238/100</f>
        <v>0</v>
      </c>
      <c r="I238" s="19">
        <f>VLOOKUP($B238,'Nguyên liệu'!$1:$1003,6,0)*E238/100</f>
        <v>0</v>
      </c>
      <c r="J238" s="19">
        <f>VLOOKUP($B238,'Nguyên liệu'!$1:$1003,7,0)*E238/100</f>
        <v>2</v>
      </c>
      <c r="K238" s="19">
        <f>VLOOKUP($B238,'Nguyên liệu'!$1:$1003,8,0)*E238/100</f>
        <v>2</v>
      </c>
      <c r="L238" s="19">
        <f>VLOOKUP($B238,'Nguyên liệu'!$1:$1003,9,0)*E238/100</f>
        <v>0</v>
      </c>
      <c r="M238" s="19">
        <f>VLOOKUP($B238,'Nguyên liệu'!$1:$1003,10,0)*E238/100</f>
        <v>0</v>
      </c>
    </row>
    <row r="239" spans="1:13" x14ac:dyDescent="0.25">
      <c r="A239" s="16"/>
      <c r="B239" s="17">
        <v>13004</v>
      </c>
      <c r="C239" s="16" t="str">
        <f>VLOOKUP($B239,'Nguyên liệu'!$1:$1003,2,0)</f>
        <v>Hạt tiêu</v>
      </c>
      <c r="D239" s="18">
        <v>2</v>
      </c>
      <c r="E239" s="19">
        <f t="shared" si="43"/>
        <v>2</v>
      </c>
      <c r="F239" s="16">
        <f>VLOOKUP($B239,'Nguyên liệu'!$1:$1003,3,0)</f>
        <v>0</v>
      </c>
      <c r="G239" s="19">
        <f>VLOOKUP($B239,'Nguyên liệu'!$1:$1003,4,0)*D239/100</f>
        <v>4.62</v>
      </c>
      <c r="H239" s="19">
        <f>VLOOKUP($B239,'Nguyên liệu'!$1:$1003,5,0)*E239/100</f>
        <v>0.14000000000000001</v>
      </c>
      <c r="I239" s="19">
        <f>VLOOKUP($B239,'Nguyên liệu'!$1:$1003,6,0)*E239/100</f>
        <v>0.14000000000000001</v>
      </c>
      <c r="J239" s="19">
        <f>VLOOKUP($B239,'Nguyên liệu'!$1:$1003,7,0)*E239/100</f>
        <v>0.14800000000000002</v>
      </c>
      <c r="K239" s="19">
        <f>VLOOKUP($B239,'Nguyên liệu'!$1:$1003,8,0)*E239/100</f>
        <v>0.14800000000000002</v>
      </c>
      <c r="L239" s="19">
        <f>VLOOKUP($B239,'Nguyên liệu'!$1:$1003,9,0)*E239/100</f>
        <v>0.67</v>
      </c>
      <c r="M239" s="19">
        <f>VLOOKUP($B239,'Nguyên liệu'!$1:$1003,10,0)*E239/100</f>
        <v>0</v>
      </c>
    </row>
    <row r="240" spans="1:13" x14ac:dyDescent="0.25">
      <c r="A240" s="16"/>
      <c r="B240" s="17">
        <v>13005</v>
      </c>
      <c r="C240" s="16" t="str">
        <f>VLOOKUP($B240,'Nguyên liệu'!$1:$1003,2,0)</f>
        <v>Muối</v>
      </c>
      <c r="D240" s="18">
        <v>2</v>
      </c>
      <c r="E240" s="19">
        <f t="shared" si="43"/>
        <v>2</v>
      </c>
      <c r="F240" s="16">
        <f>VLOOKUP($B240,'Nguyên liệu'!$1:$1003,3,0)</f>
        <v>0</v>
      </c>
      <c r="G240" s="19">
        <f>VLOOKUP($B240,'Nguyên liệu'!$1:$1003,4,0)*D240/100</f>
        <v>0</v>
      </c>
      <c r="H240" s="19">
        <f>VLOOKUP($B240,'Nguyên liệu'!$1:$1003,5,0)*E240/100</f>
        <v>0</v>
      </c>
      <c r="I240" s="19">
        <f>VLOOKUP($B240,'Nguyên liệu'!$1:$1003,6,0)*E240/100</f>
        <v>0</v>
      </c>
      <c r="J240" s="19">
        <f>VLOOKUP($B240,'Nguyên liệu'!$1:$1003,7,0)*E240/100</f>
        <v>0</v>
      </c>
      <c r="K240" s="19">
        <f>VLOOKUP($B240,'Nguyên liệu'!$1:$1003,8,0)*E240/100</f>
        <v>0</v>
      </c>
      <c r="L240" s="19">
        <f>VLOOKUP($B240,'Nguyên liệu'!$1:$1003,9,0)*E240/100</f>
        <v>0</v>
      </c>
      <c r="M240" s="19">
        <f>VLOOKUP($B240,'Nguyên liệu'!$1:$1003,10,0)*E240/100</f>
        <v>0</v>
      </c>
    </row>
    <row r="241" spans="1:13" x14ac:dyDescent="0.25">
      <c r="A241" s="16"/>
      <c r="B241" s="17">
        <v>13014</v>
      </c>
      <c r="C241" s="16" t="str">
        <f>VLOOKUP($B241,'Nguyên liệu'!$1:$1003,2,0)</f>
        <v>Nước mắm cá (loại đặc biệt)</v>
      </c>
      <c r="D241" s="18">
        <v>2</v>
      </c>
      <c r="E241" s="19">
        <f t="shared" si="43"/>
        <v>2</v>
      </c>
      <c r="F241" s="16">
        <f>VLOOKUP($B241,'Nguyên liệu'!$1:$1003,3,0)</f>
        <v>0</v>
      </c>
      <c r="G241" s="19">
        <f>VLOOKUP($B241,'Nguyên liệu'!$1:$1003,4,0)*D241/100</f>
        <v>1.2</v>
      </c>
      <c r="H241" s="19">
        <f>VLOOKUP($B241,'Nguyên liệu'!$1:$1003,5,0)*E241/100</f>
        <v>0.3</v>
      </c>
      <c r="I241" s="19">
        <f>VLOOKUP($B241,'Nguyên liệu'!$1:$1003,6,0)*E241/100</f>
        <v>0</v>
      </c>
      <c r="J241" s="19">
        <f>VLOOKUP($B241,'Nguyên liệu'!$1:$1003,7,0)*E241/100</f>
        <v>0</v>
      </c>
      <c r="K241" s="19">
        <f>VLOOKUP($B241,'Nguyên liệu'!$1:$1003,8,0)*E241/100</f>
        <v>0</v>
      </c>
      <c r="L241" s="19">
        <f>VLOOKUP($B241,'Nguyên liệu'!$1:$1003,9,0)*E241/100</f>
        <v>0</v>
      </c>
      <c r="M241" s="19">
        <f>VLOOKUP($B241,'Nguyên liệu'!$1:$1003,10,0)*E241/100</f>
        <v>0</v>
      </c>
    </row>
    <row r="242" spans="1:13" x14ac:dyDescent="0.25">
      <c r="A242" s="16"/>
      <c r="B242" s="20" t="s">
        <v>33</v>
      </c>
      <c r="C242" s="16">
        <f>VLOOKUP($B242,'Nguyên liệu'!$1:$1003,2,0)</f>
        <v>0</v>
      </c>
      <c r="D242" s="21">
        <v>0</v>
      </c>
      <c r="E242" s="19">
        <f t="shared" si="43"/>
        <v>0</v>
      </c>
      <c r="F242" s="16">
        <f>VLOOKUP($B242,'Nguyên liệu'!$1:$1003,3,0)</f>
        <v>0</v>
      </c>
      <c r="G242" s="19">
        <f>VLOOKUP($B242,'Nguyên liệu'!$1:$1003,4,0)*D242/100</f>
        <v>0</v>
      </c>
      <c r="H242" s="19">
        <f>VLOOKUP($B242,'Nguyên liệu'!$1:$1003,5,0)*E242/100</f>
        <v>0</v>
      </c>
      <c r="I242" s="19">
        <f>VLOOKUP($B242,'Nguyên liệu'!$1:$1003,6,0)*E242/100</f>
        <v>0</v>
      </c>
      <c r="J242" s="19">
        <f>VLOOKUP($B242,'Nguyên liệu'!$1:$1003,7,0)*E242/100</f>
        <v>0</v>
      </c>
      <c r="K242" s="19">
        <f>VLOOKUP($B242,'Nguyên liệu'!$1:$1003,8,0)*E242/100</f>
        <v>0</v>
      </c>
      <c r="L242" s="19">
        <f>VLOOKUP($B242,'Nguyên liệu'!$1:$1003,9,0)*E242/100</f>
        <v>0</v>
      </c>
      <c r="M242" s="19">
        <f>VLOOKUP($B242,'Nguyên liệu'!$1:$1003,10,0)*E242/100</f>
        <v>0</v>
      </c>
    </row>
    <row r="243" spans="1:13" x14ac:dyDescent="0.25">
      <c r="A243" s="16"/>
      <c r="B243" s="20" t="s">
        <v>33</v>
      </c>
      <c r="C243" s="16">
        <f>VLOOKUP($B243,'Nguyên liệu'!$1:$1003,2,0)</f>
        <v>0</v>
      </c>
      <c r="D243" s="21">
        <v>0</v>
      </c>
      <c r="E243" s="19">
        <f t="shared" si="43"/>
        <v>0</v>
      </c>
      <c r="F243" s="16">
        <f>VLOOKUP($B243,'Nguyên liệu'!$1:$1003,3,0)</f>
        <v>0</v>
      </c>
      <c r="G243" s="19">
        <f>VLOOKUP($B243,'Nguyên liệu'!$1:$1003,4,0)*D243/100</f>
        <v>0</v>
      </c>
      <c r="H243" s="19">
        <f>VLOOKUP($B243,'Nguyên liệu'!$1:$1003,5,0)*E243/100</f>
        <v>0</v>
      </c>
      <c r="I243" s="19">
        <f>VLOOKUP($B243,'Nguyên liệu'!$1:$1003,6,0)*E243/100</f>
        <v>0</v>
      </c>
      <c r="J243" s="19">
        <f>VLOOKUP($B243,'Nguyên liệu'!$1:$1003,7,0)*E243/100</f>
        <v>0</v>
      </c>
      <c r="K243" s="19">
        <f>VLOOKUP($B243,'Nguyên liệu'!$1:$1003,8,0)*E243/100</f>
        <v>0</v>
      </c>
      <c r="L243" s="19">
        <f>VLOOKUP($B243,'Nguyên liệu'!$1:$1003,9,0)*E243/100</f>
        <v>0</v>
      </c>
      <c r="M243" s="19">
        <f>VLOOKUP($B243,'Nguyên liệu'!$1:$1003,10,0)*E243/100</f>
        <v>0</v>
      </c>
    </row>
    <row r="244" spans="1:13" x14ac:dyDescent="0.25">
      <c r="A244" s="13" t="s">
        <v>626</v>
      </c>
      <c r="B244" s="14"/>
      <c r="C244" s="14" t="str">
        <f>VLOOKUP(A244,Sheet2!$1:$1012,2,0)</f>
        <v>Đậu hũ chiên</v>
      </c>
      <c r="D244" s="15">
        <f t="shared" ref="D244:M244" si="44">SUM(D245:D254)</f>
        <v>100</v>
      </c>
      <c r="E244" s="15">
        <f t="shared" si="44"/>
        <v>100</v>
      </c>
      <c r="F244" s="15">
        <f t="shared" si="44"/>
        <v>0</v>
      </c>
      <c r="G244" s="15">
        <f t="shared" si="44"/>
        <v>174.79999999999998</v>
      </c>
      <c r="H244" s="15">
        <f t="shared" si="44"/>
        <v>9.8920000000000012</v>
      </c>
      <c r="I244" s="15">
        <f t="shared" si="44"/>
        <v>9.5920000000000005</v>
      </c>
      <c r="J244" s="15">
        <f t="shared" si="44"/>
        <v>14.752000000000001</v>
      </c>
      <c r="K244" s="15">
        <f t="shared" si="44"/>
        <v>14.752000000000001</v>
      </c>
      <c r="L244" s="15">
        <f t="shared" si="44"/>
        <v>0.35200000000000004</v>
      </c>
      <c r="M244" s="15">
        <f t="shared" si="44"/>
        <v>0</v>
      </c>
    </row>
    <row r="245" spans="1:13" x14ac:dyDescent="0.25">
      <c r="A245" s="16"/>
      <c r="B245" s="17">
        <v>3025</v>
      </c>
      <c r="C245" s="16" t="str">
        <f>VLOOKUP($B245,'Nguyên liệu'!$1:$1003,2,0)</f>
        <v>Đậu phụ</v>
      </c>
      <c r="D245" s="18">
        <v>88</v>
      </c>
      <c r="E245" s="19">
        <f t="shared" ref="E245:E254" si="45">D245*(100-F245)%</f>
        <v>88</v>
      </c>
      <c r="F245" s="16">
        <f>VLOOKUP($B245,'Nguyên liệu'!$1:$1003,3,0)</f>
        <v>0</v>
      </c>
      <c r="G245" s="19">
        <f>VLOOKUP($B245,'Nguyên liệu'!$1:$1003,4,0)*D245/100</f>
        <v>83.6</v>
      </c>
      <c r="H245" s="19">
        <f>VLOOKUP($B245,'Nguyên liệu'!$1:$1003,5,0)*E245/100</f>
        <v>9.5920000000000005</v>
      </c>
      <c r="I245" s="19">
        <f>VLOOKUP($B245,'Nguyên liệu'!$1:$1003,6,0)*E245/100</f>
        <v>9.5920000000000005</v>
      </c>
      <c r="J245" s="19">
        <f>VLOOKUP($B245,'Nguyên liệu'!$1:$1003,7,0)*E245/100</f>
        <v>4.7520000000000007</v>
      </c>
      <c r="K245" s="19">
        <f>VLOOKUP($B245,'Nguyên liệu'!$1:$1003,8,0)*E245/100</f>
        <v>4.7520000000000007</v>
      </c>
      <c r="L245" s="19">
        <f>VLOOKUP($B245,'Nguyên liệu'!$1:$1003,9,0)*E245/100</f>
        <v>0.35200000000000004</v>
      </c>
      <c r="M245" s="19">
        <f>VLOOKUP($B245,'Nguyên liệu'!$1:$1003,10,0)*E245/100</f>
        <v>0</v>
      </c>
    </row>
    <row r="246" spans="1:13" x14ac:dyDescent="0.25">
      <c r="A246" s="16"/>
      <c r="B246" s="17">
        <v>6011</v>
      </c>
      <c r="C246" s="16" t="str">
        <f>VLOOKUP($B246,'Nguyên liệu'!$1:$1003,2,0)</f>
        <v>Dầu lạc</v>
      </c>
      <c r="D246" s="18">
        <v>10</v>
      </c>
      <c r="E246" s="19">
        <f t="shared" si="45"/>
        <v>10</v>
      </c>
      <c r="F246" s="16">
        <f>VLOOKUP($B246,'Nguyên liệu'!$1:$1003,3,0)</f>
        <v>0</v>
      </c>
      <c r="G246" s="19">
        <f>VLOOKUP($B246,'Nguyên liệu'!$1:$1003,4,0)*D246/100</f>
        <v>90</v>
      </c>
      <c r="H246" s="19">
        <f>VLOOKUP($B246,'Nguyên liệu'!$1:$1003,5,0)*E246/100</f>
        <v>0</v>
      </c>
      <c r="I246" s="19">
        <f>VLOOKUP($B246,'Nguyên liệu'!$1:$1003,6,0)*E246/100</f>
        <v>0</v>
      </c>
      <c r="J246" s="19">
        <f>VLOOKUP($B246,'Nguyên liệu'!$1:$1003,7,0)*E246/100</f>
        <v>10</v>
      </c>
      <c r="K246" s="19">
        <f>VLOOKUP($B246,'Nguyên liệu'!$1:$1003,8,0)*E246/100</f>
        <v>10</v>
      </c>
      <c r="L246" s="19">
        <f>VLOOKUP($B246,'Nguyên liệu'!$1:$1003,9,0)*E246/100</f>
        <v>0</v>
      </c>
      <c r="M246" s="19">
        <f>VLOOKUP($B246,'Nguyên liệu'!$1:$1003,10,0)*E246/100</f>
        <v>0</v>
      </c>
    </row>
    <row r="247" spans="1:13" x14ac:dyDescent="0.25">
      <c r="A247" s="16"/>
      <c r="B247" s="17">
        <v>13014</v>
      </c>
      <c r="C247" s="16" t="str">
        <f>VLOOKUP($B247,'Nguyên liệu'!$1:$1003,2,0)</f>
        <v>Nước mắm cá (loại đặc biệt)</v>
      </c>
      <c r="D247" s="18">
        <v>2</v>
      </c>
      <c r="E247" s="19">
        <f t="shared" si="45"/>
        <v>2</v>
      </c>
      <c r="F247" s="16">
        <f>VLOOKUP($B247,'Nguyên liệu'!$1:$1003,3,0)</f>
        <v>0</v>
      </c>
      <c r="G247" s="19">
        <f>VLOOKUP($B247,'Nguyên liệu'!$1:$1003,4,0)*D247/100</f>
        <v>1.2</v>
      </c>
      <c r="H247" s="19">
        <f>VLOOKUP($B247,'Nguyên liệu'!$1:$1003,5,0)*E247/100</f>
        <v>0.3</v>
      </c>
      <c r="I247" s="19">
        <f>VLOOKUP($B247,'Nguyên liệu'!$1:$1003,6,0)*E247/100</f>
        <v>0</v>
      </c>
      <c r="J247" s="19">
        <f>VLOOKUP($B247,'Nguyên liệu'!$1:$1003,7,0)*E247/100</f>
        <v>0</v>
      </c>
      <c r="K247" s="19">
        <f>VLOOKUP($B247,'Nguyên liệu'!$1:$1003,8,0)*E247/100</f>
        <v>0</v>
      </c>
      <c r="L247" s="19">
        <f>VLOOKUP($B247,'Nguyên liệu'!$1:$1003,9,0)*E247/100</f>
        <v>0</v>
      </c>
      <c r="M247" s="19">
        <f>VLOOKUP($B247,'Nguyên liệu'!$1:$1003,10,0)*E247/100</f>
        <v>0</v>
      </c>
    </row>
    <row r="248" spans="1:13" x14ac:dyDescent="0.25">
      <c r="A248" s="16"/>
      <c r="B248" s="20" t="s">
        <v>33</v>
      </c>
      <c r="C248" s="16">
        <f>VLOOKUP($B248,'Nguyên liệu'!$1:$1003,2,0)</f>
        <v>0</v>
      </c>
      <c r="D248" s="21">
        <v>0</v>
      </c>
      <c r="E248" s="19">
        <f t="shared" si="45"/>
        <v>0</v>
      </c>
      <c r="F248" s="16">
        <f>VLOOKUP($B248,'Nguyên liệu'!$1:$1003,3,0)</f>
        <v>0</v>
      </c>
      <c r="G248" s="19">
        <f>VLOOKUP($B248,'Nguyên liệu'!$1:$1003,4,0)*D248/100</f>
        <v>0</v>
      </c>
      <c r="H248" s="19">
        <f>VLOOKUP($B248,'Nguyên liệu'!$1:$1003,5,0)*E248/100</f>
        <v>0</v>
      </c>
      <c r="I248" s="19">
        <f>VLOOKUP($B248,'Nguyên liệu'!$1:$1003,6,0)*E248/100</f>
        <v>0</v>
      </c>
      <c r="J248" s="19">
        <f>VLOOKUP($B248,'Nguyên liệu'!$1:$1003,7,0)*E248/100</f>
        <v>0</v>
      </c>
      <c r="K248" s="19">
        <f>VLOOKUP($B248,'Nguyên liệu'!$1:$1003,8,0)*E248/100</f>
        <v>0</v>
      </c>
      <c r="L248" s="19">
        <f>VLOOKUP($B248,'Nguyên liệu'!$1:$1003,9,0)*E248/100</f>
        <v>0</v>
      </c>
      <c r="M248" s="19">
        <f>VLOOKUP($B248,'Nguyên liệu'!$1:$1003,10,0)*E248/100</f>
        <v>0</v>
      </c>
    </row>
    <row r="249" spans="1:13" x14ac:dyDescent="0.25">
      <c r="A249" s="16"/>
      <c r="B249" s="20" t="s">
        <v>33</v>
      </c>
      <c r="C249" s="16">
        <f>VLOOKUP($B249,'Nguyên liệu'!$1:$1003,2,0)</f>
        <v>0</v>
      </c>
      <c r="D249" s="21">
        <v>0</v>
      </c>
      <c r="E249" s="19">
        <f t="shared" si="45"/>
        <v>0</v>
      </c>
      <c r="F249" s="16">
        <f>VLOOKUP($B249,'Nguyên liệu'!$1:$1003,3,0)</f>
        <v>0</v>
      </c>
      <c r="G249" s="19">
        <f>VLOOKUP($B249,'Nguyên liệu'!$1:$1003,4,0)*D249/100</f>
        <v>0</v>
      </c>
      <c r="H249" s="19">
        <f>VLOOKUP($B249,'Nguyên liệu'!$1:$1003,5,0)*E249/100</f>
        <v>0</v>
      </c>
      <c r="I249" s="19">
        <f>VLOOKUP($B249,'Nguyên liệu'!$1:$1003,6,0)*E249/100</f>
        <v>0</v>
      </c>
      <c r="J249" s="19">
        <f>VLOOKUP($B249,'Nguyên liệu'!$1:$1003,7,0)*E249/100</f>
        <v>0</v>
      </c>
      <c r="K249" s="19">
        <f>VLOOKUP($B249,'Nguyên liệu'!$1:$1003,8,0)*E249/100</f>
        <v>0</v>
      </c>
      <c r="L249" s="19">
        <f>VLOOKUP($B249,'Nguyên liệu'!$1:$1003,9,0)*E249/100</f>
        <v>0</v>
      </c>
      <c r="M249" s="19">
        <f>VLOOKUP($B249,'Nguyên liệu'!$1:$1003,10,0)*E249/100</f>
        <v>0</v>
      </c>
    </row>
    <row r="250" spans="1:13" x14ac:dyDescent="0.25">
      <c r="A250" s="16"/>
      <c r="B250" s="20" t="s">
        <v>33</v>
      </c>
      <c r="C250" s="16">
        <f>VLOOKUP($B250,'Nguyên liệu'!$1:$1003,2,0)</f>
        <v>0</v>
      </c>
      <c r="D250" s="21">
        <v>0</v>
      </c>
      <c r="E250" s="19">
        <f t="shared" si="45"/>
        <v>0</v>
      </c>
      <c r="F250" s="16">
        <f>VLOOKUP($B250,'Nguyên liệu'!$1:$1003,3,0)</f>
        <v>0</v>
      </c>
      <c r="G250" s="19">
        <f>VLOOKUP($B250,'Nguyên liệu'!$1:$1003,4,0)*D250/100</f>
        <v>0</v>
      </c>
      <c r="H250" s="19">
        <f>VLOOKUP($B250,'Nguyên liệu'!$1:$1003,5,0)*E250/100</f>
        <v>0</v>
      </c>
      <c r="I250" s="19">
        <f>VLOOKUP($B250,'Nguyên liệu'!$1:$1003,6,0)*E250/100</f>
        <v>0</v>
      </c>
      <c r="J250" s="19">
        <f>VLOOKUP($B250,'Nguyên liệu'!$1:$1003,7,0)*E250/100</f>
        <v>0</v>
      </c>
      <c r="K250" s="19">
        <f>VLOOKUP($B250,'Nguyên liệu'!$1:$1003,8,0)*E250/100</f>
        <v>0</v>
      </c>
      <c r="L250" s="19">
        <f>VLOOKUP($B250,'Nguyên liệu'!$1:$1003,9,0)*E250/100</f>
        <v>0</v>
      </c>
      <c r="M250" s="19">
        <f>VLOOKUP($B250,'Nguyên liệu'!$1:$1003,10,0)*E250/100</f>
        <v>0</v>
      </c>
    </row>
    <row r="251" spans="1:13" x14ac:dyDescent="0.25">
      <c r="A251" s="16"/>
      <c r="B251" s="20" t="s">
        <v>33</v>
      </c>
      <c r="C251" s="16">
        <f>VLOOKUP($B251,'Nguyên liệu'!$1:$1003,2,0)</f>
        <v>0</v>
      </c>
      <c r="D251" s="21">
        <v>0</v>
      </c>
      <c r="E251" s="19">
        <f t="shared" si="45"/>
        <v>0</v>
      </c>
      <c r="F251" s="16">
        <f>VLOOKUP($B251,'Nguyên liệu'!$1:$1003,3,0)</f>
        <v>0</v>
      </c>
      <c r="G251" s="19">
        <f>VLOOKUP($B251,'Nguyên liệu'!$1:$1003,4,0)*D251/100</f>
        <v>0</v>
      </c>
      <c r="H251" s="19">
        <f>VLOOKUP($B251,'Nguyên liệu'!$1:$1003,5,0)*E251/100</f>
        <v>0</v>
      </c>
      <c r="I251" s="19">
        <f>VLOOKUP($B251,'Nguyên liệu'!$1:$1003,6,0)*E251/100</f>
        <v>0</v>
      </c>
      <c r="J251" s="19">
        <f>VLOOKUP($B251,'Nguyên liệu'!$1:$1003,7,0)*E251/100</f>
        <v>0</v>
      </c>
      <c r="K251" s="19">
        <f>VLOOKUP($B251,'Nguyên liệu'!$1:$1003,8,0)*E251/100</f>
        <v>0</v>
      </c>
      <c r="L251" s="19">
        <f>VLOOKUP($B251,'Nguyên liệu'!$1:$1003,9,0)*E251/100</f>
        <v>0</v>
      </c>
      <c r="M251" s="19">
        <f>VLOOKUP($B251,'Nguyên liệu'!$1:$1003,10,0)*E251/100</f>
        <v>0</v>
      </c>
    </row>
    <row r="252" spans="1:13" x14ac:dyDescent="0.25">
      <c r="A252" s="16"/>
      <c r="B252" s="20" t="s">
        <v>33</v>
      </c>
      <c r="C252" s="16">
        <f>VLOOKUP($B252,'Nguyên liệu'!$1:$1003,2,0)</f>
        <v>0</v>
      </c>
      <c r="D252" s="21">
        <v>0</v>
      </c>
      <c r="E252" s="19">
        <f t="shared" si="45"/>
        <v>0</v>
      </c>
      <c r="F252" s="16">
        <f>VLOOKUP($B252,'Nguyên liệu'!$1:$1003,3,0)</f>
        <v>0</v>
      </c>
      <c r="G252" s="19">
        <f>VLOOKUP($B252,'Nguyên liệu'!$1:$1003,4,0)*D252/100</f>
        <v>0</v>
      </c>
      <c r="H252" s="19">
        <f>VLOOKUP($B252,'Nguyên liệu'!$1:$1003,5,0)*E252/100</f>
        <v>0</v>
      </c>
      <c r="I252" s="19">
        <f>VLOOKUP($B252,'Nguyên liệu'!$1:$1003,6,0)*E252/100</f>
        <v>0</v>
      </c>
      <c r="J252" s="19">
        <f>VLOOKUP($B252,'Nguyên liệu'!$1:$1003,7,0)*E252/100</f>
        <v>0</v>
      </c>
      <c r="K252" s="19">
        <f>VLOOKUP($B252,'Nguyên liệu'!$1:$1003,8,0)*E252/100</f>
        <v>0</v>
      </c>
      <c r="L252" s="19">
        <f>VLOOKUP($B252,'Nguyên liệu'!$1:$1003,9,0)*E252/100</f>
        <v>0</v>
      </c>
      <c r="M252" s="19">
        <f>VLOOKUP($B252,'Nguyên liệu'!$1:$1003,10,0)*E252/100</f>
        <v>0</v>
      </c>
    </row>
    <row r="253" spans="1:13" x14ac:dyDescent="0.25">
      <c r="A253" s="16"/>
      <c r="B253" s="20" t="s">
        <v>33</v>
      </c>
      <c r="C253" s="16">
        <f>VLOOKUP($B253,'Nguyên liệu'!$1:$1003,2,0)</f>
        <v>0</v>
      </c>
      <c r="D253" s="21">
        <v>0</v>
      </c>
      <c r="E253" s="19">
        <f t="shared" si="45"/>
        <v>0</v>
      </c>
      <c r="F253" s="16">
        <f>VLOOKUP($B253,'Nguyên liệu'!$1:$1003,3,0)</f>
        <v>0</v>
      </c>
      <c r="G253" s="19">
        <f>VLOOKUP($B253,'Nguyên liệu'!$1:$1003,4,0)*D253/100</f>
        <v>0</v>
      </c>
      <c r="H253" s="19">
        <f>VLOOKUP($B253,'Nguyên liệu'!$1:$1003,5,0)*E253/100</f>
        <v>0</v>
      </c>
      <c r="I253" s="19">
        <f>VLOOKUP($B253,'Nguyên liệu'!$1:$1003,6,0)*E253/100</f>
        <v>0</v>
      </c>
      <c r="J253" s="19">
        <f>VLOOKUP($B253,'Nguyên liệu'!$1:$1003,7,0)*E253/100</f>
        <v>0</v>
      </c>
      <c r="K253" s="19">
        <f>VLOOKUP($B253,'Nguyên liệu'!$1:$1003,8,0)*E253/100</f>
        <v>0</v>
      </c>
      <c r="L253" s="19">
        <f>VLOOKUP($B253,'Nguyên liệu'!$1:$1003,9,0)*E253/100</f>
        <v>0</v>
      </c>
      <c r="M253" s="19">
        <f>VLOOKUP($B253,'Nguyên liệu'!$1:$1003,10,0)*E253/100</f>
        <v>0</v>
      </c>
    </row>
    <row r="254" spans="1:13" x14ac:dyDescent="0.25">
      <c r="A254" s="16"/>
      <c r="B254" s="20" t="s">
        <v>33</v>
      </c>
      <c r="C254" s="16">
        <f>VLOOKUP($B254,'Nguyên liệu'!$1:$1003,2,0)</f>
        <v>0</v>
      </c>
      <c r="D254" s="21">
        <v>0</v>
      </c>
      <c r="E254" s="19">
        <f t="shared" si="45"/>
        <v>0</v>
      </c>
      <c r="F254" s="16">
        <f>VLOOKUP($B254,'Nguyên liệu'!$1:$1003,3,0)</f>
        <v>0</v>
      </c>
      <c r="G254" s="19">
        <f>VLOOKUP($B254,'Nguyên liệu'!$1:$1003,4,0)*D254/100</f>
        <v>0</v>
      </c>
      <c r="H254" s="19">
        <f>VLOOKUP($B254,'Nguyên liệu'!$1:$1003,5,0)*E254/100</f>
        <v>0</v>
      </c>
      <c r="I254" s="19">
        <f>VLOOKUP($B254,'Nguyên liệu'!$1:$1003,6,0)*E254/100</f>
        <v>0</v>
      </c>
      <c r="J254" s="19">
        <f>VLOOKUP($B254,'Nguyên liệu'!$1:$1003,7,0)*E254/100</f>
        <v>0</v>
      </c>
      <c r="K254" s="19">
        <f>VLOOKUP($B254,'Nguyên liệu'!$1:$1003,8,0)*E254/100</f>
        <v>0</v>
      </c>
      <c r="L254" s="19">
        <f>VLOOKUP($B254,'Nguyên liệu'!$1:$1003,9,0)*E254/100</f>
        <v>0</v>
      </c>
      <c r="M254" s="19">
        <f>VLOOKUP($B254,'Nguyên liệu'!$1:$1003,10,0)*E254/100</f>
        <v>0</v>
      </c>
    </row>
    <row r="255" spans="1:13" x14ac:dyDescent="0.25">
      <c r="A255" s="13" t="s">
        <v>628</v>
      </c>
      <c r="B255" s="14"/>
      <c r="C255" s="14" t="str">
        <f>VLOOKUP(A255,Sheet2!$1:$1012,2,0)</f>
        <v>Đậu hũ luộc</v>
      </c>
      <c r="D255" s="15">
        <f t="shared" ref="D255:M255" si="46">SUM(D256:D265)</f>
        <v>100</v>
      </c>
      <c r="E255" s="15">
        <f t="shared" si="46"/>
        <v>100</v>
      </c>
      <c r="F255" s="15">
        <f t="shared" si="46"/>
        <v>0</v>
      </c>
      <c r="G255" s="15">
        <f t="shared" si="46"/>
        <v>92.15</v>
      </c>
      <c r="H255" s="15">
        <f t="shared" si="46"/>
        <v>10.573</v>
      </c>
      <c r="I255" s="15">
        <f t="shared" si="46"/>
        <v>10.573</v>
      </c>
      <c r="J255" s="15">
        <f t="shared" si="46"/>
        <v>5.2380000000000004</v>
      </c>
      <c r="K255" s="15">
        <f t="shared" si="46"/>
        <v>5.2380000000000004</v>
      </c>
      <c r="L255" s="15">
        <f t="shared" si="46"/>
        <v>0.38800000000000007</v>
      </c>
      <c r="M255" s="15">
        <f t="shared" si="46"/>
        <v>0</v>
      </c>
    </row>
    <row r="256" spans="1:13" x14ac:dyDescent="0.25">
      <c r="A256" s="16"/>
      <c r="B256" s="17">
        <v>3025</v>
      </c>
      <c r="C256" s="16" t="str">
        <f>VLOOKUP($B256,'Nguyên liệu'!$1:$1003,2,0)</f>
        <v>Đậu phụ</v>
      </c>
      <c r="D256" s="18">
        <v>97</v>
      </c>
      <c r="E256" s="19">
        <f t="shared" ref="E256:E265" si="47">D256*(100-F256)%</f>
        <v>97</v>
      </c>
      <c r="F256" s="16">
        <f>VLOOKUP($B256,'Nguyên liệu'!$1:$1003,3,0)</f>
        <v>0</v>
      </c>
      <c r="G256" s="19">
        <f>VLOOKUP($B256,'Nguyên liệu'!$1:$1003,4,0)*D256/100</f>
        <v>92.15</v>
      </c>
      <c r="H256" s="19">
        <f>VLOOKUP($B256,'Nguyên liệu'!$1:$1003,5,0)*E256/100</f>
        <v>10.573</v>
      </c>
      <c r="I256" s="19">
        <f>VLOOKUP($B256,'Nguyên liệu'!$1:$1003,6,0)*E256/100</f>
        <v>10.573</v>
      </c>
      <c r="J256" s="19">
        <f>VLOOKUP($B256,'Nguyên liệu'!$1:$1003,7,0)*E256/100</f>
        <v>5.2380000000000004</v>
      </c>
      <c r="K256" s="19">
        <f>VLOOKUP($B256,'Nguyên liệu'!$1:$1003,8,0)*E256/100</f>
        <v>5.2380000000000004</v>
      </c>
      <c r="L256" s="19">
        <f>VLOOKUP($B256,'Nguyên liệu'!$1:$1003,9,0)*E256/100</f>
        <v>0.38800000000000007</v>
      </c>
      <c r="M256" s="19">
        <f>VLOOKUP($B256,'Nguyên liệu'!$1:$1003,10,0)*E256/100</f>
        <v>0</v>
      </c>
    </row>
    <row r="257" spans="1:13" x14ac:dyDescent="0.25">
      <c r="A257" s="16"/>
      <c r="B257" s="17">
        <v>1000</v>
      </c>
      <c r="C257" s="16" t="str">
        <f>VLOOKUP($B257,'Nguyên liệu'!$1:$1003,2,0)</f>
        <v>Nước</v>
      </c>
      <c r="D257" s="18">
        <v>1</v>
      </c>
      <c r="E257" s="19">
        <f t="shared" si="47"/>
        <v>1</v>
      </c>
      <c r="F257" s="16">
        <f>VLOOKUP($B257,'Nguyên liệu'!$1:$1003,3,0)</f>
        <v>0</v>
      </c>
      <c r="G257" s="19">
        <f>VLOOKUP($B257,'Nguyên liệu'!$1:$1003,4,0)*D257/100</f>
        <v>0</v>
      </c>
      <c r="H257" s="19">
        <f>VLOOKUP($B257,'Nguyên liệu'!$1:$1003,5,0)*E257/100</f>
        <v>0</v>
      </c>
      <c r="I257" s="19">
        <f>VLOOKUP($B257,'Nguyên liệu'!$1:$1003,6,0)*E257/100</f>
        <v>0</v>
      </c>
      <c r="J257" s="19">
        <f>VLOOKUP($B257,'Nguyên liệu'!$1:$1003,7,0)*E257/100</f>
        <v>0</v>
      </c>
      <c r="K257" s="19">
        <f>VLOOKUP($B257,'Nguyên liệu'!$1:$1003,8,0)*E257/100</f>
        <v>0</v>
      </c>
      <c r="L257" s="19">
        <f>VLOOKUP($B257,'Nguyên liệu'!$1:$1003,9,0)*E257/100</f>
        <v>0</v>
      </c>
      <c r="M257" s="19">
        <f>VLOOKUP($B257,'Nguyên liệu'!$1:$1003,10,0)*E257/100</f>
        <v>0</v>
      </c>
    </row>
    <row r="258" spans="1:13" x14ac:dyDescent="0.25">
      <c r="A258" s="16"/>
      <c r="B258" s="17">
        <v>13005</v>
      </c>
      <c r="C258" s="16" t="str">
        <f>VLOOKUP($B258,'Nguyên liệu'!$1:$1003,2,0)</f>
        <v>Muối</v>
      </c>
      <c r="D258" s="18">
        <v>2</v>
      </c>
      <c r="E258" s="19">
        <f t="shared" si="47"/>
        <v>2</v>
      </c>
      <c r="F258" s="16">
        <f>VLOOKUP($B258,'Nguyên liệu'!$1:$1003,3,0)</f>
        <v>0</v>
      </c>
      <c r="G258" s="19">
        <f>VLOOKUP($B258,'Nguyên liệu'!$1:$1003,4,0)*D258/100</f>
        <v>0</v>
      </c>
      <c r="H258" s="19">
        <f>VLOOKUP($B258,'Nguyên liệu'!$1:$1003,5,0)*E258/100</f>
        <v>0</v>
      </c>
      <c r="I258" s="19">
        <f>VLOOKUP($B258,'Nguyên liệu'!$1:$1003,6,0)*E258/100</f>
        <v>0</v>
      </c>
      <c r="J258" s="19">
        <f>VLOOKUP($B258,'Nguyên liệu'!$1:$1003,7,0)*E258/100</f>
        <v>0</v>
      </c>
      <c r="K258" s="19">
        <f>VLOOKUP($B258,'Nguyên liệu'!$1:$1003,8,0)*E258/100</f>
        <v>0</v>
      </c>
      <c r="L258" s="19">
        <f>VLOOKUP($B258,'Nguyên liệu'!$1:$1003,9,0)*E258/100</f>
        <v>0</v>
      </c>
      <c r="M258" s="19">
        <f>VLOOKUP($B258,'Nguyên liệu'!$1:$1003,10,0)*E258/100</f>
        <v>0</v>
      </c>
    </row>
    <row r="259" spans="1:13" x14ac:dyDescent="0.25">
      <c r="A259" s="16"/>
      <c r="B259" s="20" t="s">
        <v>33</v>
      </c>
      <c r="C259" s="16">
        <f>VLOOKUP($B259,'Nguyên liệu'!$1:$1003,2,0)</f>
        <v>0</v>
      </c>
      <c r="D259" s="21">
        <v>0</v>
      </c>
      <c r="E259" s="19">
        <f t="shared" si="47"/>
        <v>0</v>
      </c>
      <c r="F259" s="16">
        <f>VLOOKUP($B259,'Nguyên liệu'!$1:$1003,3,0)</f>
        <v>0</v>
      </c>
      <c r="G259" s="19">
        <f>VLOOKUP($B259,'Nguyên liệu'!$1:$1003,4,0)*D259/100</f>
        <v>0</v>
      </c>
      <c r="H259" s="19">
        <f>VLOOKUP($B259,'Nguyên liệu'!$1:$1003,5,0)*E259/100</f>
        <v>0</v>
      </c>
      <c r="I259" s="19">
        <f>VLOOKUP($B259,'Nguyên liệu'!$1:$1003,6,0)*E259/100</f>
        <v>0</v>
      </c>
      <c r="J259" s="19">
        <f>VLOOKUP($B259,'Nguyên liệu'!$1:$1003,7,0)*E259/100</f>
        <v>0</v>
      </c>
      <c r="K259" s="19">
        <f>VLOOKUP($B259,'Nguyên liệu'!$1:$1003,8,0)*E259/100</f>
        <v>0</v>
      </c>
      <c r="L259" s="19">
        <f>VLOOKUP($B259,'Nguyên liệu'!$1:$1003,9,0)*E259/100</f>
        <v>0</v>
      </c>
      <c r="M259" s="19">
        <f>VLOOKUP($B259,'Nguyên liệu'!$1:$1003,10,0)*E259/100</f>
        <v>0</v>
      </c>
    </row>
    <row r="260" spans="1:13" x14ac:dyDescent="0.25">
      <c r="A260" s="16"/>
      <c r="B260" s="20" t="s">
        <v>33</v>
      </c>
      <c r="C260" s="16">
        <f>VLOOKUP($B260,'Nguyên liệu'!$1:$1003,2,0)</f>
        <v>0</v>
      </c>
      <c r="D260" s="21">
        <v>0</v>
      </c>
      <c r="E260" s="19">
        <f t="shared" si="47"/>
        <v>0</v>
      </c>
      <c r="F260" s="16">
        <f>VLOOKUP($B260,'Nguyên liệu'!$1:$1003,3,0)</f>
        <v>0</v>
      </c>
      <c r="G260" s="19">
        <f>VLOOKUP($B260,'Nguyên liệu'!$1:$1003,4,0)*D260/100</f>
        <v>0</v>
      </c>
      <c r="H260" s="19">
        <f>VLOOKUP($B260,'Nguyên liệu'!$1:$1003,5,0)*E260/100</f>
        <v>0</v>
      </c>
      <c r="I260" s="19">
        <f>VLOOKUP($B260,'Nguyên liệu'!$1:$1003,6,0)*E260/100</f>
        <v>0</v>
      </c>
      <c r="J260" s="19">
        <f>VLOOKUP($B260,'Nguyên liệu'!$1:$1003,7,0)*E260/100</f>
        <v>0</v>
      </c>
      <c r="K260" s="19">
        <f>VLOOKUP($B260,'Nguyên liệu'!$1:$1003,8,0)*E260/100</f>
        <v>0</v>
      </c>
      <c r="L260" s="19">
        <f>VLOOKUP($B260,'Nguyên liệu'!$1:$1003,9,0)*E260/100</f>
        <v>0</v>
      </c>
      <c r="M260" s="19">
        <f>VLOOKUP($B260,'Nguyên liệu'!$1:$1003,10,0)*E260/100</f>
        <v>0</v>
      </c>
    </row>
    <row r="261" spans="1:13" x14ac:dyDescent="0.25">
      <c r="A261" s="16"/>
      <c r="B261" s="20" t="s">
        <v>33</v>
      </c>
      <c r="C261" s="16">
        <f>VLOOKUP($B261,'Nguyên liệu'!$1:$1003,2,0)</f>
        <v>0</v>
      </c>
      <c r="D261" s="21">
        <v>0</v>
      </c>
      <c r="E261" s="19">
        <f t="shared" si="47"/>
        <v>0</v>
      </c>
      <c r="F261" s="16">
        <f>VLOOKUP($B261,'Nguyên liệu'!$1:$1003,3,0)</f>
        <v>0</v>
      </c>
      <c r="G261" s="19">
        <f>VLOOKUP($B261,'Nguyên liệu'!$1:$1003,4,0)*D261/100</f>
        <v>0</v>
      </c>
      <c r="H261" s="19">
        <f>VLOOKUP($B261,'Nguyên liệu'!$1:$1003,5,0)*E261/100</f>
        <v>0</v>
      </c>
      <c r="I261" s="19">
        <f>VLOOKUP($B261,'Nguyên liệu'!$1:$1003,6,0)*E261/100</f>
        <v>0</v>
      </c>
      <c r="J261" s="19">
        <f>VLOOKUP($B261,'Nguyên liệu'!$1:$1003,7,0)*E261/100</f>
        <v>0</v>
      </c>
      <c r="K261" s="19">
        <f>VLOOKUP($B261,'Nguyên liệu'!$1:$1003,8,0)*E261/100</f>
        <v>0</v>
      </c>
      <c r="L261" s="19">
        <f>VLOOKUP($B261,'Nguyên liệu'!$1:$1003,9,0)*E261/100</f>
        <v>0</v>
      </c>
      <c r="M261" s="19">
        <f>VLOOKUP($B261,'Nguyên liệu'!$1:$1003,10,0)*E261/100</f>
        <v>0</v>
      </c>
    </row>
    <row r="262" spans="1:13" x14ac:dyDescent="0.25">
      <c r="A262" s="16"/>
      <c r="B262" s="20" t="s">
        <v>33</v>
      </c>
      <c r="C262" s="16">
        <f>VLOOKUP($B262,'Nguyên liệu'!$1:$1003,2,0)</f>
        <v>0</v>
      </c>
      <c r="D262" s="21">
        <v>0</v>
      </c>
      <c r="E262" s="19">
        <f t="shared" si="47"/>
        <v>0</v>
      </c>
      <c r="F262" s="16">
        <f>VLOOKUP($B262,'Nguyên liệu'!$1:$1003,3,0)</f>
        <v>0</v>
      </c>
      <c r="G262" s="19">
        <f>VLOOKUP($B262,'Nguyên liệu'!$1:$1003,4,0)*D262/100</f>
        <v>0</v>
      </c>
      <c r="H262" s="19">
        <f>VLOOKUP($B262,'Nguyên liệu'!$1:$1003,5,0)*E262/100</f>
        <v>0</v>
      </c>
      <c r="I262" s="19">
        <f>VLOOKUP($B262,'Nguyên liệu'!$1:$1003,6,0)*E262/100</f>
        <v>0</v>
      </c>
      <c r="J262" s="19">
        <f>VLOOKUP($B262,'Nguyên liệu'!$1:$1003,7,0)*E262/100</f>
        <v>0</v>
      </c>
      <c r="K262" s="19">
        <f>VLOOKUP($B262,'Nguyên liệu'!$1:$1003,8,0)*E262/100</f>
        <v>0</v>
      </c>
      <c r="L262" s="19">
        <f>VLOOKUP($B262,'Nguyên liệu'!$1:$1003,9,0)*E262/100</f>
        <v>0</v>
      </c>
      <c r="M262" s="19">
        <f>VLOOKUP($B262,'Nguyên liệu'!$1:$1003,10,0)*E262/100</f>
        <v>0</v>
      </c>
    </row>
    <row r="263" spans="1:13" x14ac:dyDescent="0.25">
      <c r="A263" s="16"/>
      <c r="B263" s="20" t="s">
        <v>33</v>
      </c>
      <c r="C263" s="16">
        <f>VLOOKUP($B263,'Nguyên liệu'!$1:$1003,2,0)</f>
        <v>0</v>
      </c>
      <c r="D263" s="21">
        <v>0</v>
      </c>
      <c r="E263" s="19">
        <f t="shared" si="47"/>
        <v>0</v>
      </c>
      <c r="F263" s="16">
        <f>VLOOKUP($B263,'Nguyên liệu'!$1:$1003,3,0)</f>
        <v>0</v>
      </c>
      <c r="G263" s="19">
        <f>VLOOKUP($B263,'Nguyên liệu'!$1:$1003,4,0)*D263/100</f>
        <v>0</v>
      </c>
      <c r="H263" s="19">
        <f>VLOOKUP($B263,'Nguyên liệu'!$1:$1003,5,0)*E263/100</f>
        <v>0</v>
      </c>
      <c r="I263" s="19">
        <f>VLOOKUP($B263,'Nguyên liệu'!$1:$1003,6,0)*E263/100</f>
        <v>0</v>
      </c>
      <c r="J263" s="19">
        <f>VLOOKUP($B263,'Nguyên liệu'!$1:$1003,7,0)*E263/100</f>
        <v>0</v>
      </c>
      <c r="K263" s="19">
        <f>VLOOKUP($B263,'Nguyên liệu'!$1:$1003,8,0)*E263/100</f>
        <v>0</v>
      </c>
      <c r="L263" s="19">
        <f>VLOOKUP($B263,'Nguyên liệu'!$1:$1003,9,0)*E263/100</f>
        <v>0</v>
      </c>
      <c r="M263" s="19">
        <f>VLOOKUP($B263,'Nguyên liệu'!$1:$1003,10,0)*E263/100</f>
        <v>0</v>
      </c>
    </row>
    <row r="264" spans="1:13" x14ac:dyDescent="0.25">
      <c r="A264" s="16"/>
      <c r="B264" s="20" t="s">
        <v>33</v>
      </c>
      <c r="C264" s="16">
        <f>VLOOKUP($B264,'Nguyên liệu'!$1:$1003,2,0)</f>
        <v>0</v>
      </c>
      <c r="D264" s="21">
        <v>0</v>
      </c>
      <c r="E264" s="19">
        <f t="shared" si="47"/>
        <v>0</v>
      </c>
      <c r="F264" s="16">
        <f>VLOOKUP($B264,'Nguyên liệu'!$1:$1003,3,0)</f>
        <v>0</v>
      </c>
      <c r="G264" s="19">
        <f>VLOOKUP($B264,'Nguyên liệu'!$1:$1003,4,0)*D264/100</f>
        <v>0</v>
      </c>
      <c r="H264" s="19">
        <f>VLOOKUP($B264,'Nguyên liệu'!$1:$1003,5,0)*E264/100</f>
        <v>0</v>
      </c>
      <c r="I264" s="19">
        <f>VLOOKUP($B264,'Nguyên liệu'!$1:$1003,6,0)*E264/100</f>
        <v>0</v>
      </c>
      <c r="J264" s="19">
        <f>VLOOKUP($B264,'Nguyên liệu'!$1:$1003,7,0)*E264/100</f>
        <v>0</v>
      </c>
      <c r="K264" s="19">
        <f>VLOOKUP($B264,'Nguyên liệu'!$1:$1003,8,0)*E264/100</f>
        <v>0</v>
      </c>
      <c r="L264" s="19">
        <f>VLOOKUP($B264,'Nguyên liệu'!$1:$1003,9,0)*E264/100</f>
        <v>0</v>
      </c>
      <c r="M264" s="19">
        <f>VLOOKUP($B264,'Nguyên liệu'!$1:$1003,10,0)*E264/100</f>
        <v>0</v>
      </c>
    </row>
    <row r="265" spans="1:13" x14ac:dyDescent="0.25">
      <c r="A265" s="16"/>
      <c r="B265" s="20" t="s">
        <v>33</v>
      </c>
      <c r="C265" s="16">
        <f>VLOOKUP($B265,'Nguyên liệu'!$1:$1003,2,0)</f>
        <v>0</v>
      </c>
      <c r="D265" s="21">
        <v>0</v>
      </c>
      <c r="E265" s="19">
        <f t="shared" si="47"/>
        <v>0</v>
      </c>
      <c r="F265" s="16">
        <f>VLOOKUP($B265,'Nguyên liệu'!$1:$1003,3,0)</f>
        <v>0</v>
      </c>
      <c r="G265" s="19">
        <f>VLOOKUP($B265,'Nguyên liệu'!$1:$1003,4,0)*D265/100</f>
        <v>0</v>
      </c>
      <c r="H265" s="19">
        <f>VLOOKUP($B265,'Nguyên liệu'!$1:$1003,5,0)*E265/100</f>
        <v>0</v>
      </c>
      <c r="I265" s="19">
        <f>VLOOKUP($B265,'Nguyên liệu'!$1:$1003,6,0)*E265/100</f>
        <v>0</v>
      </c>
      <c r="J265" s="19">
        <f>VLOOKUP($B265,'Nguyên liệu'!$1:$1003,7,0)*E265/100</f>
        <v>0</v>
      </c>
      <c r="K265" s="19">
        <f>VLOOKUP($B265,'Nguyên liệu'!$1:$1003,8,0)*E265/100</f>
        <v>0</v>
      </c>
      <c r="L265" s="19">
        <f>VLOOKUP($B265,'Nguyên liệu'!$1:$1003,9,0)*E265/100</f>
        <v>0</v>
      </c>
      <c r="M265" s="19">
        <f>VLOOKUP($B265,'Nguyên liệu'!$1:$1003,10,0)*E265/100</f>
        <v>0</v>
      </c>
    </row>
    <row r="266" spans="1:13" x14ac:dyDescent="0.25">
      <c r="A266" s="13" t="s">
        <v>630</v>
      </c>
      <c r="B266" s="14"/>
      <c r="C266" s="14" t="str">
        <f>VLOOKUP(A266,Sheet2!$1:$1012,2,0)</f>
        <v>Bắp cải luộc</v>
      </c>
      <c r="D266" s="15">
        <f t="shared" ref="D266:M266" si="48">SUM(D267:D276)</f>
        <v>100</v>
      </c>
      <c r="E266" s="15">
        <f t="shared" si="48"/>
        <v>90.3</v>
      </c>
      <c r="F266" s="15">
        <f t="shared" si="48"/>
        <v>10</v>
      </c>
      <c r="G266" s="15">
        <f t="shared" si="48"/>
        <v>29.33</v>
      </c>
      <c r="H266" s="15">
        <f t="shared" si="48"/>
        <v>1.8714</v>
      </c>
      <c r="I266" s="15">
        <f t="shared" si="48"/>
        <v>1.5713999999999999</v>
      </c>
      <c r="J266" s="15">
        <f t="shared" si="48"/>
        <v>8.7300000000000003E-2</v>
      </c>
      <c r="K266" s="15">
        <f t="shared" si="48"/>
        <v>8.7300000000000003E-2</v>
      </c>
      <c r="L266" s="15">
        <f t="shared" si="48"/>
        <v>1.3968</v>
      </c>
      <c r="M266" s="15">
        <f t="shared" si="48"/>
        <v>0</v>
      </c>
    </row>
    <row r="267" spans="1:13" x14ac:dyDescent="0.25">
      <c r="A267" s="16"/>
      <c r="B267" s="17">
        <v>4010</v>
      </c>
      <c r="C267" s="16" t="str">
        <f>VLOOKUP($B267,'Nguyên liệu'!$1:$1003,2,0)</f>
        <v>Cải bắp</v>
      </c>
      <c r="D267" s="18">
        <v>97</v>
      </c>
      <c r="E267" s="19">
        <f t="shared" ref="E267:E276" si="49">D267*(100-F267)%</f>
        <v>87.3</v>
      </c>
      <c r="F267" s="16">
        <f>VLOOKUP($B267,'Nguyên liệu'!$1:$1003,3,0)</f>
        <v>10</v>
      </c>
      <c r="G267" s="19">
        <f>VLOOKUP($B267,'Nguyên liệu'!$1:$1003,4,0)*D267/100</f>
        <v>28.13</v>
      </c>
      <c r="H267" s="19">
        <f>VLOOKUP($B267,'Nguyên liệu'!$1:$1003,5,0)*E267/100</f>
        <v>1.5713999999999999</v>
      </c>
      <c r="I267" s="19">
        <f>VLOOKUP($B267,'Nguyên liệu'!$1:$1003,6,0)*E267/100</f>
        <v>1.5713999999999999</v>
      </c>
      <c r="J267" s="19">
        <f>VLOOKUP($B267,'Nguyên liệu'!$1:$1003,7,0)*E267/100</f>
        <v>8.7300000000000003E-2</v>
      </c>
      <c r="K267" s="19">
        <f>VLOOKUP($B267,'Nguyên liệu'!$1:$1003,8,0)*E267/100</f>
        <v>8.7300000000000003E-2</v>
      </c>
      <c r="L267" s="19">
        <f>VLOOKUP($B267,'Nguyên liệu'!$1:$1003,9,0)*E267/100</f>
        <v>1.3968</v>
      </c>
      <c r="M267" s="19">
        <f>VLOOKUP($B267,'Nguyên liệu'!$1:$1003,10,0)*E267/100</f>
        <v>0</v>
      </c>
    </row>
    <row r="268" spans="1:13" x14ac:dyDescent="0.25">
      <c r="A268" s="16"/>
      <c r="B268" s="17">
        <v>1000</v>
      </c>
      <c r="C268" s="16" t="str">
        <f>VLOOKUP($B268,'Nguyên liệu'!$1:$1003,2,0)</f>
        <v>Nước</v>
      </c>
      <c r="D268" s="18">
        <v>1</v>
      </c>
      <c r="E268" s="19">
        <f t="shared" si="49"/>
        <v>1</v>
      </c>
      <c r="F268" s="16">
        <f>VLOOKUP($B268,'Nguyên liệu'!$1:$1003,3,0)</f>
        <v>0</v>
      </c>
      <c r="G268" s="19">
        <f>VLOOKUP($B268,'Nguyên liệu'!$1:$1003,4,0)*D268/100</f>
        <v>0</v>
      </c>
      <c r="H268" s="19">
        <f>VLOOKUP($B268,'Nguyên liệu'!$1:$1003,5,0)*E268/100</f>
        <v>0</v>
      </c>
      <c r="I268" s="19">
        <f>VLOOKUP($B268,'Nguyên liệu'!$1:$1003,6,0)*E268/100</f>
        <v>0</v>
      </c>
      <c r="J268" s="19">
        <f>VLOOKUP($B268,'Nguyên liệu'!$1:$1003,7,0)*E268/100</f>
        <v>0</v>
      </c>
      <c r="K268" s="19">
        <f>VLOOKUP($B268,'Nguyên liệu'!$1:$1003,8,0)*E268/100</f>
        <v>0</v>
      </c>
      <c r="L268" s="19">
        <f>VLOOKUP($B268,'Nguyên liệu'!$1:$1003,9,0)*E268/100</f>
        <v>0</v>
      </c>
      <c r="M268" s="19">
        <f>VLOOKUP($B268,'Nguyên liệu'!$1:$1003,10,0)*E268/100</f>
        <v>0</v>
      </c>
    </row>
    <row r="269" spans="1:13" x14ac:dyDescent="0.25">
      <c r="A269" s="16"/>
      <c r="B269" s="17">
        <v>13014</v>
      </c>
      <c r="C269" s="16" t="str">
        <f>VLOOKUP($B269,'Nguyên liệu'!$1:$1003,2,0)</f>
        <v>Nước mắm cá (loại đặc biệt)</v>
      </c>
      <c r="D269" s="18">
        <v>2</v>
      </c>
      <c r="E269" s="19">
        <f t="shared" si="49"/>
        <v>2</v>
      </c>
      <c r="F269" s="16">
        <f>VLOOKUP($B269,'Nguyên liệu'!$1:$1003,3,0)</f>
        <v>0</v>
      </c>
      <c r="G269" s="19">
        <f>VLOOKUP($B269,'Nguyên liệu'!$1:$1003,4,0)*D269/100</f>
        <v>1.2</v>
      </c>
      <c r="H269" s="19">
        <f>VLOOKUP($B269,'Nguyên liệu'!$1:$1003,5,0)*E269/100</f>
        <v>0.3</v>
      </c>
      <c r="I269" s="19">
        <f>VLOOKUP($B269,'Nguyên liệu'!$1:$1003,6,0)*E269/100</f>
        <v>0</v>
      </c>
      <c r="J269" s="19">
        <f>VLOOKUP($B269,'Nguyên liệu'!$1:$1003,7,0)*E269/100</f>
        <v>0</v>
      </c>
      <c r="K269" s="19">
        <f>VLOOKUP($B269,'Nguyên liệu'!$1:$1003,8,0)*E269/100</f>
        <v>0</v>
      </c>
      <c r="L269" s="19">
        <f>VLOOKUP($B269,'Nguyên liệu'!$1:$1003,9,0)*E269/100</f>
        <v>0</v>
      </c>
      <c r="M269" s="19">
        <f>VLOOKUP($B269,'Nguyên liệu'!$1:$1003,10,0)*E269/100</f>
        <v>0</v>
      </c>
    </row>
    <row r="270" spans="1:13" x14ac:dyDescent="0.25">
      <c r="A270" s="16"/>
      <c r="B270" s="20" t="s">
        <v>33</v>
      </c>
      <c r="C270" s="16">
        <f>VLOOKUP($B270,'Nguyên liệu'!$1:$1003,2,0)</f>
        <v>0</v>
      </c>
      <c r="D270" s="21">
        <v>0</v>
      </c>
      <c r="E270" s="19">
        <f t="shared" si="49"/>
        <v>0</v>
      </c>
      <c r="F270" s="16">
        <f>VLOOKUP($B270,'Nguyên liệu'!$1:$1003,3,0)</f>
        <v>0</v>
      </c>
      <c r="G270" s="19">
        <f>VLOOKUP($B270,'Nguyên liệu'!$1:$1003,4,0)*D270/100</f>
        <v>0</v>
      </c>
      <c r="H270" s="19">
        <f>VLOOKUP($B270,'Nguyên liệu'!$1:$1003,5,0)*E270/100</f>
        <v>0</v>
      </c>
      <c r="I270" s="19">
        <f>VLOOKUP($B270,'Nguyên liệu'!$1:$1003,6,0)*E270/100</f>
        <v>0</v>
      </c>
      <c r="J270" s="19">
        <f>VLOOKUP($B270,'Nguyên liệu'!$1:$1003,7,0)*E270/100</f>
        <v>0</v>
      </c>
      <c r="K270" s="19">
        <f>VLOOKUP($B270,'Nguyên liệu'!$1:$1003,8,0)*E270/100</f>
        <v>0</v>
      </c>
      <c r="L270" s="19">
        <f>VLOOKUP($B270,'Nguyên liệu'!$1:$1003,9,0)*E270/100</f>
        <v>0</v>
      </c>
      <c r="M270" s="19">
        <f>VLOOKUP($B270,'Nguyên liệu'!$1:$1003,10,0)*E270/100</f>
        <v>0</v>
      </c>
    </row>
    <row r="271" spans="1:13" x14ac:dyDescent="0.25">
      <c r="A271" s="16"/>
      <c r="B271" s="20" t="s">
        <v>33</v>
      </c>
      <c r="C271" s="16">
        <f>VLOOKUP($B271,'Nguyên liệu'!$1:$1003,2,0)</f>
        <v>0</v>
      </c>
      <c r="D271" s="21">
        <v>0</v>
      </c>
      <c r="E271" s="19">
        <f t="shared" si="49"/>
        <v>0</v>
      </c>
      <c r="F271" s="16">
        <f>VLOOKUP($B271,'Nguyên liệu'!$1:$1003,3,0)</f>
        <v>0</v>
      </c>
      <c r="G271" s="19">
        <f>VLOOKUP($B271,'Nguyên liệu'!$1:$1003,4,0)*D271/100</f>
        <v>0</v>
      </c>
      <c r="H271" s="19">
        <f>VLOOKUP($B271,'Nguyên liệu'!$1:$1003,5,0)*E271/100</f>
        <v>0</v>
      </c>
      <c r="I271" s="19">
        <f>VLOOKUP($B271,'Nguyên liệu'!$1:$1003,6,0)*E271/100</f>
        <v>0</v>
      </c>
      <c r="J271" s="19">
        <f>VLOOKUP($B271,'Nguyên liệu'!$1:$1003,7,0)*E271/100</f>
        <v>0</v>
      </c>
      <c r="K271" s="19">
        <f>VLOOKUP($B271,'Nguyên liệu'!$1:$1003,8,0)*E271/100</f>
        <v>0</v>
      </c>
      <c r="L271" s="19">
        <f>VLOOKUP($B271,'Nguyên liệu'!$1:$1003,9,0)*E271/100</f>
        <v>0</v>
      </c>
      <c r="M271" s="19">
        <f>VLOOKUP($B271,'Nguyên liệu'!$1:$1003,10,0)*E271/100</f>
        <v>0</v>
      </c>
    </row>
    <row r="272" spans="1:13" x14ac:dyDescent="0.25">
      <c r="A272" s="16"/>
      <c r="B272" s="20" t="s">
        <v>33</v>
      </c>
      <c r="C272" s="16">
        <f>VLOOKUP($B272,'Nguyên liệu'!$1:$1003,2,0)</f>
        <v>0</v>
      </c>
      <c r="D272" s="21">
        <v>0</v>
      </c>
      <c r="E272" s="19">
        <f t="shared" si="49"/>
        <v>0</v>
      </c>
      <c r="F272" s="16">
        <f>VLOOKUP($B272,'Nguyên liệu'!$1:$1003,3,0)</f>
        <v>0</v>
      </c>
      <c r="G272" s="19">
        <f>VLOOKUP($B272,'Nguyên liệu'!$1:$1003,4,0)*D272/100</f>
        <v>0</v>
      </c>
      <c r="H272" s="19">
        <f>VLOOKUP($B272,'Nguyên liệu'!$1:$1003,5,0)*E272/100</f>
        <v>0</v>
      </c>
      <c r="I272" s="19">
        <f>VLOOKUP($B272,'Nguyên liệu'!$1:$1003,6,0)*E272/100</f>
        <v>0</v>
      </c>
      <c r="J272" s="19">
        <f>VLOOKUP($B272,'Nguyên liệu'!$1:$1003,7,0)*E272/100</f>
        <v>0</v>
      </c>
      <c r="K272" s="19">
        <f>VLOOKUP($B272,'Nguyên liệu'!$1:$1003,8,0)*E272/100</f>
        <v>0</v>
      </c>
      <c r="L272" s="19">
        <f>VLOOKUP($B272,'Nguyên liệu'!$1:$1003,9,0)*E272/100</f>
        <v>0</v>
      </c>
      <c r="M272" s="19">
        <f>VLOOKUP($B272,'Nguyên liệu'!$1:$1003,10,0)*E272/100</f>
        <v>0</v>
      </c>
    </row>
    <row r="273" spans="1:13" x14ac:dyDescent="0.25">
      <c r="A273" s="16"/>
      <c r="B273" s="20" t="s">
        <v>33</v>
      </c>
      <c r="C273" s="16">
        <f>VLOOKUP($B273,'Nguyên liệu'!$1:$1003,2,0)</f>
        <v>0</v>
      </c>
      <c r="D273" s="21">
        <v>0</v>
      </c>
      <c r="E273" s="19">
        <f t="shared" si="49"/>
        <v>0</v>
      </c>
      <c r="F273" s="16">
        <f>VLOOKUP($B273,'Nguyên liệu'!$1:$1003,3,0)</f>
        <v>0</v>
      </c>
      <c r="G273" s="19">
        <f>VLOOKUP($B273,'Nguyên liệu'!$1:$1003,4,0)*D273/100</f>
        <v>0</v>
      </c>
      <c r="H273" s="19">
        <f>VLOOKUP($B273,'Nguyên liệu'!$1:$1003,5,0)*E273/100</f>
        <v>0</v>
      </c>
      <c r="I273" s="19">
        <f>VLOOKUP($B273,'Nguyên liệu'!$1:$1003,6,0)*E273/100</f>
        <v>0</v>
      </c>
      <c r="J273" s="19">
        <f>VLOOKUP($B273,'Nguyên liệu'!$1:$1003,7,0)*E273/100</f>
        <v>0</v>
      </c>
      <c r="K273" s="19">
        <f>VLOOKUP($B273,'Nguyên liệu'!$1:$1003,8,0)*E273/100</f>
        <v>0</v>
      </c>
      <c r="L273" s="19">
        <f>VLOOKUP($B273,'Nguyên liệu'!$1:$1003,9,0)*E273/100</f>
        <v>0</v>
      </c>
      <c r="M273" s="19">
        <f>VLOOKUP($B273,'Nguyên liệu'!$1:$1003,10,0)*E273/100</f>
        <v>0</v>
      </c>
    </row>
    <row r="274" spans="1:13" x14ac:dyDescent="0.25">
      <c r="A274" s="16"/>
      <c r="B274" s="20" t="s">
        <v>33</v>
      </c>
      <c r="C274" s="16">
        <f>VLOOKUP($B274,'Nguyên liệu'!$1:$1003,2,0)</f>
        <v>0</v>
      </c>
      <c r="D274" s="21">
        <v>0</v>
      </c>
      <c r="E274" s="19">
        <f t="shared" si="49"/>
        <v>0</v>
      </c>
      <c r="F274" s="16">
        <f>VLOOKUP($B274,'Nguyên liệu'!$1:$1003,3,0)</f>
        <v>0</v>
      </c>
      <c r="G274" s="19">
        <f>VLOOKUP($B274,'Nguyên liệu'!$1:$1003,4,0)*D274/100</f>
        <v>0</v>
      </c>
      <c r="H274" s="19">
        <f>VLOOKUP($B274,'Nguyên liệu'!$1:$1003,5,0)*E274/100</f>
        <v>0</v>
      </c>
      <c r="I274" s="19">
        <f>VLOOKUP($B274,'Nguyên liệu'!$1:$1003,6,0)*E274/100</f>
        <v>0</v>
      </c>
      <c r="J274" s="19">
        <f>VLOOKUP($B274,'Nguyên liệu'!$1:$1003,7,0)*E274/100</f>
        <v>0</v>
      </c>
      <c r="K274" s="19">
        <f>VLOOKUP($B274,'Nguyên liệu'!$1:$1003,8,0)*E274/100</f>
        <v>0</v>
      </c>
      <c r="L274" s="19">
        <f>VLOOKUP($B274,'Nguyên liệu'!$1:$1003,9,0)*E274/100</f>
        <v>0</v>
      </c>
      <c r="M274" s="19">
        <f>VLOOKUP($B274,'Nguyên liệu'!$1:$1003,10,0)*E274/100</f>
        <v>0</v>
      </c>
    </row>
    <row r="275" spans="1:13" x14ac:dyDescent="0.25">
      <c r="A275" s="16"/>
      <c r="B275" s="20" t="s">
        <v>33</v>
      </c>
      <c r="C275" s="16">
        <f>VLOOKUP($B275,'Nguyên liệu'!$1:$1003,2,0)</f>
        <v>0</v>
      </c>
      <c r="D275" s="21">
        <v>0</v>
      </c>
      <c r="E275" s="19">
        <f t="shared" si="49"/>
        <v>0</v>
      </c>
      <c r="F275" s="16">
        <f>VLOOKUP($B275,'Nguyên liệu'!$1:$1003,3,0)</f>
        <v>0</v>
      </c>
      <c r="G275" s="19">
        <f>VLOOKUP($B275,'Nguyên liệu'!$1:$1003,4,0)*D275/100</f>
        <v>0</v>
      </c>
      <c r="H275" s="19">
        <f>VLOOKUP($B275,'Nguyên liệu'!$1:$1003,5,0)*E275/100</f>
        <v>0</v>
      </c>
      <c r="I275" s="19">
        <f>VLOOKUP($B275,'Nguyên liệu'!$1:$1003,6,0)*E275/100</f>
        <v>0</v>
      </c>
      <c r="J275" s="19">
        <f>VLOOKUP($B275,'Nguyên liệu'!$1:$1003,7,0)*E275/100</f>
        <v>0</v>
      </c>
      <c r="K275" s="19">
        <f>VLOOKUP($B275,'Nguyên liệu'!$1:$1003,8,0)*E275/100</f>
        <v>0</v>
      </c>
      <c r="L275" s="19">
        <f>VLOOKUP($B275,'Nguyên liệu'!$1:$1003,9,0)*E275/100</f>
        <v>0</v>
      </c>
      <c r="M275" s="19">
        <f>VLOOKUP($B275,'Nguyên liệu'!$1:$1003,10,0)*E275/100</f>
        <v>0</v>
      </c>
    </row>
    <row r="276" spans="1:13" x14ac:dyDescent="0.25">
      <c r="A276" s="16"/>
      <c r="B276" s="20" t="s">
        <v>33</v>
      </c>
      <c r="C276" s="16">
        <f>VLOOKUP($B276,'Nguyên liệu'!$1:$1003,2,0)</f>
        <v>0</v>
      </c>
      <c r="D276" s="21">
        <v>0</v>
      </c>
      <c r="E276" s="19">
        <f t="shared" si="49"/>
        <v>0</v>
      </c>
      <c r="F276" s="16">
        <f>VLOOKUP($B276,'Nguyên liệu'!$1:$1003,3,0)</f>
        <v>0</v>
      </c>
      <c r="G276" s="19">
        <f>VLOOKUP($B276,'Nguyên liệu'!$1:$1003,4,0)*D276/100</f>
        <v>0</v>
      </c>
      <c r="H276" s="19">
        <f>VLOOKUP($B276,'Nguyên liệu'!$1:$1003,5,0)*E276/100</f>
        <v>0</v>
      </c>
      <c r="I276" s="19">
        <f>VLOOKUP($B276,'Nguyên liệu'!$1:$1003,6,0)*E276/100</f>
        <v>0</v>
      </c>
      <c r="J276" s="19">
        <f>VLOOKUP($B276,'Nguyên liệu'!$1:$1003,7,0)*E276/100</f>
        <v>0</v>
      </c>
      <c r="K276" s="19">
        <f>VLOOKUP($B276,'Nguyên liệu'!$1:$1003,8,0)*E276/100</f>
        <v>0</v>
      </c>
      <c r="L276" s="19">
        <f>VLOOKUP($B276,'Nguyên liệu'!$1:$1003,9,0)*E276/100</f>
        <v>0</v>
      </c>
      <c r="M276" s="19">
        <f>VLOOKUP($B276,'Nguyên liệu'!$1:$1003,10,0)*E276/100</f>
        <v>0</v>
      </c>
    </row>
    <row r="277" spans="1:13" x14ac:dyDescent="0.25">
      <c r="A277" s="13" t="s">
        <v>632</v>
      </c>
      <c r="B277" s="14"/>
      <c r="C277" s="14" t="str">
        <f>VLOOKUP(A277,Sheet2!$1:$1012,2,0)</f>
        <v>Canh bắp cải</v>
      </c>
      <c r="D277" s="15">
        <f t="shared" ref="D277:M277" si="50">SUM(D278:D287)</f>
        <v>100</v>
      </c>
      <c r="E277" s="15">
        <f t="shared" si="50"/>
        <v>90.95</v>
      </c>
      <c r="F277" s="15">
        <f t="shared" si="50"/>
        <v>59</v>
      </c>
      <c r="G277" s="15">
        <f t="shared" si="50"/>
        <v>73.259999999999991</v>
      </c>
      <c r="H277" s="15">
        <f t="shared" si="50"/>
        <v>1.2911000000000001</v>
      </c>
      <c r="I277" s="15">
        <f t="shared" si="50"/>
        <v>1.2911000000000001</v>
      </c>
      <c r="J277" s="15">
        <f t="shared" si="50"/>
        <v>5.2610999999999999</v>
      </c>
      <c r="K277" s="15">
        <f t="shared" si="50"/>
        <v>5.2610999999999999</v>
      </c>
      <c r="L277" s="15">
        <f t="shared" si="50"/>
        <v>1.7290000000000001</v>
      </c>
      <c r="M277" s="15">
        <f t="shared" si="50"/>
        <v>0</v>
      </c>
    </row>
    <row r="278" spans="1:13" x14ac:dyDescent="0.25">
      <c r="A278" s="16"/>
      <c r="B278" s="17">
        <v>4010</v>
      </c>
      <c r="C278" s="16" t="str">
        <f>VLOOKUP($B278,'Nguyên liệu'!$1:$1003,2,0)</f>
        <v>Cải bắp</v>
      </c>
      <c r="D278" s="18">
        <v>56</v>
      </c>
      <c r="E278" s="19">
        <f t="shared" ref="E278:E287" si="51">D278*(100-F278)%</f>
        <v>50.4</v>
      </c>
      <c r="F278" s="16">
        <f>VLOOKUP($B278,'Nguyên liệu'!$1:$1003,3,0)</f>
        <v>10</v>
      </c>
      <c r="G278" s="19">
        <f>VLOOKUP($B278,'Nguyên liệu'!$1:$1003,4,0)*D278/100</f>
        <v>16.239999999999998</v>
      </c>
      <c r="H278" s="19">
        <f>VLOOKUP($B278,'Nguyên liệu'!$1:$1003,5,0)*E278/100</f>
        <v>0.90720000000000001</v>
      </c>
      <c r="I278" s="19">
        <f>VLOOKUP($B278,'Nguyên liệu'!$1:$1003,6,0)*E278/100</f>
        <v>0.90720000000000001</v>
      </c>
      <c r="J278" s="19">
        <f>VLOOKUP($B278,'Nguyên liệu'!$1:$1003,7,0)*E278/100</f>
        <v>5.04E-2</v>
      </c>
      <c r="K278" s="19">
        <f>VLOOKUP($B278,'Nguyên liệu'!$1:$1003,8,0)*E278/100</f>
        <v>5.04E-2</v>
      </c>
      <c r="L278" s="19">
        <f>VLOOKUP($B278,'Nguyên liệu'!$1:$1003,9,0)*E278/100</f>
        <v>0.80640000000000001</v>
      </c>
      <c r="M278" s="19">
        <f>VLOOKUP($B278,'Nguyên liệu'!$1:$1003,10,0)*E278/100</f>
        <v>0</v>
      </c>
    </row>
    <row r="279" spans="1:13" x14ac:dyDescent="0.25">
      <c r="A279" s="16"/>
      <c r="B279" s="17">
        <v>4005</v>
      </c>
      <c r="C279" s="16" t="str">
        <f>VLOOKUP($B279,'Nguyên liệu'!$1:$1003,2,0)</f>
        <v>Cà chua</v>
      </c>
      <c r="D279" s="18">
        <v>25</v>
      </c>
      <c r="E279" s="19">
        <f t="shared" si="51"/>
        <v>23.75</v>
      </c>
      <c r="F279" s="16">
        <f>VLOOKUP($B279,'Nguyên liệu'!$1:$1003,3,0)</f>
        <v>5</v>
      </c>
      <c r="G279" s="19">
        <f>VLOOKUP($B279,'Nguyên liệu'!$1:$1003,4,0)*D279/100</f>
        <v>5</v>
      </c>
      <c r="H279" s="19">
        <f>VLOOKUP($B279,'Nguyên liệu'!$1:$1003,5,0)*E279/100</f>
        <v>0.14249999999999999</v>
      </c>
      <c r="I279" s="19">
        <f>VLOOKUP($B279,'Nguyên liệu'!$1:$1003,6,0)*E279/100</f>
        <v>0.14249999999999999</v>
      </c>
      <c r="J279" s="19">
        <f>VLOOKUP($B279,'Nguyên liệu'!$1:$1003,7,0)*E279/100</f>
        <v>4.7500000000000001E-2</v>
      </c>
      <c r="K279" s="19">
        <f>VLOOKUP($B279,'Nguyên liệu'!$1:$1003,8,0)*E279/100</f>
        <v>4.7500000000000001E-2</v>
      </c>
      <c r="L279" s="19">
        <f>VLOOKUP($B279,'Nguyên liệu'!$1:$1003,9,0)*E279/100</f>
        <v>0.19</v>
      </c>
      <c r="M279" s="19">
        <f>VLOOKUP($B279,'Nguyên liệu'!$1:$1003,10,0)*E279/100</f>
        <v>0</v>
      </c>
    </row>
    <row r="280" spans="1:13" x14ac:dyDescent="0.25">
      <c r="A280" s="16"/>
      <c r="B280" s="17">
        <v>6011</v>
      </c>
      <c r="C280" s="16" t="str">
        <f>VLOOKUP($B280,'Nguyên liệu'!$1:$1003,2,0)</f>
        <v>Dầu lạc</v>
      </c>
      <c r="D280" s="18">
        <v>5</v>
      </c>
      <c r="E280" s="19">
        <f t="shared" si="51"/>
        <v>5</v>
      </c>
      <c r="F280" s="16">
        <f>VLOOKUP($B280,'Nguyên liệu'!$1:$1003,3,0)</f>
        <v>0</v>
      </c>
      <c r="G280" s="19">
        <f>VLOOKUP($B280,'Nguyên liệu'!$1:$1003,4,0)*D280/100</f>
        <v>45</v>
      </c>
      <c r="H280" s="19">
        <f>VLOOKUP($B280,'Nguyên liệu'!$1:$1003,5,0)*E280/100</f>
        <v>0</v>
      </c>
      <c r="I280" s="19">
        <f>VLOOKUP($B280,'Nguyên liệu'!$1:$1003,6,0)*E280/100</f>
        <v>0</v>
      </c>
      <c r="J280" s="19">
        <f>VLOOKUP($B280,'Nguyên liệu'!$1:$1003,7,0)*E280/100</f>
        <v>5</v>
      </c>
      <c r="K280" s="19">
        <f>VLOOKUP($B280,'Nguyên liệu'!$1:$1003,8,0)*E280/100</f>
        <v>5</v>
      </c>
      <c r="L280" s="19">
        <f>VLOOKUP($B280,'Nguyên liệu'!$1:$1003,9,0)*E280/100</f>
        <v>0</v>
      </c>
      <c r="M280" s="19">
        <f>VLOOKUP($B280,'Nguyên liệu'!$1:$1003,10,0)*E280/100</f>
        <v>0</v>
      </c>
    </row>
    <row r="281" spans="1:13" x14ac:dyDescent="0.25">
      <c r="A281" s="16"/>
      <c r="B281" s="17">
        <v>4038</v>
      </c>
      <c r="C281" s="16" t="str">
        <f>VLOOKUP($B281,'Nguyên liệu'!$1:$1003,2,0)</f>
        <v>Hành lá (hành hoa)</v>
      </c>
      <c r="D281" s="18">
        <v>5</v>
      </c>
      <c r="E281" s="19">
        <f t="shared" si="51"/>
        <v>4</v>
      </c>
      <c r="F281" s="16">
        <f>VLOOKUP($B281,'Nguyên liệu'!$1:$1003,3,0)</f>
        <v>20</v>
      </c>
      <c r="G281" s="19">
        <f>VLOOKUP($B281,'Nguyên liệu'!$1:$1003,4,0)*D281/100</f>
        <v>1.1000000000000001</v>
      </c>
      <c r="H281" s="19">
        <f>VLOOKUP($B281,'Nguyên liệu'!$1:$1003,5,0)*E281/100</f>
        <v>5.2000000000000005E-2</v>
      </c>
      <c r="I281" s="19">
        <f>VLOOKUP($B281,'Nguyên liệu'!$1:$1003,6,0)*E281/100</f>
        <v>5.2000000000000005E-2</v>
      </c>
      <c r="J281" s="19">
        <f>VLOOKUP($B281,'Nguyên liệu'!$1:$1003,7,0)*E281/100</f>
        <v>0</v>
      </c>
      <c r="K281" s="19">
        <f>VLOOKUP($B281,'Nguyên liệu'!$1:$1003,8,0)*E281/100</f>
        <v>0</v>
      </c>
      <c r="L281" s="19">
        <f>VLOOKUP($B281,'Nguyên liệu'!$1:$1003,9,0)*E281/100</f>
        <v>3.6000000000000004E-2</v>
      </c>
      <c r="M281" s="19">
        <f>VLOOKUP($B281,'Nguyên liệu'!$1:$1003,10,0)*E281/100</f>
        <v>0</v>
      </c>
    </row>
    <row r="282" spans="1:13" x14ac:dyDescent="0.25">
      <c r="A282" s="16"/>
      <c r="B282" s="17">
        <v>4037</v>
      </c>
      <c r="C282" s="16" t="str">
        <f>VLOOKUP($B282,'Nguyên liệu'!$1:$1003,2,0)</f>
        <v>Hành củ tươi</v>
      </c>
      <c r="D282" s="18">
        <v>5</v>
      </c>
      <c r="E282" s="19">
        <f t="shared" si="51"/>
        <v>3.8</v>
      </c>
      <c r="F282" s="16">
        <f>VLOOKUP($B282,'Nguyên liệu'!$1:$1003,3,0)</f>
        <v>24</v>
      </c>
      <c r="G282" s="19">
        <f>VLOOKUP($B282,'Nguyên liệu'!$1:$1003,4,0)*D282/100</f>
        <v>1.3</v>
      </c>
      <c r="H282" s="19">
        <f>VLOOKUP($B282,'Nguyên liệu'!$1:$1003,5,0)*E282/100</f>
        <v>4.9399999999999993E-2</v>
      </c>
      <c r="I282" s="19">
        <f>VLOOKUP($B282,'Nguyên liệu'!$1:$1003,6,0)*E282/100</f>
        <v>4.9399999999999993E-2</v>
      </c>
      <c r="J282" s="19">
        <f>VLOOKUP($B282,'Nguyên liệu'!$1:$1003,7,0)*E282/100</f>
        <v>1.52E-2</v>
      </c>
      <c r="K282" s="19">
        <f>VLOOKUP($B282,'Nguyên liệu'!$1:$1003,8,0)*E282/100</f>
        <v>1.52E-2</v>
      </c>
      <c r="L282" s="19">
        <f>VLOOKUP($B282,'Nguyên liệu'!$1:$1003,9,0)*E282/100</f>
        <v>2.6599999999999999E-2</v>
      </c>
      <c r="M282" s="19">
        <f>VLOOKUP($B282,'Nguyên liệu'!$1:$1003,10,0)*E282/100</f>
        <v>0</v>
      </c>
    </row>
    <row r="283" spans="1:13" x14ac:dyDescent="0.25">
      <c r="A283" s="16"/>
      <c r="B283" s="17">
        <v>13005</v>
      </c>
      <c r="C283" s="16" t="str">
        <f>VLOOKUP($B283,'Nguyên liệu'!$1:$1003,2,0)</f>
        <v>Muối</v>
      </c>
      <c r="D283" s="18">
        <v>2</v>
      </c>
      <c r="E283" s="19">
        <f t="shared" si="51"/>
        <v>2</v>
      </c>
      <c r="F283" s="16">
        <f>VLOOKUP($B283,'Nguyên liệu'!$1:$1003,3,0)</f>
        <v>0</v>
      </c>
      <c r="G283" s="19">
        <f>VLOOKUP($B283,'Nguyên liệu'!$1:$1003,4,0)*D283/100</f>
        <v>0</v>
      </c>
      <c r="H283" s="19">
        <f>VLOOKUP($B283,'Nguyên liệu'!$1:$1003,5,0)*E283/100</f>
        <v>0</v>
      </c>
      <c r="I283" s="19">
        <f>VLOOKUP($B283,'Nguyên liệu'!$1:$1003,6,0)*E283/100</f>
        <v>0</v>
      </c>
      <c r="J283" s="19">
        <f>VLOOKUP($B283,'Nguyên liệu'!$1:$1003,7,0)*E283/100</f>
        <v>0</v>
      </c>
      <c r="K283" s="19">
        <f>VLOOKUP($B283,'Nguyên liệu'!$1:$1003,8,0)*E283/100</f>
        <v>0</v>
      </c>
      <c r="L283" s="19">
        <f>VLOOKUP($B283,'Nguyên liệu'!$1:$1003,9,0)*E283/100</f>
        <v>0</v>
      </c>
      <c r="M283" s="19">
        <f>VLOOKUP($B283,'Nguyên liệu'!$1:$1003,10,0)*E283/100</f>
        <v>0</v>
      </c>
    </row>
    <row r="284" spans="1:13" x14ac:dyDescent="0.25">
      <c r="A284" s="16"/>
      <c r="B284" s="17">
        <v>13004</v>
      </c>
      <c r="C284" s="16" t="str">
        <f>VLOOKUP($B284,'Nguyên liệu'!$1:$1003,2,0)</f>
        <v>Hạt tiêu</v>
      </c>
      <c r="D284" s="18">
        <v>2</v>
      </c>
      <c r="E284" s="19">
        <f t="shared" si="51"/>
        <v>2</v>
      </c>
      <c r="F284" s="16">
        <f>VLOOKUP($B284,'Nguyên liệu'!$1:$1003,3,0)</f>
        <v>0</v>
      </c>
      <c r="G284" s="19">
        <f>VLOOKUP($B284,'Nguyên liệu'!$1:$1003,4,0)*D284/100</f>
        <v>4.62</v>
      </c>
      <c r="H284" s="19">
        <f>VLOOKUP($B284,'Nguyên liệu'!$1:$1003,5,0)*E284/100</f>
        <v>0.14000000000000001</v>
      </c>
      <c r="I284" s="19">
        <f>VLOOKUP($B284,'Nguyên liệu'!$1:$1003,6,0)*E284/100</f>
        <v>0.14000000000000001</v>
      </c>
      <c r="J284" s="19">
        <f>VLOOKUP($B284,'Nguyên liệu'!$1:$1003,7,0)*E284/100</f>
        <v>0.14800000000000002</v>
      </c>
      <c r="K284" s="19">
        <f>VLOOKUP($B284,'Nguyên liệu'!$1:$1003,8,0)*E284/100</f>
        <v>0.14800000000000002</v>
      </c>
      <c r="L284" s="19">
        <f>VLOOKUP($B284,'Nguyên liệu'!$1:$1003,9,0)*E284/100</f>
        <v>0.67</v>
      </c>
      <c r="M284" s="19">
        <f>VLOOKUP($B284,'Nguyên liệu'!$1:$1003,10,0)*E284/100</f>
        <v>0</v>
      </c>
    </row>
    <row r="285" spans="1:13" x14ac:dyDescent="0.25">
      <c r="A285" s="16"/>
      <c r="B285" s="20" t="s">
        <v>33</v>
      </c>
      <c r="C285" s="16">
        <f>VLOOKUP($B285,'Nguyên liệu'!$1:$1003,2,0)</f>
        <v>0</v>
      </c>
      <c r="D285" s="21">
        <v>0</v>
      </c>
      <c r="E285" s="19">
        <f t="shared" si="51"/>
        <v>0</v>
      </c>
      <c r="F285" s="16">
        <f>VLOOKUP($B285,'Nguyên liệu'!$1:$1003,3,0)</f>
        <v>0</v>
      </c>
      <c r="G285" s="19">
        <f>VLOOKUP($B285,'Nguyên liệu'!$1:$1003,4,0)*D285/100</f>
        <v>0</v>
      </c>
      <c r="H285" s="19">
        <f>VLOOKUP($B285,'Nguyên liệu'!$1:$1003,5,0)*E285/100</f>
        <v>0</v>
      </c>
      <c r="I285" s="19">
        <f>VLOOKUP($B285,'Nguyên liệu'!$1:$1003,6,0)*E285/100</f>
        <v>0</v>
      </c>
      <c r="J285" s="19">
        <f>VLOOKUP($B285,'Nguyên liệu'!$1:$1003,7,0)*E285/100</f>
        <v>0</v>
      </c>
      <c r="K285" s="19">
        <f>VLOOKUP($B285,'Nguyên liệu'!$1:$1003,8,0)*E285/100</f>
        <v>0</v>
      </c>
      <c r="L285" s="19">
        <f>VLOOKUP($B285,'Nguyên liệu'!$1:$1003,9,0)*E285/100</f>
        <v>0</v>
      </c>
      <c r="M285" s="19">
        <f>VLOOKUP($B285,'Nguyên liệu'!$1:$1003,10,0)*E285/100</f>
        <v>0</v>
      </c>
    </row>
    <row r="286" spans="1:13" x14ac:dyDescent="0.25">
      <c r="A286" s="16"/>
      <c r="B286" s="20" t="s">
        <v>33</v>
      </c>
      <c r="C286" s="16">
        <f>VLOOKUP($B286,'Nguyên liệu'!$1:$1003,2,0)</f>
        <v>0</v>
      </c>
      <c r="D286" s="21">
        <v>0</v>
      </c>
      <c r="E286" s="19">
        <f t="shared" si="51"/>
        <v>0</v>
      </c>
      <c r="F286" s="16">
        <f>VLOOKUP($B286,'Nguyên liệu'!$1:$1003,3,0)</f>
        <v>0</v>
      </c>
      <c r="G286" s="19">
        <f>VLOOKUP($B286,'Nguyên liệu'!$1:$1003,4,0)*D286/100</f>
        <v>0</v>
      </c>
      <c r="H286" s="19">
        <f>VLOOKUP($B286,'Nguyên liệu'!$1:$1003,5,0)*E286/100</f>
        <v>0</v>
      </c>
      <c r="I286" s="19">
        <f>VLOOKUP($B286,'Nguyên liệu'!$1:$1003,6,0)*E286/100</f>
        <v>0</v>
      </c>
      <c r="J286" s="19">
        <f>VLOOKUP($B286,'Nguyên liệu'!$1:$1003,7,0)*E286/100</f>
        <v>0</v>
      </c>
      <c r="K286" s="19">
        <f>VLOOKUP($B286,'Nguyên liệu'!$1:$1003,8,0)*E286/100</f>
        <v>0</v>
      </c>
      <c r="L286" s="19">
        <f>VLOOKUP($B286,'Nguyên liệu'!$1:$1003,9,0)*E286/100</f>
        <v>0</v>
      </c>
      <c r="M286" s="19">
        <f>VLOOKUP($B286,'Nguyên liệu'!$1:$1003,10,0)*E286/100</f>
        <v>0</v>
      </c>
    </row>
    <row r="287" spans="1:13" x14ac:dyDescent="0.25">
      <c r="A287" s="16"/>
      <c r="B287" s="20" t="s">
        <v>33</v>
      </c>
      <c r="C287" s="16">
        <f>VLOOKUP($B287,'Nguyên liệu'!$1:$1003,2,0)</f>
        <v>0</v>
      </c>
      <c r="D287" s="21">
        <v>0</v>
      </c>
      <c r="E287" s="19">
        <f t="shared" si="51"/>
        <v>0</v>
      </c>
      <c r="F287" s="16">
        <f>VLOOKUP($B287,'Nguyên liệu'!$1:$1003,3,0)</f>
        <v>0</v>
      </c>
      <c r="G287" s="19">
        <f>VLOOKUP($B287,'Nguyên liệu'!$1:$1003,4,0)*D287/100</f>
        <v>0</v>
      </c>
      <c r="H287" s="19">
        <f>VLOOKUP($B287,'Nguyên liệu'!$1:$1003,5,0)*E287/100</f>
        <v>0</v>
      </c>
      <c r="I287" s="19">
        <f>VLOOKUP($B287,'Nguyên liệu'!$1:$1003,6,0)*E287/100</f>
        <v>0</v>
      </c>
      <c r="J287" s="19">
        <f>VLOOKUP($B287,'Nguyên liệu'!$1:$1003,7,0)*E287/100</f>
        <v>0</v>
      </c>
      <c r="K287" s="19">
        <f>VLOOKUP($B287,'Nguyên liệu'!$1:$1003,8,0)*E287/100</f>
        <v>0</v>
      </c>
      <c r="L287" s="19">
        <f>VLOOKUP($B287,'Nguyên liệu'!$1:$1003,9,0)*E287/100</f>
        <v>0</v>
      </c>
      <c r="M287" s="19">
        <f>VLOOKUP($B287,'Nguyên liệu'!$1:$1003,10,0)*E287/100</f>
        <v>0</v>
      </c>
    </row>
    <row r="288" spans="1:13" x14ac:dyDescent="0.25">
      <c r="A288" s="13" t="s">
        <v>634</v>
      </c>
      <c r="B288" s="14"/>
      <c r="C288" s="14" t="str">
        <f>VLOOKUP(A288,Sheet2!$1:$1012,2,0)</f>
        <v>Thịt kho đậu hũ</v>
      </c>
      <c r="D288" s="15">
        <f t="shared" ref="D288:M288" si="52">SUM(D289:D298)</f>
        <v>100</v>
      </c>
      <c r="E288" s="15">
        <f t="shared" si="52"/>
        <v>96.899999999999991</v>
      </c>
      <c r="F288" s="15">
        <f t="shared" si="52"/>
        <v>46</v>
      </c>
      <c r="G288" s="15">
        <f t="shared" si="52"/>
        <v>166.75000000000003</v>
      </c>
      <c r="H288" s="15">
        <f t="shared" si="52"/>
        <v>12.511900000000001</v>
      </c>
      <c r="I288" s="15">
        <f t="shared" si="52"/>
        <v>5.0854000000000008</v>
      </c>
      <c r="J288" s="15">
        <f t="shared" si="52"/>
        <v>11.892700000000001</v>
      </c>
      <c r="K288" s="15">
        <f t="shared" si="52"/>
        <v>2.4112000000000005</v>
      </c>
      <c r="L288" s="15">
        <f t="shared" si="52"/>
        <v>0.2626</v>
      </c>
      <c r="M288" s="15">
        <f t="shared" si="52"/>
        <v>29.988000000000003</v>
      </c>
    </row>
    <row r="289" spans="1:13" x14ac:dyDescent="0.25">
      <c r="A289" s="16"/>
      <c r="B289" s="17">
        <v>7018</v>
      </c>
      <c r="C289" s="16" t="str">
        <f>VLOOKUP($B289,'Nguyên liệu'!$1:$1003,2,0)</f>
        <v>Thịt lợn nửa nạc, nửa mỡ</v>
      </c>
      <c r="D289" s="18">
        <v>45</v>
      </c>
      <c r="E289" s="19">
        <f t="shared" ref="E289:E298" si="53">D289*(100-F289)%</f>
        <v>44.1</v>
      </c>
      <c r="F289" s="16">
        <f>VLOOKUP($B289,'Nguyên liệu'!$1:$1003,3,0)</f>
        <v>2</v>
      </c>
      <c r="G289" s="19">
        <f>VLOOKUP($B289,'Nguyên liệu'!$1:$1003,4,0)*D289/100</f>
        <v>117</v>
      </c>
      <c r="H289" s="19">
        <f>VLOOKUP($B289,'Nguyên liệu'!$1:$1003,5,0)*E289/100</f>
        <v>7.2764999999999995</v>
      </c>
      <c r="I289" s="19">
        <f>VLOOKUP($B289,'Nguyên liệu'!$1:$1003,6,0)*E289/100</f>
        <v>0</v>
      </c>
      <c r="J289" s="19">
        <f>VLOOKUP($B289,'Nguyên liệu'!$1:$1003,7,0)*E289/100</f>
        <v>9.4815000000000005</v>
      </c>
      <c r="K289" s="19">
        <f>VLOOKUP($B289,'Nguyên liệu'!$1:$1003,8,0)*E289/100</f>
        <v>0</v>
      </c>
      <c r="L289" s="19">
        <f>VLOOKUP($B289,'Nguyên liệu'!$1:$1003,9,0)*E289/100</f>
        <v>0</v>
      </c>
      <c r="M289" s="19">
        <f>VLOOKUP($B289,'Nguyên liệu'!$1:$1003,10,0)*E289/100</f>
        <v>29.988000000000003</v>
      </c>
    </row>
    <row r="290" spans="1:13" x14ac:dyDescent="0.25">
      <c r="A290" s="16"/>
      <c r="B290" s="17">
        <v>3025</v>
      </c>
      <c r="C290" s="16" t="str">
        <f>VLOOKUP($B290,'Nguyên liệu'!$1:$1003,2,0)</f>
        <v>Đậu phụ</v>
      </c>
      <c r="D290" s="18">
        <v>44</v>
      </c>
      <c r="E290" s="19">
        <f t="shared" si="53"/>
        <v>44</v>
      </c>
      <c r="F290" s="16">
        <f>VLOOKUP($B290,'Nguyên liệu'!$1:$1003,3,0)</f>
        <v>0</v>
      </c>
      <c r="G290" s="19">
        <f>VLOOKUP($B290,'Nguyên liệu'!$1:$1003,4,0)*D290/100</f>
        <v>41.8</v>
      </c>
      <c r="H290" s="19">
        <f>VLOOKUP($B290,'Nguyên liệu'!$1:$1003,5,0)*E290/100</f>
        <v>4.7960000000000003</v>
      </c>
      <c r="I290" s="19">
        <f>VLOOKUP($B290,'Nguyên liệu'!$1:$1003,6,0)*E290/100</f>
        <v>4.7960000000000003</v>
      </c>
      <c r="J290" s="19">
        <f>VLOOKUP($B290,'Nguyên liệu'!$1:$1003,7,0)*E290/100</f>
        <v>2.3760000000000003</v>
      </c>
      <c r="K290" s="19">
        <f>VLOOKUP($B290,'Nguyên liệu'!$1:$1003,8,0)*E290/100</f>
        <v>2.3760000000000003</v>
      </c>
      <c r="L290" s="19">
        <f>VLOOKUP($B290,'Nguyên liệu'!$1:$1003,9,0)*E290/100</f>
        <v>0.17600000000000002</v>
      </c>
      <c r="M290" s="19">
        <f>VLOOKUP($B290,'Nguyên liệu'!$1:$1003,10,0)*E290/100</f>
        <v>0</v>
      </c>
    </row>
    <row r="291" spans="1:13" x14ac:dyDescent="0.25">
      <c r="A291" s="16"/>
      <c r="B291" s="17">
        <v>4037</v>
      </c>
      <c r="C291" s="16" t="str">
        <f>VLOOKUP($B291,'Nguyên liệu'!$1:$1003,2,0)</f>
        <v>Hành củ tươi</v>
      </c>
      <c r="D291" s="18">
        <v>5</v>
      </c>
      <c r="E291" s="19">
        <f t="shared" si="53"/>
        <v>3.8</v>
      </c>
      <c r="F291" s="16">
        <f>VLOOKUP($B291,'Nguyên liệu'!$1:$1003,3,0)</f>
        <v>24</v>
      </c>
      <c r="G291" s="19">
        <f>VLOOKUP($B291,'Nguyên liệu'!$1:$1003,4,0)*D291/100</f>
        <v>1.3</v>
      </c>
      <c r="H291" s="19">
        <f>VLOOKUP($B291,'Nguyên liệu'!$1:$1003,5,0)*E291/100</f>
        <v>4.9399999999999993E-2</v>
      </c>
      <c r="I291" s="19">
        <f>VLOOKUP($B291,'Nguyên liệu'!$1:$1003,6,0)*E291/100</f>
        <v>4.9399999999999993E-2</v>
      </c>
      <c r="J291" s="19">
        <f>VLOOKUP($B291,'Nguyên liệu'!$1:$1003,7,0)*E291/100</f>
        <v>1.52E-2</v>
      </c>
      <c r="K291" s="19">
        <f>VLOOKUP($B291,'Nguyên liệu'!$1:$1003,8,0)*E291/100</f>
        <v>1.52E-2</v>
      </c>
      <c r="L291" s="19">
        <f>VLOOKUP($B291,'Nguyên liệu'!$1:$1003,9,0)*E291/100</f>
        <v>2.6599999999999999E-2</v>
      </c>
      <c r="M291" s="19">
        <f>VLOOKUP($B291,'Nguyên liệu'!$1:$1003,10,0)*E291/100</f>
        <v>0</v>
      </c>
    </row>
    <row r="292" spans="1:13" x14ac:dyDescent="0.25">
      <c r="A292" s="16"/>
      <c r="B292" s="17">
        <v>13014</v>
      </c>
      <c r="C292" s="16" t="str">
        <f>VLOOKUP($B292,'Nguyên liệu'!$1:$1003,2,0)</f>
        <v>Nước mắm cá (loại đặc biệt)</v>
      </c>
      <c r="D292" s="18">
        <v>1</v>
      </c>
      <c r="E292" s="19">
        <f t="shared" si="53"/>
        <v>1</v>
      </c>
      <c r="F292" s="16">
        <f>VLOOKUP($B292,'Nguyên liệu'!$1:$1003,3,0)</f>
        <v>0</v>
      </c>
      <c r="G292" s="19">
        <f>VLOOKUP($B292,'Nguyên liệu'!$1:$1003,4,0)*D292/100</f>
        <v>0.6</v>
      </c>
      <c r="H292" s="19">
        <f>VLOOKUP($B292,'Nguyên liệu'!$1:$1003,5,0)*E292/100</f>
        <v>0.15</v>
      </c>
      <c r="I292" s="19">
        <f>VLOOKUP($B292,'Nguyên liệu'!$1:$1003,6,0)*E292/100</f>
        <v>0</v>
      </c>
      <c r="J292" s="19">
        <f>VLOOKUP($B292,'Nguyên liệu'!$1:$1003,7,0)*E292/100</f>
        <v>0</v>
      </c>
      <c r="K292" s="19">
        <f>VLOOKUP($B292,'Nguyên liệu'!$1:$1003,8,0)*E292/100</f>
        <v>0</v>
      </c>
      <c r="L292" s="19">
        <f>VLOOKUP($B292,'Nguyên liệu'!$1:$1003,9,0)*E292/100</f>
        <v>0</v>
      </c>
      <c r="M292" s="19">
        <f>VLOOKUP($B292,'Nguyên liệu'!$1:$1003,10,0)*E292/100</f>
        <v>0</v>
      </c>
    </row>
    <row r="293" spans="1:13" x14ac:dyDescent="0.25">
      <c r="A293" s="16"/>
      <c r="B293" s="17">
        <v>4103</v>
      </c>
      <c r="C293" s="16" t="str">
        <f>VLOOKUP($B293,'Nguyên liệu'!$1:$1003,2,0)</f>
        <v xml:space="preserve">Tỏi ta </v>
      </c>
      <c r="D293" s="18">
        <v>5</v>
      </c>
      <c r="E293" s="19">
        <f t="shared" si="53"/>
        <v>4</v>
      </c>
      <c r="F293" s="16">
        <f>VLOOKUP($B293,'Nguyên liệu'!$1:$1003,3,0)</f>
        <v>20</v>
      </c>
      <c r="G293" s="19">
        <f>VLOOKUP($B293,'Nguyên liệu'!$1:$1003,4,0)*D293/100</f>
        <v>6.05</v>
      </c>
      <c r="H293" s="19">
        <f>VLOOKUP($B293,'Nguyên liệu'!$1:$1003,5,0)*E293/100</f>
        <v>0.24</v>
      </c>
      <c r="I293" s="19">
        <f>VLOOKUP($B293,'Nguyên liệu'!$1:$1003,6,0)*E293/100</f>
        <v>0.24</v>
      </c>
      <c r="J293" s="19">
        <f>VLOOKUP($B293,'Nguyên liệu'!$1:$1003,7,0)*E293/100</f>
        <v>0.02</v>
      </c>
      <c r="K293" s="19">
        <f>VLOOKUP($B293,'Nguyên liệu'!$1:$1003,8,0)*E293/100</f>
        <v>0.02</v>
      </c>
      <c r="L293" s="19">
        <f>VLOOKUP($B293,'Nguyên liệu'!$1:$1003,9,0)*E293/100</f>
        <v>0.06</v>
      </c>
      <c r="M293" s="19">
        <f>VLOOKUP($B293,'Nguyên liệu'!$1:$1003,10,0)*E293/100</f>
        <v>0</v>
      </c>
    </row>
    <row r="294" spans="1:13" x14ac:dyDescent="0.25">
      <c r="A294" s="16"/>
      <c r="B294" s="20" t="s">
        <v>33</v>
      </c>
      <c r="C294" s="16">
        <f>VLOOKUP($B294,'Nguyên liệu'!$1:$1003,2,0)</f>
        <v>0</v>
      </c>
      <c r="D294" s="21">
        <v>0</v>
      </c>
      <c r="E294" s="19">
        <f t="shared" si="53"/>
        <v>0</v>
      </c>
      <c r="F294" s="16">
        <f>VLOOKUP($B294,'Nguyên liệu'!$1:$1003,3,0)</f>
        <v>0</v>
      </c>
      <c r="G294" s="19">
        <f>VLOOKUP($B294,'Nguyên liệu'!$1:$1003,4,0)*D294/100</f>
        <v>0</v>
      </c>
      <c r="H294" s="19">
        <f>VLOOKUP($B294,'Nguyên liệu'!$1:$1003,5,0)*E294/100</f>
        <v>0</v>
      </c>
      <c r="I294" s="19">
        <f>VLOOKUP($B294,'Nguyên liệu'!$1:$1003,6,0)*E294/100</f>
        <v>0</v>
      </c>
      <c r="J294" s="19">
        <f>VLOOKUP($B294,'Nguyên liệu'!$1:$1003,7,0)*E294/100</f>
        <v>0</v>
      </c>
      <c r="K294" s="19">
        <f>VLOOKUP($B294,'Nguyên liệu'!$1:$1003,8,0)*E294/100</f>
        <v>0</v>
      </c>
      <c r="L294" s="19">
        <f>VLOOKUP($B294,'Nguyên liệu'!$1:$1003,9,0)*E294/100</f>
        <v>0</v>
      </c>
      <c r="M294" s="19">
        <f>VLOOKUP($B294,'Nguyên liệu'!$1:$1003,10,0)*E294/100</f>
        <v>0</v>
      </c>
    </row>
    <row r="295" spans="1:13" x14ac:dyDescent="0.25">
      <c r="A295" s="16"/>
      <c r="B295" s="20" t="s">
        <v>33</v>
      </c>
      <c r="C295" s="16">
        <f>VLOOKUP($B295,'Nguyên liệu'!$1:$1003,2,0)</f>
        <v>0</v>
      </c>
      <c r="D295" s="21">
        <v>0</v>
      </c>
      <c r="E295" s="19">
        <f t="shared" si="53"/>
        <v>0</v>
      </c>
      <c r="F295" s="16">
        <f>VLOOKUP($B295,'Nguyên liệu'!$1:$1003,3,0)</f>
        <v>0</v>
      </c>
      <c r="G295" s="19">
        <f>VLOOKUP($B295,'Nguyên liệu'!$1:$1003,4,0)*D295/100</f>
        <v>0</v>
      </c>
      <c r="H295" s="19">
        <f>VLOOKUP($B295,'Nguyên liệu'!$1:$1003,5,0)*E295/100</f>
        <v>0</v>
      </c>
      <c r="I295" s="19">
        <f>VLOOKUP($B295,'Nguyên liệu'!$1:$1003,6,0)*E295/100</f>
        <v>0</v>
      </c>
      <c r="J295" s="19">
        <f>VLOOKUP($B295,'Nguyên liệu'!$1:$1003,7,0)*E295/100</f>
        <v>0</v>
      </c>
      <c r="K295" s="19">
        <f>VLOOKUP($B295,'Nguyên liệu'!$1:$1003,8,0)*E295/100</f>
        <v>0</v>
      </c>
      <c r="L295" s="19">
        <f>VLOOKUP($B295,'Nguyên liệu'!$1:$1003,9,0)*E295/100</f>
        <v>0</v>
      </c>
      <c r="M295" s="19">
        <f>VLOOKUP($B295,'Nguyên liệu'!$1:$1003,10,0)*E295/100</f>
        <v>0</v>
      </c>
    </row>
    <row r="296" spans="1:13" x14ac:dyDescent="0.25">
      <c r="A296" s="16"/>
      <c r="B296" s="20" t="s">
        <v>33</v>
      </c>
      <c r="C296" s="16">
        <f>VLOOKUP($B296,'Nguyên liệu'!$1:$1003,2,0)</f>
        <v>0</v>
      </c>
      <c r="D296" s="21">
        <v>0</v>
      </c>
      <c r="E296" s="19">
        <f t="shared" si="53"/>
        <v>0</v>
      </c>
      <c r="F296" s="16">
        <f>VLOOKUP($B296,'Nguyên liệu'!$1:$1003,3,0)</f>
        <v>0</v>
      </c>
      <c r="G296" s="19">
        <f>VLOOKUP($B296,'Nguyên liệu'!$1:$1003,4,0)*D296/100</f>
        <v>0</v>
      </c>
      <c r="H296" s="19">
        <f>VLOOKUP($B296,'Nguyên liệu'!$1:$1003,5,0)*E296/100</f>
        <v>0</v>
      </c>
      <c r="I296" s="19">
        <f>VLOOKUP($B296,'Nguyên liệu'!$1:$1003,6,0)*E296/100</f>
        <v>0</v>
      </c>
      <c r="J296" s="19">
        <f>VLOOKUP($B296,'Nguyên liệu'!$1:$1003,7,0)*E296/100</f>
        <v>0</v>
      </c>
      <c r="K296" s="19">
        <f>VLOOKUP($B296,'Nguyên liệu'!$1:$1003,8,0)*E296/100</f>
        <v>0</v>
      </c>
      <c r="L296" s="19">
        <f>VLOOKUP($B296,'Nguyên liệu'!$1:$1003,9,0)*E296/100</f>
        <v>0</v>
      </c>
      <c r="M296" s="19">
        <f>VLOOKUP($B296,'Nguyên liệu'!$1:$1003,10,0)*E296/100</f>
        <v>0</v>
      </c>
    </row>
    <row r="297" spans="1:13" x14ac:dyDescent="0.25">
      <c r="A297" s="16"/>
      <c r="B297" s="20" t="s">
        <v>33</v>
      </c>
      <c r="C297" s="16">
        <f>VLOOKUP($B297,'Nguyên liệu'!$1:$1003,2,0)</f>
        <v>0</v>
      </c>
      <c r="D297" s="21">
        <v>0</v>
      </c>
      <c r="E297" s="19">
        <f t="shared" si="53"/>
        <v>0</v>
      </c>
      <c r="F297" s="16">
        <f>VLOOKUP($B297,'Nguyên liệu'!$1:$1003,3,0)</f>
        <v>0</v>
      </c>
      <c r="G297" s="19">
        <f>VLOOKUP($B297,'Nguyên liệu'!$1:$1003,4,0)*D297/100</f>
        <v>0</v>
      </c>
      <c r="H297" s="19">
        <f>VLOOKUP($B297,'Nguyên liệu'!$1:$1003,5,0)*E297/100</f>
        <v>0</v>
      </c>
      <c r="I297" s="19">
        <f>VLOOKUP($B297,'Nguyên liệu'!$1:$1003,6,0)*E297/100</f>
        <v>0</v>
      </c>
      <c r="J297" s="19">
        <f>VLOOKUP($B297,'Nguyên liệu'!$1:$1003,7,0)*E297/100</f>
        <v>0</v>
      </c>
      <c r="K297" s="19">
        <f>VLOOKUP($B297,'Nguyên liệu'!$1:$1003,8,0)*E297/100</f>
        <v>0</v>
      </c>
      <c r="L297" s="19">
        <f>VLOOKUP($B297,'Nguyên liệu'!$1:$1003,9,0)*E297/100</f>
        <v>0</v>
      </c>
      <c r="M297" s="19">
        <f>VLOOKUP($B297,'Nguyên liệu'!$1:$1003,10,0)*E297/100</f>
        <v>0</v>
      </c>
    </row>
    <row r="298" spans="1:13" x14ac:dyDescent="0.25">
      <c r="A298" s="16"/>
      <c r="B298" s="20" t="s">
        <v>33</v>
      </c>
      <c r="C298" s="16">
        <f>VLOOKUP($B298,'Nguyên liệu'!$1:$1003,2,0)</f>
        <v>0</v>
      </c>
      <c r="D298" s="21">
        <v>0</v>
      </c>
      <c r="E298" s="19">
        <f t="shared" si="53"/>
        <v>0</v>
      </c>
      <c r="F298" s="16">
        <f>VLOOKUP($B298,'Nguyên liệu'!$1:$1003,3,0)</f>
        <v>0</v>
      </c>
      <c r="G298" s="19">
        <f>VLOOKUP($B298,'Nguyên liệu'!$1:$1003,4,0)*D298/100</f>
        <v>0</v>
      </c>
      <c r="H298" s="19">
        <f>VLOOKUP($B298,'Nguyên liệu'!$1:$1003,5,0)*E298/100</f>
        <v>0</v>
      </c>
      <c r="I298" s="19">
        <f>VLOOKUP($B298,'Nguyên liệu'!$1:$1003,6,0)*E298/100</f>
        <v>0</v>
      </c>
      <c r="J298" s="19">
        <f>VLOOKUP($B298,'Nguyên liệu'!$1:$1003,7,0)*E298/100</f>
        <v>0</v>
      </c>
      <c r="K298" s="19">
        <f>VLOOKUP($B298,'Nguyên liệu'!$1:$1003,8,0)*E298/100</f>
        <v>0</v>
      </c>
      <c r="L298" s="19">
        <f>VLOOKUP($B298,'Nguyên liệu'!$1:$1003,9,0)*E298/100</f>
        <v>0</v>
      </c>
      <c r="M298" s="19">
        <f>VLOOKUP($B298,'Nguyên liệu'!$1:$1003,10,0)*E298/100</f>
        <v>0</v>
      </c>
    </row>
    <row r="299" spans="1:13" x14ac:dyDescent="0.25">
      <c r="A299" s="13" t="s">
        <v>636</v>
      </c>
      <c r="B299" s="14"/>
      <c r="C299" s="14" t="str">
        <f>VLOOKUP(A299,Sheet2!$1:$1012,2,0)</f>
        <v>Khổ qua xào trứng</v>
      </c>
      <c r="D299" s="15">
        <f t="shared" ref="D299:M299" si="54">SUM(D300:D309)</f>
        <v>100</v>
      </c>
      <c r="E299" s="15">
        <f t="shared" si="54"/>
        <v>84</v>
      </c>
      <c r="F299" s="15">
        <f t="shared" si="54"/>
        <v>72</v>
      </c>
      <c r="G299" s="15">
        <f t="shared" si="54"/>
        <v>103.76</v>
      </c>
      <c r="H299" s="15">
        <f t="shared" si="54"/>
        <v>3.2280000000000002</v>
      </c>
      <c r="I299" s="15">
        <f t="shared" si="54"/>
        <v>0.83800000000000008</v>
      </c>
      <c r="J299" s="15">
        <f t="shared" si="54"/>
        <v>7.8294000000000006</v>
      </c>
      <c r="K299" s="15">
        <f t="shared" si="54"/>
        <v>5.33</v>
      </c>
      <c r="L299" s="15">
        <f t="shared" si="54"/>
        <v>1.605</v>
      </c>
      <c r="M299" s="15">
        <f t="shared" si="54"/>
        <v>155.584</v>
      </c>
    </row>
    <row r="300" spans="1:13" x14ac:dyDescent="0.25">
      <c r="A300" s="16"/>
      <c r="B300" s="17">
        <v>4055</v>
      </c>
      <c r="C300" s="16" t="str">
        <f>VLOOKUP($B300,'Nguyên liệu'!$1:$1003,2,0)</f>
        <v>Mướp đắng</v>
      </c>
      <c r="D300" s="18">
        <v>60</v>
      </c>
      <c r="E300" s="19">
        <f t="shared" ref="E300:E309" si="55">D300*(100-F300)%</f>
        <v>48</v>
      </c>
      <c r="F300" s="16">
        <f>VLOOKUP($B300,'Nguyên liệu'!$1:$1003,3,0)</f>
        <v>20</v>
      </c>
      <c r="G300" s="19">
        <f>VLOOKUP($B300,'Nguyên liệu'!$1:$1003,4,0)*D300/100</f>
        <v>9.6</v>
      </c>
      <c r="H300" s="19">
        <f>VLOOKUP($B300,'Nguyên liệu'!$1:$1003,5,0)*E300/100</f>
        <v>0.43200000000000005</v>
      </c>
      <c r="I300" s="19">
        <f>VLOOKUP($B300,'Nguyên liệu'!$1:$1003,6,0)*E300/100</f>
        <v>0.43200000000000005</v>
      </c>
      <c r="J300" s="19">
        <f>VLOOKUP($B300,'Nguyên liệu'!$1:$1003,7,0)*E300/100</f>
        <v>9.6000000000000016E-2</v>
      </c>
      <c r="K300" s="19">
        <f>VLOOKUP($B300,'Nguyên liệu'!$1:$1003,8,0)*E300/100</f>
        <v>9.6000000000000016E-2</v>
      </c>
      <c r="L300" s="19">
        <f>VLOOKUP($B300,'Nguyên liệu'!$1:$1003,9,0)*E300/100</f>
        <v>0.52800000000000002</v>
      </c>
      <c r="M300" s="19">
        <f>VLOOKUP($B300,'Nguyên liệu'!$1:$1003,10,0)*E300/100</f>
        <v>0</v>
      </c>
    </row>
    <row r="301" spans="1:13" x14ac:dyDescent="0.25">
      <c r="A301" s="16"/>
      <c r="B301" s="17">
        <v>9004</v>
      </c>
      <c r="C301" s="16" t="str">
        <f>VLOOKUP($B301,'Nguyên liệu'!$1:$1003,2,0)</f>
        <v>Trứng vịt</v>
      </c>
      <c r="D301" s="18">
        <v>20</v>
      </c>
      <c r="E301" s="19">
        <f t="shared" si="55"/>
        <v>17.600000000000001</v>
      </c>
      <c r="F301" s="16">
        <f>VLOOKUP($B301,'Nguyên liệu'!$1:$1003,3,0)</f>
        <v>12</v>
      </c>
      <c r="G301" s="19">
        <f>VLOOKUP($B301,'Nguyên liệu'!$1:$1003,4,0)*D301/100</f>
        <v>36.799999999999997</v>
      </c>
      <c r="H301" s="19">
        <f>VLOOKUP($B301,'Nguyên liệu'!$1:$1003,5,0)*E301/100</f>
        <v>2.2880000000000003</v>
      </c>
      <c r="I301" s="19">
        <f>VLOOKUP($B301,'Nguyên liệu'!$1:$1003,6,0)*E301/100</f>
        <v>0</v>
      </c>
      <c r="J301" s="19">
        <f>VLOOKUP($B301,'Nguyên liệu'!$1:$1003,7,0)*E301/100</f>
        <v>2.4992000000000001</v>
      </c>
      <c r="K301" s="19">
        <f>VLOOKUP($B301,'Nguyên liệu'!$1:$1003,8,0)*E301/100</f>
        <v>0</v>
      </c>
      <c r="L301" s="19">
        <f>VLOOKUP($B301,'Nguyên liệu'!$1:$1003,9,0)*E301/100</f>
        <v>0</v>
      </c>
      <c r="M301" s="19">
        <f>VLOOKUP($B301,'Nguyên liệu'!$1:$1003,10,0)*E301/100</f>
        <v>155.584</v>
      </c>
    </row>
    <row r="302" spans="1:13" x14ac:dyDescent="0.25">
      <c r="A302" s="16"/>
      <c r="B302" s="17">
        <v>13005</v>
      </c>
      <c r="C302" s="16" t="str">
        <f>VLOOKUP($B302,'Nguyên liệu'!$1:$1003,2,0)</f>
        <v>Muối</v>
      </c>
      <c r="D302" s="18">
        <v>2</v>
      </c>
      <c r="E302" s="19">
        <f t="shared" si="55"/>
        <v>2</v>
      </c>
      <c r="F302" s="16">
        <f>VLOOKUP($B302,'Nguyên liệu'!$1:$1003,3,0)</f>
        <v>0</v>
      </c>
      <c r="G302" s="19">
        <f>VLOOKUP($B302,'Nguyên liệu'!$1:$1003,4,0)*D302/100</f>
        <v>0</v>
      </c>
      <c r="H302" s="19">
        <f>VLOOKUP($B302,'Nguyên liệu'!$1:$1003,5,0)*E302/100</f>
        <v>0</v>
      </c>
      <c r="I302" s="19">
        <f>VLOOKUP($B302,'Nguyên liệu'!$1:$1003,6,0)*E302/100</f>
        <v>0</v>
      </c>
      <c r="J302" s="19">
        <f>VLOOKUP($B302,'Nguyên liệu'!$1:$1003,7,0)*E302/100</f>
        <v>0</v>
      </c>
      <c r="K302" s="19">
        <f>VLOOKUP($B302,'Nguyên liệu'!$1:$1003,8,0)*E302/100</f>
        <v>0</v>
      </c>
      <c r="L302" s="19">
        <f>VLOOKUP($B302,'Nguyên liệu'!$1:$1003,9,0)*E302/100</f>
        <v>0</v>
      </c>
      <c r="M302" s="19">
        <f>VLOOKUP($B302,'Nguyên liệu'!$1:$1003,10,0)*E302/100</f>
        <v>0</v>
      </c>
    </row>
    <row r="303" spans="1:13" x14ac:dyDescent="0.25">
      <c r="A303" s="16"/>
      <c r="B303" s="17">
        <v>4038</v>
      </c>
      <c r="C303" s="16" t="str">
        <f>VLOOKUP($B303,'Nguyên liệu'!$1:$1003,2,0)</f>
        <v>Hành lá (hành hoa)</v>
      </c>
      <c r="D303" s="18">
        <v>5</v>
      </c>
      <c r="E303" s="19">
        <f t="shared" si="55"/>
        <v>4</v>
      </c>
      <c r="F303" s="16">
        <f>VLOOKUP($B303,'Nguyên liệu'!$1:$1003,3,0)</f>
        <v>20</v>
      </c>
      <c r="G303" s="19">
        <f>VLOOKUP($B303,'Nguyên liệu'!$1:$1003,4,0)*D303/100</f>
        <v>1.1000000000000001</v>
      </c>
      <c r="H303" s="19">
        <f>VLOOKUP($B303,'Nguyên liệu'!$1:$1003,5,0)*E303/100</f>
        <v>5.2000000000000005E-2</v>
      </c>
      <c r="I303" s="19">
        <f>VLOOKUP($B303,'Nguyên liệu'!$1:$1003,6,0)*E303/100</f>
        <v>5.2000000000000005E-2</v>
      </c>
      <c r="J303" s="19">
        <f>VLOOKUP($B303,'Nguyên liệu'!$1:$1003,7,0)*E303/100</f>
        <v>0</v>
      </c>
      <c r="K303" s="19">
        <f>VLOOKUP($B303,'Nguyên liệu'!$1:$1003,8,0)*E303/100</f>
        <v>0</v>
      </c>
      <c r="L303" s="19">
        <f>VLOOKUP($B303,'Nguyên liệu'!$1:$1003,9,0)*E303/100</f>
        <v>3.6000000000000004E-2</v>
      </c>
      <c r="M303" s="19">
        <f>VLOOKUP($B303,'Nguyên liệu'!$1:$1003,10,0)*E303/100</f>
        <v>0</v>
      </c>
    </row>
    <row r="304" spans="1:13" x14ac:dyDescent="0.25">
      <c r="A304" s="16"/>
      <c r="B304" s="17">
        <v>6014</v>
      </c>
      <c r="C304" s="16" t="str">
        <f>VLOOKUP($B304,'Nguyên liệu'!$1:$1003,2,0)</f>
        <v>Dầu ôliu</v>
      </c>
      <c r="D304" s="18">
        <v>5</v>
      </c>
      <c r="E304" s="19">
        <f t="shared" si="55"/>
        <v>5</v>
      </c>
      <c r="F304" s="16">
        <f>VLOOKUP($B304,'Nguyên liệu'!$1:$1003,3,0)</f>
        <v>0</v>
      </c>
      <c r="G304" s="19">
        <f>VLOOKUP($B304,'Nguyên liệu'!$1:$1003,4,0)*D304/100</f>
        <v>45</v>
      </c>
      <c r="H304" s="19">
        <f>VLOOKUP($B304,'Nguyên liệu'!$1:$1003,5,0)*E304/100</f>
        <v>0</v>
      </c>
      <c r="I304" s="19">
        <f>VLOOKUP($B304,'Nguyên liệu'!$1:$1003,6,0)*E304/100</f>
        <v>0</v>
      </c>
      <c r="J304" s="19">
        <f>VLOOKUP($B304,'Nguyên liệu'!$1:$1003,7,0)*E304/100</f>
        <v>5</v>
      </c>
      <c r="K304" s="19">
        <f>VLOOKUP($B304,'Nguyên liệu'!$1:$1003,8,0)*E304/100</f>
        <v>5</v>
      </c>
      <c r="L304" s="19">
        <f>VLOOKUP($B304,'Nguyên liệu'!$1:$1003,9,0)*E304/100</f>
        <v>0</v>
      </c>
      <c r="M304" s="19">
        <f>VLOOKUP($B304,'Nguyên liệu'!$1:$1003,10,0)*E304/100</f>
        <v>0</v>
      </c>
    </row>
    <row r="305" spans="1:13" x14ac:dyDescent="0.25">
      <c r="A305" s="16"/>
      <c r="B305" s="17">
        <v>13004</v>
      </c>
      <c r="C305" s="16" t="str">
        <f>VLOOKUP($B305,'Nguyên liệu'!$1:$1003,2,0)</f>
        <v>Hạt tiêu</v>
      </c>
      <c r="D305" s="18">
        <v>3</v>
      </c>
      <c r="E305" s="19">
        <f t="shared" si="55"/>
        <v>3</v>
      </c>
      <c r="F305" s="16">
        <f>VLOOKUP($B305,'Nguyên liệu'!$1:$1003,3,0)</f>
        <v>0</v>
      </c>
      <c r="G305" s="19">
        <f>VLOOKUP($B305,'Nguyên liệu'!$1:$1003,4,0)*D305/100</f>
        <v>6.93</v>
      </c>
      <c r="H305" s="19">
        <f>VLOOKUP($B305,'Nguyên liệu'!$1:$1003,5,0)*E305/100</f>
        <v>0.21</v>
      </c>
      <c r="I305" s="19">
        <f>VLOOKUP($B305,'Nguyên liệu'!$1:$1003,6,0)*E305/100</f>
        <v>0.21</v>
      </c>
      <c r="J305" s="19">
        <f>VLOOKUP($B305,'Nguyên liệu'!$1:$1003,7,0)*E305/100</f>
        <v>0.22200000000000003</v>
      </c>
      <c r="K305" s="19">
        <f>VLOOKUP($B305,'Nguyên liệu'!$1:$1003,8,0)*E305/100</f>
        <v>0.22200000000000003</v>
      </c>
      <c r="L305" s="19">
        <f>VLOOKUP($B305,'Nguyên liệu'!$1:$1003,9,0)*E305/100</f>
        <v>1.0049999999999999</v>
      </c>
      <c r="M305" s="19">
        <f>VLOOKUP($B305,'Nguyên liệu'!$1:$1003,10,0)*E305/100</f>
        <v>0</v>
      </c>
    </row>
    <row r="306" spans="1:13" x14ac:dyDescent="0.25">
      <c r="A306" s="16"/>
      <c r="B306" s="17">
        <v>4103</v>
      </c>
      <c r="C306" s="16" t="str">
        <f>VLOOKUP($B306,'Nguyên liệu'!$1:$1003,2,0)</f>
        <v xml:space="preserve">Tỏi ta </v>
      </c>
      <c r="D306" s="18">
        <v>3</v>
      </c>
      <c r="E306" s="19">
        <f t="shared" si="55"/>
        <v>2.4000000000000004</v>
      </c>
      <c r="F306" s="16">
        <f>VLOOKUP($B306,'Nguyên liệu'!$1:$1003,3,0)</f>
        <v>20</v>
      </c>
      <c r="G306" s="19">
        <f>VLOOKUP($B306,'Nguyên liệu'!$1:$1003,4,0)*D306/100</f>
        <v>3.63</v>
      </c>
      <c r="H306" s="19">
        <f>VLOOKUP($B306,'Nguyên liệu'!$1:$1003,5,0)*E306/100</f>
        <v>0.14400000000000002</v>
      </c>
      <c r="I306" s="19">
        <f>VLOOKUP($B306,'Nguyên liệu'!$1:$1003,6,0)*E306/100</f>
        <v>0.14400000000000002</v>
      </c>
      <c r="J306" s="19">
        <f>VLOOKUP($B306,'Nguyên liệu'!$1:$1003,7,0)*E306/100</f>
        <v>1.2000000000000002E-2</v>
      </c>
      <c r="K306" s="19">
        <f>VLOOKUP($B306,'Nguyên liệu'!$1:$1003,8,0)*E306/100</f>
        <v>1.2000000000000002E-2</v>
      </c>
      <c r="L306" s="19">
        <f>VLOOKUP($B306,'Nguyên liệu'!$1:$1003,9,0)*E306/100</f>
        <v>3.6000000000000004E-2</v>
      </c>
      <c r="M306" s="19">
        <f>VLOOKUP($B306,'Nguyên liệu'!$1:$1003,10,0)*E306/100</f>
        <v>0</v>
      </c>
    </row>
    <row r="307" spans="1:13" x14ac:dyDescent="0.25">
      <c r="A307" s="16"/>
      <c r="B307" s="17">
        <v>13017</v>
      </c>
      <c r="C307" s="16" t="str">
        <f>VLOOKUP($B307,'Nguyên liệu'!$1:$1003,2,0)</f>
        <v>Nước mắm cá</v>
      </c>
      <c r="D307" s="18">
        <v>2</v>
      </c>
      <c r="E307" s="19">
        <f t="shared" si="55"/>
        <v>2</v>
      </c>
      <c r="F307" s="16">
        <f>VLOOKUP($B307,'Nguyên liệu'!$1:$1003,3,0)</f>
        <v>0</v>
      </c>
      <c r="G307" s="19">
        <f>VLOOKUP($B307,'Nguyên liệu'!$1:$1003,4,0)*D307/100</f>
        <v>0.7</v>
      </c>
      <c r="H307" s="19">
        <f>VLOOKUP($B307,'Nguyên liệu'!$1:$1003,5,0)*E307/100</f>
        <v>0.10199999999999999</v>
      </c>
      <c r="I307" s="19">
        <f>VLOOKUP($B307,'Nguyên liệu'!$1:$1003,6,0)*E307/100</f>
        <v>0</v>
      </c>
      <c r="J307" s="19">
        <f>VLOOKUP($B307,'Nguyên liệu'!$1:$1003,7,0)*E307/100</f>
        <v>2.0000000000000001E-4</v>
      </c>
      <c r="K307" s="19">
        <f>VLOOKUP($B307,'Nguyên liệu'!$1:$1003,8,0)*E307/100</f>
        <v>0</v>
      </c>
      <c r="L307" s="19">
        <f>VLOOKUP($B307,'Nguyên liệu'!$1:$1003,9,0)*E307/100</f>
        <v>0</v>
      </c>
      <c r="M307" s="19">
        <f>VLOOKUP($B307,'Nguyên liệu'!$1:$1003,10,0)*E307/100</f>
        <v>0</v>
      </c>
    </row>
    <row r="308" spans="1:13" x14ac:dyDescent="0.25">
      <c r="A308" s="16"/>
      <c r="B308" s="20" t="s">
        <v>33</v>
      </c>
      <c r="C308" s="16">
        <f>VLOOKUP($B308,'Nguyên liệu'!$1:$1003,2,0)</f>
        <v>0</v>
      </c>
      <c r="D308" s="21">
        <v>0</v>
      </c>
      <c r="E308" s="19">
        <f t="shared" si="55"/>
        <v>0</v>
      </c>
      <c r="F308" s="16">
        <f>VLOOKUP($B308,'Nguyên liệu'!$1:$1003,3,0)</f>
        <v>0</v>
      </c>
      <c r="G308" s="19">
        <f>VLOOKUP($B308,'Nguyên liệu'!$1:$1003,4,0)*D308/100</f>
        <v>0</v>
      </c>
      <c r="H308" s="19">
        <f>VLOOKUP($B308,'Nguyên liệu'!$1:$1003,5,0)*E308/100</f>
        <v>0</v>
      </c>
      <c r="I308" s="19">
        <f>VLOOKUP($B308,'Nguyên liệu'!$1:$1003,6,0)*E308/100</f>
        <v>0</v>
      </c>
      <c r="J308" s="19">
        <f>VLOOKUP($B308,'Nguyên liệu'!$1:$1003,7,0)*E308/100</f>
        <v>0</v>
      </c>
      <c r="K308" s="19">
        <f>VLOOKUP($B308,'Nguyên liệu'!$1:$1003,8,0)*E308/100</f>
        <v>0</v>
      </c>
      <c r="L308" s="19">
        <f>VLOOKUP($B308,'Nguyên liệu'!$1:$1003,9,0)*E308/100</f>
        <v>0</v>
      </c>
      <c r="M308" s="19">
        <f>VLOOKUP($B308,'Nguyên liệu'!$1:$1003,10,0)*E308/100</f>
        <v>0</v>
      </c>
    </row>
    <row r="309" spans="1:13" x14ac:dyDescent="0.25">
      <c r="A309" s="16"/>
      <c r="B309" s="20" t="s">
        <v>33</v>
      </c>
      <c r="C309" s="16">
        <f>VLOOKUP($B309,'Nguyên liệu'!$1:$1003,2,0)</f>
        <v>0</v>
      </c>
      <c r="D309" s="21">
        <v>0</v>
      </c>
      <c r="E309" s="19">
        <f t="shared" si="55"/>
        <v>0</v>
      </c>
      <c r="F309" s="16">
        <f>VLOOKUP($B309,'Nguyên liệu'!$1:$1003,3,0)</f>
        <v>0</v>
      </c>
      <c r="G309" s="19">
        <f>VLOOKUP($B309,'Nguyên liệu'!$1:$1003,4,0)*D309/100</f>
        <v>0</v>
      </c>
      <c r="H309" s="19">
        <f>VLOOKUP($B309,'Nguyên liệu'!$1:$1003,5,0)*E309/100</f>
        <v>0</v>
      </c>
      <c r="I309" s="19">
        <f>VLOOKUP($B309,'Nguyên liệu'!$1:$1003,6,0)*E309/100</f>
        <v>0</v>
      </c>
      <c r="J309" s="19">
        <f>VLOOKUP($B309,'Nguyên liệu'!$1:$1003,7,0)*E309/100</f>
        <v>0</v>
      </c>
      <c r="K309" s="19">
        <f>VLOOKUP($B309,'Nguyên liệu'!$1:$1003,8,0)*E309/100</f>
        <v>0</v>
      </c>
      <c r="L309" s="19">
        <f>VLOOKUP($B309,'Nguyên liệu'!$1:$1003,9,0)*E309/100</f>
        <v>0</v>
      </c>
      <c r="M309" s="19">
        <f>VLOOKUP($B309,'Nguyên liệu'!$1:$1003,10,0)*E309/100</f>
        <v>0</v>
      </c>
    </row>
    <row r="310" spans="1:13" x14ac:dyDescent="0.25">
      <c r="A310" s="13" t="s">
        <v>638</v>
      </c>
      <c r="B310" s="14"/>
      <c r="C310" s="14" t="str">
        <f>VLOOKUP(A310,Sheet2!$1:$1012,2,0)</f>
        <v>Cà tím nướng mỡ</v>
      </c>
      <c r="D310" s="15">
        <f t="shared" ref="D310:M310" si="56">SUM(D311:D320)</f>
        <v>100</v>
      </c>
      <c r="E310" s="15">
        <f t="shared" si="56"/>
        <v>94</v>
      </c>
      <c r="F310" s="15">
        <f t="shared" si="56"/>
        <v>45</v>
      </c>
      <c r="G310" s="15">
        <f t="shared" si="56"/>
        <v>116.7</v>
      </c>
      <c r="H310" s="15">
        <f t="shared" si="56"/>
        <v>1.6789999999999998</v>
      </c>
      <c r="I310" s="15">
        <f t="shared" si="56"/>
        <v>0.91399999999999992</v>
      </c>
      <c r="J310" s="15">
        <f t="shared" si="56"/>
        <v>10.0215</v>
      </c>
      <c r="K310" s="15">
        <f t="shared" si="56"/>
        <v>10.02</v>
      </c>
      <c r="L310" s="15">
        <f t="shared" si="56"/>
        <v>0.9870000000000001</v>
      </c>
      <c r="M310" s="15">
        <f t="shared" si="56"/>
        <v>0</v>
      </c>
    </row>
    <row r="311" spans="1:13" x14ac:dyDescent="0.25">
      <c r="A311" s="16"/>
      <c r="B311" s="17">
        <v>4009</v>
      </c>
      <c r="C311" s="16" t="str">
        <f>VLOOKUP($B311,'Nguyên liệu'!$1:$1003,2,0)</f>
        <v>Cà tím</v>
      </c>
      <c r="D311" s="18">
        <v>60</v>
      </c>
      <c r="E311" s="19">
        <f t="shared" ref="E311:E320" si="57">D311*(100-F311)%</f>
        <v>57</v>
      </c>
      <c r="F311" s="16">
        <f>VLOOKUP($B311,'Nguyên liệu'!$1:$1003,3,0)</f>
        <v>5</v>
      </c>
      <c r="G311" s="19">
        <f>VLOOKUP($B311,'Nguyên liệu'!$1:$1003,4,0)*D311/100</f>
        <v>13.2</v>
      </c>
      <c r="H311" s="19">
        <f>VLOOKUP($B311,'Nguyên liệu'!$1:$1003,5,0)*E311/100</f>
        <v>0.56999999999999995</v>
      </c>
      <c r="I311" s="19">
        <f>VLOOKUP($B311,'Nguyên liệu'!$1:$1003,6,0)*E311/100</f>
        <v>0.56999999999999995</v>
      </c>
      <c r="J311" s="19">
        <f>VLOOKUP($B311,'Nguyên liệu'!$1:$1003,7,0)*E311/100</f>
        <v>0</v>
      </c>
      <c r="K311" s="19">
        <f>VLOOKUP($B311,'Nguyên liệu'!$1:$1003,8,0)*E311/100</f>
        <v>0</v>
      </c>
      <c r="L311" s="19">
        <f>VLOOKUP($B311,'Nguyên liệu'!$1:$1003,9,0)*E311/100</f>
        <v>0.85499999999999998</v>
      </c>
      <c r="M311" s="19">
        <f>VLOOKUP($B311,'Nguyên liệu'!$1:$1003,10,0)*E311/100</f>
        <v>0</v>
      </c>
    </row>
    <row r="312" spans="1:13" x14ac:dyDescent="0.25">
      <c r="A312" s="16"/>
      <c r="B312" s="17">
        <v>4038</v>
      </c>
      <c r="C312" s="16" t="str">
        <f>VLOOKUP($B312,'Nguyên liệu'!$1:$1003,2,0)</f>
        <v>Hành lá (hành hoa)</v>
      </c>
      <c r="D312" s="18">
        <v>10</v>
      </c>
      <c r="E312" s="19">
        <f t="shared" si="57"/>
        <v>8</v>
      </c>
      <c r="F312" s="16">
        <f>VLOOKUP($B312,'Nguyên liệu'!$1:$1003,3,0)</f>
        <v>20</v>
      </c>
      <c r="G312" s="19">
        <f>VLOOKUP($B312,'Nguyên liệu'!$1:$1003,4,0)*D312/100</f>
        <v>2.2000000000000002</v>
      </c>
      <c r="H312" s="19">
        <f>VLOOKUP($B312,'Nguyên liệu'!$1:$1003,5,0)*E312/100</f>
        <v>0.10400000000000001</v>
      </c>
      <c r="I312" s="19">
        <f>VLOOKUP($B312,'Nguyên liệu'!$1:$1003,6,0)*E312/100</f>
        <v>0.10400000000000001</v>
      </c>
      <c r="J312" s="19">
        <f>VLOOKUP($B312,'Nguyên liệu'!$1:$1003,7,0)*E312/100</f>
        <v>0</v>
      </c>
      <c r="K312" s="19">
        <f>VLOOKUP($B312,'Nguyên liệu'!$1:$1003,8,0)*E312/100</f>
        <v>0</v>
      </c>
      <c r="L312" s="19">
        <f>VLOOKUP($B312,'Nguyên liệu'!$1:$1003,9,0)*E312/100</f>
        <v>7.2000000000000008E-2</v>
      </c>
      <c r="M312" s="19">
        <f>VLOOKUP($B312,'Nguyên liệu'!$1:$1003,10,0)*E312/100</f>
        <v>0</v>
      </c>
    </row>
    <row r="313" spans="1:13" x14ac:dyDescent="0.25">
      <c r="A313" s="16"/>
      <c r="B313" s="17">
        <v>6014</v>
      </c>
      <c r="C313" s="16" t="str">
        <f>VLOOKUP($B313,'Nguyên liệu'!$1:$1003,2,0)</f>
        <v>Dầu ôliu</v>
      </c>
      <c r="D313" s="18">
        <v>10</v>
      </c>
      <c r="E313" s="19">
        <f t="shared" si="57"/>
        <v>10</v>
      </c>
      <c r="F313" s="16">
        <f>VLOOKUP($B313,'Nguyên liệu'!$1:$1003,3,0)</f>
        <v>0</v>
      </c>
      <c r="G313" s="19">
        <f>VLOOKUP($B313,'Nguyên liệu'!$1:$1003,4,0)*D313/100</f>
        <v>90</v>
      </c>
      <c r="H313" s="19">
        <f>VLOOKUP($B313,'Nguyên liệu'!$1:$1003,5,0)*E313/100</f>
        <v>0</v>
      </c>
      <c r="I313" s="19">
        <f>VLOOKUP($B313,'Nguyên liệu'!$1:$1003,6,0)*E313/100</f>
        <v>0</v>
      </c>
      <c r="J313" s="19">
        <f>VLOOKUP($B313,'Nguyên liệu'!$1:$1003,7,0)*E313/100</f>
        <v>10</v>
      </c>
      <c r="K313" s="19">
        <f>VLOOKUP($B313,'Nguyên liệu'!$1:$1003,8,0)*E313/100</f>
        <v>10</v>
      </c>
      <c r="L313" s="19">
        <f>VLOOKUP($B313,'Nguyên liệu'!$1:$1003,9,0)*E313/100</f>
        <v>0</v>
      </c>
      <c r="M313" s="19">
        <f>VLOOKUP($B313,'Nguyên liệu'!$1:$1003,10,0)*E313/100</f>
        <v>0</v>
      </c>
    </row>
    <row r="314" spans="1:13" x14ac:dyDescent="0.25">
      <c r="A314" s="16"/>
      <c r="B314" s="17">
        <v>4103</v>
      </c>
      <c r="C314" s="16" t="str">
        <f>VLOOKUP($B314,'Nguyên liệu'!$1:$1003,2,0)</f>
        <v xml:space="preserve">Tỏi ta </v>
      </c>
      <c r="D314" s="18">
        <v>5</v>
      </c>
      <c r="E314" s="19">
        <f t="shared" si="57"/>
        <v>4</v>
      </c>
      <c r="F314" s="16">
        <f>VLOOKUP($B314,'Nguyên liệu'!$1:$1003,3,0)</f>
        <v>20</v>
      </c>
      <c r="G314" s="19">
        <f>VLOOKUP($B314,'Nguyên liệu'!$1:$1003,4,0)*D314/100</f>
        <v>6.05</v>
      </c>
      <c r="H314" s="19">
        <f>VLOOKUP($B314,'Nguyên liệu'!$1:$1003,5,0)*E314/100</f>
        <v>0.24</v>
      </c>
      <c r="I314" s="19">
        <f>VLOOKUP($B314,'Nguyên liệu'!$1:$1003,6,0)*E314/100</f>
        <v>0.24</v>
      </c>
      <c r="J314" s="19">
        <f>VLOOKUP($B314,'Nguyên liệu'!$1:$1003,7,0)*E314/100</f>
        <v>0.02</v>
      </c>
      <c r="K314" s="19">
        <f>VLOOKUP($B314,'Nguyên liệu'!$1:$1003,8,0)*E314/100</f>
        <v>0.02</v>
      </c>
      <c r="L314" s="19">
        <f>VLOOKUP($B314,'Nguyên liệu'!$1:$1003,9,0)*E314/100</f>
        <v>0.06</v>
      </c>
      <c r="M314" s="19">
        <f>VLOOKUP($B314,'Nguyên liệu'!$1:$1003,10,0)*E314/100</f>
        <v>0</v>
      </c>
    </row>
    <row r="315" spans="1:13" x14ac:dyDescent="0.25">
      <c r="A315" s="16"/>
      <c r="B315" s="17">
        <v>13017</v>
      </c>
      <c r="C315" s="16" t="str">
        <f>VLOOKUP($B315,'Nguyên liệu'!$1:$1003,2,0)</f>
        <v>Nước mắm cá</v>
      </c>
      <c r="D315" s="18">
        <v>15</v>
      </c>
      <c r="E315" s="19">
        <f t="shared" si="57"/>
        <v>15</v>
      </c>
      <c r="F315" s="16">
        <f>VLOOKUP($B315,'Nguyên liệu'!$1:$1003,3,0)</f>
        <v>0</v>
      </c>
      <c r="G315" s="19">
        <f>VLOOKUP($B315,'Nguyên liệu'!$1:$1003,4,0)*D315/100</f>
        <v>5.25</v>
      </c>
      <c r="H315" s="19">
        <f>VLOOKUP($B315,'Nguyên liệu'!$1:$1003,5,0)*E315/100</f>
        <v>0.76500000000000001</v>
      </c>
      <c r="I315" s="19">
        <f>VLOOKUP($B315,'Nguyên liệu'!$1:$1003,6,0)*E315/100</f>
        <v>0</v>
      </c>
      <c r="J315" s="19">
        <f>VLOOKUP($B315,'Nguyên liệu'!$1:$1003,7,0)*E315/100</f>
        <v>1.5E-3</v>
      </c>
      <c r="K315" s="19">
        <f>VLOOKUP($B315,'Nguyên liệu'!$1:$1003,8,0)*E315/100</f>
        <v>0</v>
      </c>
      <c r="L315" s="19">
        <f>VLOOKUP($B315,'Nguyên liệu'!$1:$1003,9,0)*E315/100</f>
        <v>0</v>
      </c>
      <c r="M315" s="19">
        <f>VLOOKUP($B315,'Nguyên liệu'!$1:$1003,10,0)*E315/100</f>
        <v>0</v>
      </c>
    </row>
    <row r="316" spans="1:13" x14ac:dyDescent="0.25">
      <c r="A316" s="16"/>
      <c r="B316" s="17" t="s">
        <v>33</v>
      </c>
      <c r="C316" s="16">
        <f>VLOOKUP($B316,'Nguyên liệu'!$1:$1003,2,0)</f>
        <v>0</v>
      </c>
      <c r="D316" s="21">
        <v>0</v>
      </c>
      <c r="E316" s="19">
        <f t="shared" si="57"/>
        <v>0</v>
      </c>
      <c r="F316" s="16">
        <f>VLOOKUP($B316,'Nguyên liệu'!$1:$1003,3,0)</f>
        <v>0</v>
      </c>
      <c r="G316" s="19">
        <f>VLOOKUP($B316,'Nguyên liệu'!$1:$1003,4,0)*D316/100</f>
        <v>0</v>
      </c>
      <c r="H316" s="19">
        <f>VLOOKUP($B316,'Nguyên liệu'!$1:$1003,5,0)*E316/100</f>
        <v>0</v>
      </c>
      <c r="I316" s="19">
        <f>VLOOKUP($B316,'Nguyên liệu'!$1:$1003,6,0)*E316/100</f>
        <v>0</v>
      </c>
      <c r="J316" s="19">
        <f>VLOOKUP($B316,'Nguyên liệu'!$1:$1003,7,0)*E316/100</f>
        <v>0</v>
      </c>
      <c r="K316" s="19">
        <f>VLOOKUP($B316,'Nguyên liệu'!$1:$1003,8,0)*E316/100</f>
        <v>0</v>
      </c>
      <c r="L316" s="19">
        <f>VLOOKUP($B316,'Nguyên liệu'!$1:$1003,9,0)*E316/100</f>
        <v>0</v>
      </c>
      <c r="M316" s="19">
        <f>VLOOKUP($B316,'Nguyên liệu'!$1:$1003,10,0)*E316/100</f>
        <v>0</v>
      </c>
    </row>
    <row r="317" spans="1:13" x14ac:dyDescent="0.25">
      <c r="A317" s="16"/>
      <c r="B317" s="20" t="s">
        <v>33</v>
      </c>
      <c r="C317" s="16">
        <f>VLOOKUP($B317,'Nguyên liệu'!$1:$1003,2,0)</f>
        <v>0</v>
      </c>
      <c r="D317" s="21">
        <v>0</v>
      </c>
      <c r="E317" s="19">
        <f t="shared" si="57"/>
        <v>0</v>
      </c>
      <c r="F317" s="16">
        <f>VLOOKUP($B317,'Nguyên liệu'!$1:$1003,3,0)</f>
        <v>0</v>
      </c>
      <c r="G317" s="19">
        <f>VLOOKUP($B317,'Nguyên liệu'!$1:$1003,4,0)*D317/100</f>
        <v>0</v>
      </c>
      <c r="H317" s="19">
        <f>VLOOKUP($B317,'Nguyên liệu'!$1:$1003,5,0)*E317/100</f>
        <v>0</v>
      </c>
      <c r="I317" s="19">
        <f>VLOOKUP($B317,'Nguyên liệu'!$1:$1003,6,0)*E317/100</f>
        <v>0</v>
      </c>
      <c r="J317" s="19">
        <f>VLOOKUP($B317,'Nguyên liệu'!$1:$1003,7,0)*E317/100</f>
        <v>0</v>
      </c>
      <c r="K317" s="19">
        <f>VLOOKUP($B317,'Nguyên liệu'!$1:$1003,8,0)*E317/100</f>
        <v>0</v>
      </c>
      <c r="L317" s="19">
        <f>VLOOKUP($B317,'Nguyên liệu'!$1:$1003,9,0)*E317/100</f>
        <v>0</v>
      </c>
      <c r="M317" s="19">
        <f>VLOOKUP($B317,'Nguyên liệu'!$1:$1003,10,0)*E317/100</f>
        <v>0</v>
      </c>
    </row>
    <row r="318" spans="1:13" x14ac:dyDescent="0.25">
      <c r="A318" s="16"/>
      <c r="B318" s="20" t="s">
        <v>33</v>
      </c>
      <c r="C318" s="16">
        <f>VLOOKUP($B318,'Nguyên liệu'!$1:$1003,2,0)</f>
        <v>0</v>
      </c>
      <c r="D318" s="21">
        <v>0</v>
      </c>
      <c r="E318" s="19">
        <f t="shared" si="57"/>
        <v>0</v>
      </c>
      <c r="F318" s="16">
        <f>VLOOKUP($B318,'Nguyên liệu'!$1:$1003,3,0)</f>
        <v>0</v>
      </c>
      <c r="G318" s="19">
        <f>VLOOKUP($B318,'Nguyên liệu'!$1:$1003,4,0)*D318/100</f>
        <v>0</v>
      </c>
      <c r="H318" s="19">
        <f>VLOOKUP($B318,'Nguyên liệu'!$1:$1003,5,0)*E318/100</f>
        <v>0</v>
      </c>
      <c r="I318" s="19">
        <f>VLOOKUP($B318,'Nguyên liệu'!$1:$1003,6,0)*E318/100</f>
        <v>0</v>
      </c>
      <c r="J318" s="19">
        <f>VLOOKUP($B318,'Nguyên liệu'!$1:$1003,7,0)*E318/100</f>
        <v>0</v>
      </c>
      <c r="K318" s="19">
        <f>VLOOKUP($B318,'Nguyên liệu'!$1:$1003,8,0)*E318/100</f>
        <v>0</v>
      </c>
      <c r="L318" s="19">
        <f>VLOOKUP($B318,'Nguyên liệu'!$1:$1003,9,0)*E318/100</f>
        <v>0</v>
      </c>
      <c r="M318" s="19">
        <f>VLOOKUP($B318,'Nguyên liệu'!$1:$1003,10,0)*E318/100</f>
        <v>0</v>
      </c>
    </row>
    <row r="319" spans="1:13" x14ac:dyDescent="0.25">
      <c r="A319" s="16"/>
      <c r="B319" s="20" t="s">
        <v>33</v>
      </c>
      <c r="C319" s="16">
        <f>VLOOKUP($B319,'Nguyên liệu'!$1:$1003,2,0)</f>
        <v>0</v>
      </c>
      <c r="D319" s="21">
        <v>0</v>
      </c>
      <c r="E319" s="19">
        <f t="shared" si="57"/>
        <v>0</v>
      </c>
      <c r="F319" s="16">
        <f>VLOOKUP($B319,'Nguyên liệu'!$1:$1003,3,0)</f>
        <v>0</v>
      </c>
      <c r="G319" s="19">
        <f>VLOOKUP($B319,'Nguyên liệu'!$1:$1003,4,0)*D319/100</f>
        <v>0</v>
      </c>
      <c r="H319" s="19">
        <f>VLOOKUP($B319,'Nguyên liệu'!$1:$1003,5,0)*E319/100</f>
        <v>0</v>
      </c>
      <c r="I319" s="19">
        <f>VLOOKUP($B319,'Nguyên liệu'!$1:$1003,6,0)*E319/100</f>
        <v>0</v>
      </c>
      <c r="J319" s="19">
        <f>VLOOKUP($B319,'Nguyên liệu'!$1:$1003,7,0)*E319/100</f>
        <v>0</v>
      </c>
      <c r="K319" s="19">
        <f>VLOOKUP($B319,'Nguyên liệu'!$1:$1003,8,0)*E319/100</f>
        <v>0</v>
      </c>
      <c r="L319" s="19">
        <f>VLOOKUP($B319,'Nguyên liệu'!$1:$1003,9,0)*E319/100</f>
        <v>0</v>
      </c>
      <c r="M319" s="19">
        <f>VLOOKUP($B319,'Nguyên liệu'!$1:$1003,10,0)*E319/100</f>
        <v>0</v>
      </c>
    </row>
    <row r="320" spans="1:13" x14ac:dyDescent="0.25">
      <c r="A320" s="16"/>
      <c r="B320" s="20" t="s">
        <v>33</v>
      </c>
      <c r="C320" s="16">
        <f>VLOOKUP($B320,'Nguyên liệu'!$1:$1003,2,0)</f>
        <v>0</v>
      </c>
      <c r="D320" s="21">
        <v>0</v>
      </c>
      <c r="E320" s="19">
        <f t="shared" si="57"/>
        <v>0</v>
      </c>
      <c r="F320" s="16">
        <f>VLOOKUP($B320,'Nguyên liệu'!$1:$1003,3,0)</f>
        <v>0</v>
      </c>
      <c r="G320" s="19">
        <f>VLOOKUP($B320,'Nguyên liệu'!$1:$1003,4,0)*D320/100</f>
        <v>0</v>
      </c>
      <c r="H320" s="19">
        <f>VLOOKUP($B320,'Nguyên liệu'!$1:$1003,5,0)*E320/100</f>
        <v>0</v>
      </c>
      <c r="I320" s="19">
        <f>VLOOKUP($B320,'Nguyên liệu'!$1:$1003,6,0)*E320/100</f>
        <v>0</v>
      </c>
      <c r="J320" s="19">
        <f>VLOOKUP($B320,'Nguyên liệu'!$1:$1003,7,0)*E320/100</f>
        <v>0</v>
      </c>
      <c r="K320" s="19">
        <f>VLOOKUP($B320,'Nguyên liệu'!$1:$1003,8,0)*E320/100</f>
        <v>0</v>
      </c>
      <c r="L320" s="19">
        <f>VLOOKUP($B320,'Nguyên liệu'!$1:$1003,9,0)*E320/100</f>
        <v>0</v>
      </c>
      <c r="M320" s="19">
        <f>VLOOKUP($B320,'Nguyên liệu'!$1:$1003,10,0)*E320/100</f>
        <v>0</v>
      </c>
    </row>
    <row r="321" spans="1:13" x14ac:dyDescent="0.25">
      <c r="A321" s="13" t="s">
        <v>640</v>
      </c>
      <c r="B321" s="14"/>
      <c r="C321" s="14" t="str">
        <f>VLOOKUP(A321,Sheet2!$1:$1012,2,0)</f>
        <v>Bí đỏ xào thịt</v>
      </c>
      <c r="D321" s="15">
        <f t="shared" ref="D321:M321" si="58">SUM(D322:D331)</f>
        <v>100</v>
      </c>
      <c r="E321" s="15">
        <f t="shared" si="58"/>
        <v>94.440000000000012</v>
      </c>
      <c r="F321" s="15">
        <f t="shared" si="58"/>
        <v>73.3</v>
      </c>
      <c r="G321" s="15">
        <f t="shared" si="58"/>
        <v>266.45</v>
      </c>
      <c r="H321" s="15">
        <f t="shared" si="58"/>
        <v>8.9392200000000006</v>
      </c>
      <c r="I321" s="15">
        <f t="shared" si="58"/>
        <v>0.28922000000000003</v>
      </c>
      <c r="J321" s="15">
        <f t="shared" si="58"/>
        <v>19.68684</v>
      </c>
      <c r="K321" s="15">
        <f t="shared" si="58"/>
        <v>5.0368399999999989</v>
      </c>
      <c r="L321" s="15">
        <f t="shared" si="58"/>
        <v>0.21697999999999998</v>
      </c>
      <c r="M321" s="15">
        <f t="shared" si="58"/>
        <v>0</v>
      </c>
    </row>
    <row r="322" spans="1:13" x14ac:dyDescent="0.25">
      <c r="A322" s="16"/>
      <c r="B322" s="17">
        <v>11019</v>
      </c>
      <c r="C322" s="16" t="str">
        <f>VLOOKUP($B322,'Nguyên liệu'!$1:$1003,2,0)</f>
        <v>Thịt lợn hộp</v>
      </c>
      <c r="D322" s="18">
        <v>50</v>
      </c>
      <c r="E322" s="19">
        <f t="shared" ref="E322:E331" si="59">D322*(100-F322)%</f>
        <v>50</v>
      </c>
      <c r="F322" s="16">
        <f>VLOOKUP($B322,'Nguyên liệu'!$1:$1003,3,0)</f>
        <v>0</v>
      </c>
      <c r="G322" s="19">
        <f>VLOOKUP($B322,'Nguyên liệu'!$1:$1003,4,0)*D322/100</f>
        <v>172</v>
      </c>
      <c r="H322" s="19">
        <f>VLOOKUP($B322,'Nguyên liệu'!$1:$1003,5,0)*E322/100</f>
        <v>8.65</v>
      </c>
      <c r="I322" s="19">
        <f>VLOOKUP($B322,'Nguyên liệu'!$1:$1003,6,0)*E322/100</f>
        <v>0</v>
      </c>
      <c r="J322" s="19">
        <f>VLOOKUP($B322,'Nguyên liệu'!$1:$1003,7,0)*E322/100</f>
        <v>14.65</v>
      </c>
      <c r="K322" s="19">
        <f>VLOOKUP($B322,'Nguyên liệu'!$1:$1003,8,0)*E322/100</f>
        <v>0</v>
      </c>
      <c r="L322" s="19">
        <f>VLOOKUP($B322,'Nguyên liệu'!$1:$1003,9,0)*E322/100</f>
        <v>0</v>
      </c>
      <c r="M322" s="19">
        <f>VLOOKUP($B322,'Nguyên liệu'!$1:$1003,10,0)*E322/100</f>
        <v>0</v>
      </c>
    </row>
    <row r="323" spans="1:13" x14ac:dyDescent="0.25">
      <c r="A323" s="16"/>
      <c r="B323" s="17">
        <v>4003</v>
      </c>
      <c r="C323" s="16" t="str">
        <f>VLOOKUP($B323,'Nguyên liệu'!$1:$1003,2,0)</f>
        <v>Bí ngô</v>
      </c>
      <c r="D323" s="18">
        <v>20</v>
      </c>
      <c r="E323" s="19">
        <f t="shared" si="59"/>
        <v>16.34</v>
      </c>
      <c r="F323" s="16">
        <f>VLOOKUP($B323,'Nguyên liệu'!$1:$1003,3,0)</f>
        <v>18.3</v>
      </c>
      <c r="G323" s="19">
        <f>VLOOKUP($B323,'Nguyên liệu'!$1:$1003,4,0)*D323/100</f>
        <v>5.4</v>
      </c>
      <c r="H323" s="19">
        <f>VLOOKUP($B323,'Nguyên liệu'!$1:$1003,5,0)*E323/100</f>
        <v>4.9020000000000001E-2</v>
      </c>
      <c r="I323" s="19">
        <f>VLOOKUP($B323,'Nguyên liệu'!$1:$1003,6,0)*E323/100</f>
        <v>4.9020000000000001E-2</v>
      </c>
      <c r="J323" s="19">
        <f>VLOOKUP($B323,'Nguyên liệu'!$1:$1003,7,0)*E323/100</f>
        <v>1.634E-2</v>
      </c>
      <c r="K323" s="19">
        <f>VLOOKUP($B323,'Nguyên liệu'!$1:$1003,8,0)*E323/100</f>
        <v>1.634E-2</v>
      </c>
      <c r="L323" s="19">
        <f>VLOOKUP($B323,'Nguyên liệu'!$1:$1003,9,0)*E323/100</f>
        <v>0.11437999999999998</v>
      </c>
      <c r="M323" s="19">
        <f>VLOOKUP($B323,'Nguyên liệu'!$1:$1003,10,0)*E323/100</f>
        <v>0</v>
      </c>
    </row>
    <row r="324" spans="1:13" x14ac:dyDescent="0.25">
      <c r="A324" s="16"/>
      <c r="B324" s="17">
        <v>13005</v>
      </c>
      <c r="C324" s="16" t="str">
        <f>VLOOKUP($B324,'Nguyên liệu'!$1:$1003,2,0)</f>
        <v>Muối</v>
      </c>
      <c r="D324" s="18">
        <v>5</v>
      </c>
      <c r="E324" s="19">
        <f t="shared" si="59"/>
        <v>5</v>
      </c>
      <c r="F324" s="16">
        <f>VLOOKUP($B324,'Nguyên liệu'!$1:$1003,3,0)</f>
        <v>0</v>
      </c>
      <c r="G324" s="19">
        <f>VLOOKUP($B324,'Nguyên liệu'!$1:$1003,4,0)*D324/100</f>
        <v>0</v>
      </c>
      <c r="H324" s="19">
        <f>VLOOKUP($B324,'Nguyên liệu'!$1:$1003,5,0)*E324/100</f>
        <v>0</v>
      </c>
      <c r="I324" s="19">
        <f>VLOOKUP($B324,'Nguyên liệu'!$1:$1003,6,0)*E324/100</f>
        <v>0</v>
      </c>
      <c r="J324" s="19">
        <f>VLOOKUP($B324,'Nguyên liệu'!$1:$1003,7,0)*E324/100</f>
        <v>0</v>
      </c>
      <c r="K324" s="19">
        <f>VLOOKUP($B324,'Nguyên liệu'!$1:$1003,8,0)*E324/100</f>
        <v>0</v>
      </c>
      <c r="L324" s="19">
        <f>VLOOKUP($B324,'Nguyên liệu'!$1:$1003,9,0)*E324/100</f>
        <v>0</v>
      </c>
      <c r="M324" s="19">
        <f>VLOOKUP($B324,'Nguyên liệu'!$1:$1003,10,0)*E324/100</f>
        <v>0</v>
      </c>
    </row>
    <row r="325" spans="1:13" x14ac:dyDescent="0.25">
      <c r="A325" s="16"/>
      <c r="B325" s="17">
        <v>6014</v>
      </c>
      <c r="C325" s="16" t="str">
        <f>VLOOKUP($B325,'Nguyên liệu'!$1:$1003,2,0)</f>
        <v>Dầu ôliu</v>
      </c>
      <c r="D325" s="18">
        <v>5</v>
      </c>
      <c r="E325" s="19">
        <f t="shared" si="59"/>
        <v>5</v>
      </c>
      <c r="F325" s="16">
        <f>VLOOKUP($B325,'Nguyên liệu'!$1:$1003,3,0)</f>
        <v>0</v>
      </c>
      <c r="G325" s="19">
        <f>VLOOKUP($B325,'Nguyên liệu'!$1:$1003,4,0)*D325/100</f>
        <v>45</v>
      </c>
      <c r="H325" s="19">
        <f>VLOOKUP($B325,'Nguyên liệu'!$1:$1003,5,0)*E325/100</f>
        <v>0</v>
      </c>
      <c r="I325" s="19">
        <f>VLOOKUP($B325,'Nguyên liệu'!$1:$1003,6,0)*E325/100</f>
        <v>0</v>
      </c>
      <c r="J325" s="19">
        <f>VLOOKUP($B325,'Nguyên liệu'!$1:$1003,7,0)*E325/100</f>
        <v>5</v>
      </c>
      <c r="K325" s="19">
        <f>VLOOKUP($B325,'Nguyên liệu'!$1:$1003,8,0)*E325/100</f>
        <v>5</v>
      </c>
      <c r="L325" s="19">
        <f>VLOOKUP($B325,'Nguyên liệu'!$1:$1003,9,0)*E325/100</f>
        <v>0</v>
      </c>
      <c r="M325" s="19">
        <f>VLOOKUP($B325,'Nguyên liệu'!$1:$1003,10,0)*E325/100</f>
        <v>0</v>
      </c>
    </row>
    <row r="326" spans="1:13" x14ac:dyDescent="0.25">
      <c r="A326" s="16"/>
      <c r="B326" s="17">
        <v>4038</v>
      </c>
      <c r="C326" s="16" t="str">
        <f>VLOOKUP($B326,'Nguyên liệu'!$1:$1003,2,0)</f>
        <v>Hành lá (hành hoa)</v>
      </c>
      <c r="D326" s="18">
        <v>5</v>
      </c>
      <c r="E326" s="19">
        <f t="shared" si="59"/>
        <v>4</v>
      </c>
      <c r="F326" s="16">
        <f>VLOOKUP($B326,'Nguyên liệu'!$1:$1003,3,0)</f>
        <v>20</v>
      </c>
      <c r="G326" s="19">
        <f>VLOOKUP($B326,'Nguyên liệu'!$1:$1003,4,0)*D326/100</f>
        <v>1.1000000000000001</v>
      </c>
      <c r="H326" s="19">
        <f>VLOOKUP($B326,'Nguyên liệu'!$1:$1003,5,0)*E326/100</f>
        <v>5.2000000000000005E-2</v>
      </c>
      <c r="I326" s="19">
        <f>VLOOKUP($B326,'Nguyên liệu'!$1:$1003,6,0)*E326/100</f>
        <v>5.2000000000000005E-2</v>
      </c>
      <c r="J326" s="19">
        <f>VLOOKUP($B326,'Nguyên liệu'!$1:$1003,7,0)*E326/100</f>
        <v>0</v>
      </c>
      <c r="K326" s="19">
        <f>VLOOKUP($B326,'Nguyên liệu'!$1:$1003,8,0)*E326/100</f>
        <v>0</v>
      </c>
      <c r="L326" s="19">
        <f>VLOOKUP($B326,'Nguyên liệu'!$1:$1003,9,0)*E326/100</f>
        <v>3.6000000000000004E-2</v>
      </c>
      <c r="M326" s="19">
        <f>VLOOKUP($B326,'Nguyên liệu'!$1:$1003,10,0)*E326/100</f>
        <v>0</v>
      </c>
    </row>
    <row r="327" spans="1:13" x14ac:dyDescent="0.25">
      <c r="A327" s="16"/>
      <c r="B327" s="17">
        <v>12013</v>
      </c>
      <c r="C327" s="16" t="str">
        <f>VLOOKUP($B327,'Nguyên liệu'!$1:$1003,2,0)</f>
        <v>Đường cát</v>
      </c>
      <c r="D327" s="18">
        <v>10</v>
      </c>
      <c r="E327" s="19">
        <f t="shared" si="59"/>
        <v>10</v>
      </c>
      <c r="F327" s="16">
        <f>VLOOKUP($B327,'Nguyên liệu'!$1:$1003,3,0)</f>
        <v>0</v>
      </c>
      <c r="G327" s="19">
        <f>VLOOKUP($B327,'Nguyên liệu'!$1:$1003,4,0)*D327/100</f>
        <v>39</v>
      </c>
      <c r="H327" s="19">
        <f>VLOOKUP($B327,'Nguyên liệu'!$1:$1003,5,0)*E327/100</f>
        <v>0</v>
      </c>
      <c r="I327" s="19">
        <f>VLOOKUP($B327,'Nguyên liệu'!$1:$1003,6,0)*E327/100</f>
        <v>0</v>
      </c>
      <c r="J327" s="19">
        <f>VLOOKUP($B327,'Nguyên liệu'!$1:$1003,7,0)*E327/100</f>
        <v>0</v>
      </c>
      <c r="K327" s="19">
        <f>VLOOKUP($B327,'Nguyên liệu'!$1:$1003,8,0)*E327/100</f>
        <v>0</v>
      </c>
      <c r="L327" s="19">
        <f>VLOOKUP($B327,'Nguyên liệu'!$1:$1003,9,0)*E327/100</f>
        <v>0</v>
      </c>
      <c r="M327" s="19">
        <f>VLOOKUP($B327,'Nguyên liệu'!$1:$1003,10,0)*E327/100</f>
        <v>0</v>
      </c>
    </row>
    <row r="328" spans="1:13" x14ac:dyDescent="0.25">
      <c r="A328" s="16"/>
      <c r="B328" s="17">
        <v>4081</v>
      </c>
      <c r="C328" s="16" t="str">
        <f>VLOOKUP($B328,'Nguyên liệu'!$1:$1003,2,0)</f>
        <v>Rau mùi</v>
      </c>
      <c r="D328" s="18">
        <v>2</v>
      </c>
      <c r="E328" s="19">
        <f t="shared" si="59"/>
        <v>1.7</v>
      </c>
      <c r="F328" s="16">
        <f>VLOOKUP($B328,'Nguyên liệu'!$1:$1003,3,0)</f>
        <v>15</v>
      </c>
      <c r="G328" s="19">
        <f>VLOOKUP($B328,'Nguyên liệu'!$1:$1003,4,0)*D328/100</f>
        <v>0.32</v>
      </c>
      <c r="H328" s="19">
        <f>VLOOKUP($B328,'Nguyên liệu'!$1:$1003,5,0)*E328/100</f>
        <v>4.4199999999999996E-2</v>
      </c>
      <c r="I328" s="19">
        <f>VLOOKUP($B328,'Nguyên liệu'!$1:$1003,6,0)*E328/100</f>
        <v>4.4199999999999996E-2</v>
      </c>
      <c r="J328" s="19">
        <f>VLOOKUP($B328,'Nguyên liệu'!$1:$1003,7,0)*E328/100</f>
        <v>8.5000000000000006E-3</v>
      </c>
      <c r="K328" s="19">
        <f>VLOOKUP($B328,'Nguyên liệu'!$1:$1003,8,0)*E328/100</f>
        <v>8.5000000000000006E-3</v>
      </c>
      <c r="L328" s="19">
        <f>VLOOKUP($B328,'Nguyên liệu'!$1:$1003,9,0)*E328/100</f>
        <v>3.0600000000000002E-2</v>
      </c>
      <c r="M328" s="19">
        <f>VLOOKUP($B328,'Nguyên liệu'!$1:$1003,10,0)*E328/100</f>
        <v>0</v>
      </c>
    </row>
    <row r="329" spans="1:13" x14ac:dyDescent="0.25">
      <c r="A329" s="16"/>
      <c r="B329" s="17">
        <v>4103</v>
      </c>
      <c r="C329" s="16" t="str">
        <f>VLOOKUP($B329,'Nguyên liệu'!$1:$1003,2,0)</f>
        <v xml:space="preserve">Tỏi ta </v>
      </c>
      <c r="D329" s="18">
        <v>3</v>
      </c>
      <c r="E329" s="19">
        <f t="shared" si="59"/>
        <v>2.4000000000000004</v>
      </c>
      <c r="F329" s="16">
        <f>VLOOKUP($B329,'Nguyên liệu'!$1:$1003,3,0)</f>
        <v>20</v>
      </c>
      <c r="G329" s="19">
        <f>VLOOKUP($B329,'Nguyên liệu'!$1:$1003,4,0)*D329/100</f>
        <v>3.63</v>
      </c>
      <c r="H329" s="19">
        <f>VLOOKUP($B329,'Nguyên liệu'!$1:$1003,5,0)*E329/100</f>
        <v>0.14400000000000002</v>
      </c>
      <c r="I329" s="19">
        <f>VLOOKUP($B329,'Nguyên liệu'!$1:$1003,6,0)*E329/100</f>
        <v>0.14400000000000002</v>
      </c>
      <c r="J329" s="19">
        <f>VLOOKUP($B329,'Nguyên liệu'!$1:$1003,7,0)*E329/100</f>
        <v>1.2000000000000002E-2</v>
      </c>
      <c r="K329" s="19">
        <f>VLOOKUP($B329,'Nguyên liệu'!$1:$1003,8,0)*E329/100</f>
        <v>1.2000000000000002E-2</v>
      </c>
      <c r="L329" s="19">
        <f>VLOOKUP($B329,'Nguyên liệu'!$1:$1003,9,0)*E329/100</f>
        <v>3.6000000000000004E-2</v>
      </c>
      <c r="M329" s="19">
        <f>VLOOKUP($B329,'Nguyên liệu'!$1:$1003,10,0)*E329/100</f>
        <v>0</v>
      </c>
    </row>
    <row r="330" spans="1:13" x14ac:dyDescent="0.25">
      <c r="A330" s="16"/>
      <c r="B330" s="20" t="s">
        <v>33</v>
      </c>
      <c r="C330" s="16">
        <f>VLOOKUP($B330,'Nguyên liệu'!$1:$1003,2,0)</f>
        <v>0</v>
      </c>
      <c r="D330" s="21">
        <v>0</v>
      </c>
      <c r="E330" s="19">
        <f t="shared" si="59"/>
        <v>0</v>
      </c>
      <c r="F330" s="16">
        <f>VLOOKUP($B330,'Nguyên liệu'!$1:$1003,3,0)</f>
        <v>0</v>
      </c>
      <c r="G330" s="19">
        <f>VLOOKUP($B330,'Nguyên liệu'!$1:$1003,4,0)*D330/100</f>
        <v>0</v>
      </c>
      <c r="H330" s="19">
        <f>VLOOKUP($B330,'Nguyên liệu'!$1:$1003,5,0)*E330/100</f>
        <v>0</v>
      </c>
      <c r="I330" s="19">
        <f>VLOOKUP($B330,'Nguyên liệu'!$1:$1003,6,0)*E330/100</f>
        <v>0</v>
      </c>
      <c r="J330" s="19">
        <f>VLOOKUP($B330,'Nguyên liệu'!$1:$1003,7,0)*E330/100</f>
        <v>0</v>
      </c>
      <c r="K330" s="19">
        <f>VLOOKUP($B330,'Nguyên liệu'!$1:$1003,8,0)*E330/100</f>
        <v>0</v>
      </c>
      <c r="L330" s="19">
        <f>VLOOKUP($B330,'Nguyên liệu'!$1:$1003,9,0)*E330/100</f>
        <v>0</v>
      </c>
      <c r="M330" s="19">
        <f>VLOOKUP($B330,'Nguyên liệu'!$1:$1003,10,0)*E330/100</f>
        <v>0</v>
      </c>
    </row>
    <row r="331" spans="1:13" x14ac:dyDescent="0.25">
      <c r="A331" s="16"/>
      <c r="B331" s="20" t="s">
        <v>33</v>
      </c>
      <c r="C331" s="16">
        <f>VLOOKUP($B331,'Nguyên liệu'!$1:$1003,2,0)</f>
        <v>0</v>
      </c>
      <c r="D331" s="21">
        <v>0</v>
      </c>
      <c r="E331" s="19">
        <f t="shared" si="59"/>
        <v>0</v>
      </c>
      <c r="F331" s="16">
        <f>VLOOKUP($B331,'Nguyên liệu'!$1:$1003,3,0)</f>
        <v>0</v>
      </c>
      <c r="G331" s="19">
        <f>VLOOKUP($B331,'Nguyên liệu'!$1:$1003,4,0)*D331/100</f>
        <v>0</v>
      </c>
      <c r="H331" s="19">
        <f>VLOOKUP($B331,'Nguyên liệu'!$1:$1003,5,0)*E331/100</f>
        <v>0</v>
      </c>
      <c r="I331" s="19">
        <f>VLOOKUP($B331,'Nguyên liệu'!$1:$1003,6,0)*E331/100</f>
        <v>0</v>
      </c>
      <c r="J331" s="19">
        <f>VLOOKUP($B331,'Nguyên liệu'!$1:$1003,7,0)*E331/100</f>
        <v>0</v>
      </c>
      <c r="K331" s="19">
        <f>VLOOKUP($B331,'Nguyên liệu'!$1:$1003,8,0)*E331/100</f>
        <v>0</v>
      </c>
      <c r="L331" s="19">
        <f>VLOOKUP($B331,'Nguyên liệu'!$1:$1003,9,0)*E331/100</f>
        <v>0</v>
      </c>
      <c r="M331" s="19">
        <f>VLOOKUP($B331,'Nguyên liệu'!$1:$1003,10,0)*E331/100</f>
        <v>0</v>
      </c>
    </row>
    <row r="332" spans="1:13" x14ac:dyDescent="0.25">
      <c r="A332" s="13" t="s">
        <v>642</v>
      </c>
      <c r="B332" s="14"/>
      <c r="C332" s="14" t="str">
        <f>VLOOKUP(A332,Sheet2!$1:$1012,2,0)</f>
        <v>Canh mồng tơi</v>
      </c>
      <c r="D332" s="15">
        <f t="shared" ref="D332:M332" si="60">SUM(D333:D342)</f>
        <v>100</v>
      </c>
      <c r="E332" s="15">
        <f t="shared" si="60"/>
        <v>87.8</v>
      </c>
      <c r="F332" s="15">
        <f t="shared" si="60"/>
        <v>61</v>
      </c>
      <c r="G332" s="15">
        <f t="shared" si="60"/>
        <v>43.400000000000006</v>
      </c>
      <c r="H332" s="15">
        <f t="shared" si="60"/>
        <v>1.2373999999999998</v>
      </c>
      <c r="I332" s="15">
        <f t="shared" si="60"/>
        <v>1.2373999999999998</v>
      </c>
      <c r="J332" s="15">
        <f t="shared" si="60"/>
        <v>3.0222000000000002</v>
      </c>
      <c r="K332" s="15">
        <f t="shared" si="60"/>
        <v>3.0222000000000002</v>
      </c>
      <c r="L332" s="15">
        <f t="shared" si="60"/>
        <v>1.3196000000000001</v>
      </c>
      <c r="M332" s="15">
        <f t="shared" si="60"/>
        <v>0</v>
      </c>
    </row>
    <row r="333" spans="1:13" x14ac:dyDescent="0.25">
      <c r="A333" s="16"/>
      <c r="B333" s="23">
        <v>4080</v>
      </c>
      <c r="C333" s="16" t="str">
        <f>VLOOKUP($B333,'Nguyên liệu'!$1:$1003,2,0)</f>
        <v>Rau mồng tơi</v>
      </c>
      <c r="D333" s="22">
        <v>60</v>
      </c>
      <c r="E333" s="19">
        <f t="shared" ref="E333:E342" si="61">D333*(100-F333)%</f>
        <v>49.8</v>
      </c>
      <c r="F333" s="16">
        <f>VLOOKUP($B333,'Nguyên liệu'!$1:$1003,3,0)</f>
        <v>17</v>
      </c>
      <c r="G333" s="19">
        <f>VLOOKUP($B333,'Nguyên liệu'!$1:$1003,4,0)*D333/100</f>
        <v>8.4</v>
      </c>
      <c r="H333" s="19">
        <f>VLOOKUP($B333,'Nguyên liệu'!$1:$1003,5,0)*E333/100</f>
        <v>0.996</v>
      </c>
      <c r="I333" s="19">
        <f>VLOOKUP($B333,'Nguyên liệu'!$1:$1003,6,0)*E333/100</f>
        <v>0.996</v>
      </c>
      <c r="J333" s="19">
        <f>VLOOKUP($B333,'Nguyên liệu'!$1:$1003,7,0)*E333/100</f>
        <v>0</v>
      </c>
      <c r="K333" s="19">
        <f>VLOOKUP($B333,'Nguyên liệu'!$1:$1003,8,0)*E333/100</f>
        <v>0</v>
      </c>
      <c r="L333" s="19">
        <f>VLOOKUP($B333,'Nguyên liệu'!$1:$1003,9,0)*E333/100</f>
        <v>1.2450000000000001</v>
      </c>
      <c r="M333" s="19">
        <f>VLOOKUP($B333,'Nguyên liệu'!$1:$1003,10,0)*E333/100</f>
        <v>0</v>
      </c>
    </row>
    <row r="334" spans="1:13" x14ac:dyDescent="0.25">
      <c r="A334" s="16"/>
      <c r="B334" s="23">
        <v>6002</v>
      </c>
      <c r="C334" s="16" t="str">
        <f>VLOOKUP($B334,'Nguyên liệu'!$1:$1003,2,0)</f>
        <v>Dầu thảo mộc (lạc, vừng, cám...)</v>
      </c>
      <c r="D334" s="22">
        <v>3</v>
      </c>
      <c r="E334" s="19">
        <f t="shared" si="61"/>
        <v>3</v>
      </c>
      <c r="F334" s="16">
        <f>VLOOKUP($B334,'Nguyên liệu'!$1:$1003,3,0)</f>
        <v>0</v>
      </c>
      <c r="G334" s="19">
        <f>VLOOKUP($B334,'Nguyên liệu'!$1:$1003,4,0)*D334/100</f>
        <v>26.91</v>
      </c>
      <c r="H334" s="19">
        <f>VLOOKUP($B334,'Nguyên liệu'!$1:$1003,5,0)*E334/100</f>
        <v>0</v>
      </c>
      <c r="I334" s="19">
        <f>VLOOKUP($B334,'Nguyên liệu'!$1:$1003,6,0)*E334/100</f>
        <v>0</v>
      </c>
      <c r="J334" s="19">
        <f>VLOOKUP($B334,'Nguyên liệu'!$1:$1003,7,0)*E334/100</f>
        <v>2.9910000000000001</v>
      </c>
      <c r="K334" s="19">
        <f>VLOOKUP($B334,'Nguyên liệu'!$1:$1003,8,0)*E334/100</f>
        <v>2.9910000000000001</v>
      </c>
      <c r="L334" s="19">
        <f>VLOOKUP($B334,'Nguyên liệu'!$1:$1003,9,0)*E334/100</f>
        <v>0</v>
      </c>
      <c r="M334" s="19">
        <f>VLOOKUP($B334,'Nguyên liệu'!$1:$1003,10,0)*E334/100</f>
        <v>0</v>
      </c>
    </row>
    <row r="335" spans="1:13" x14ac:dyDescent="0.25">
      <c r="A335" s="16"/>
      <c r="B335" s="23">
        <v>12013</v>
      </c>
      <c r="C335" s="16" t="str">
        <f>VLOOKUP($B335,'Nguyên liệu'!$1:$1003,2,0)</f>
        <v>Đường cát</v>
      </c>
      <c r="D335" s="22">
        <v>0.5</v>
      </c>
      <c r="E335" s="19">
        <f t="shared" si="61"/>
        <v>0.5</v>
      </c>
      <c r="F335" s="16">
        <f>VLOOKUP($B335,'Nguyên liệu'!$1:$1003,3,0)</f>
        <v>0</v>
      </c>
      <c r="G335" s="19">
        <f>VLOOKUP($B335,'Nguyên liệu'!$1:$1003,4,0)*D335/100</f>
        <v>1.95</v>
      </c>
      <c r="H335" s="19">
        <f>VLOOKUP($B335,'Nguyên liệu'!$1:$1003,5,0)*E335/100</f>
        <v>0</v>
      </c>
      <c r="I335" s="19">
        <f>VLOOKUP($B335,'Nguyên liệu'!$1:$1003,6,0)*E335/100</f>
        <v>0</v>
      </c>
      <c r="J335" s="19">
        <f>VLOOKUP($B335,'Nguyên liệu'!$1:$1003,7,0)*E335/100</f>
        <v>0</v>
      </c>
      <c r="K335" s="19">
        <f>VLOOKUP($B335,'Nguyên liệu'!$1:$1003,8,0)*E335/100</f>
        <v>0</v>
      </c>
      <c r="L335" s="19">
        <f>VLOOKUP($B335,'Nguyên liệu'!$1:$1003,9,0)*E335/100</f>
        <v>0</v>
      </c>
      <c r="M335" s="19">
        <f>VLOOKUP($B335,'Nguyên liệu'!$1:$1003,10,0)*E335/100</f>
        <v>0</v>
      </c>
    </row>
    <row r="336" spans="1:13" x14ac:dyDescent="0.25">
      <c r="A336" s="16"/>
      <c r="B336" s="23">
        <v>4103</v>
      </c>
      <c r="C336" s="16" t="str">
        <f>VLOOKUP($B336,'Nguyên liệu'!$1:$1003,2,0)</f>
        <v xml:space="preserve">Tỏi ta </v>
      </c>
      <c r="D336" s="22">
        <v>4</v>
      </c>
      <c r="E336" s="19">
        <f t="shared" si="61"/>
        <v>3.2</v>
      </c>
      <c r="F336" s="16">
        <f>VLOOKUP($B336,'Nguyên liệu'!$1:$1003,3,0)</f>
        <v>20</v>
      </c>
      <c r="G336" s="19">
        <f>VLOOKUP($B336,'Nguyên liệu'!$1:$1003,4,0)*D336/100</f>
        <v>4.84</v>
      </c>
      <c r="H336" s="19">
        <f>VLOOKUP($B336,'Nguyên liệu'!$1:$1003,5,0)*E336/100</f>
        <v>0.19200000000000003</v>
      </c>
      <c r="I336" s="19">
        <f>VLOOKUP($B336,'Nguyên liệu'!$1:$1003,6,0)*E336/100</f>
        <v>0.19200000000000003</v>
      </c>
      <c r="J336" s="19">
        <f>VLOOKUP($B336,'Nguyên liệu'!$1:$1003,7,0)*E336/100</f>
        <v>1.6E-2</v>
      </c>
      <c r="K336" s="19">
        <f>VLOOKUP($B336,'Nguyên liệu'!$1:$1003,8,0)*E336/100</f>
        <v>1.6E-2</v>
      </c>
      <c r="L336" s="19">
        <f>VLOOKUP($B336,'Nguyên liệu'!$1:$1003,9,0)*E336/100</f>
        <v>4.8000000000000008E-2</v>
      </c>
      <c r="M336" s="19">
        <f>VLOOKUP($B336,'Nguyên liệu'!$1:$1003,10,0)*E336/100</f>
        <v>0</v>
      </c>
    </row>
    <row r="337" spans="1:13" x14ac:dyDescent="0.25">
      <c r="A337" s="16"/>
      <c r="B337" s="23">
        <v>4037</v>
      </c>
      <c r="C337" s="16" t="str">
        <f>VLOOKUP($B337,'Nguyên liệu'!$1:$1003,2,0)</f>
        <v>Hành củ tươi</v>
      </c>
      <c r="D337" s="22">
        <v>5</v>
      </c>
      <c r="E337" s="19">
        <f t="shared" si="61"/>
        <v>3.8</v>
      </c>
      <c r="F337" s="16">
        <f>VLOOKUP($B337,'Nguyên liệu'!$1:$1003,3,0)</f>
        <v>24</v>
      </c>
      <c r="G337" s="19">
        <f>VLOOKUP($B337,'Nguyên liệu'!$1:$1003,4,0)*D337/100</f>
        <v>1.3</v>
      </c>
      <c r="H337" s="19">
        <f>VLOOKUP($B337,'Nguyên liệu'!$1:$1003,5,0)*E337/100</f>
        <v>4.9399999999999993E-2</v>
      </c>
      <c r="I337" s="19">
        <f>VLOOKUP($B337,'Nguyên liệu'!$1:$1003,6,0)*E337/100</f>
        <v>4.9399999999999993E-2</v>
      </c>
      <c r="J337" s="19">
        <f>VLOOKUP($B337,'Nguyên liệu'!$1:$1003,7,0)*E337/100</f>
        <v>1.52E-2</v>
      </c>
      <c r="K337" s="19">
        <f>VLOOKUP($B337,'Nguyên liệu'!$1:$1003,8,0)*E337/100</f>
        <v>1.52E-2</v>
      </c>
      <c r="L337" s="19">
        <f>VLOOKUP($B337,'Nguyên liệu'!$1:$1003,9,0)*E337/100</f>
        <v>2.6599999999999999E-2</v>
      </c>
      <c r="M337" s="19">
        <f>VLOOKUP($B337,'Nguyên liệu'!$1:$1003,10,0)*E337/100</f>
        <v>0</v>
      </c>
    </row>
    <row r="338" spans="1:13" x14ac:dyDescent="0.25">
      <c r="A338" s="16"/>
      <c r="B338" s="23">
        <v>1000</v>
      </c>
      <c r="C338" s="16" t="str">
        <f>VLOOKUP($B338,'Nguyên liệu'!$1:$1003,2,0)</f>
        <v>Nước</v>
      </c>
      <c r="D338" s="22">
        <v>27</v>
      </c>
      <c r="E338" s="19">
        <f t="shared" si="61"/>
        <v>27</v>
      </c>
      <c r="F338" s="16">
        <f>VLOOKUP($B338,'Nguyên liệu'!$1:$1003,3,0)</f>
        <v>0</v>
      </c>
      <c r="G338" s="19">
        <f>VLOOKUP($B338,'Nguyên liệu'!$1:$1003,4,0)*D338/100</f>
        <v>0</v>
      </c>
      <c r="H338" s="19">
        <f>VLOOKUP($B338,'Nguyên liệu'!$1:$1003,5,0)*E338/100</f>
        <v>0</v>
      </c>
      <c r="I338" s="19">
        <f>VLOOKUP($B338,'Nguyên liệu'!$1:$1003,6,0)*E338/100</f>
        <v>0</v>
      </c>
      <c r="J338" s="19">
        <f>VLOOKUP($B338,'Nguyên liệu'!$1:$1003,7,0)*E338/100</f>
        <v>0</v>
      </c>
      <c r="K338" s="19">
        <f>VLOOKUP($B338,'Nguyên liệu'!$1:$1003,8,0)*E338/100</f>
        <v>0</v>
      </c>
      <c r="L338" s="19">
        <f>VLOOKUP($B338,'Nguyên liệu'!$1:$1003,9,0)*E338/100</f>
        <v>0</v>
      </c>
      <c r="M338" s="19">
        <f>VLOOKUP($B338,'Nguyên liệu'!$1:$1003,10,0)*E338/100</f>
        <v>0</v>
      </c>
    </row>
    <row r="339" spans="1:13" x14ac:dyDescent="0.25">
      <c r="A339" s="16"/>
      <c r="B339" s="23">
        <v>13005</v>
      </c>
      <c r="C339" s="16" t="str">
        <f>VLOOKUP($B339,'Nguyên liệu'!$1:$1003,2,0)</f>
        <v>Muối</v>
      </c>
      <c r="D339" s="18">
        <v>0.5</v>
      </c>
      <c r="E339" s="19">
        <f t="shared" si="61"/>
        <v>0.5</v>
      </c>
      <c r="F339" s="16">
        <f>VLOOKUP($B339,'Nguyên liệu'!$1:$1003,3,0)</f>
        <v>0</v>
      </c>
      <c r="G339" s="19">
        <f>VLOOKUP($B339,'Nguyên liệu'!$1:$1003,4,0)*D339/100</f>
        <v>0</v>
      </c>
      <c r="H339" s="19">
        <f>VLOOKUP($B339,'Nguyên liệu'!$1:$1003,5,0)*E339/100</f>
        <v>0</v>
      </c>
      <c r="I339" s="19">
        <f>VLOOKUP($B339,'Nguyên liệu'!$1:$1003,6,0)*E339/100</f>
        <v>0</v>
      </c>
      <c r="J339" s="19">
        <f>VLOOKUP($B339,'Nguyên liệu'!$1:$1003,7,0)*E339/100</f>
        <v>0</v>
      </c>
      <c r="K339" s="19">
        <f>VLOOKUP($B339,'Nguyên liệu'!$1:$1003,8,0)*E339/100</f>
        <v>0</v>
      </c>
      <c r="L339" s="19">
        <f>VLOOKUP($B339,'Nguyên liệu'!$1:$1003,9,0)*E339/100</f>
        <v>0</v>
      </c>
      <c r="M339" s="19">
        <f>VLOOKUP($B339,'Nguyên liệu'!$1:$1003,10,0)*E339/100</f>
        <v>0</v>
      </c>
    </row>
    <row r="340" spans="1:13" x14ac:dyDescent="0.25">
      <c r="A340" s="16"/>
      <c r="B340" s="20" t="s">
        <v>33</v>
      </c>
      <c r="C340" s="16">
        <f>VLOOKUP($B340,'Nguyên liệu'!$1:$1003,2,0)</f>
        <v>0</v>
      </c>
      <c r="D340" s="21">
        <v>0</v>
      </c>
      <c r="E340" s="19">
        <f t="shared" si="61"/>
        <v>0</v>
      </c>
      <c r="F340" s="16">
        <f>VLOOKUP($B340,'Nguyên liệu'!$1:$1003,3,0)</f>
        <v>0</v>
      </c>
      <c r="G340" s="19">
        <f>VLOOKUP($B340,'Nguyên liệu'!$1:$1003,4,0)*D340/100</f>
        <v>0</v>
      </c>
      <c r="H340" s="19">
        <f>VLOOKUP($B340,'Nguyên liệu'!$1:$1003,5,0)*E340/100</f>
        <v>0</v>
      </c>
      <c r="I340" s="19">
        <f>VLOOKUP($B340,'Nguyên liệu'!$1:$1003,6,0)*E340/100</f>
        <v>0</v>
      </c>
      <c r="J340" s="19">
        <f>VLOOKUP($B340,'Nguyên liệu'!$1:$1003,7,0)*E340/100</f>
        <v>0</v>
      </c>
      <c r="K340" s="19">
        <f>VLOOKUP($B340,'Nguyên liệu'!$1:$1003,8,0)*E340/100</f>
        <v>0</v>
      </c>
      <c r="L340" s="19">
        <f>VLOOKUP($B340,'Nguyên liệu'!$1:$1003,9,0)*E340/100</f>
        <v>0</v>
      </c>
      <c r="M340" s="19">
        <f>VLOOKUP($B340,'Nguyên liệu'!$1:$1003,10,0)*E340/100</f>
        <v>0</v>
      </c>
    </row>
    <row r="341" spans="1:13" x14ac:dyDescent="0.25">
      <c r="A341" s="16"/>
      <c r="B341" s="20" t="s">
        <v>33</v>
      </c>
      <c r="C341" s="16">
        <f>VLOOKUP($B341,'Nguyên liệu'!$1:$1003,2,0)</f>
        <v>0</v>
      </c>
      <c r="D341" s="21">
        <v>0</v>
      </c>
      <c r="E341" s="19">
        <f t="shared" si="61"/>
        <v>0</v>
      </c>
      <c r="F341" s="16">
        <f>VLOOKUP($B341,'Nguyên liệu'!$1:$1003,3,0)</f>
        <v>0</v>
      </c>
      <c r="G341" s="19">
        <f>VLOOKUP($B341,'Nguyên liệu'!$1:$1003,4,0)*D341/100</f>
        <v>0</v>
      </c>
      <c r="H341" s="19">
        <f>VLOOKUP($B341,'Nguyên liệu'!$1:$1003,5,0)*E341/100</f>
        <v>0</v>
      </c>
      <c r="I341" s="19">
        <f>VLOOKUP($B341,'Nguyên liệu'!$1:$1003,6,0)*E341/100</f>
        <v>0</v>
      </c>
      <c r="J341" s="19">
        <f>VLOOKUP($B341,'Nguyên liệu'!$1:$1003,7,0)*E341/100</f>
        <v>0</v>
      </c>
      <c r="K341" s="19">
        <f>VLOOKUP($B341,'Nguyên liệu'!$1:$1003,8,0)*E341/100</f>
        <v>0</v>
      </c>
      <c r="L341" s="19">
        <f>VLOOKUP($B341,'Nguyên liệu'!$1:$1003,9,0)*E341/100</f>
        <v>0</v>
      </c>
      <c r="M341" s="19">
        <f>VLOOKUP($B341,'Nguyên liệu'!$1:$1003,10,0)*E341/100</f>
        <v>0</v>
      </c>
    </row>
    <row r="342" spans="1:13" x14ac:dyDescent="0.25">
      <c r="A342" s="16"/>
      <c r="B342" s="20" t="s">
        <v>33</v>
      </c>
      <c r="C342" s="16">
        <f>VLOOKUP($B342,'Nguyên liệu'!$1:$1003,2,0)</f>
        <v>0</v>
      </c>
      <c r="D342" s="21">
        <v>0</v>
      </c>
      <c r="E342" s="19">
        <f t="shared" si="61"/>
        <v>0</v>
      </c>
      <c r="F342" s="16">
        <f>VLOOKUP($B342,'Nguyên liệu'!$1:$1003,3,0)</f>
        <v>0</v>
      </c>
      <c r="G342" s="19">
        <f>VLOOKUP($B342,'Nguyên liệu'!$1:$1003,4,0)*D342/100</f>
        <v>0</v>
      </c>
      <c r="H342" s="19">
        <f>VLOOKUP($B342,'Nguyên liệu'!$1:$1003,5,0)*E342/100</f>
        <v>0</v>
      </c>
      <c r="I342" s="19">
        <f>VLOOKUP($B342,'Nguyên liệu'!$1:$1003,6,0)*E342/100</f>
        <v>0</v>
      </c>
      <c r="J342" s="19">
        <f>VLOOKUP($B342,'Nguyên liệu'!$1:$1003,7,0)*E342/100</f>
        <v>0</v>
      </c>
      <c r="K342" s="19">
        <f>VLOOKUP($B342,'Nguyên liệu'!$1:$1003,8,0)*E342/100</f>
        <v>0</v>
      </c>
      <c r="L342" s="19">
        <f>VLOOKUP($B342,'Nguyên liệu'!$1:$1003,9,0)*E342/100</f>
        <v>0</v>
      </c>
      <c r="M342" s="19">
        <f>VLOOKUP($B342,'Nguyên liệu'!$1:$1003,10,0)*E342/100</f>
        <v>0</v>
      </c>
    </row>
    <row r="343" spans="1:13" x14ac:dyDescent="0.25">
      <c r="A343" s="13" t="s">
        <v>644</v>
      </c>
      <c r="B343" s="14"/>
      <c r="C343" s="14" t="str">
        <f>VLOOKUP(A343,Sheet2!$1:$1012,2,0)</f>
        <v>Thịt heo om nấm</v>
      </c>
      <c r="D343" s="15">
        <f t="shared" ref="D343:M343" si="62">SUM(D344:D353)</f>
        <v>100</v>
      </c>
      <c r="E343" s="15">
        <f t="shared" si="62"/>
        <v>98.25</v>
      </c>
      <c r="F343" s="15">
        <f t="shared" si="62"/>
        <v>32</v>
      </c>
      <c r="G343" s="15">
        <f t="shared" si="62"/>
        <v>83.234999999999999</v>
      </c>
      <c r="H343" s="15">
        <f t="shared" si="62"/>
        <v>10.778499999999999</v>
      </c>
      <c r="I343" s="15">
        <f t="shared" si="62"/>
        <v>0.51200000000000001</v>
      </c>
      <c r="J343" s="15">
        <f t="shared" si="62"/>
        <v>3.8270499999999998</v>
      </c>
      <c r="K343" s="15">
        <f t="shared" si="62"/>
        <v>5.4000000000000006E-2</v>
      </c>
      <c r="L343" s="15">
        <f t="shared" si="62"/>
        <v>0.24750000000000005</v>
      </c>
      <c r="M343" s="15">
        <f t="shared" si="62"/>
        <v>36.113</v>
      </c>
    </row>
    <row r="344" spans="1:13" x14ac:dyDescent="0.25">
      <c r="A344" s="16"/>
      <c r="B344" s="23">
        <v>7017</v>
      </c>
      <c r="C344" s="16" t="str">
        <f>VLOOKUP($B344,'Nguyên liệu'!$1:$1003,2,0)</f>
        <v>Thịt lợn nạc</v>
      </c>
      <c r="D344" s="22">
        <v>55</v>
      </c>
      <c r="E344" s="19">
        <f t="shared" ref="E344:E353" si="63">D344*(100-F344)%</f>
        <v>53.9</v>
      </c>
      <c r="F344" s="16">
        <f>VLOOKUP($B344,'Nguyên liệu'!$1:$1003,3,0)</f>
        <v>2</v>
      </c>
      <c r="G344" s="19">
        <f>VLOOKUP($B344,'Nguyên liệu'!$1:$1003,4,0)*D344/100</f>
        <v>76.45</v>
      </c>
      <c r="H344" s="19">
        <f>VLOOKUP($B344,'Nguyên liệu'!$1:$1003,5,0)*E344/100</f>
        <v>10.241</v>
      </c>
      <c r="I344" s="19">
        <f>VLOOKUP($B344,'Nguyên liệu'!$1:$1003,6,0)*E344/100</f>
        <v>0</v>
      </c>
      <c r="J344" s="19">
        <f>VLOOKUP($B344,'Nguyên liệu'!$1:$1003,7,0)*E344/100</f>
        <v>3.7730000000000001</v>
      </c>
      <c r="K344" s="19">
        <f>VLOOKUP($B344,'Nguyên liệu'!$1:$1003,8,0)*E344/100</f>
        <v>0</v>
      </c>
      <c r="L344" s="19">
        <f>VLOOKUP($B344,'Nguyên liệu'!$1:$1003,9,0)*E344/100</f>
        <v>0</v>
      </c>
      <c r="M344" s="19">
        <f>VLOOKUP($B344,'Nguyên liệu'!$1:$1003,10,0)*E344/100</f>
        <v>36.113</v>
      </c>
    </row>
    <row r="345" spans="1:13" x14ac:dyDescent="0.25">
      <c r="A345" s="16"/>
      <c r="B345" s="23">
        <v>4122</v>
      </c>
      <c r="C345" s="16" t="str">
        <f>VLOOKUP($B345,'Nguyên liệu'!$1:$1003,2,0)</f>
        <v>Nấm hương khô</v>
      </c>
      <c r="D345" s="22">
        <v>1.5</v>
      </c>
      <c r="E345" s="19">
        <f t="shared" si="63"/>
        <v>1.35</v>
      </c>
      <c r="F345" s="16">
        <f>VLOOKUP($B345,'Nguyên liệu'!$1:$1003,3,0)</f>
        <v>10</v>
      </c>
      <c r="G345" s="19">
        <f>VLOOKUP($B345,'Nguyên liệu'!$1:$1003,4,0)*D345/100</f>
        <v>4.1100000000000003</v>
      </c>
      <c r="H345" s="19">
        <f>VLOOKUP($B345,'Nguyên liệu'!$1:$1003,5,0)*E345/100</f>
        <v>0.48599999999999999</v>
      </c>
      <c r="I345" s="19">
        <f>VLOOKUP($B345,'Nguyên liệu'!$1:$1003,6,0)*E345/100</f>
        <v>0.48599999999999999</v>
      </c>
      <c r="J345" s="19">
        <f>VLOOKUP($B345,'Nguyên liệu'!$1:$1003,7,0)*E345/100</f>
        <v>5.4000000000000006E-2</v>
      </c>
      <c r="K345" s="19">
        <f>VLOOKUP($B345,'Nguyên liệu'!$1:$1003,8,0)*E345/100</f>
        <v>5.4000000000000006E-2</v>
      </c>
      <c r="L345" s="19">
        <f>VLOOKUP($B345,'Nguyên liệu'!$1:$1003,9,0)*E345/100</f>
        <v>0.22950000000000004</v>
      </c>
      <c r="M345" s="19">
        <f>VLOOKUP($B345,'Nguyên liệu'!$1:$1003,10,0)*E345/100</f>
        <v>0</v>
      </c>
    </row>
    <row r="346" spans="1:13" x14ac:dyDescent="0.25">
      <c r="A346" s="16"/>
      <c r="B346" s="23">
        <v>1000</v>
      </c>
      <c r="C346" s="16" t="str">
        <f>VLOOKUP($B346,'Nguyên liệu'!$1:$1003,2,0)</f>
        <v>Nước</v>
      </c>
      <c r="D346" s="22">
        <v>40</v>
      </c>
      <c r="E346" s="19">
        <f t="shared" si="63"/>
        <v>40</v>
      </c>
      <c r="F346" s="16">
        <f>VLOOKUP($B346,'Nguyên liệu'!$1:$1003,3,0)</f>
        <v>0</v>
      </c>
      <c r="G346" s="19">
        <f>VLOOKUP($B346,'Nguyên liệu'!$1:$1003,4,0)*D346/100</f>
        <v>0</v>
      </c>
      <c r="H346" s="19">
        <f>VLOOKUP($B346,'Nguyên liệu'!$1:$1003,5,0)*E346/100</f>
        <v>0</v>
      </c>
      <c r="I346" s="19">
        <f>VLOOKUP($B346,'Nguyên liệu'!$1:$1003,6,0)*E346/100</f>
        <v>0</v>
      </c>
      <c r="J346" s="19">
        <f>VLOOKUP($B346,'Nguyên liệu'!$1:$1003,7,0)*E346/100</f>
        <v>0</v>
      </c>
      <c r="K346" s="19">
        <f>VLOOKUP($B346,'Nguyên liệu'!$1:$1003,8,0)*E346/100</f>
        <v>0</v>
      </c>
      <c r="L346" s="19">
        <f>VLOOKUP($B346,'Nguyên liệu'!$1:$1003,9,0)*E346/100</f>
        <v>0</v>
      </c>
      <c r="M346" s="19">
        <f>VLOOKUP($B346,'Nguyên liệu'!$1:$1003,10,0)*E346/100</f>
        <v>0</v>
      </c>
    </row>
    <row r="347" spans="1:13" x14ac:dyDescent="0.25">
      <c r="A347" s="16"/>
      <c r="B347" s="23">
        <v>4038</v>
      </c>
      <c r="C347" s="16" t="str">
        <f>VLOOKUP($B347,'Nguyên liệu'!$1:$1003,2,0)</f>
        <v>Hành lá (hành hoa)</v>
      </c>
      <c r="D347" s="22">
        <v>2.5</v>
      </c>
      <c r="E347" s="19">
        <f t="shared" si="63"/>
        <v>2</v>
      </c>
      <c r="F347" s="16">
        <f>VLOOKUP($B347,'Nguyên liệu'!$1:$1003,3,0)</f>
        <v>20</v>
      </c>
      <c r="G347" s="19">
        <f>VLOOKUP($B347,'Nguyên liệu'!$1:$1003,4,0)*D347/100</f>
        <v>0.55000000000000004</v>
      </c>
      <c r="H347" s="19">
        <f>VLOOKUP($B347,'Nguyên liệu'!$1:$1003,5,0)*E347/100</f>
        <v>2.6000000000000002E-2</v>
      </c>
      <c r="I347" s="19">
        <f>VLOOKUP($B347,'Nguyên liệu'!$1:$1003,6,0)*E347/100</f>
        <v>2.6000000000000002E-2</v>
      </c>
      <c r="J347" s="19">
        <f>VLOOKUP($B347,'Nguyên liệu'!$1:$1003,7,0)*E347/100</f>
        <v>0</v>
      </c>
      <c r="K347" s="19">
        <f>VLOOKUP($B347,'Nguyên liệu'!$1:$1003,8,0)*E347/100</f>
        <v>0</v>
      </c>
      <c r="L347" s="19">
        <f>VLOOKUP($B347,'Nguyên liệu'!$1:$1003,9,0)*E347/100</f>
        <v>1.8000000000000002E-2</v>
      </c>
      <c r="M347" s="19">
        <f>VLOOKUP($B347,'Nguyên liệu'!$1:$1003,10,0)*E347/100</f>
        <v>0</v>
      </c>
    </row>
    <row r="348" spans="1:13" x14ac:dyDescent="0.25">
      <c r="A348" s="16"/>
      <c r="B348" s="23">
        <v>12013</v>
      </c>
      <c r="C348" s="16" t="str">
        <f>VLOOKUP($B348,'Nguyên liệu'!$1:$1003,2,0)</f>
        <v>Đường cát</v>
      </c>
      <c r="D348" s="22">
        <v>0.5</v>
      </c>
      <c r="E348" s="19">
        <f t="shared" si="63"/>
        <v>0.5</v>
      </c>
      <c r="F348" s="16">
        <f>VLOOKUP($B348,'Nguyên liệu'!$1:$1003,3,0)</f>
        <v>0</v>
      </c>
      <c r="G348" s="19">
        <f>VLOOKUP($B348,'Nguyên liệu'!$1:$1003,4,0)*D348/100</f>
        <v>1.95</v>
      </c>
      <c r="H348" s="19">
        <f>VLOOKUP($B348,'Nguyên liệu'!$1:$1003,5,0)*E348/100</f>
        <v>0</v>
      </c>
      <c r="I348" s="19">
        <f>VLOOKUP($B348,'Nguyên liệu'!$1:$1003,6,0)*E348/100</f>
        <v>0</v>
      </c>
      <c r="J348" s="19">
        <f>VLOOKUP($B348,'Nguyên liệu'!$1:$1003,7,0)*E348/100</f>
        <v>0</v>
      </c>
      <c r="K348" s="19">
        <f>VLOOKUP($B348,'Nguyên liệu'!$1:$1003,8,0)*E348/100</f>
        <v>0</v>
      </c>
      <c r="L348" s="19">
        <f>VLOOKUP($B348,'Nguyên liệu'!$1:$1003,9,0)*E348/100</f>
        <v>0</v>
      </c>
      <c r="M348" s="19">
        <f>VLOOKUP($B348,'Nguyên liệu'!$1:$1003,10,0)*E348/100</f>
        <v>0</v>
      </c>
    </row>
    <row r="349" spans="1:13" x14ac:dyDescent="0.25">
      <c r="A349" s="16"/>
      <c r="B349" s="23">
        <v>13017</v>
      </c>
      <c r="C349" s="16" t="str">
        <f>VLOOKUP($B349,'Nguyên liệu'!$1:$1003,2,0)</f>
        <v>Nước mắm cá</v>
      </c>
      <c r="D349" s="22">
        <v>0.5</v>
      </c>
      <c r="E349" s="19">
        <f t="shared" si="63"/>
        <v>0.5</v>
      </c>
      <c r="F349" s="16">
        <f>VLOOKUP($B349,'Nguyên liệu'!$1:$1003,3,0)</f>
        <v>0</v>
      </c>
      <c r="G349" s="19">
        <f>VLOOKUP($B349,'Nguyên liệu'!$1:$1003,4,0)*D349/100</f>
        <v>0.17499999999999999</v>
      </c>
      <c r="H349" s="19">
        <f>VLOOKUP($B349,'Nguyên liệu'!$1:$1003,5,0)*E349/100</f>
        <v>2.5499999999999998E-2</v>
      </c>
      <c r="I349" s="19">
        <f>VLOOKUP($B349,'Nguyên liệu'!$1:$1003,6,0)*E349/100</f>
        <v>0</v>
      </c>
      <c r="J349" s="19">
        <f>VLOOKUP($B349,'Nguyên liệu'!$1:$1003,7,0)*E349/100</f>
        <v>5.0000000000000002E-5</v>
      </c>
      <c r="K349" s="19">
        <f>VLOOKUP($B349,'Nguyên liệu'!$1:$1003,8,0)*E349/100</f>
        <v>0</v>
      </c>
      <c r="L349" s="19">
        <f>VLOOKUP($B349,'Nguyên liệu'!$1:$1003,9,0)*E349/100</f>
        <v>0</v>
      </c>
      <c r="M349" s="19">
        <f>VLOOKUP($B349,'Nguyên liệu'!$1:$1003,10,0)*E349/100</f>
        <v>0</v>
      </c>
    </row>
    <row r="350" spans="1:13" x14ac:dyDescent="0.25">
      <c r="A350" s="16"/>
      <c r="B350" s="20" t="s">
        <v>33</v>
      </c>
      <c r="C350" s="16">
        <f>VLOOKUP($B350,'Nguyên liệu'!$1:$1003,2,0)</f>
        <v>0</v>
      </c>
      <c r="D350" s="21">
        <v>0</v>
      </c>
      <c r="E350" s="19">
        <f t="shared" si="63"/>
        <v>0</v>
      </c>
      <c r="F350" s="16">
        <f>VLOOKUP($B350,'Nguyên liệu'!$1:$1003,3,0)</f>
        <v>0</v>
      </c>
      <c r="G350" s="19">
        <f>VLOOKUP($B350,'Nguyên liệu'!$1:$1003,4,0)*D350/100</f>
        <v>0</v>
      </c>
      <c r="H350" s="19">
        <f>VLOOKUP($B350,'Nguyên liệu'!$1:$1003,5,0)*E350/100</f>
        <v>0</v>
      </c>
      <c r="I350" s="19">
        <f>VLOOKUP($B350,'Nguyên liệu'!$1:$1003,6,0)*E350/100</f>
        <v>0</v>
      </c>
      <c r="J350" s="19">
        <f>VLOOKUP($B350,'Nguyên liệu'!$1:$1003,7,0)*E350/100</f>
        <v>0</v>
      </c>
      <c r="K350" s="19">
        <f>VLOOKUP($B350,'Nguyên liệu'!$1:$1003,8,0)*E350/100</f>
        <v>0</v>
      </c>
      <c r="L350" s="19">
        <f>VLOOKUP($B350,'Nguyên liệu'!$1:$1003,9,0)*E350/100</f>
        <v>0</v>
      </c>
      <c r="M350" s="19">
        <f>VLOOKUP($B350,'Nguyên liệu'!$1:$1003,10,0)*E350/100</f>
        <v>0</v>
      </c>
    </row>
    <row r="351" spans="1:13" x14ac:dyDescent="0.25">
      <c r="A351" s="16"/>
      <c r="B351" s="20" t="s">
        <v>33</v>
      </c>
      <c r="C351" s="16">
        <f>VLOOKUP($B351,'Nguyên liệu'!$1:$1003,2,0)</f>
        <v>0</v>
      </c>
      <c r="D351" s="21">
        <v>0</v>
      </c>
      <c r="E351" s="19">
        <f t="shared" si="63"/>
        <v>0</v>
      </c>
      <c r="F351" s="16">
        <f>VLOOKUP($B351,'Nguyên liệu'!$1:$1003,3,0)</f>
        <v>0</v>
      </c>
      <c r="G351" s="19">
        <f>VLOOKUP($B351,'Nguyên liệu'!$1:$1003,4,0)*D351/100</f>
        <v>0</v>
      </c>
      <c r="H351" s="19">
        <f>VLOOKUP($B351,'Nguyên liệu'!$1:$1003,5,0)*E351/100</f>
        <v>0</v>
      </c>
      <c r="I351" s="19">
        <f>VLOOKUP($B351,'Nguyên liệu'!$1:$1003,6,0)*E351/100</f>
        <v>0</v>
      </c>
      <c r="J351" s="19">
        <f>VLOOKUP($B351,'Nguyên liệu'!$1:$1003,7,0)*E351/100</f>
        <v>0</v>
      </c>
      <c r="K351" s="19">
        <f>VLOOKUP($B351,'Nguyên liệu'!$1:$1003,8,0)*E351/100</f>
        <v>0</v>
      </c>
      <c r="L351" s="19">
        <f>VLOOKUP($B351,'Nguyên liệu'!$1:$1003,9,0)*E351/100</f>
        <v>0</v>
      </c>
      <c r="M351" s="19">
        <f>VLOOKUP($B351,'Nguyên liệu'!$1:$1003,10,0)*E351/100</f>
        <v>0</v>
      </c>
    </row>
    <row r="352" spans="1:13" x14ac:dyDescent="0.25">
      <c r="A352" s="16"/>
      <c r="B352" s="20" t="s">
        <v>33</v>
      </c>
      <c r="C352" s="16">
        <f>VLOOKUP($B352,'Nguyên liệu'!$1:$1003,2,0)</f>
        <v>0</v>
      </c>
      <c r="D352" s="21">
        <v>0</v>
      </c>
      <c r="E352" s="19">
        <f t="shared" si="63"/>
        <v>0</v>
      </c>
      <c r="F352" s="16">
        <f>VLOOKUP($B352,'Nguyên liệu'!$1:$1003,3,0)</f>
        <v>0</v>
      </c>
      <c r="G352" s="19">
        <f>VLOOKUP($B352,'Nguyên liệu'!$1:$1003,4,0)*D352/100</f>
        <v>0</v>
      </c>
      <c r="H352" s="19">
        <f>VLOOKUP($B352,'Nguyên liệu'!$1:$1003,5,0)*E352/100</f>
        <v>0</v>
      </c>
      <c r="I352" s="19">
        <f>VLOOKUP($B352,'Nguyên liệu'!$1:$1003,6,0)*E352/100</f>
        <v>0</v>
      </c>
      <c r="J352" s="19">
        <f>VLOOKUP($B352,'Nguyên liệu'!$1:$1003,7,0)*E352/100</f>
        <v>0</v>
      </c>
      <c r="K352" s="19">
        <f>VLOOKUP($B352,'Nguyên liệu'!$1:$1003,8,0)*E352/100</f>
        <v>0</v>
      </c>
      <c r="L352" s="19">
        <f>VLOOKUP($B352,'Nguyên liệu'!$1:$1003,9,0)*E352/100</f>
        <v>0</v>
      </c>
      <c r="M352" s="19">
        <f>VLOOKUP($B352,'Nguyên liệu'!$1:$1003,10,0)*E352/100</f>
        <v>0</v>
      </c>
    </row>
    <row r="353" spans="1:13" x14ac:dyDescent="0.25">
      <c r="A353" s="16"/>
      <c r="B353" s="20" t="s">
        <v>33</v>
      </c>
      <c r="C353" s="16">
        <f>VLOOKUP($B353,'Nguyên liệu'!$1:$1003,2,0)</f>
        <v>0</v>
      </c>
      <c r="D353" s="21">
        <v>0</v>
      </c>
      <c r="E353" s="19">
        <f t="shared" si="63"/>
        <v>0</v>
      </c>
      <c r="F353" s="16">
        <f>VLOOKUP($B353,'Nguyên liệu'!$1:$1003,3,0)</f>
        <v>0</v>
      </c>
      <c r="G353" s="19">
        <f>VLOOKUP($B353,'Nguyên liệu'!$1:$1003,4,0)*D353/100</f>
        <v>0</v>
      </c>
      <c r="H353" s="19">
        <f>VLOOKUP($B353,'Nguyên liệu'!$1:$1003,5,0)*E353/100</f>
        <v>0</v>
      </c>
      <c r="I353" s="19">
        <f>VLOOKUP($B353,'Nguyên liệu'!$1:$1003,6,0)*E353/100</f>
        <v>0</v>
      </c>
      <c r="J353" s="19">
        <f>VLOOKUP($B353,'Nguyên liệu'!$1:$1003,7,0)*E353/100</f>
        <v>0</v>
      </c>
      <c r="K353" s="19">
        <f>VLOOKUP($B353,'Nguyên liệu'!$1:$1003,8,0)*E353/100</f>
        <v>0</v>
      </c>
      <c r="L353" s="19">
        <f>VLOOKUP($B353,'Nguyên liệu'!$1:$1003,9,0)*E353/100</f>
        <v>0</v>
      </c>
      <c r="M353" s="19">
        <f>VLOOKUP($B353,'Nguyên liệu'!$1:$1003,10,0)*E353/100</f>
        <v>0</v>
      </c>
    </row>
    <row r="354" spans="1:13" x14ac:dyDescent="0.25">
      <c r="A354" s="13" t="s">
        <v>646</v>
      </c>
      <c r="B354" s="14"/>
      <c r="C354" s="14" t="str">
        <f>VLOOKUP(A354,Sheet2!$1:$1012,2,0)</f>
        <v>Canh bí đỏ thịt bằm</v>
      </c>
      <c r="D354" s="15">
        <f t="shared" ref="D354:M354" si="64">SUM(D355:D364)</f>
        <v>100</v>
      </c>
      <c r="E354" s="15">
        <f t="shared" si="64"/>
        <v>91.18</v>
      </c>
      <c r="F354" s="15">
        <f t="shared" si="64"/>
        <v>60.3</v>
      </c>
      <c r="G354" s="15">
        <f t="shared" si="64"/>
        <v>43.960000000000008</v>
      </c>
      <c r="H354" s="15">
        <f t="shared" si="64"/>
        <v>2.1219399999999999</v>
      </c>
      <c r="I354" s="15">
        <f t="shared" si="64"/>
        <v>0.23444000000000004</v>
      </c>
      <c r="J354" s="15">
        <f t="shared" si="64"/>
        <v>2.28823</v>
      </c>
      <c r="K354" s="15">
        <f t="shared" si="64"/>
        <v>1.6021800000000002</v>
      </c>
      <c r="L354" s="15">
        <f t="shared" si="64"/>
        <v>0.61295999999999995</v>
      </c>
      <c r="M354" s="15">
        <f t="shared" si="64"/>
        <v>6.5659999999999998</v>
      </c>
    </row>
    <row r="355" spans="1:13" x14ac:dyDescent="0.25">
      <c r="A355" s="16"/>
      <c r="B355" s="23">
        <v>4003</v>
      </c>
      <c r="C355" s="16" t="str">
        <f>VLOOKUP($B355,'Nguyên liệu'!$1:$1003,2,0)</f>
        <v>Bí ngô</v>
      </c>
      <c r="D355" s="22">
        <v>40</v>
      </c>
      <c r="E355" s="19">
        <f t="shared" ref="E355:E364" si="65">D355*(100-F355)%</f>
        <v>32.68</v>
      </c>
      <c r="F355" s="16">
        <f>VLOOKUP($B355,'Nguyên liệu'!$1:$1003,3,0)</f>
        <v>18.3</v>
      </c>
      <c r="G355" s="19">
        <f>VLOOKUP($B355,'Nguyên liệu'!$1:$1003,4,0)*D355/100</f>
        <v>10.8</v>
      </c>
      <c r="H355" s="19">
        <f>VLOOKUP($B355,'Nguyên liệu'!$1:$1003,5,0)*E355/100</f>
        <v>9.8040000000000002E-2</v>
      </c>
      <c r="I355" s="19">
        <f>VLOOKUP($B355,'Nguyên liệu'!$1:$1003,6,0)*E355/100</f>
        <v>9.8040000000000002E-2</v>
      </c>
      <c r="J355" s="19">
        <f>VLOOKUP($B355,'Nguyên liệu'!$1:$1003,7,0)*E355/100</f>
        <v>3.2680000000000001E-2</v>
      </c>
      <c r="K355" s="19">
        <f>VLOOKUP($B355,'Nguyên liệu'!$1:$1003,8,0)*E355/100</f>
        <v>3.2680000000000001E-2</v>
      </c>
      <c r="L355" s="19">
        <f>VLOOKUP($B355,'Nguyên liệu'!$1:$1003,9,0)*E355/100</f>
        <v>0.22875999999999996</v>
      </c>
      <c r="M355" s="19">
        <f>VLOOKUP($B355,'Nguyên liệu'!$1:$1003,10,0)*E355/100</f>
        <v>0</v>
      </c>
    </row>
    <row r="356" spans="1:13" x14ac:dyDescent="0.25">
      <c r="A356" s="16"/>
      <c r="B356" s="23">
        <v>7017</v>
      </c>
      <c r="C356" s="16" t="str">
        <f>VLOOKUP($B356,'Nguyên liệu'!$1:$1003,2,0)</f>
        <v>Thịt lợn nạc</v>
      </c>
      <c r="D356" s="22">
        <v>10</v>
      </c>
      <c r="E356" s="19">
        <f t="shared" si="65"/>
        <v>9.8000000000000007</v>
      </c>
      <c r="F356" s="16">
        <f>VLOOKUP($B356,'Nguyên liệu'!$1:$1003,3,0)</f>
        <v>2</v>
      </c>
      <c r="G356" s="19">
        <f>VLOOKUP($B356,'Nguyên liệu'!$1:$1003,4,0)*D356/100</f>
        <v>13.9</v>
      </c>
      <c r="H356" s="19">
        <f>VLOOKUP($B356,'Nguyên liệu'!$1:$1003,5,0)*E356/100</f>
        <v>1.8620000000000001</v>
      </c>
      <c r="I356" s="19">
        <f>VLOOKUP($B356,'Nguyên liệu'!$1:$1003,6,0)*E356/100</f>
        <v>0</v>
      </c>
      <c r="J356" s="19">
        <f>VLOOKUP($B356,'Nguyên liệu'!$1:$1003,7,0)*E356/100</f>
        <v>0.68600000000000005</v>
      </c>
      <c r="K356" s="19">
        <f>VLOOKUP($B356,'Nguyên liệu'!$1:$1003,8,0)*E356/100</f>
        <v>0</v>
      </c>
      <c r="L356" s="19">
        <f>VLOOKUP($B356,'Nguyên liệu'!$1:$1003,9,0)*E356/100</f>
        <v>0</v>
      </c>
      <c r="M356" s="19">
        <f>VLOOKUP($B356,'Nguyên liệu'!$1:$1003,10,0)*E356/100</f>
        <v>6.5659999999999998</v>
      </c>
    </row>
    <row r="357" spans="1:13" x14ac:dyDescent="0.25">
      <c r="A357" s="16"/>
      <c r="B357" s="23">
        <v>4038</v>
      </c>
      <c r="C357" s="16" t="str">
        <f>VLOOKUP($B357,'Nguyên liệu'!$1:$1003,2,0)</f>
        <v>Hành lá (hành hoa)</v>
      </c>
      <c r="D357" s="22">
        <v>6</v>
      </c>
      <c r="E357" s="19">
        <f t="shared" si="65"/>
        <v>4.8000000000000007</v>
      </c>
      <c r="F357" s="16">
        <f>VLOOKUP($B357,'Nguyên liệu'!$1:$1003,3,0)</f>
        <v>20</v>
      </c>
      <c r="G357" s="19">
        <f>VLOOKUP($B357,'Nguyên liệu'!$1:$1003,4,0)*D357/100</f>
        <v>1.32</v>
      </c>
      <c r="H357" s="19">
        <f>VLOOKUP($B357,'Nguyên liệu'!$1:$1003,5,0)*E357/100</f>
        <v>6.2400000000000011E-2</v>
      </c>
      <c r="I357" s="19">
        <f>VLOOKUP($B357,'Nguyên liệu'!$1:$1003,6,0)*E357/100</f>
        <v>6.2400000000000011E-2</v>
      </c>
      <c r="J357" s="19">
        <f>VLOOKUP($B357,'Nguyên liệu'!$1:$1003,7,0)*E357/100</f>
        <v>0</v>
      </c>
      <c r="K357" s="19">
        <f>VLOOKUP($B357,'Nguyên liệu'!$1:$1003,8,0)*E357/100</f>
        <v>0</v>
      </c>
      <c r="L357" s="19">
        <f>VLOOKUP($B357,'Nguyên liệu'!$1:$1003,9,0)*E357/100</f>
        <v>4.3200000000000009E-2</v>
      </c>
      <c r="M357" s="19">
        <f>VLOOKUP($B357,'Nguyên liệu'!$1:$1003,10,0)*E357/100</f>
        <v>0</v>
      </c>
    </row>
    <row r="358" spans="1:13" x14ac:dyDescent="0.25">
      <c r="A358" s="16"/>
      <c r="B358" s="23">
        <v>4017</v>
      </c>
      <c r="C358" s="16" t="str">
        <f>VLOOKUP($B358,'Nguyên liệu'!$1:$1003,2,0)</f>
        <v>Cần ta</v>
      </c>
      <c r="D358" s="22">
        <v>0.5</v>
      </c>
      <c r="E358" s="19">
        <f t="shared" si="65"/>
        <v>0.4</v>
      </c>
      <c r="F358" s="16">
        <f>VLOOKUP($B358,'Nguyên liệu'!$1:$1003,3,0)</f>
        <v>20</v>
      </c>
      <c r="G358" s="19">
        <f>VLOOKUP($B358,'Nguyên liệu'!$1:$1003,4,0)*D358/100</f>
        <v>0.05</v>
      </c>
      <c r="H358" s="19">
        <f>VLOOKUP($B358,'Nguyên liệu'!$1:$1003,5,0)*E358/100</f>
        <v>4.0000000000000001E-3</v>
      </c>
      <c r="I358" s="19">
        <f>VLOOKUP($B358,'Nguyên liệu'!$1:$1003,6,0)*E358/100</f>
        <v>4.0000000000000001E-3</v>
      </c>
      <c r="J358" s="19">
        <f>VLOOKUP($B358,'Nguyên liệu'!$1:$1003,7,0)*E358/100</f>
        <v>0</v>
      </c>
      <c r="K358" s="19">
        <f>VLOOKUP($B358,'Nguyên liệu'!$1:$1003,8,0)*E358/100</f>
        <v>0</v>
      </c>
      <c r="L358" s="19">
        <f>VLOOKUP($B358,'Nguyên liệu'!$1:$1003,9,0)*E358/100</f>
        <v>6.000000000000001E-3</v>
      </c>
      <c r="M358" s="19">
        <f>VLOOKUP($B358,'Nguyên liệu'!$1:$1003,10,0)*E358/100</f>
        <v>0</v>
      </c>
    </row>
    <row r="359" spans="1:13" x14ac:dyDescent="0.25">
      <c r="A359" s="16"/>
      <c r="B359" s="23">
        <v>12013</v>
      </c>
      <c r="C359" s="16" t="str">
        <f>VLOOKUP($B359,'Nguyên liệu'!$1:$1003,2,0)</f>
        <v>Đường cát</v>
      </c>
      <c r="D359" s="22">
        <v>0.5</v>
      </c>
      <c r="E359" s="19">
        <f t="shared" si="65"/>
        <v>0.5</v>
      </c>
      <c r="F359" s="16">
        <f>VLOOKUP($B359,'Nguyên liệu'!$1:$1003,3,0)</f>
        <v>0</v>
      </c>
      <c r="G359" s="19">
        <f>VLOOKUP($B359,'Nguyên liệu'!$1:$1003,4,0)*D359/100</f>
        <v>1.95</v>
      </c>
      <c r="H359" s="19">
        <f>VLOOKUP($B359,'Nguyên liệu'!$1:$1003,5,0)*E359/100</f>
        <v>0</v>
      </c>
      <c r="I359" s="19">
        <f>VLOOKUP($B359,'Nguyên liệu'!$1:$1003,6,0)*E359/100</f>
        <v>0</v>
      </c>
      <c r="J359" s="19">
        <f>VLOOKUP($B359,'Nguyên liệu'!$1:$1003,7,0)*E359/100</f>
        <v>0</v>
      </c>
      <c r="K359" s="19">
        <f>VLOOKUP($B359,'Nguyên liệu'!$1:$1003,8,0)*E359/100</f>
        <v>0</v>
      </c>
      <c r="L359" s="19">
        <f>VLOOKUP($B359,'Nguyên liệu'!$1:$1003,9,0)*E359/100</f>
        <v>0</v>
      </c>
      <c r="M359" s="19">
        <f>VLOOKUP($B359,'Nguyên liệu'!$1:$1003,10,0)*E359/100</f>
        <v>0</v>
      </c>
    </row>
    <row r="360" spans="1:13" x14ac:dyDescent="0.25">
      <c r="A360" s="16"/>
      <c r="B360" s="23">
        <v>13017</v>
      </c>
      <c r="C360" s="16" t="str">
        <f>VLOOKUP($B360,'Nguyên liệu'!$1:$1003,2,0)</f>
        <v>Nước mắm cá</v>
      </c>
      <c r="D360" s="22">
        <v>0.5</v>
      </c>
      <c r="E360" s="19">
        <f t="shared" si="65"/>
        <v>0.5</v>
      </c>
      <c r="F360" s="16">
        <f>VLOOKUP($B360,'Nguyên liệu'!$1:$1003,3,0)</f>
        <v>0</v>
      </c>
      <c r="G360" s="19">
        <f>VLOOKUP($B360,'Nguyên liệu'!$1:$1003,4,0)*D360/100</f>
        <v>0.17499999999999999</v>
      </c>
      <c r="H360" s="19">
        <f>VLOOKUP($B360,'Nguyên liệu'!$1:$1003,5,0)*E360/100</f>
        <v>2.5499999999999998E-2</v>
      </c>
      <c r="I360" s="19">
        <f>VLOOKUP($B360,'Nguyên liệu'!$1:$1003,6,0)*E360/100</f>
        <v>0</v>
      </c>
      <c r="J360" s="19">
        <f>VLOOKUP($B360,'Nguyên liệu'!$1:$1003,7,0)*E360/100</f>
        <v>5.0000000000000002E-5</v>
      </c>
      <c r="K360" s="19">
        <f>VLOOKUP($B360,'Nguyên liệu'!$1:$1003,8,0)*E360/100</f>
        <v>0</v>
      </c>
      <c r="L360" s="19">
        <f>VLOOKUP($B360,'Nguyên liệu'!$1:$1003,9,0)*E360/100</f>
        <v>0</v>
      </c>
      <c r="M360" s="19">
        <f>VLOOKUP($B360,'Nguyên liệu'!$1:$1003,10,0)*E360/100</f>
        <v>0</v>
      </c>
    </row>
    <row r="361" spans="1:13" x14ac:dyDescent="0.25">
      <c r="A361" s="16"/>
      <c r="B361" s="23">
        <v>6002</v>
      </c>
      <c r="C361" s="16" t="str">
        <f>VLOOKUP($B361,'Nguyên liệu'!$1:$1003,2,0)</f>
        <v>Dầu thảo mộc (lạc, vừng, cám...)</v>
      </c>
      <c r="D361" s="22">
        <v>1.5</v>
      </c>
      <c r="E361" s="19">
        <f t="shared" si="65"/>
        <v>1.5</v>
      </c>
      <c r="F361" s="16">
        <f>VLOOKUP($B361,'Nguyên liệu'!$1:$1003,3,0)</f>
        <v>0</v>
      </c>
      <c r="G361" s="19">
        <f>VLOOKUP($B361,'Nguyên liệu'!$1:$1003,4,0)*D361/100</f>
        <v>13.455</v>
      </c>
      <c r="H361" s="19">
        <f>VLOOKUP($B361,'Nguyên liệu'!$1:$1003,5,0)*E361/100</f>
        <v>0</v>
      </c>
      <c r="I361" s="19">
        <f>VLOOKUP($B361,'Nguyên liệu'!$1:$1003,6,0)*E361/100</f>
        <v>0</v>
      </c>
      <c r="J361" s="19">
        <f>VLOOKUP($B361,'Nguyên liệu'!$1:$1003,7,0)*E361/100</f>
        <v>1.4955000000000001</v>
      </c>
      <c r="K361" s="19">
        <f>VLOOKUP($B361,'Nguyên liệu'!$1:$1003,8,0)*E361/100</f>
        <v>1.4955000000000001</v>
      </c>
      <c r="L361" s="19">
        <f>VLOOKUP($B361,'Nguyên liệu'!$1:$1003,9,0)*E361/100</f>
        <v>0</v>
      </c>
      <c r="M361" s="19">
        <f>VLOOKUP($B361,'Nguyên liệu'!$1:$1003,10,0)*E361/100</f>
        <v>0</v>
      </c>
    </row>
    <row r="362" spans="1:13" x14ac:dyDescent="0.25">
      <c r="A362" s="16"/>
      <c r="B362" s="23">
        <v>1000</v>
      </c>
      <c r="C362" s="16" t="str">
        <f>VLOOKUP($B362,'Nguyên liệu'!$1:$1003,2,0)</f>
        <v>Nước</v>
      </c>
      <c r="D362" s="22">
        <v>40</v>
      </c>
      <c r="E362" s="19">
        <f t="shared" si="65"/>
        <v>40</v>
      </c>
      <c r="F362" s="16">
        <f>VLOOKUP($B362,'Nguyên liệu'!$1:$1003,3,0)</f>
        <v>0</v>
      </c>
      <c r="G362" s="19">
        <f>VLOOKUP($B362,'Nguyên liệu'!$1:$1003,4,0)*D362/100</f>
        <v>0</v>
      </c>
      <c r="H362" s="19">
        <f>VLOOKUP($B362,'Nguyên liệu'!$1:$1003,5,0)*E362/100</f>
        <v>0</v>
      </c>
      <c r="I362" s="19">
        <f>VLOOKUP($B362,'Nguyên liệu'!$1:$1003,6,0)*E362/100</f>
        <v>0</v>
      </c>
      <c r="J362" s="19">
        <f>VLOOKUP($B362,'Nguyên liệu'!$1:$1003,7,0)*E362/100</f>
        <v>0</v>
      </c>
      <c r="K362" s="19">
        <f>VLOOKUP($B362,'Nguyên liệu'!$1:$1003,8,0)*E362/100</f>
        <v>0</v>
      </c>
      <c r="L362" s="19">
        <f>VLOOKUP($B362,'Nguyên liệu'!$1:$1003,9,0)*E362/100</f>
        <v>0</v>
      </c>
      <c r="M362" s="19">
        <f>VLOOKUP($B362,'Nguyên liệu'!$1:$1003,10,0)*E362/100</f>
        <v>0</v>
      </c>
    </row>
    <row r="363" spans="1:13" x14ac:dyDescent="0.25">
      <c r="A363" s="16"/>
      <c r="B363" s="23">
        <v>13004</v>
      </c>
      <c r="C363" s="16" t="str">
        <f>VLOOKUP($B363,'Nguyên liệu'!$1:$1003,2,0)</f>
        <v>Hạt tiêu</v>
      </c>
      <c r="D363" s="22">
        <v>1</v>
      </c>
      <c r="E363" s="19">
        <f t="shared" si="65"/>
        <v>1</v>
      </c>
      <c r="F363" s="16">
        <f>VLOOKUP($B363,'Nguyên liệu'!$1:$1003,3,0)</f>
        <v>0</v>
      </c>
      <c r="G363" s="19">
        <f>VLOOKUP($B363,'Nguyên liệu'!$1:$1003,4,0)*D363/100</f>
        <v>2.31</v>
      </c>
      <c r="H363" s="19">
        <f>VLOOKUP($B363,'Nguyên liệu'!$1:$1003,5,0)*E363/100</f>
        <v>7.0000000000000007E-2</v>
      </c>
      <c r="I363" s="19">
        <f>VLOOKUP($B363,'Nguyên liệu'!$1:$1003,6,0)*E363/100</f>
        <v>7.0000000000000007E-2</v>
      </c>
      <c r="J363" s="19">
        <f>VLOOKUP($B363,'Nguyên liệu'!$1:$1003,7,0)*E363/100</f>
        <v>7.400000000000001E-2</v>
      </c>
      <c r="K363" s="19">
        <f>VLOOKUP($B363,'Nguyên liệu'!$1:$1003,8,0)*E363/100</f>
        <v>7.400000000000001E-2</v>
      </c>
      <c r="L363" s="19">
        <f>VLOOKUP($B363,'Nguyên liệu'!$1:$1003,9,0)*E363/100</f>
        <v>0.33500000000000002</v>
      </c>
      <c r="M363" s="19">
        <f>VLOOKUP($B363,'Nguyên liệu'!$1:$1003,10,0)*E363/100</f>
        <v>0</v>
      </c>
    </row>
    <row r="364" spans="1:13" x14ac:dyDescent="0.25">
      <c r="A364" s="16"/>
      <c r="B364" s="23" t="s">
        <v>33</v>
      </c>
      <c r="C364" s="16">
        <f>VLOOKUP($B364,'Nguyên liệu'!$1:$1003,2,0)</f>
        <v>0</v>
      </c>
      <c r="D364" s="22">
        <v>0</v>
      </c>
      <c r="E364" s="19">
        <f t="shared" si="65"/>
        <v>0</v>
      </c>
      <c r="F364" s="16">
        <f>VLOOKUP($B364,'Nguyên liệu'!$1:$1003,3,0)</f>
        <v>0</v>
      </c>
      <c r="G364" s="19">
        <f>VLOOKUP($B364,'Nguyên liệu'!$1:$1003,4,0)*D364/100</f>
        <v>0</v>
      </c>
      <c r="H364" s="19">
        <f>VLOOKUP($B364,'Nguyên liệu'!$1:$1003,5,0)*E364/100</f>
        <v>0</v>
      </c>
      <c r="I364" s="19">
        <f>VLOOKUP($B364,'Nguyên liệu'!$1:$1003,6,0)*E364/100</f>
        <v>0</v>
      </c>
      <c r="J364" s="19">
        <f>VLOOKUP($B364,'Nguyên liệu'!$1:$1003,7,0)*E364/100</f>
        <v>0</v>
      </c>
      <c r="K364" s="19">
        <f>VLOOKUP($B364,'Nguyên liệu'!$1:$1003,8,0)*E364/100</f>
        <v>0</v>
      </c>
      <c r="L364" s="19">
        <f>VLOOKUP($B364,'Nguyên liệu'!$1:$1003,9,0)*E364/100</f>
        <v>0</v>
      </c>
      <c r="M364" s="19">
        <f>VLOOKUP($B364,'Nguyên liệu'!$1:$1003,10,0)*E364/100</f>
        <v>0</v>
      </c>
    </row>
    <row r="365" spans="1:13" x14ac:dyDescent="0.25">
      <c r="A365" s="13" t="s">
        <v>648</v>
      </c>
      <c r="B365" s="14"/>
      <c r="C365" s="14" t="str">
        <f>VLOOKUP(A365,Sheet2!$1:$1012,2,0)</f>
        <v>Cá nục sốt cà</v>
      </c>
      <c r="D365" s="15">
        <f t="shared" ref="D365:M365" si="66">SUM(D366:D375)</f>
        <v>100</v>
      </c>
      <c r="E365" s="15">
        <f t="shared" si="66"/>
        <v>96.72</v>
      </c>
      <c r="F365" s="15">
        <f t="shared" si="66"/>
        <v>42</v>
      </c>
      <c r="G365" s="15">
        <f t="shared" si="66"/>
        <v>84.864999999999995</v>
      </c>
      <c r="H365" s="15">
        <f t="shared" si="66"/>
        <v>8.5824599999999993</v>
      </c>
      <c r="I365" s="15">
        <f t="shared" si="66"/>
        <v>0.47696</v>
      </c>
      <c r="J365" s="15">
        <f t="shared" si="66"/>
        <v>3.8775200000000005</v>
      </c>
      <c r="K365" s="15">
        <f t="shared" si="66"/>
        <v>2.5574700000000004</v>
      </c>
      <c r="L365" s="15">
        <f t="shared" si="66"/>
        <v>0.30217000000000005</v>
      </c>
      <c r="M365" s="15">
        <f t="shared" si="66"/>
        <v>24</v>
      </c>
    </row>
    <row r="366" spans="1:13" x14ac:dyDescent="0.25">
      <c r="A366" s="16"/>
      <c r="B366" s="23">
        <v>8020</v>
      </c>
      <c r="C366" s="16" t="str">
        <f>VLOOKUP($B366,'Nguyên liệu'!$1:$1003,2,0)</f>
        <v>Cá nục</v>
      </c>
      <c r="D366" s="22">
        <v>40</v>
      </c>
      <c r="E366" s="19">
        <f t="shared" ref="E366:E375" si="67">D366*(100-F366)%</f>
        <v>40</v>
      </c>
      <c r="F366" s="16">
        <f>VLOOKUP($B366,'Nguyên liệu'!$1:$1003,3,0)</f>
        <v>0</v>
      </c>
      <c r="G366" s="19">
        <f>VLOOKUP($B366,'Nguyên liệu'!$1:$1003,4,0)*D366/100</f>
        <v>44.4</v>
      </c>
      <c r="H366" s="19">
        <f>VLOOKUP($B366,'Nguyên liệu'!$1:$1003,5,0)*E366/100</f>
        <v>8.08</v>
      </c>
      <c r="I366" s="19">
        <f>VLOOKUP($B366,'Nguyên liệu'!$1:$1003,6,0)*E366/100</f>
        <v>0</v>
      </c>
      <c r="J366" s="19">
        <f>VLOOKUP($B366,'Nguyên liệu'!$1:$1003,7,0)*E366/100</f>
        <v>1.32</v>
      </c>
      <c r="K366" s="19">
        <f>VLOOKUP($B366,'Nguyên liệu'!$1:$1003,8,0)*E366/100</f>
        <v>0</v>
      </c>
      <c r="L366" s="19">
        <f>VLOOKUP($B366,'Nguyên liệu'!$1:$1003,9,0)*E366/100</f>
        <v>0</v>
      </c>
      <c r="M366" s="19">
        <f>VLOOKUP($B366,'Nguyên liệu'!$1:$1003,10,0)*E366/100</f>
        <v>24</v>
      </c>
    </row>
    <row r="367" spans="1:13" x14ac:dyDescent="0.25">
      <c r="A367" s="16"/>
      <c r="B367" s="23">
        <v>4005</v>
      </c>
      <c r="C367" s="16" t="str">
        <f>VLOOKUP($B367,'Nguyên liệu'!$1:$1003,2,0)</f>
        <v>Cà chua</v>
      </c>
      <c r="D367" s="22">
        <v>25</v>
      </c>
      <c r="E367" s="19">
        <f t="shared" si="67"/>
        <v>23.75</v>
      </c>
      <c r="F367" s="16">
        <f>VLOOKUP($B367,'Nguyên liệu'!$1:$1003,3,0)</f>
        <v>5</v>
      </c>
      <c r="G367" s="19">
        <f>VLOOKUP($B367,'Nguyên liệu'!$1:$1003,4,0)*D367/100</f>
        <v>5</v>
      </c>
      <c r="H367" s="19">
        <f>VLOOKUP($B367,'Nguyên liệu'!$1:$1003,5,0)*E367/100</f>
        <v>0.14249999999999999</v>
      </c>
      <c r="I367" s="19">
        <f>VLOOKUP($B367,'Nguyên liệu'!$1:$1003,6,0)*E367/100</f>
        <v>0.14249999999999999</v>
      </c>
      <c r="J367" s="19">
        <f>VLOOKUP($B367,'Nguyên liệu'!$1:$1003,7,0)*E367/100</f>
        <v>4.7500000000000001E-2</v>
      </c>
      <c r="K367" s="19">
        <f>VLOOKUP($B367,'Nguyên liệu'!$1:$1003,8,0)*E367/100</f>
        <v>4.7500000000000001E-2</v>
      </c>
      <c r="L367" s="19">
        <f>VLOOKUP($B367,'Nguyên liệu'!$1:$1003,9,0)*E367/100</f>
        <v>0.19</v>
      </c>
      <c r="M367" s="19">
        <f>VLOOKUP($B367,'Nguyên liệu'!$1:$1003,10,0)*E367/100</f>
        <v>0</v>
      </c>
    </row>
    <row r="368" spans="1:13" x14ac:dyDescent="0.25">
      <c r="A368" s="16"/>
      <c r="B368" s="23">
        <v>4039</v>
      </c>
      <c r="C368" s="16" t="str">
        <f>VLOOKUP($B368,'Nguyên liệu'!$1:$1003,2,0)</f>
        <v>Hành tây</v>
      </c>
      <c r="D368" s="22">
        <v>9</v>
      </c>
      <c r="E368" s="19">
        <f t="shared" si="67"/>
        <v>7.47</v>
      </c>
      <c r="F368" s="16">
        <f>VLOOKUP($B368,'Nguyên liệu'!$1:$1003,3,0)</f>
        <v>17</v>
      </c>
      <c r="G368" s="19">
        <f>VLOOKUP($B368,'Nguyên liệu'!$1:$1003,4,0)*D368/100</f>
        <v>3.69</v>
      </c>
      <c r="H368" s="19">
        <f>VLOOKUP($B368,'Nguyên liệu'!$1:$1003,5,0)*E368/100</f>
        <v>0.13446</v>
      </c>
      <c r="I368" s="19">
        <f>VLOOKUP($B368,'Nguyên liệu'!$1:$1003,6,0)*E368/100</f>
        <v>0.13446</v>
      </c>
      <c r="J368" s="19">
        <f>VLOOKUP($B368,'Nguyên liệu'!$1:$1003,7,0)*E368/100</f>
        <v>7.4700000000000001E-3</v>
      </c>
      <c r="K368" s="19">
        <f>VLOOKUP($B368,'Nguyên liệu'!$1:$1003,8,0)*E368/100</f>
        <v>7.4700000000000001E-3</v>
      </c>
      <c r="L368" s="19">
        <f>VLOOKUP($B368,'Nguyên liệu'!$1:$1003,9,0)*E368/100</f>
        <v>8.2170000000000007E-2</v>
      </c>
      <c r="M368" s="19">
        <f>VLOOKUP($B368,'Nguyên liệu'!$1:$1003,10,0)*E368/100</f>
        <v>0</v>
      </c>
    </row>
    <row r="369" spans="1:13" x14ac:dyDescent="0.25">
      <c r="A369" s="16"/>
      <c r="B369" s="23">
        <v>4103</v>
      </c>
      <c r="C369" s="16" t="str">
        <f>VLOOKUP($B369,'Nguyên liệu'!$1:$1003,2,0)</f>
        <v xml:space="preserve">Tỏi ta </v>
      </c>
      <c r="D369" s="22">
        <v>2.5</v>
      </c>
      <c r="E369" s="19">
        <f t="shared" si="67"/>
        <v>2</v>
      </c>
      <c r="F369" s="16">
        <f>VLOOKUP($B369,'Nguyên liệu'!$1:$1003,3,0)</f>
        <v>20</v>
      </c>
      <c r="G369" s="19">
        <f>VLOOKUP($B369,'Nguyên liệu'!$1:$1003,4,0)*D369/100</f>
        <v>3.0249999999999999</v>
      </c>
      <c r="H369" s="19">
        <f>VLOOKUP($B369,'Nguyên liệu'!$1:$1003,5,0)*E369/100</f>
        <v>0.12</v>
      </c>
      <c r="I369" s="19">
        <f>VLOOKUP($B369,'Nguyên liệu'!$1:$1003,6,0)*E369/100</f>
        <v>0.12</v>
      </c>
      <c r="J369" s="19">
        <f>VLOOKUP($B369,'Nguyên liệu'!$1:$1003,7,0)*E369/100</f>
        <v>0.01</v>
      </c>
      <c r="K369" s="19">
        <f>VLOOKUP($B369,'Nguyên liệu'!$1:$1003,8,0)*E369/100</f>
        <v>0.01</v>
      </c>
      <c r="L369" s="19">
        <f>VLOOKUP($B369,'Nguyên liệu'!$1:$1003,9,0)*E369/100</f>
        <v>0.03</v>
      </c>
      <c r="M369" s="19">
        <f>VLOOKUP($B369,'Nguyên liệu'!$1:$1003,10,0)*E369/100</f>
        <v>0</v>
      </c>
    </row>
    <row r="370" spans="1:13" x14ac:dyDescent="0.25">
      <c r="A370" s="16"/>
      <c r="B370" s="23">
        <v>14006</v>
      </c>
      <c r="C370" s="16" t="str">
        <f>VLOOKUP($B370,'Nguyên liệu'!$1:$1003,2,0)</f>
        <v>Nước dừa non tươi</v>
      </c>
      <c r="D370" s="22">
        <v>20</v>
      </c>
      <c r="E370" s="19">
        <f t="shared" si="67"/>
        <v>20</v>
      </c>
      <c r="F370" s="16">
        <f>VLOOKUP($B370,'Nguyên liệu'!$1:$1003,3,0)</f>
        <v>0</v>
      </c>
      <c r="G370" s="19">
        <f>VLOOKUP($B370,'Nguyên liệu'!$1:$1003,4,0)*D370/100</f>
        <v>4.2</v>
      </c>
      <c r="H370" s="19">
        <f>VLOOKUP($B370,'Nguyên liệu'!$1:$1003,5,0)*E370/100</f>
        <v>0.08</v>
      </c>
      <c r="I370" s="19">
        <f>VLOOKUP($B370,'Nguyên liệu'!$1:$1003,6,0)*E370/100</f>
        <v>0.08</v>
      </c>
      <c r="J370" s="19">
        <f>VLOOKUP($B370,'Nguyên liệu'!$1:$1003,7,0)*E370/100</f>
        <v>0</v>
      </c>
      <c r="K370" s="19">
        <f>VLOOKUP($B370,'Nguyên liệu'!$1:$1003,8,0)*E370/100</f>
        <v>0</v>
      </c>
      <c r="L370" s="19">
        <f>VLOOKUP($B370,'Nguyên liệu'!$1:$1003,9,0)*E370/100</f>
        <v>0</v>
      </c>
      <c r="M370" s="19">
        <f>VLOOKUP($B370,'Nguyên liệu'!$1:$1003,10,0)*E370/100</f>
        <v>0</v>
      </c>
    </row>
    <row r="371" spans="1:13" x14ac:dyDescent="0.25">
      <c r="A371" s="16"/>
      <c r="B371" s="23">
        <v>12013</v>
      </c>
      <c r="C371" s="16" t="str">
        <f>VLOOKUP($B371,'Nguyên liệu'!$1:$1003,2,0)</f>
        <v>Đường cát</v>
      </c>
      <c r="D371" s="22">
        <v>0.5</v>
      </c>
      <c r="E371" s="19">
        <f t="shared" si="67"/>
        <v>0.5</v>
      </c>
      <c r="F371" s="16">
        <f>VLOOKUP($B371,'Nguyên liệu'!$1:$1003,3,0)</f>
        <v>0</v>
      </c>
      <c r="G371" s="19">
        <f>VLOOKUP($B371,'Nguyên liệu'!$1:$1003,4,0)*D371/100</f>
        <v>1.95</v>
      </c>
      <c r="H371" s="19">
        <f>VLOOKUP($B371,'Nguyên liệu'!$1:$1003,5,0)*E371/100</f>
        <v>0</v>
      </c>
      <c r="I371" s="19">
        <f>VLOOKUP($B371,'Nguyên liệu'!$1:$1003,6,0)*E371/100</f>
        <v>0</v>
      </c>
      <c r="J371" s="19">
        <f>VLOOKUP($B371,'Nguyên liệu'!$1:$1003,7,0)*E371/100</f>
        <v>0</v>
      </c>
      <c r="K371" s="19">
        <f>VLOOKUP($B371,'Nguyên liệu'!$1:$1003,8,0)*E371/100</f>
        <v>0</v>
      </c>
      <c r="L371" s="19">
        <f>VLOOKUP($B371,'Nguyên liệu'!$1:$1003,9,0)*E371/100</f>
        <v>0</v>
      </c>
      <c r="M371" s="19">
        <f>VLOOKUP($B371,'Nguyên liệu'!$1:$1003,10,0)*E371/100</f>
        <v>0</v>
      </c>
    </row>
    <row r="372" spans="1:13" x14ac:dyDescent="0.25">
      <c r="A372" s="16"/>
      <c r="B372" s="23">
        <v>13017</v>
      </c>
      <c r="C372" s="16" t="str">
        <f>VLOOKUP($B372,'Nguyên liệu'!$1:$1003,2,0)</f>
        <v>Nước mắm cá</v>
      </c>
      <c r="D372" s="22">
        <v>0.5</v>
      </c>
      <c r="E372" s="19">
        <f t="shared" si="67"/>
        <v>0.5</v>
      </c>
      <c r="F372" s="16">
        <f>VLOOKUP($B372,'Nguyên liệu'!$1:$1003,3,0)</f>
        <v>0</v>
      </c>
      <c r="G372" s="19">
        <f>VLOOKUP($B372,'Nguyên liệu'!$1:$1003,4,0)*D372/100</f>
        <v>0.17499999999999999</v>
      </c>
      <c r="H372" s="19">
        <f>VLOOKUP($B372,'Nguyên liệu'!$1:$1003,5,0)*E372/100</f>
        <v>2.5499999999999998E-2</v>
      </c>
      <c r="I372" s="19">
        <f>VLOOKUP($B372,'Nguyên liệu'!$1:$1003,6,0)*E372/100</f>
        <v>0</v>
      </c>
      <c r="J372" s="19">
        <f>VLOOKUP($B372,'Nguyên liệu'!$1:$1003,7,0)*E372/100</f>
        <v>5.0000000000000002E-5</v>
      </c>
      <c r="K372" s="19">
        <f>VLOOKUP($B372,'Nguyên liệu'!$1:$1003,8,0)*E372/100</f>
        <v>0</v>
      </c>
      <c r="L372" s="19">
        <f>VLOOKUP($B372,'Nguyên liệu'!$1:$1003,9,0)*E372/100</f>
        <v>0</v>
      </c>
      <c r="M372" s="19">
        <f>VLOOKUP($B372,'Nguyên liệu'!$1:$1003,10,0)*E372/100</f>
        <v>0</v>
      </c>
    </row>
    <row r="373" spans="1:13" x14ac:dyDescent="0.25">
      <c r="A373" s="16"/>
      <c r="B373" s="23">
        <v>6002</v>
      </c>
      <c r="C373" s="16" t="str">
        <f>VLOOKUP($B373,'Nguyên liệu'!$1:$1003,2,0)</f>
        <v>Dầu thảo mộc (lạc, vừng, cám...)</v>
      </c>
      <c r="D373" s="22">
        <v>2.5</v>
      </c>
      <c r="E373" s="19">
        <f t="shared" si="67"/>
        <v>2.5</v>
      </c>
      <c r="F373" s="16">
        <f>VLOOKUP($B373,'Nguyên liệu'!$1:$1003,3,0)</f>
        <v>0</v>
      </c>
      <c r="G373" s="19">
        <f>VLOOKUP($B373,'Nguyên liệu'!$1:$1003,4,0)*D373/100</f>
        <v>22.425000000000001</v>
      </c>
      <c r="H373" s="19">
        <f>VLOOKUP($B373,'Nguyên liệu'!$1:$1003,5,0)*E373/100</f>
        <v>0</v>
      </c>
      <c r="I373" s="19">
        <f>VLOOKUP($B373,'Nguyên liệu'!$1:$1003,6,0)*E373/100</f>
        <v>0</v>
      </c>
      <c r="J373" s="19">
        <f>VLOOKUP($B373,'Nguyên liệu'!$1:$1003,7,0)*E373/100</f>
        <v>2.4925000000000002</v>
      </c>
      <c r="K373" s="19">
        <f>VLOOKUP($B373,'Nguyên liệu'!$1:$1003,8,0)*E373/100</f>
        <v>2.4925000000000002</v>
      </c>
      <c r="L373" s="19">
        <f>VLOOKUP($B373,'Nguyên liệu'!$1:$1003,9,0)*E373/100</f>
        <v>0</v>
      </c>
      <c r="M373" s="19">
        <f>VLOOKUP($B373,'Nguyên liệu'!$1:$1003,10,0)*E373/100</f>
        <v>0</v>
      </c>
    </row>
    <row r="374" spans="1:13" x14ac:dyDescent="0.25">
      <c r="A374" s="16"/>
      <c r="B374" s="20" t="s">
        <v>33</v>
      </c>
      <c r="C374" s="16">
        <f>VLOOKUP($B374,'Nguyên liệu'!$1:$1003,2,0)</f>
        <v>0</v>
      </c>
      <c r="D374" s="21">
        <v>0</v>
      </c>
      <c r="E374" s="19">
        <f t="shared" si="67"/>
        <v>0</v>
      </c>
      <c r="F374" s="16">
        <f>VLOOKUP($B374,'Nguyên liệu'!$1:$1003,3,0)</f>
        <v>0</v>
      </c>
      <c r="G374" s="19">
        <f>VLOOKUP($B374,'Nguyên liệu'!$1:$1003,4,0)*D374/100</f>
        <v>0</v>
      </c>
      <c r="H374" s="19">
        <f>VLOOKUP($B374,'Nguyên liệu'!$1:$1003,5,0)*E374/100</f>
        <v>0</v>
      </c>
      <c r="I374" s="19">
        <f>VLOOKUP($B374,'Nguyên liệu'!$1:$1003,6,0)*E374/100</f>
        <v>0</v>
      </c>
      <c r="J374" s="19">
        <f>VLOOKUP($B374,'Nguyên liệu'!$1:$1003,7,0)*E374/100</f>
        <v>0</v>
      </c>
      <c r="K374" s="19">
        <f>VLOOKUP($B374,'Nguyên liệu'!$1:$1003,8,0)*E374/100</f>
        <v>0</v>
      </c>
      <c r="L374" s="19">
        <f>VLOOKUP($B374,'Nguyên liệu'!$1:$1003,9,0)*E374/100</f>
        <v>0</v>
      </c>
      <c r="M374" s="19">
        <f>VLOOKUP($B374,'Nguyên liệu'!$1:$1003,10,0)*E374/100</f>
        <v>0</v>
      </c>
    </row>
    <row r="375" spans="1:13" x14ac:dyDescent="0.25">
      <c r="A375" s="16"/>
      <c r="B375" s="20" t="s">
        <v>33</v>
      </c>
      <c r="C375" s="16">
        <f>VLOOKUP($B375,'Nguyên liệu'!$1:$1003,2,0)</f>
        <v>0</v>
      </c>
      <c r="D375" s="21">
        <v>0</v>
      </c>
      <c r="E375" s="19">
        <f t="shared" si="67"/>
        <v>0</v>
      </c>
      <c r="F375" s="16">
        <f>VLOOKUP($B375,'Nguyên liệu'!$1:$1003,3,0)</f>
        <v>0</v>
      </c>
      <c r="G375" s="19">
        <f>VLOOKUP($B375,'Nguyên liệu'!$1:$1003,4,0)*D375/100</f>
        <v>0</v>
      </c>
      <c r="H375" s="19">
        <f>VLOOKUP($B375,'Nguyên liệu'!$1:$1003,5,0)*E375/100</f>
        <v>0</v>
      </c>
      <c r="I375" s="19">
        <f>VLOOKUP($B375,'Nguyên liệu'!$1:$1003,6,0)*E375/100</f>
        <v>0</v>
      </c>
      <c r="J375" s="19">
        <f>VLOOKUP($B375,'Nguyên liệu'!$1:$1003,7,0)*E375/100</f>
        <v>0</v>
      </c>
      <c r="K375" s="19">
        <f>VLOOKUP($B375,'Nguyên liệu'!$1:$1003,8,0)*E375/100</f>
        <v>0</v>
      </c>
      <c r="L375" s="19">
        <f>VLOOKUP($B375,'Nguyên liệu'!$1:$1003,9,0)*E375/100</f>
        <v>0</v>
      </c>
      <c r="M375" s="19">
        <f>VLOOKUP($B375,'Nguyên liệu'!$1:$1003,10,0)*E375/100</f>
        <v>0</v>
      </c>
    </row>
    <row r="376" spans="1:13" x14ac:dyDescent="0.25">
      <c r="A376" s="13" t="s">
        <v>650</v>
      </c>
      <c r="B376" s="14"/>
      <c r="C376" s="14" t="str">
        <f>VLOOKUP(A376,Sheet2!$1:$1012,2,0)</f>
        <v>Nấm rơm kho tộ</v>
      </c>
      <c r="D376" s="15">
        <f t="shared" ref="D376:M376" si="68">SUM(D377:D386)</f>
        <v>100</v>
      </c>
      <c r="E376" s="15">
        <f t="shared" si="68"/>
        <v>93</v>
      </c>
      <c r="F376" s="15">
        <f t="shared" si="68"/>
        <v>10</v>
      </c>
      <c r="G376" s="15">
        <f t="shared" si="68"/>
        <v>73.284999999999997</v>
      </c>
      <c r="H376" s="15">
        <f t="shared" si="68"/>
        <v>2.4990000000000001</v>
      </c>
      <c r="I376" s="15">
        <f t="shared" si="68"/>
        <v>2.4990000000000001</v>
      </c>
      <c r="J376" s="15">
        <f t="shared" si="68"/>
        <v>5.1188000000000002</v>
      </c>
      <c r="K376" s="15">
        <f t="shared" si="68"/>
        <v>5.1188000000000002</v>
      </c>
      <c r="L376" s="15">
        <f t="shared" si="68"/>
        <v>1.2115</v>
      </c>
      <c r="M376" s="15">
        <f t="shared" si="68"/>
        <v>0</v>
      </c>
    </row>
    <row r="377" spans="1:13" x14ac:dyDescent="0.25">
      <c r="A377" s="16"/>
      <c r="B377" s="23">
        <v>4125</v>
      </c>
      <c r="C377" s="16" t="str">
        <f>VLOOKUP($B377,'Nguyên liệu'!$1:$1003,2,0)</f>
        <v>Nấm rơm</v>
      </c>
      <c r="D377" s="22">
        <v>70</v>
      </c>
      <c r="E377" s="19">
        <f t="shared" ref="E377:E386" si="69">D377*(100-F377)%</f>
        <v>63</v>
      </c>
      <c r="F377" s="16">
        <f>VLOOKUP($B377,'Nguyên liệu'!$1:$1003,3,0)</f>
        <v>10</v>
      </c>
      <c r="G377" s="19">
        <f>VLOOKUP($B377,'Nguyên liệu'!$1:$1003,4,0)*D377/100</f>
        <v>39.9</v>
      </c>
      <c r="H377" s="19">
        <f>VLOOKUP($B377,'Nguyên liệu'!$1:$1003,5,0)*E377/100</f>
        <v>2.2680000000000002</v>
      </c>
      <c r="I377" s="19">
        <f>VLOOKUP($B377,'Nguyên liệu'!$1:$1003,6,0)*E377/100</f>
        <v>2.2680000000000002</v>
      </c>
      <c r="J377" s="19">
        <f>VLOOKUP($B377,'Nguyên liệu'!$1:$1003,7,0)*E377/100</f>
        <v>2.016</v>
      </c>
      <c r="K377" s="19">
        <f>VLOOKUP($B377,'Nguyên liệu'!$1:$1003,8,0)*E377/100</f>
        <v>2.016</v>
      </c>
      <c r="L377" s="19">
        <f>VLOOKUP($B377,'Nguyên liệu'!$1:$1003,9,0)*E377/100</f>
        <v>0.69300000000000006</v>
      </c>
      <c r="M377" s="19">
        <f>VLOOKUP($B377,'Nguyên liệu'!$1:$1003,10,0)*E377/100</f>
        <v>0</v>
      </c>
    </row>
    <row r="378" spans="1:13" x14ac:dyDescent="0.25">
      <c r="A378" s="16"/>
      <c r="B378" s="23">
        <v>13022</v>
      </c>
      <c r="C378" s="16" t="str">
        <f>VLOOKUP($B378,'Nguyên liệu'!$1:$1003,2,0)</f>
        <v>Xì dầu</v>
      </c>
      <c r="D378" s="22">
        <v>2</v>
      </c>
      <c r="E378" s="19">
        <f t="shared" si="69"/>
        <v>2</v>
      </c>
      <c r="F378" s="16">
        <f>VLOOKUP($B378,'Nguyên liệu'!$1:$1003,3,0)</f>
        <v>0</v>
      </c>
      <c r="G378" s="19">
        <f>VLOOKUP($B378,'Nguyên liệu'!$1:$1003,4,0)*D378/100</f>
        <v>1.06</v>
      </c>
      <c r="H378" s="19">
        <f>VLOOKUP($B378,'Nguyên liệu'!$1:$1003,5,0)*E378/100</f>
        <v>0.126</v>
      </c>
      <c r="I378" s="19">
        <f>VLOOKUP($B378,'Nguyên liệu'!$1:$1003,6,0)*E378/100</f>
        <v>0.126</v>
      </c>
      <c r="J378" s="19">
        <f>VLOOKUP($B378,'Nguyên liệu'!$1:$1003,7,0)*E378/100</f>
        <v>8.0000000000000004E-4</v>
      </c>
      <c r="K378" s="19">
        <f>VLOOKUP($B378,'Nguyên liệu'!$1:$1003,8,0)*E378/100</f>
        <v>8.0000000000000004E-4</v>
      </c>
      <c r="L378" s="19">
        <f>VLOOKUP($B378,'Nguyên liệu'!$1:$1003,9,0)*E378/100</f>
        <v>1.6E-2</v>
      </c>
      <c r="M378" s="19">
        <f>VLOOKUP($B378,'Nguyên liệu'!$1:$1003,10,0)*E378/100</f>
        <v>0</v>
      </c>
    </row>
    <row r="379" spans="1:13" x14ac:dyDescent="0.25">
      <c r="A379" s="16"/>
      <c r="B379" s="23">
        <v>13004</v>
      </c>
      <c r="C379" s="16" t="str">
        <f>VLOOKUP($B379,'Nguyên liệu'!$1:$1003,2,0)</f>
        <v>Hạt tiêu</v>
      </c>
      <c r="D379" s="22">
        <v>1.5</v>
      </c>
      <c r="E379" s="19">
        <f t="shared" si="69"/>
        <v>1.5</v>
      </c>
      <c r="F379" s="16">
        <f>VLOOKUP($B379,'Nguyên liệu'!$1:$1003,3,0)</f>
        <v>0</v>
      </c>
      <c r="G379" s="19">
        <f>VLOOKUP($B379,'Nguyên liệu'!$1:$1003,4,0)*D379/100</f>
        <v>3.4649999999999999</v>
      </c>
      <c r="H379" s="19">
        <f>VLOOKUP($B379,'Nguyên liệu'!$1:$1003,5,0)*E379/100</f>
        <v>0.105</v>
      </c>
      <c r="I379" s="19">
        <f>VLOOKUP($B379,'Nguyên liệu'!$1:$1003,6,0)*E379/100</f>
        <v>0.105</v>
      </c>
      <c r="J379" s="19">
        <f>VLOOKUP($B379,'Nguyên liệu'!$1:$1003,7,0)*E379/100</f>
        <v>0.11100000000000002</v>
      </c>
      <c r="K379" s="19">
        <f>VLOOKUP($B379,'Nguyên liệu'!$1:$1003,8,0)*E379/100</f>
        <v>0.11100000000000002</v>
      </c>
      <c r="L379" s="19">
        <f>VLOOKUP($B379,'Nguyên liệu'!$1:$1003,9,0)*E379/100</f>
        <v>0.50249999999999995</v>
      </c>
      <c r="M379" s="19">
        <f>VLOOKUP($B379,'Nguyên liệu'!$1:$1003,10,0)*E379/100</f>
        <v>0</v>
      </c>
    </row>
    <row r="380" spans="1:13" x14ac:dyDescent="0.25">
      <c r="A380" s="16"/>
      <c r="B380" s="23">
        <v>12013</v>
      </c>
      <c r="C380" s="16" t="str">
        <f>VLOOKUP($B380,'Nguyên liệu'!$1:$1003,2,0)</f>
        <v>Đường cát</v>
      </c>
      <c r="D380" s="22">
        <v>0.5</v>
      </c>
      <c r="E380" s="19">
        <f t="shared" si="69"/>
        <v>0.5</v>
      </c>
      <c r="F380" s="16">
        <f>VLOOKUP($B380,'Nguyên liệu'!$1:$1003,3,0)</f>
        <v>0</v>
      </c>
      <c r="G380" s="19">
        <f>VLOOKUP($B380,'Nguyên liệu'!$1:$1003,4,0)*D380/100</f>
        <v>1.95</v>
      </c>
      <c r="H380" s="19">
        <f>VLOOKUP($B380,'Nguyên liệu'!$1:$1003,5,0)*E380/100</f>
        <v>0</v>
      </c>
      <c r="I380" s="19">
        <f>VLOOKUP($B380,'Nguyên liệu'!$1:$1003,6,0)*E380/100</f>
        <v>0</v>
      </c>
      <c r="J380" s="19">
        <f>VLOOKUP($B380,'Nguyên liệu'!$1:$1003,7,0)*E380/100</f>
        <v>0</v>
      </c>
      <c r="K380" s="19">
        <f>VLOOKUP($B380,'Nguyên liệu'!$1:$1003,8,0)*E380/100</f>
        <v>0</v>
      </c>
      <c r="L380" s="19">
        <f>VLOOKUP($B380,'Nguyên liệu'!$1:$1003,9,0)*E380/100</f>
        <v>0</v>
      </c>
      <c r="M380" s="19">
        <f>VLOOKUP($B380,'Nguyên liệu'!$1:$1003,10,0)*E380/100</f>
        <v>0</v>
      </c>
    </row>
    <row r="381" spans="1:13" x14ac:dyDescent="0.25">
      <c r="A381" s="16"/>
      <c r="B381" s="23">
        <v>6002</v>
      </c>
      <c r="C381" s="16" t="str">
        <f>VLOOKUP($B381,'Nguyên liệu'!$1:$1003,2,0)</f>
        <v>Dầu thảo mộc (lạc, vừng, cám...)</v>
      </c>
      <c r="D381" s="18">
        <v>3</v>
      </c>
      <c r="E381" s="19">
        <f t="shared" si="69"/>
        <v>3</v>
      </c>
      <c r="F381" s="16">
        <f>VLOOKUP($B381,'Nguyên liệu'!$1:$1003,3,0)</f>
        <v>0</v>
      </c>
      <c r="G381" s="19">
        <f>VLOOKUP($B381,'Nguyên liệu'!$1:$1003,4,0)*D381/100</f>
        <v>26.91</v>
      </c>
      <c r="H381" s="19">
        <f>VLOOKUP($B381,'Nguyên liệu'!$1:$1003,5,0)*E381/100</f>
        <v>0</v>
      </c>
      <c r="I381" s="19">
        <f>VLOOKUP($B381,'Nguyên liệu'!$1:$1003,6,0)*E381/100</f>
        <v>0</v>
      </c>
      <c r="J381" s="19">
        <f>VLOOKUP($B381,'Nguyên liệu'!$1:$1003,7,0)*E381/100</f>
        <v>2.9910000000000001</v>
      </c>
      <c r="K381" s="19">
        <f>VLOOKUP($B381,'Nguyên liệu'!$1:$1003,8,0)*E381/100</f>
        <v>2.9910000000000001</v>
      </c>
      <c r="L381" s="19">
        <f>VLOOKUP($B381,'Nguyên liệu'!$1:$1003,9,0)*E381/100</f>
        <v>0</v>
      </c>
      <c r="M381" s="19">
        <f>VLOOKUP($B381,'Nguyên liệu'!$1:$1003,10,0)*E381/100</f>
        <v>0</v>
      </c>
    </row>
    <row r="382" spans="1:13" x14ac:dyDescent="0.25">
      <c r="A382" s="16"/>
      <c r="B382" s="23">
        <v>1000</v>
      </c>
      <c r="C382" s="16" t="str">
        <f>VLOOKUP($B382,'Nguyên liệu'!$1:$1003,2,0)</f>
        <v>Nước</v>
      </c>
      <c r="D382" s="22">
        <v>23</v>
      </c>
      <c r="E382" s="19">
        <f t="shared" si="69"/>
        <v>23</v>
      </c>
      <c r="F382" s="16">
        <f>VLOOKUP($B382,'Nguyên liệu'!$1:$1003,3,0)</f>
        <v>0</v>
      </c>
      <c r="G382" s="19">
        <f>VLOOKUP($B382,'Nguyên liệu'!$1:$1003,4,0)*D382/100</f>
        <v>0</v>
      </c>
      <c r="H382" s="19">
        <f>VLOOKUP($B382,'Nguyên liệu'!$1:$1003,5,0)*E382/100</f>
        <v>0</v>
      </c>
      <c r="I382" s="19">
        <f>VLOOKUP($B382,'Nguyên liệu'!$1:$1003,6,0)*E382/100</f>
        <v>0</v>
      </c>
      <c r="J382" s="19">
        <f>VLOOKUP($B382,'Nguyên liệu'!$1:$1003,7,0)*E382/100</f>
        <v>0</v>
      </c>
      <c r="K382" s="19">
        <f>VLOOKUP($B382,'Nguyên liệu'!$1:$1003,8,0)*E382/100</f>
        <v>0</v>
      </c>
      <c r="L382" s="19">
        <f>VLOOKUP($B382,'Nguyên liệu'!$1:$1003,9,0)*E382/100</f>
        <v>0</v>
      </c>
      <c r="M382" s="19">
        <f>VLOOKUP($B382,'Nguyên liệu'!$1:$1003,10,0)*E382/100</f>
        <v>0</v>
      </c>
    </row>
    <row r="383" spans="1:13" x14ac:dyDescent="0.25">
      <c r="A383" s="16"/>
      <c r="B383" s="20" t="s">
        <v>33</v>
      </c>
      <c r="C383" s="16">
        <f>VLOOKUP($B383,'Nguyên liệu'!$1:$1003,2,0)</f>
        <v>0</v>
      </c>
      <c r="D383" s="21">
        <v>0</v>
      </c>
      <c r="E383" s="19">
        <f t="shared" si="69"/>
        <v>0</v>
      </c>
      <c r="F383" s="16">
        <f>VLOOKUP($B383,'Nguyên liệu'!$1:$1003,3,0)</f>
        <v>0</v>
      </c>
      <c r="G383" s="19">
        <f>VLOOKUP($B383,'Nguyên liệu'!$1:$1003,4,0)*D383/100</f>
        <v>0</v>
      </c>
      <c r="H383" s="19">
        <f>VLOOKUP($B383,'Nguyên liệu'!$1:$1003,5,0)*E383/100</f>
        <v>0</v>
      </c>
      <c r="I383" s="19">
        <f>VLOOKUP($B383,'Nguyên liệu'!$1:$1003,6,0)*E383/100</f>
        <v>0</v>
      </c>
      <c r="J383" s="19">
        <f>VLOOKUP($B383,'Nguyên liệu'!$1:$1003,7,0)*E383/100</f>
        <v>0</v>
      </c>
      <c r="K383" s="19">
        <f>VLOOKUP($B383,'Nguyên liệu'!$1:$1003,8,0)*E383/100</f>
        <v>0</v>
      </c>
      <c r="L383" s="19">
        <f>VLOOKUP($B383,'Nguyên liệu'!$1:$1003,9,0)*E383/100</f>
        <v>0</v>
      </c>
      <c r="M383" s="19">
        <f>VLOOKUP($B383,'Nguyên liệu'!$1:$1003,10,0)*E383/100</f>
        <v>0</v>
      </c>
    </row>
    <row r="384" spans="1:13" x14ac:dyDescent="0.25">
      <c r="A384" s="16"/>
      <c r="B384" s="20" t="s">
        <v>33</v>
      </c>
      <c r="C384" s="16">
        <f>VLOOKUP($B384,'Nguyên liệu'!$1:$1003,2,0)</f>
        <v>0</v>
      </c>
      <c r="D384" s="21">
        <v>0</v>
      </c>
      <c r="E384" s="19">
        <f t="shared" si="69"/>
        <v>0</v>
      </c>
      <c r="F384" s="16">
        <f>VLOOKUP($B384,'Nguyên liệu'!$1:$1003,3,0)</f>
        <v>0</v>
      </c>
      <c r="G384" s="19">
        <f>VLOOKUP($B384,'Nguyên liệu'!$1:$1003,4,0)*D384/100</f>
        <v>0</v>
      </c>
      <c r="H384" s="19">
        <f>VLOOKUP($B384,'Nguyên liệu'!$1:$1003,5,0)*E384/100</f>
        <v>0</v>
      </c>
      <c r="I384" s="19">
        <f>VLOOKUP($B384,'Nguyên liệu'!$1:$1003,6,0)*E384/100</f>
        <v>0</v>
      </c>
      <c r="J384" s="19">
        <f>VLOOKUP($B384,'Nguyên liệu'!$1:$1003,7,0)*E384/100</f>
        <v>0</v>
      </c>
      <c r="K384" s="19">
        <f>VLOOKUP($B384,'Nguyên liệu'!$1:$1003,8,0)*E384/100</f>
        <v>0</v>
      </c>
      <c r="L384" s="19">
        <f>VLOOKUP($B384,'Nguyên liệu'!$1:$1003,9,0)*E384/100</f>
        <v>0</v>
      </c>
      <c r="M384" s="19">
        <f>VLOOKUP($B384,'Nguyên liệu'!$1:$1003,10,0)*E384/100</f>
        <v>0</v>
      </c>
    </row>
    <row r="385" spans="1:13" x14ac:dyDescent="0.25">
      <c r="A385" s="16"/>
      <c r="B385" s="20" t="s">
        <v>33</v>
      </c>
      <c r="C385" s="16">
        <f>VLOOKUP($B385,'Nguyên liệu'!$1:$1003,2,0)</f>
        <v>0</v>
      </c>
      <c r="D385" s="21">
        <v>0</v>
      </c>
      <c r="E385" s="19">
        <f t="shared" si="69"/>
        <v>0</v>
      </c>
      <c r="F385" s="16">
        <f>VLOOKUP($B385,'Nguyên liệu'!$1:$1003,3,0)</f>
        <v>0</v>
      </c>
      <c r="G385" s="19">
        <f>VLOOKUP($B385,'Nguyên liệu'!$1:$1003,4,0)*D385/100</f>
        <v>0</v>
      </c>
      <c r="H385" s="19">
        <f>VLOOKUP($B385,'Nguyên liệu'!$1:$1003,5,0)*E385/100</f>
        <v>0</v>
      </c>
      <c r="I385" s="19">
        <f>VLOOKUP($B385,'Nguyên liệu'!$1:$1003,6,0)*E385/100</f>
        <v>0</v>
      </c>
      <c r="J385" s="19">
        <f>VLOOKUP($B385,'Nguyên liệu'!$1:$1003,7,0)*E385/100</f>
        <v>0</v>
      </c>
      <c r="K385" s="19">
        <f>VLOOKUP($B385,'Nguyên liệu'!$1:$1003,8,0)*E385/100</f>
        <v>0</v>
      </c>
      <c r="L385" s="19">
        <f>VLOOKUP($B385,'Nguyên liệu'!$1:$1003,9,0)*E385/100</f>
        <v>0</v>
      </c>
      <c r="M385" s="19">
        <f>VLOOKUP($B385,'Nguyên liệu'!$1:$1003,10,0)*E385/100</f>
        <v>0</v>
      </c>
    </row>
    <row r="386" spans="1:13" x14ac:dyDescent="0.25">
      <c r="A386" s="16"/>
      <c r="B386" s="20" t="s">
        <v>33</v>
      </c>
      <c r="C386" s="16">
        <f>VLOOKUP($B386,'Nguyên liệu'!$1:$1003,2,0)</f>
        <v>0</v>
      </c>
      <c r="D386" s="21">
        <v>0</v>
      </c>
      <c r="E386" s="19">
        <f t="shared" si="69"/>
        <v>0</v>
      </c>
      <c r="F386" s="16">
        <f>VLOOKUP($B386,'Nguyên liệu'!$1:$1003,3,0)</f>
        <v>0</v>
      </c>
      <c r="G386" s="19">
        <f>VLOOKUP($B386,'Nguyên liệu'!$1:$1003,4,0)*D386/100</f>
        <v>0</v>
      </c>
      <c r="H386" s="19">
        <f>VLOOKUP($B386,'Nguyên liệu'!$1:$1003,5,0)*E386/100</f>
        <v>0</v>
      </c>
      <c r="I386" s="19">
        <f>VLOOKUP($B386,'Nguyên liệu'!$1:$1003,6,0)*E386/100</f>
        <v>0</v>
      </c>
      <c r="J386" s="19">
        <f>VLOOKUP($B386,'Nguyên liệu'!$1:$1003,7,0)*E386/100</f>
        <v>0</v>
      </c>
      <c r="K386" s="19">
        <f>VLOOKUP($B386,'Nguyên liệu'!$1:$1003,8,0)*E386/100</f>
        <v>0</v>
      </c>
      <c r="L386" s="19">
        <f>VLOOKUP($B386,'Nguyên liệu'!$1:$1003,9,0)*E386/100</f>
        <v>0</v>
      </c>
      <c r="M386" s="19">
        <f>VLOOKUP($B386,'Nguyên liệu'!$1:$1003,10,0)*E386/100</f>
        <v>0</v>
      </c>
    </row>
    <row r="387" spans="1:13" x14ac:dyDescent="0.25">
      <c r="A387" s="13" t="s">
        <v>652</v>
      </c>
      <c r="B387" s="14"/>
      <c r="C387" s="14" t="str">
        <f>VLOOKUP(A387,Sheet2!$1:$1012,2,0)</f>
        <v>Cải thìa luộc</v>
      </c>
      <c r="D387" s="15">
        <f t="shared" ref="D387:M387" si="70">SUM(D388:D397)</f>
        <v>100</v>
      </c>
      <c r="E387" s="15">
        <f t="shared" si="70"/>
        <v>77.5</v>
      </c>
      <c r="F387" s="15">
        <f t="shared" si="70"/>
        <v>25</v>
      </c>
      <c r="G387" s="15">
        <f t="shared" si="70"/>
        <v>15.3</v>
      </c>
      <c r="H387" s="15">
        <f t="shared" si="70"/>
        <v>0.94499999999999995</v>
      </c>
      <c r="I387" s="15">
        <f t="shared" si="70"/>
        <v>0.94499999999999995</v>
      </c>
      <c r="J387" s="15">
        <f t="shared" si="70"/>
        <v>0.13500000000000001</v>
      </c>
      <c r="K387" s="15">
        <f t="shared" si="70"/>
        <v>0.13500000000000001</v>
      </c>
      <c r="L387" s="15">
        <f t="shared" si="70"/>
        <v>1.2150000000000001</v>
      </c>
      <c r="M387" s="15">
        <f t="shared" si="70"/>
        <v>0</v>
      </c>
    </row>
    <row r="388" spans="1:13" x14ac:dyDescent="0.25">
      <c r="A388" s="16"/>
      <c r="B388" s="23">
        <v>4015</v>
      </c>
      <c r="C388" s="16" t="str">
        <f>VLOOKUP($B388,'Nguyên liệu'!$1:$1003,2,0)</f>
        <v>Cải thìa (cải trắng)</v>
      </c>
      <c r="D388" s="22">
        <v>90</v>
      </c>
      <c r="E388" s="19">
        <f t="shared" ref="E388:E397" si="71">D388*(100-F388)%</f>
        <v>67.5</v>
      </c>
      <c r="F388" s="16">
        <f>VLOOKUP($B388,'Nguyên liệu'!$1:$1003,3,0)</f>
        <v>25</v>
      </c>
      <c r="G388" s="19">
        <f>VLOOKUP($B388,'Nguyên liệu'!$1:$1003,4,0)*D388/100</f>
        <v>15.3</v>
      </c>
      <c r="H388" s="19">
        <f>VLOOKUP($B388,'Nguyên liệu'!$1:$1003,5,0)*E388/100</f>
        <v>0.94499999999999995</v>
      </c>
      <c r="I388" s="19">
        <f>VLOOKUP($B388,'Nguyên liệu'!$1:$1003,6,0)*E388/100</f>
        <v>0.94499999999999995</v>
      </c>
      <c r="J388" s="19">
        <f>VLOOKUP($B388,'Nguyên liệu'!$1:$1003,7,0)*E388/100</f>
        <v>0.13500000000000001</v>
      </c>
      <c r="K388" s="19">
        <f>VLOOKUP($B388,'Nguyên liệu'!$1:$1003,8,0)*E388/100</f>
        <v>0.13500000000000001</v>
      </c>
      <c r="L388" s="19">
        <f>VLOOKUP($B388,'Nguyên liệu'!$1:$1003,9,0)*E388/100</f>
        <v>1.2150000000000001</v>
      </c>
      <c r="M388" s="19">
        <f>VLOOKUP($B388,'Nguyên liệu'!$1:$1003,10,0)*E388/100</f>
        <v>0</v>
      </c>
    </row>
    <row r="389" spans="1:13" x14ac:dyDescent="0.25">
      <c r="A389" s="16"/>
      <c r="B389" s="23">
        <v>1000</v>
      </c>
      <c r="C389" s="16" t="str">
        <f>VLOOKUP($B389,'Nguyên liệu'!$1:$1003,2,0)</f>
        <v>Nước</v>
      </c>
      <c r="D389" s="22">
        <v>10</v>
      </c>
      <c r="E389" s="19">
        <f t="shared" si="71"/>
        <v>10</v>
      </c>
      <c r="F389" s="16">
        <f>VLOOKUP($B389,'Nguyên liệu'!$1:$1003,3,0)</f>
        <v>0</v>
      </c>
      <c r="G389" s="19">
        <f>VLOOKUP($B389,'Nguyên liệu'!$1:$1003,4,0)*D389/100</f>
        <v>0</v>
      </c>
      <c r="H389" s="19">
        <f>VLOOKUP($B389,'Nguyên liệu'!$1:$1003,5,0)*E389/100</f>
        <v>0</v>
      </c>
      <c r="I389" s="19">
        <f>VLOOKUP($B389,'Nguyên liệu'!$1:$1003,6,0)*E389/100</f>
        <v>0</v>
      </c>
      <c r="J389" s="19">
        <f>VLOOKUP($B389,'Nguyên liệu'!$1:$1003,7,0)*E389/100</f>
        <v>0</v>
      </c>
      <c r="K389" s="19">
        <f>VLOOKUP($B389,'Nguyên liệu'!$1:$1003,8,0)*E389/100</f>
        <v>0</v>
      </c>
      <c r="L389" s="19">
        <f>VLOOKUP($B389,'Nguyên liệu'!$1:$1003,9,0)*E389/100</f>
        <v>0</v>
      </c>
      <c r="M389" s="19">
        <f>VLOOKUP($B389,'Nguyên liệu'!$1:$1003,10,0)*E389/100</f>
        <v>0</v>
      </c>
    </row>
    <row r="390" spans="1:13" x14ac:dyDescent="0.25">
      <c r="A390" s="16"/>
      <c r="B390" s="20" t="s">
        <v>33</v>
      </c>
      <c r="C390" s="16">
        <f>VLOOKUP($B390,'Nguyên liệu'!$1:$1003,2,0)</f>
        <v>0</v>
      </c>
      <c r="D390" s="21">
        <v>0</v>
      </c>
      <c r="E390" s="19">
        <f t="shared" si="71"/>
        <v>0</v>
      </c>
      <c r="F390" s="16">
        <f>VLOOKUP($B390,'Nguyên liệu'!$1:$1003,3,0)</f>
        <v>0</v>
      </c>
      <c r="G390" s="19">
        <f>VLOOKUP($B390,'Nguyên liệu'!$1:$1003,4,0)*D390/100</f>
        <v>0</v>
      </c>
      <c r="H390" s="19">
        <f>VLOOKUP($B390,'Nguyên liệu'!$1:$1003,5,0)*E390/100</f>
        <v>0</v>
      </c>
      <c r="I390" s="19">
        <f>VLOOKUP($B390,'Nguyên liệu'!$1:$1003,6,0)*E390/100</f>
        <v>0</v>
      </c>
      <c r="J390" s="19">
        <f>VLOOKUP($B390,'Nguyên liệu'!$1:$1003,7,0)*E390/100</f>
        <v>0</v>
      </c>
      <c r="K390" s="19">
        <f>VLOOKUP($B390,'Nguyên liệu'!$1:$1003,8,0)*E390/100</f>
        <v>0</v>
      </c>
      <c r="L390" s="19">
        <f>VLOOKUP($B390,'Nguyên liệu'!$1:$1003,9,0)*E390/100</f>
        <v>0</v>
      </c>
      <c r="M390" s="19">
        <f>VLOOKUP($B390,'Nguyên liệu'!$1:$1003,10,0)*E390/100</f>
        <v>0</v>
      </c>
    </row>
    <row r="391" spans="1:13" x14ac:dyDescent="0.25">
      <c r="A391" s="16"/>
      <c r="B391" s="20" t="s">
        <v>33</v>
      </c>
      <c r="C391" s="16">
        <f>VLOOKUP($B391,'Nguyên liệu'!$1:$1003,2,0)</f>
        <v>0</v>
      </c>
      <c r="D391" s="21">
        <v>0</v>
      </c>
      <c r="E391" s="19">
        <f t="shared" si="71"/>
        <v>0</v>
      </c>
      <c r="F391" s="16">
        <f>VLOOKUP($B391,'Nguyên liệu'!$1:$1003,3,0)</f>
        <v>0</v>
      </c>
      <c r="G391" s="19">
        <f>VLOOKUP($B391,'Nguyên liệu'!$1:$1003,4,0)*D391/100</f>
        <v>0</v>
      </c>
      <c r="H391" s="19">
        <f>VLOOKUP($B391,'Nguyên liệu'!$1:$1003,5,0)*E391/100</f>
        <v>0</v>
      </c>
      <c r="I391" s="19">
        <f>VLOOKUP($B391,'Nguyên liệu'!$1:$1003,6,0)*E391/100</f>
        <v>0</v>
      </c>
      <c r="J391" s="19">
        <f>VLOOKUP($B391,'Nguyên liệu'!$1:$1003,7,0)*E391/100</f>
        <v>0</v>
      </c>
      <c r="K391" s="19">
        <f>VLOOKUP($B391,'Nguyên liệu'!$1:$1003,8,0)*E391/100</f>
        <v>0</v>
      </c>
      <c r="L391" s="19">
        <f>VLOOKUP($B391,'Nguyên liệu'!$1:$1003,9,0)*E391/100</f>
        <v>0</v>
      </c>
      <c r="M391" s="19">
        <f>VLOOKUP($B391,'Nguyên liệu'!$1:$1003,10,0)*E391/100</f>
        <v>0</v>
      </c>
    </row>
    <row r="392" spans="1:13" x14ac:dyDescent="0.25">
      <c r="A392" s="16"/>
      <c r="B392" s="20" t="s">
        <v>33</v>
      </c>
      <c r="C392" s="16">
        <f>VLOOKUP($B392,'Nguyên liệu'!$1:$1003,2,0)</f>
        <v>0</v>
      </c>
      <c r="D392" s="21">
        <v>0</v>
      </c>
      <c r="E392" s="19">
        <f t="shared" si="71"/>
        <v>0</v>
      </c>
      <c r="F392" s="16">
        <f>VLOOKUP($B392,'Nguyên liệu'!$1:$1003,3,0)</f>
        <v>0</v>
      </c>
      <c r="G392" s="19">
        <f>VLOOKUP($B392,'Nguyên liệu'!$1:$1003,4,0)*D392/100</f>
        <v>0</v>
      </c>
      <c r="H392" s="19">
        <f>VLOOKUP($B392,'Nguyên liệu'!$1:$1003,5,0)*E392/100</f>
        <v>0</v>
      </c>
      <c r="I392" s="19">
        <f>VLOOKUP($B392,'Nguyên liệu'!$1:$1003,6,0)*E392/100</f>
        <v>0</v>
      </c>
      <c r="J392" s="19">
        <f>VLOOKUP($B392,'Nguyên liệu'!$1:$1003,7,0)*E392/100</f>
        <v>0</v>
      </c>
      <c r="K392" s="19">
        <f>VLOOKUP($B392,'Nguyên liệu'!$1:$1003,8,0)*E392/100</f>
        <v>0</v>
      </c>
      <c r="L392" s="19">
        <f>VLOOKUP($B392,'Nguyên liệu'!$1:$1003,9,0)*E392/100</f>
        <v>0</v>
      </c>
      <c r="M392" s="19">
        <f>VLOOKUP($B392,'Nguyên liệu'!$1:$1003,10,0)*E392/100</f>
        <v>0</v>
      </c>
    </row>
    <row r="393" spans="1:13" x14ac:dyDescent="0.25">
      <c r="A393" s="16"/>
      <c r="B393" s="20" t="s">
        <v>33</v>
      </c>
      <c r="C393" s="16">
        <f>VLOOKUP($B393,'Nguyên liệu'!$1:$1003,2,0)</f>
        <v>0</v>
      </c>
      <c r="D393" s="21">
        <v>0</v>
      </c>
      <c r="E393" s="19">
        <f t="shared" si="71"/>
        <v>0</v>
      </c>
      <c r="F393" s="16">
        <f>VLOOKUP($B393,'Nguyên liệu'!$1:$1003,3,0)</f>
        <v>0</v>
      </c>
      <c r="G393" s="19">
        <f>VLOOKUP($B393,'Nguyên liệu'!$1:$1003,4,0)*D393/100</f>
        <v>0</v>
      </c>
      <c r="H393" s="19">
        <f>VLOOKUP($B393,'Nguyên liệu'!$1:$1003,5,0)*E393/100</f>
        <v>0</v>
      </c>
      <c r="I393" s="19">
        <f>VLOOKUP($B393,'Nguyên liệu'!$1:$1003,6,0)*E393/100</f>
        <v>0</v>
      </c>
      <c r="J393" s="19">
        <f>VLOOKUP($B393,'Nguyên liệu'!$1:$1003,7,0)*E393/100</f>
        <v>0</v>
      </c>
      <c r="K393" s="19">
        <f>VLOOKUP($B393,'Nguyên liệu'!$1:$1003,8,0)*E393/100</f>
        <v>0</v>
      </c>
      <c r="L393" s="19">
        <f>VLOOKUP($B393,'Nguyên liệu'!$1:$1003,9,0)*E393/100</f>
        <v>0</v>
      </c>
      <c r="M393" s="19">
        <f>VLOOKUP($B393,'Nguyên liệu'!$1:$1003,10,0)*E393/100</f>
        <v>0</v>
      </c>
    </row>
    <row r="394" spans="1:13" x14ac:dyDescent="0.25">
      <c r="A394" s="16"/>
      <c r="B394" s="20" t="s">
        <v>33</v>
      </c>
      <c r="C394" s="16">
        <f>VLOOKUP($B394,'Nguyên liệu'!$1:$1003,2,0)</f>
        <v>0</v>
      </c>
      <c r="D394" s="21">
        <v>0</v>
      </c>
      <c r="E394" s="19">
        <f t="shared" si="71"/>
        <v>0</v>
      </c>
      <c r="F394" s="16">
        <f>VLOOKUP($B394,'Nguyên liệu'!$1:$1003,3,0)</f>
        <v>0</v>
      </c>
      <c r="G394" s="19">
        <f>VLOOKUP($B394,'Nguyên liệu'!$1:$1003,4,0)*D394/100</f>
        <v>0</v>
      </c>
      <c r="H394" s="19">
        <f>VLOOKUP($B394,'Nguyên liệu'!$1:$1003,5,0)*E394/100</f>
        <v>0</v>
      </c>
      <c r="I394" s="19">
        <f>VLOOKUP($B394,'Nguyên liệu'!$1:$1003,6,0)*E394/100</f>
        <v>0</v>
      </c>
      <c r="J394" s="19">
        <f>VLOOKUP($B394,'Nguyên liệu'!$1:$1003,7,0)*E394/100</f>
        <v>0</v>
      </c>
      <c r="K394" s="19">
        <f>VLOOKUP($B394,'Nguyên liệu'!$1:$1003,8,0)*E394/100</f>
        <v>0</v>
      </c>
      <c r="L394" s="19">
        <f>VLOOKUP($B394,'Nguyên liệu'!$1:$1003,9,0)*E394/100</f>
        <v>0</v>
      </c>
      <c r="M394" s="19">
        <f>VLOOKUP($B394,'Nguyên liệu'!$1:$1003,10,0)*E394/100</f>
        <v>0</v>
      </c>
    </row>
    <row r="395" spans="1:13" x14ac:dyDescent="0.25">
      <c r="A395" s="16"/>
      <c r="B395" s="20" t="s">
        <v>33</v>
      </c>
      <c r="C395" s="16">
        <f>VLOOKUP($B395,'Nguyên liệu'!$1:$1003,2,0)</f>
        <v>0</v>
      </c>
      <c r="D395" s="21">
        <v>0</v>
      </c>
      <c r="E395" s="19">
        <f t="shared" si="71"/>
        <v>0</v>
      </c>
      <c r="F395" s="16">
        <f>VLOOKUP($B395,'Nguyên liệu'!$1:$1003,3,0)</f>
        <v>0</v>
      </c>
      <c r="G395" s="19">
        <f>VLOOKUP($B395,'Nguyên liệu'!$1:$1003,4,0)*D395/100</f>
        <v>0</v>
      </c>
      <c r="H395" s="19">
        <f>VLOOKUP($B395,'Nguyên liệu'!$1:$1003,5,0)*E395/100</f>
        <v>0</v>
      </c>
      <c r="I395" s="19">
        <f>VLOOKUP($B395,'Nguyên liệu'!$1:$1003,6,0)*E395/100</f>
        <v>0</v>
      </c>
      <c r="J395" s="19">
        <f>VLOOKUP($B395,'Nguyên liệu'!$1:$1003,7,0)*E395/100</f>
        <v>0</v>
      </c>
      <c r="K395" s="19">
        <f>VLOOKUP($B395,'Nguyên liệu'!$1:$1003,8,0)*E395/100</f>
        <v>0</v>
      </c>
      <c r="L395" s="19">
        <f>VLOOKUP($B395,'Nguyên liệu'!$1:$1003,9,0)*E395/100</f>
        <v>0</v>
      </c>
      <c r="M395" s="19">
        <f>VLOOKUP($B395,'Nguyên liệu'!$1:$1003,10,0)*E395/100</f>
        <v>0</v>
      </c>
    </row>
    <row r="396" spans="1:13" x14ac:dyDescent="0.25">
      <c r="A396" s="16"/>
      <c r="B396" s="20" t="s">
        <v>33</v>
      </c>
      <c r="C396" s="16">
        <f>VLOOKUP($B396,'Nguyên liệu'!$1:$1003,2,0)</f>
        <v>0</v>
      </c>
      <c r="D396" s="21">
        <v>0</v>
      </c>
      <c r="E396" s="19">
        <f t="shared" si="71"/>
        <v>0</v>
      </c>
      <c r="F396" s="16">
        <f>VLOOKUP($B396,'Nguyên liệu'!$1:$1003,3,0)</f>
        <v>0</v>
      </c>
      <c r="G396" s="19">
        <f>VLOOKUP($B396,'Nguyên liệu'!$1:$1003,4,0)*D396/100</f>
        <v>0</v>
      </c>
      <c r="H396" s="19">
        <f>VLOOKUP($B396,'Nguyên liệu'!$1:$1003,5,0)*E396/100</f>
        <v>0</v>
      </c>
      <c r="I396" s="19">
        <f>VLOOKUP($B396,'Nguyên liệu'!$1:$1003,6,0)*E396/100</f>
        <v>0</v>
      </c>
      <c r="J396" s="19">
        <f>VLOOKUP($B396,'Nguyên liệu'!$1:$1003,7,0)*E396/100</f>
        <v>0</v>
      </c>
      <c r="K396" s="19">
        <f>VLOOKUP($B396,'Nguyên liệu'!$1:$1003,8,0)*E396/100</f>
        <v>0</v>
      </c>
      <c r="L396" s="19">
        <f>VLOOKUP($B396,'Nguyên liệu'!$1:$1003,9,0)*E396/100</f>
        <v>0</v>
      </c>
      <c r="M396" s="19">
        <f>VLOOKUP($B396,'Nguyên liệu'!$1:$1003,10,0)*E396/100</f>
        <v>0</v>
      </c>
    </row>
    <row r="397" spans="1:13" x14ac:dyDescent="0.25">
      <c r="A397" s="16"/>
      <c r="B397" s="20" t="s">
        <v>33</v>
      </c>
      <c r="C397" s="16">
        <f>VLOOKUP($B397,'Nguyên liệu'!$1:$1003,2,0)</f>
        <v>0</v>
      </c>
      <c r="D397" s="21">
        <v>0</v>
      </c>
      <c r="E397" s="19">
        <f t="shared" si="71"/>
        <v>0</v>
      </c>
      <c r="F397" s="16">
        <f>VLOOKUP($B397,'Nguyên liệu'!$1:$1003,3,0)</f>
        <v>0</v>
      </c>
      <c r="G397" s="19">
        <f>VLOOKUP($B397,'Nguyên liệu'!$1:$1003,4,0)*D397/100</f>
        <v>0</v>
      </c>
      <c r="H397" s="19">
        <f>VLOOKUP($B397,'Nguyên liệu'!$1:$1003,5,0)*E397/100</f>
        <v>0</v>
      </c>
      <c r="I397" s="19">
        <f>VLOOKUP($B397,'Nguyên liệu'!$1:$1003,6,0)*E397/100</f>
        <v>0</v>
      </c>
      <c r="J397" s="19">
        <f>VLOOKUP($B397,'Nguyên liệu'!$1:$1003,7,0)*E397/100</f>
        <v>0</v>
      </c>
      <c r="K397" s="19">
        <f>VLOOKUP($B397,'Nguyên liệu'!$1:$1003,8,0)*E397/100</f>
        <v>0</v>
      </c>
      <c r="L397" s="19">
        <f>VLOOKUP($B397,'Nguyên liệu'!$1:$1003,9,0)*E397/100</f>
        <v>0</v>
      </c>
      <c r="M397" s="19">
        <f>VLOOKUP($B397,'Nguyên liệu'!$1:$1003,10,0)*E397/100</f>
        <v>0</v>
      </c>
    </row>
    <row r="398" spans="1:13" x14ac:dyDescent="0.25">
      <c r="A398" s="13" t="s">
        <v>654</v>
      </c>
      <c r="B398" s="14"/>
      <c r="C398" s="14" t="str">
        <f>VLOOKUP(A398,Sheet2!$1:$1012,2,0)</f>
        <v>Canh rau ngót thịt băm</v>
      </c>
      <c r="D398" s="15">
        <f t="shared" ref="D398:M398" si="72">SUM(D399:D408)</f>
        <v>100</v>
      </c>
      <c r="E398" s="15">
        <f t="shared" si="72"/>
        <v>84.8</v>
      </c>
      <c r="F398" s="15">
        <f t="shared" si="72"/>
        <v>49</v>
      </c>
      <c r="G398" s="15">
        <f t="shared" si="72"/>
        <v>60.935000000000002</v>
      </c>
      <c r="H398" s="15">
        <f t="shared" si="72"/>
        <v>4.4300000000000015</v>
      </c>
      <c r="I398" s="15">
        <f t="shared" si="72"/>
        <v>2.5680000000000001</v>
      </c>
      <c r="J398" s="15">
        <f t="shared" si="72"/>
        <v>3.2677</v>
      </c>
      <c r="K398" s="15">
        <f t="shared" si="72"/>
        <v>2.5817000000000001</v>
      </c>
      <c r="L398" s="15">
        <f t="shared" si="72"/>
        <v>1.5165999999999999</v>
      </c>
      <c r="M398" s="15">
        <f t="shared" si="72"/>
        <v>6.5659999999999998</v>
      </c>
    </row>
    <row r="399" spans="1:13" x14ac:dyDescent="0.25">
      <c r="A399" s="16"/>
      <c r="B399" s="23">
        <v>4086</v>
      </c>
      <c r="C399" s="16" t="str">
        <f>VLOOKUP($B399,'Nguyên liệu'!$1:$1003,2,0)</f>
        <v>Rau ngót</v>
      </c>
      <c r="D399" s="22">
        <v>60</v>
      </c>
      <c r="E399" s="19">
        <f t="shared" ref="E399:E408" si="73">D399*(100-F399)%</f>
        <v>46.2</v>
      </c>
      <c r="F399" s="16">
        <f>VLOOKUP($B399,'Nguyên liệu'!$1:$1003,3,0)</f>
        <v>23</v>
      </c>
      <c r="G399" s="19">
        <f>VLOOKUP($B399,'Nguyên liệu'!$1:$1003,4,0)*D399/100</f>
        <v>21</v>
      </c>
      <c r="H399" s="19">
        <f>VLOOKUP($B399,'Nguyên liệu'!$1:$1003,5,0)*E399/100</f>
        <v>2.4486000000000003</v>
      </c>
      <c r="I399" s="19">
        <f>VLOOKUP($B399,'Nguyên liệu'!$1:$1003,6,0)*E399/100</f>
        <v>2.4486000000000003</v>
      </c>
      <c r="J399" s="19">
        <f>VLOOKUP($B399,'Nguyên liệu'!$1:$1003,7,0)*E399/100</f>
        <v>0</v>
      </c>
      <c r="K399" s="19">
        <f>VLOOKUP($B399,'Nguyên liệu'!$1:$1003,8,0)*E399/100</f>
        <v>0</v>
      </c>
      <c r="L399" s="19">
        <f>VLOOKUP($B399,'Nguyên liệu'!$1:$1003,9,0)*E399/100</f>
        <v>1.155</v>
      </c>
      <c r="M399" s="19">
        <f>VLOOKUP($B399,'Nguyên liệu'!$1:$1003,10,0)*E399/100</f>
        <v>0</v>
      </c>
    </row>
    <row r="400" spans="1:13" x14ac:dyDescent="0.25">
      <c r="A400" s="16"/>
      <c r="B400" s="23">
        <v>7017</v>
      </c>
      <c r="C400" s="16" t="str">
        <f>VLOOKUP($B400,'Nguyên liệu'!$1:$1003,2,0)</f>
        <v>Thịt lợn nạc</v>
      </c>
      <c r="D400" s="22">
        <v>10</v>
      </c>
      <c r="E400" s="19">
        <f t="shared" si="73"/>
        <v>9.8000000000000007</v>
      </c>
      <c r="F400" s="16">
        <f>VLOOKUP($B400,'Nguyên liệu'!$1:$1003,3,0)</f>
        <v>2</v>
      </c>
      <c r="G400" s="19">
        <f>VLOOKUP($B400,'Nguyên liệu'!$1:$1003,4,0)*D400/100</f>
        <v>13.9</v>
      </c>
      <c r="H400" s="19">
        <f>VLOOKUP($B400,'Nguyên liệu'!$1:$1003,5,0)*E400/100</f>
        <v>1.8620000000000001</v>
      </c>
      <c r="I400" s="19">
        <f>VLOOKUP($B400,'Nguyên liệu'!$1:$1003,6,0)*E400/100</f>
        <v>0</v>
      </c>
      <c r="J400" s="19">
        <f>VLOOKUP($B400,'Nguyên liệu'!$1:$1003,7,0)*E400/100</f>
        <v>0.68600000000000005</v>
      </c>
      <c r="K400" s="19">
        <f>VLOOKUP($B400,'Nguyên liệu'!$1:$1003,8,0)*E400/100</f>
        <v>0</v>
      </c>
      <c r="L400" s="19">
        <f>VLOOKUP($B400,'Nguyên liệu'!$1:$1003,9,0)*E400/100</f>
        <v>0</v>
      </c>
      <c r="M400" s="19">
        <f>VLOOKUP($B400,'Nguyên liệu'!$1:$1003,10,0)*E400/100</f>
        <v>6.5659999999999998</v>
      </c>
    </row>
    <row r="401" spans="1:13" x14ac:dyDescent="0.25">
      <c r="A401" s="16"/>
      <c r="B401" s="23">
        <v>4037</v>
      </c>
      <c r="C401" s="16" t="str">
        <f>VLOOKUP($B401,'Nguyên liệu'!$1:$1003,2,0)</f>
        <v>Hành củ tươi</v>
      </c>
      <c r="D401" s="22">
        <v>5</v>
      </c>
      <c r="E401" s="19">
        <f t="shared" si="73"/>
        <v>3.8</v>
      </c>
      <c r="F401" s="16">
        <f>VLOOKUP($B401,'Nguyên liệu'!$1:$1003,3,0)</f>
        <v>24</v>
      </c>
      <c r="G401" s="19">
        <f>VLOOKUP($B401,'Nguyên liệu'!$1:$1003,4,0)*D401/100</f>
        <v>1.3</v>
      </c>
      <c r="H401" s="19">
        <f>VLOOKUP($B401,'Nguyên liệu'!$1:$1003,5,0)*E401/100</f>
        <v>4.9399999999999993E-2</v>
      </c>
      <c r="I401" s="19">
        <f>VLOOKUP($B401,'Nguyên liệu'!$1:$1003,6,0)*E401/100</f>
        <v>4.9399999999999993E-2</v>
      </c>
      <c r="J401" s="19">
        <f>VLOOKUP($B401,'Nguyên liệu'!$1:$1003,7,0)*E401/100</f>
        <v>1.52E-2</v>
      </c>
      <c r="K401" s="19">
        <f>VLOOKUP($B401,'Nguyên liệu'!$1:$1003,8,0)*E401/100</f>
        <v>1.52E-2</v>
      </c>
      <c r="L401" s="19">
        <f>VLOOKUP($B401,'Nguyên liệu'!$1:$1003,9,0)*E401/100</f>
        <v>2.6599999999999999E-2</v>
      </c>
      <c r="M401" s="19">
        <f>VLOOKUP($B401,'Nguyên liệu'!$1:$1003,10,0)*E401/100</f>
        <v>0</v>
      </c>
    </row>
    <row r="402" spans="1:13" x14ac:dyDescent="0.25">
      <c r="A402" s="16"/>
      <c r="B402" s="23">
        <v>13005</v>
      </c>
      <c r="C402" s="16" t="str">
        <f>VLOOKUP($B402,'Nguyên liệu'!$1:$1003,2,0)</f>
        <v>Muối</v>
      </c>
      <c r="D402" s="22">
        <v>0.5</v>
      </c>
      <c r="E402" s="19">
        <f t="shared" si="73"/>
        <v>0.5</v>
      </c>
      <c r="F402" s="16">
        <f>VLOOKUP($B402,'Nguyên liệu'!$1:$1003,3,0)</f>
        <v>0</v>
      </c>
      <c r="G402" s="19">
        <f>VLOOKUP($B402,'Nguyên liệu'!$1:$1003,4,0)*D402/100</f>
        <v>0</v>
      </c>
      <c r="H402" s="19">
        <f>VLOOKUP($B402,'Nguyên liệu'!$1:$1003,5,0)*E402/100</f>
        <v>0</v>
      </c>
      <c r="I402" s="19">
        <f>VLOOKUP($B402,'Nguyên liệu'!$1:$1003,6,0)*E402/100</f>
        <v>0</v>
      </c>
      <c r="J402" s="19">
        <f>VLOOKUP($B402,'Nguyên liệu'!$1:$1003,7,0)*E402/100</f>
        <v>0</v>
      </c>
      <c r="K402" s="19">
        <f>VLOOKUP($B402,'Nguyên liệu'!$1:$1003,8,0)*E402/100</f>
        <v>0</v>
      </c>
      <c r="L402" s="19">
        <f>VLOOKUP($B402,'Nguyên liệu'!$1:$1003,9,0)*E402/100</f>
        <v>0</v>
      </c>
      <c r="M402" s="19">
        <f>VLOOKUP($B402,'Nguyên liệu'!$1:$1003,10,0)*E402/100</f>
        <v>0</v>
      </c>
    </row>
    <row r="403" spans="1:13" x14ac:dyDescent="0.25">
      <c r="A403" s="16"/>
      <c r="B403" s="23">
        <v>6002</v>
      </c>
      <c r="C403" s="16" t="str">
        <f>VLOOKUP($B403,'Nguyên liệu'!$1:$1003,2,0)</f>
        <v>Dầu thảo mộc (lạc, vừng, cám...)</v>
      </c>
      <c r="D403" s="22">
        <v>2.5</v>
      </c>
      <c r="E403" s="19">
        <f t="shared" si="73"/>
        <v>2.5</v>
      </c>
      <c r="F403" s="16">
        <f>VLOOKUP($B403,'Nguyên liệu'!$1:$1003,3,0)</f>
        <v>0</v>
      </c>
      <c r="G403" s="19">
        <f>VLOOKUP($B403,'Nguyên liệu'!$1:$1003,4,0)*D403/100</f>
        <v>22.425000000000001</v>
      </c>
      <c r="H403" s="19">
        <f>VLOOKUP($B403,'Nguyên liệu'!$1:$1003,5,0)*E403/100</f>
        <v>0</v>
      </c>
      <c r="I403" s="19">
        <f>VLOOKUP($B403,'Nguyên liệu'!$1:$1003,6,0)*E403/100</f>
        <v>0</v>
      </c>
      <c r="J403" s="19">
        <f>VLOOKUP($B403,'Nguyên liệu'!$1:$1003,7,0)*E403/100</f>
        <v>2.4925000000000002</v>
      </c>
      <c r="K403" s="19">
        <f>VLOOKUP($B403,'Nguyên liệu'!$1:$1003,8,0)*E403/100</f>
        <v>2.4925000000000002</v>
      </c>
      <c r="L403" s="19">
        <f>VLOOKUP($B403,'Nguyên liệu'!$1:$1003,9,0)*E403/100</f>
        <v>0</v>
      </c>
      <c r="M403" s="19">
        <f>VLOOKUP($B403,'Nguyên liệu'!$1:$1003,10,0)*E403/100</f>
        <v>0</v>
      </c>
    </row>
    <row r="404" spans="1:13" x14ac:dyDescent="0.25">
      <c r="A404" s="16"/>
      <c r="B404" s="23">
        <v>13004</v>
      </c>
      <c r="C404" s="16" t="str">
        <f>VLOOKUP($B404,'Nguyên liệu'!$1:$1003,2,0)</f>
        <v>Hạt tiêu</v>
      </c>
      <c r="D404" s="22">
        <v>1</v>
      </c>
      <c r="E404" s="19">
        <f t="shared" si="73"/>
        <v>1</v>
      </c>
      <c r="F404" s="16">
        <f>VLOOKUP($B404,'Nguyên liệu'!$1:$1003,3,0)</f>
        <v>0</v>
      </c>
      <c r="G404" s="19">
        <f>VLOOKUP($B404,'Nguyên liệu'!$1:$1003,4,0)*D404/100</f>
        <v>2.31</v>
      </c>
      <c r="H404" s="19">
        <f>VLOOKUP($B404,'Nguyên liệu'!$1:$1003,5,0)*E404/100</f>
        <v>7.0000000000000007E-2</v>
      </c>
      <c r="I404" s="19">
        <f>VLOOKUP($B404,'Nguyên liệu'!$1:$1003,6,0)*E404/100</f>
        <v>7.0000000000000007E-2</v>
      </c>
      <c r="J404" s="19">
        <f>VLOOKUP($B404,'Nguyên liệu'!$1:$1003,7,0)*E404/100</f>
        <v>7.400000000000001E-2</v>
      </c>
      <c r="K404" s="19">
        <f>VLOOKUP($B404,'Nguyên liệu'!$1:$1003,8,0)*E404/100</f>
        <v>7.400000000000001E-2</v>
      </c>
      <c r="L404" s="19">
        <f>VLOOKUP($B404,'Nguyên liệu'!$1:$1003,9,0)*E404/100</f>
        <v>0.33500000000000002</v>
      </c>
      <c r="M404" s="19">
        <f>VLOOKUP($B404,'Nguyên liệu'!$1:$1003,10,0)*E404/100</f>
        <v>0</v>
      </c>
    </row>
    <row r="405" spans="1:13" x14ac:dyDescent="0.25">
      <c r="A405" s="16"/>
      <c r="B405" s="23">
        <v>1000</v>
      </c>
      <c r="C405" s="16" t="str">
        <f>VLOOKUP($B405,'Nguyên liệu'!$1:$1003,2,0)</f>
        <v>Nước</v>
      </c>
      <c r="D405" s="22">
        <v>21</v>
      </c>
      <c r="E405" s="19">
        <f t="shared" si="73"/>
        <v>21</v>
      </c>
      <c r="F405" s="16">
        <f>VLOOKUP($B405,'Nguyên liệu'!$1:$1003,3,0)</f>
        <v>0</v>
      </c>
      <c r="G405" s="19">
        <f>VLOOKUP($B405,'Nguyên liệu'!$1:$1003,4,0)*D405/100</f>
        <v>0</v>
      </c>
      <c r="H405" s="19">
        <f>VLOOKUP($B405,'Nguyên liệu'!$1:$1003,5,0)*E405/100</f>
        <v>0</v>
      </c>
      <c r="I405" s="19">
        <f>VLOOKUP($B405,'Nguyên liệu'!$1:$1003,6,0)*E405/100</f>
        <v>0</v>
      </c>
      <c r="J405" s="19">
        <f>VLOOKUP($B405,'Nguyên liệu'!$1:$1003,7,0)*E405/100</f>
        <v>0</v>
      </c>
      <c r="K405" s="19">
        <f>VLOOKUP($B405,'Nguyên liệu'!$1:$1003,8,0)*E405/100</f>
        <v>0</v>
      </c>
      <c r="L405" s="19">
        <f>VLOOKUP($B405,'Nguyên liệu'!$1:$1003,9,0)*E405/100</f>
        <v>0</v>
      </c>
      <c r="M405" s="19">
        <f>VLOOKUP($B405,'Nguyên liệu'!$1:$1003,10,0)*E405/100</f>
        <v>0</v>
      </c>
    </row>
    <row r="406" spans="1:13" x14ac:dyDescent="0.25">
      <c r="A406" s="16"/>
      <c r="B406" s="20" t="s">
        <v>33</v>
      </c>
      <c r="C406" s="16">
        <f>VLOOKUP($B406,'Nguyên liệu'!$1:$1003,2,0)</f>
        <v>0</v>
      </c>
      <c r="D406" s="21">
        <v>0</v>
      </c>
      <c r="E406" s="19">
        <f t="shared" si="73"/>
        <v>0</v>
      </c>
      <c r="F406" s="16">
        <f>VLOOKUP($B406,'Nguyên liệu'!$1:$1003,3,0)</f>
        <v>0</v>
      </c>
      <c r="G406" s="19">
        <f>VLOOKUP($B406,'Nguyên liệu'!$1:$1003,4,0)*D406/100</f>
        <v>0</v>
      </c>
      <c r="H406" s="19">
        <f>VLOOKUP($B406,'Nguyên liệu'!$1:$1003,5,0)*E406/100</f>
        <v>0</v>
      </c>
      <c r="I406" s="19">
        <f>VLOOKUP($B406,'Nguyên liệu'!$1:$1003,6,0)*E406/100</f>
        <v>0</v>
      </c>
      <c r="J406" s="19">
        <f>VLOOKUP($B406,'Nguyên liệu'!$1:$1003,7,0)*E406/100</f>
        <v>0</v>
      </c>
      <c r="K406" s="19">
        <f>VLOOKUP($B406,'Nguyên liệu'!$1:$1003,8,0)*E406/100</f>
        <v>0</v>
      </c>
      <c r="L406" s="19">
        <f>VLOOKUP($B406,'Nguyên liệu'!$1:$1003,9,0)*E406/100</f>
        <v>0</v>
      </c>
      <c r="M406" s="19">
        <f>VLOOKUP($B406,'Nguyên liệu'!$1:$1003,10,0)*E406/100</f>
        <v>0</v>
      </c>
    </row>
    <row r="407" spans="1:13" x14ac:dyDescent="0.25">
      <c r="A407" s="16"/>
      <c r="B407" s="20" t="s">
        <v>33</v>
      </c>
      <c r="C407" s="16">
        <f>VLOOKUP($B407,'Nguyên liệu'!$1:$1003,2,0)</f>
        <v>0</v>
      </c>
      <c r="D407" s="21">
        <v>0</v>
      </c>
      <c r="E407" s="19">
        <f t="shared" si="73"/>
        <v>0</v>
      </c>
      <c r="F407" s="16">
        <f>VLOOKUP($B407,'Nguyên liệu'!$1:$1003,3,0)</f>
        <v>0</v>
      </c>
      <c r="G407" s="19">
        <f>VLOOKUP($B407,'Nguyên liệu'!$1:$1003,4,0)*D407/100</f>
        <v>0</v>
      </c>
      <c r="H407" s="19">
        <f>VLOOKUP($B407,'Nguyên liệu'!$1:$1003,5,0)*E407/100</f>
        <v>0</v>
      </c>
      <c r="I407" s="19">
        <f>VLOOKUP($B407,'Nguyên liệu'!$1:$1003,6,0)*E407/100</f>
        <v>0</v>
      </c>
      <c r="J407" s="19">
        <f>VLOOKUP($B407,'Nguyên liệu'!$1:$1003,7,0)*E407/100</f>
        <v>0</v>
      </c>
      <c r="K407" s="19">
        <f>VLOOKUP($B407,'Nguyên liệu'!$1:$1003,8,0)*E407/100</f>
        <v>0</v>
      </c>
      <c r="L407" s="19">
        <f>VLOOKUP($B407,'Nguyên liệu'!$1:$1003,9,0)*E407/100</f>
        <v>0</v>
      </c>
      <c r="M407" s="19">
        <f>VLOOKUP($B407,'Nguyên liệu'!$1:$1003,10,0)*E407/100</f>
        <v>0</v>
      </c>
    </row>
    <row r="408" spans="1:13" x14ac:dyDescent="0.25">
      <c r="A408" s="16"/>
      <c r="B408" s="20" t="s">
        <v>33</v>
      </c>
      <c r="C408" s="16">
        <f>VLOOKUP($B408,'Nguyên liệu'!$1:$1003,2,0)</f>
        <v>0</v>
      </c>
      <c r="D408" s="21">
        <v>0</v>
      </c>
      <c r="E408" s="19">
        <f t="shared" si="73"/>
        <v>0</v>
      </c>
      <c r="F408" s="16">
        <f>VLOOKUP($B408,'Nguyên liệu'!$1:$1003,3,0)</f>
        <v>0</v>
      </c>
      <c r="G408" s="19">
        <f>VLOOKUP($B408,'Nguyên liệu'!$1:$1003,4,0)*D408/100</f>
        <v>0</v>
      </c>
      <c r="H408" s="19">
        <f>VLOOKUP($B408,'Nguyên liệu'!$1:$1003,5,0)*E408/100</f>
        <v>0</v>
      </c>
      <c r="I408" s="19">
        <f>VLOOKUP($B408,'Nguyên liệu'!$1:$1003,6,0)*E408/100</f>
        <v>0</v>
      </c>
      <c r="J408" s="19">
        <f>VLOOKUP($B408,'Nguyên liệu'!$1:$1003,7,0)*E408/100</f>
        <v>0</v>
      </c>
      <c r="K408" s="19">
        <f>VLOOKUP($B408,'Nguyên liệu'!$1:$1003,8,0)*E408/100</f>
        <v>0</v>
      </c>
      <c r="L408" s="19">
        <f>VLOOKUP($B408,'Nguyên liệu'!$1:$1003,9,0)*E408/100</f>
        <v>0</v>
      </c>
      <c r="M408" s="19">
        <f>VLOOKUP($B408,'Nguyên liệu'!$1:$1003,10,0)*E408/100</f>
        <v>0</v>
      </c>
    </row>
    <row r="409" spans="1:13" x14ac:dyDescent="0.25">
      <c r="A409" s="13" t="s">
        <v>656</v>
      </c>
      <c r="B409" s="14"/>
      <c r="C409" s="14" t="str">
        <f>VLOOKUP(A409,Sheet2!$1:$1012,2,0)</f>
        <v>Rau củ xào</v>
      </c>
      <c r="D409" s="15">
        <f t="shared" ref="D409:M409" si="74">SUM(D410:D419)</f>
        <v>100</v>
      </c>
      <c r="E409" s="15">
        <f t="shared" si="74"/>
        <v>83.449999999999989</v>
      </c>
      <c r="F409" s="15">
        <f t="shared" si="74"/>
        <v>77.5</v>
      </c>
      <c r="G409" s="15">
        <f t="shared" si="74"/>
        <v>61.094999999999999</v>
      </c>
      <c r="H409" s="15">
        <f t="shared" si="74"/>
        <v>1.5347500000000001</v>
      </c>
      <c r="I409" s="15">
        <f t="shared" si="74"/>
        <v>1.5347500000000001</v>
      </c>
      <c r="J409" s="15">
        <f t="shared" si="74"/>
        <v>3.7075999999999998</v>
      </c>
      <c r="K409" s="15">
        <f t="shared" si="74"/>
        <v>3.7075999999999998</v>
      </c>
      <c r="L409" s="15">
        <f t="shared" si="74"/>
        <v>1.8028</v>
      </c>
      <c r="M409" s="15">
        <f t="shared" si="74"/>
        <v>0</v>
      </c>
    </row>
    <row r="410" spans="1:13" x14ac:dyDescent="0.25">
      <c r="A410" s="16"/>
      <c r="B410" s="23">
        <v>4100</v>
      </c>
      <c r="C410" s="16" t="str">
        <f>VLOOKUP($B410,'Nguyên liệu'!$1:$1003,2,0)</f>
        <v>Súp lơ xanh</v>
      </c>
      <c r="D410" s="22">
        <v>20</v>
      </c>
      <c r="E410" s="19">
        <f t="shared" ref="E410:E419" si="75">D410*(100-F410)%</f>
        <v>12.2</v>
      </c>
      <c r="F410" s="16">
        <f>VLOOKUP($B410,'Nguyên liệu'!$1:$1003,3,0)</f>
        <v>39</v>
      </c>
      <c r="G410" s="19">
        <f>VLOOKUP($B410,'Nguyên liệu'!$1:$1003,4,0)*D410/100</f>
        <v>5.2</v>
      </c>
      <c r="H410" s="19">
        <f>VLOOKUP($B410,'Nguyên liệu'!$1:$1003,5,0)*E410/100</f>
        <v>0.36599999999999994</v>
      </c>
      <c r="I410" s="19">
        <f>VLOOKUP($B410,'Nguyên liệu'!$1:$1003,6,0)*E410/100</f>
        <v>0.36599999999999994</v>
      </c>
      <c r="J410" s="19">
        <f>VLOOKUP($B410,'Nguyên liệu'!$1:$1003,7,0)*E410/100</f>
        <v>3.6599999999999994E-2</v>
      </c>
      <c r="K410" s="19">
        <f>VLOOKUP($B410,'Nguyên liệu'!$1:$1003,8,0)*E410/100</f>
        <v>3.6599999999999994E-2</v>
      </c>
      <c r="L410" s="19">
        <f>VLOOKUP($B410,'Nguyên liệu'!$1:$1003,9,0)*E410/100</f>
        <v>0.39039999999999997</v>
      </c>
      <c r="M410" s="19">
        <f>VLOOKUP($B410,'Nguyên liệu'!$1:$1003,10,0)*E410/100</f>
        <v>0</v>
      </c>
    </row>
    <row r="411" spans="1:13" x14ac:dyDescent="0.25">
      <c r="A411" s="16"/>
      <c r="B411" s="23">
        <v>4007</v>
      </c>
      <c r="C411" s="16" t="str">
        <f>VLOOKUP($B411,'Nguyên liệu'!$1:$1003,2,0)</f>
        <v>Cà rốt ( củ đỏ, vàng)</v>
      </c>
      <c r="D411" s="22">
        <v>10</v>
      </c>
      <c r="E411" s="19">
        <f t="shared" si="75"/>
        <v>8.9499999999999993</v>
      </c>
      <c r="F411" s="16">
        <f>VLOOKUP($B411,'Nguyên liệu'!$1:$1003,3,0)</f>
        <v>10.5</v>
      </c>
      <c r="G411" s="19">
        <f>VLOOKUP($B411,'Nguyên liệu'!$1:$1003,4,0)*D411/100</f>
        <v>3.9</v>
      </c>
      <c r="H411" s="19">
        <f>VLOOKUP($B411,'Nguyên liệu'!$1:$1003,5,0)*E411/100</f>
        <v>0.13424999999999998</v>
      </c>
      <c r="I411" s="19">
        <f>VLOOKUP($B411,'Nguyên liệu'!$1:$1003,6,0)*E411/100</f>
        <v>0.13424999999999998</v>
      </c>
      <c r="J411" s="19">
        <f>VLOOKUP($B411,'Nguyên liệu'!$1:$1003,7,0)*E411/100</f>
        <v>1.7899999999999999E-2</v>
      </c>
      <c r="K411" s="19">
        <f>VLOOKUP($B411,'Nguyên liệu'!$1:$1003,8,0)*E411/100</f>
        <v>1.7899999999999999E-2</v>
      </c>
      <c r="L411" s="19">
        <f>VLOOKUP($B411,'Nguyên liệu'!$1:$1003,9,0)*E411/100</f>
        <v>0.10739999999999998</v>
      </c>
      <c r="M411" s="19">
        <f>VLOOKUP($B411,'Nguyên liệu'!$1:$1003,10,0)*E411/100</f>
        <v>0</v>
      </c>
    </row>
    <row r="412" spans="1:13" x14ac:dyDescent="0.25">
      <c r="A412" s="16"/>
      <c r="B412" s="23">
        <v>4061</v>
      </c>
      <c r="C412" s="16" t="str">
        <f>VLOOKUP($B412,'Nguyên liệu'!$1:$1003,2,0)</f>
        <v>Ớt đỏ to</v>
      </c>
      <c r="D412" s="22">
        <v>15</v>
      </c>
      <c r="E412" s="19">
        <f t="shared" si="75"/>
        <v>12.299999999999999</v>
      </c>
      <c r="F412" s="16">
        <f>VLOOKUP($B412,'Nguyên liệu'!$1:$1003,3,0)</f>
        <v>18</v>
      </c>
      <c r="G412" s="19">
        <f>VLOOKUP($B412,'Nguyên liệu'!$1:$1003,4,0)*D412/100</f>
        <v>3.45</v>
      </c>
      <c r="H412" s="19">
        <f>VLOOKUP($B412,'Nguyên liệu'!$1:$1003,5,0)*E412/100</f>
        <v>0.12299999999999998</v>
      </c>
      <c r="I412" s="19">
        <f>VLOOKUP($B412,'Nguyên liệu'!$1:$1003,6,0)*E412/100</f>
        <v>0.12299999999999998</v>
      </c>
      <c r="J412" s="19">
        <f>VLOOKUP($B412,'Nguyên liệu'!$1:$1003,7,0)*E412/100</f>
        <v>3.6899999999999995E-2</v>
      </c>
      <c r="K412" s="19">
        <f>VLOOKUP($B412,'Nguyên liệu'!$1:$1003,8,0)*E412/100</f>
        <v>3.6899999999999995E-2</v>
      </c>
      <c r="L412" s="19">
        <f>VLOOKUP($B412,'Nguyên liệu'!$1:$1003,9,0)*E412/100</f>
        <v>0.24599999999999997</v>
      </c>
      <c r="M412" s="19">
        <f>VLOOKUP($B412,'Nguyên liệu'!$1:$1003,10,0)*E412/100</f>
        <v>0</v>
      </c>
    </row>
    <row r="413" spans="1:13" x14ac:dyDescent="0.25">
      <c r="A413" s="16"/>
      <c r="B413" s="23">
        <v>4010</v>
      </c>
      <c r="C413" s="16" t="str">
        <f>VLOOKUP($B413,'Nguyên liệu'!$1:$1003,2,0)</f>
        <v>Cải bắp</v>
      </c>
      <c r="D413" s="22">
        <v>50</v>
      </c>
      <c r="E413" s="19">
        <f t="shared" si="75"/>
        <v>45</v>
      </c>
      <c r="F413" s="16">
        <f>VLOOKUP($B413,'Nguyên liệu'!$1:$1003,3,0)</f>
        <v>10</v>
      </c>
      <c r="G413" s="19">
        <f>VLOOKUP($B413,'Nguyên liệu'!$1:$1003,4,0)*D413/100</f>
        <v>14.5</v>
      </c>
      <c r="H413" s="19">
        <f>VLOOKUP($B413,'Nguyên liệu'!$1:$1003,5,0)*E413/100</f>
        <v>0.81</v>
      </c>
      <c r="I413" s="19">
        <f>VLOOKUP($B413,'Nguyên liệu'!$1:$1003,6,0)*E413/100</f>
        <v>0.81</v>
      </c>
      <c r="J413" s="19">
        <f>VLOOKUP($B413,'Nguyên liệu'!$1:$1003,7,0)*E413/100</f>
        <v>4.4999999999999998E-2</v>
      </c>
      <c r="K413" s="19">
        <f>VLOOKUP($B413,'Nguyên liệu'!$1:$1003,8,0)*E413/100</f>
        <v>4.4999999999999998E-2</v>
      </c>
      <c r="L413" s="19">
        <f>VLOOKUP($B413,'Nguyên liệu'!$1:$1003,9,0)*E413/100</f>
        <v>0.72</v>
      </c>
      <c r="M413" s="19">
        <f>VLOOKUP($B413,'Nguyên liệu'!$1:$1003,10,0)*E413/100</f>
        <v>0</v>
      </c>
    </row>
    <row r="414" spans="1:13" x14ac:dyDescent="0.25">
      <c r="A414" s="16"/>
      <c r="B414" s="23">
        <v>6012</v>
      </c>
      <c r="C414" s="16" t="str">
        <f>VLOOKUP($B414,'Nguyên liệu'!$1:$1003,2,0)</f>
        <v>Dầu mè</v>
      </c>
      <c r="D414" s="22">
        <v>2.5</v>
      </c>
      <c r="E414" s="19">
        <f t="shared" si="75"/>
        <v>2.5</v>
      </c>
      <c r="F414" s="16">
        <f>VLOOKUP($B414,'Nguyên liệu'!$1:$1003,3,0)</f>
        <v>0</v>
      </c>
      <c r="G414" s="19">
        <f>VLOOKUP($B414,'Nguyên liệu'!$1:$1003,4,0)*D414/100</f>
        <v>22.5</v>
      </c>
      <c r="H414" s="19">
        <f>VLOOKUP($B414,'Nguyên liệu'!$1:$1003,5,0)*E414/100</f>
        <v>0</v>
      </c>
      <c r="I414" s="19">
        <f>VLOOKUP($B414,'Nguyên liệu'!$1:$1003,6,0)*E414/100</f>
        <v>0</v>
      </c>
      <c r="J414" s="19">
        <f>VLOOKUP($B414,'Nguyên liệu'!$1:$1003,7,0)*E414/100</f>
        <v>2.5</v>
      </c>
      <c r="K414" s="19">
        <f>VLOOKUP($B414,'Nguyên liệu'!$1:$1003,8,0)*E414/100</f>
        <v>2.5</v>
      </c>
      <c r="L414" s="19">
        <f>VLOOKUP($B414,'Nguyên liệu'!$1:$1003,9,0)*E414/100</f>
        <v>0</v>
      </c>
      <c r="M414" s="19">
        <f>VLOOKUP($B414,'Nguyên liệu'!$1:$1003,10,0)*E414/100</f>
        <v>0</v>
      </c>
    </row>
    <row r="415" spans="1:13" x14ac:dyDescent="0.25">
      <c r="A415" s="16"/>
      <c r="B415" s="23">
        <v>13022</v>
      </c>
      <c r="C415" s="16" t="str">
        <f>VLOOKUP($B415,'Nguyên liệu'!$1:$1003,2,0)</f>
        <v>Xì dầu</v>
      </c>
      <c r="D415" s="22">
        <v>0.5</v>
      </c>
      <c r="E415" s="19">
        <f t="shared" si="75"/>
        <v>0.5</v>
      </c>
      <c r="F415" s="16">
        <f>VLOOKUP($B415,'Nguyên liệu'!$1:$1003,3,0)</f>
        <v>0</v>
      </c>
      <c r="G415" s="19">
        <f>VLOOKUP($B415,'Nguyên liệu'!$1:$1003,4,0)*D415/100</f>
        <v>0.26500000000000001</v>
      </c>
      <c r="H415" s="19">
        <f>VLOOKUP($B415,'Nguyên liệu'!$1:$1003,5,0)*E415/100</f>
        <v>3.15E-2</v>
      </c>
      <c r="I415" s="19">
        <f>VLOOKUP($B415,'Nguyên liệu'!$1:$1003,6,0)*E415/100</f>
        <v>3.15E-2</v>
      </c>
      <c r="J415" s="19">
        <f>VLOOKUP($B415,'Nguyên liệu'!$1:$1003,7,0)*E415/100</f>
        <v>2.0000000000000001E-4</v>
      </c>
      <c r="K415" s="19">
        <f>VLOOKUP($B415,'Nguyên liệu'!$1:$1003,8,0)*E415/100</f>
        <v>2.0000000000000001E-4</v>
      </c>
      <c r="L415" s="19">
        <f>VLOOKUP($B415,'Nguyên liệu'!$1:$1003,9,0)*E415/100</f>
        <v>4.0000000000000001E-3</v>
      </c>
      <c r="M415" s="19">
        <f>VLOOKUP($B415,'Nguyên liệu'!$1:$1003,10,0)*E415/100</f>
        <v>0</v>
      </c>
    </row>
    <row r="416" spans="1:13" x14ac:dyDescent="0.25">
      <c r="A416" s="16"/>
      <c r="B416" s="23">
        <v>13004</v>
      </c>
      <c r="C416" s="16" t="str">
        <f>VLOOKUP($B416,'Nguyên liệu'!$1:$1003,2,0)</f>
        <v>Hạt tiêu</v>
      </c>
      <c r="D416" s="22">
        <v>1</v>
      </c>
      <c r="E416" s="19">
        <f t="shared" si="75"/>
        <v>1</v>
      </c>
      <c r="F416" s="16">
        <f>VLOOKUP($B416,'Nguyên liệu'!$1:$1003,3,0)</f>
        <v>0</v>
      </c>
      <c r="G416" s="19">
        <f>VLOOKUP($B416,'Nguyên liệu'!$1:$1003,4,0)*D416/100</f>
        <v>2.31</v>
      </c>
      <c r="H416" s="19">
        <f>VLOOKUP($B416,'Nguyên liệu'!$1:$1003,5,0)*E416/100</f>
        <v>7.0000000000000007E-2</v>
      </c>
      <c r="I416" s="19">
        <f>VLOOKUP($B416,'Nguyên liệu'!$1:$1003,6,0)*E416/100</f>
        <v>7.0000000000000007E-2</v>
      </c>
      <c r="J416" s="19">
        <f>VLOOKUP($B416,'Nguyên liệu'!$1:$1003,7,0)*E416/100</f>
        <v>7.400000000000001E-2</v>
      </c>
      <c r="K416" s="19">
        <f>VLOOKUP($B416,'Nguyên liệu'!$1:$1003,8,0)*E416/100</f>
        <v>7.400000000000001E-2</v>
      </c>
      <c r="L416" s="19">
        <f>VLOOKUP($B416,'Nguyên liệu'!$1:$1003,9,0)*E416/100</f>
        <v>0.33500000000000002</v>
      </c>
      <c r="M416" s="19">
        <f>VLOOKUP($B416,'Nguyên liệu'!$1:$1003,10,0)*E416/100</f>
        <v>0</v>
      </c>
    </row>
    <row r="417" spans="1:13" x14ac:dyDescent="0.25">
      <c r="A417" s="16"/>
      <c r="B417" s="23">
        <v>6002</v>
      </c>
      <c r="C417" s="16" t="str">
        <f>VLOOKUP($B417,'Nguyên liệu'!$1:$1003,2,0)</f>
        <v>Dầu thảo mộc (lạc, vừng, cám...)</v>
      </c>
      <c r="D417" s="22">
        <v>1</v>
      </c>
      <c r="E417" s="19">
        <f t="shared" si="75"/>
        <v>1</v>
      </c>
      <c r="F417" s="16">
        <f>VLOOKUP($B417,'Nguyên liệu'!$1:$1003,3,0)</f>
        <v>0</v>
      </c>
      <c r="G417" s="19">
        <f>VLOOKUP($B417,'Nguyên liệu'!$1:$1003,4,0)*D417/100</f>
        <v>8.9700000000000006</v>
      </c>
      <c r="H417" s="19">
        <f>VLOOKUP($B417,'Nguyên liệu'!$1:$1003,5,0)*E417/100</f>
        <v>0</v>
      </c>
      <c r="I417" s="19">
        <f>VLOOKUP($B417,'Nguyên liệu'!$1:$1003,6,0)*E417/100</f>
        <v>0</v>
      </c>
      <c r="J417" s="19">
        <f>VLOOKUP($B417,'Nguyên liệu'!$1:$1003,7,0)*E417/100</f>
        <v>0.997</v>
      </c>
      <c r="K417" s="19">
        <f>VLOOKUP($B417,'Nguyên liệu'!$1:$1003,8,0)*E417/100</f>
        <v>0.997</v>
      </c>
      <c r="L417" s="19">
        <f>VLOOKUP($B417,'Nguyên liệu'!$1:$1003,9,0)*E417/100</f>
        <v>0</v>
      </c>
      <c r="M417" s="19">
        <f>VLOOKUP($B417,'Nguyên liệu'!$1:$1003,10,0)*E417/100</f>
        <v>0</v>
      </c>
    </row>
    <row r="418" spans="1:13" x14ac:dyDescent="0.25">
      <c r="A418" s="16"/>
      <c r="B418" s="20" t="s">
        <v>33</v>
      </c>
      <c r="C418" s="16">
        <f>VLOOKUP($B418,'Nguyên liệu'!$1:$1003,2,0)</f>
        <v>0</v>
      </c>
      <c r="D418" s="21">
        <v>0</v>
      </c>
      <c r="E418" s="19">
        <f t="shared" si="75"/>
        <v>0</v>
      </c>
      <c r="F418" s="16">
        <f>VLOOKUP($B418,'Nguyên liệu'!$1:$1003,3,0)</f>
        <v>0</v>
      </c>
      <c r="G418" s="19">
        <f>VLOOKUP($B418,'Nguyên liệu'!$1:$1003,4,0)*D418/100</f>
        <v>0</v>
      </c>
      <c r="H418" s="19">
        <f>VLOOKUP($B418,'Nguyên liệu'!$1:$1003,5,0)*E418/100</f>
        <v>0</v>
      </c>
      <c r="I418" s="19">
        <f>VLOOKUP($B418,'Nguyên liệu'!$1:$1003,6,0)*E418/100</f>
        <v>0</v>
      </c>
      <c r="J418" s="19">
        <f>VLOOKUP($B418,'Nguyên liệu'!$1:$1003,7,0)*E418/100</f>
        <v>0</v>
      </c>
      <c r="K418" s="19">
        <f>VLOOKUP($B418,'Nguyên liệu'!$1:$1003,8,0)*E418/100</f>
        <v>0</v>
      </c>
      <c r="L418" s="19">
        <f>VLOOKUP($B418,'Nguyên liệu'!$1:$1003,9,0)*E418/100</f>
        <v>0</v>
      </c>
      <c r="M418" s="19">
        <f>VLOOKUP($B418,'Nguyên liệu'!$1:$1003,10,0)*E418/100</f>
        <v>0</v>
      </c>
    </row>
    <row r="419" spans="1:13" x14ac:dyDescent="0.25">
      <c r="A419" s="16"/>
      <c r="B419" s="20" t="s">
        <v>33</v>
      </c>
      <c r="C419" s="16">
        <f>VLOOKUP($B419,'Nguyên liệu'!$1:$1003,2,0)</f>
        <v>0</v>
      </c>
      <c r="D419" s="21">
        <v>0</v>
      </c>
      <c r="E419" s="19">
        <f t="shared" si="75"/>
        <v>0</v>
      </c>
      <c r="F419" s="16">
        <f>VLOOKUP($B419,'Nguyên liệu'!$1:$1003,3,0)</f>
        <v>0</v>
      </c>
      <c r="G419" s="19">
        <f>VLOOKUP($B419,'Nguyên liệu'!$1:$1003,4,0)*D419/100</f>
        <v>0</v>
      </c>
      <c r="H419" s="19">
        <f>VLOOKUP($B419,'Nguyên liệu'!$1:$1003,5,0)*E419/100</f>
        <v>0</v>
      </c>
      <c r="I419" s="19">
        <f>VLOOKUP($B419,'Nguyên liệu'!$1:$1003,6,0)*E419/100</f>
        <v>0</v>
      </c>
      <c r="J419" s="19">
        <f>VLOOKUP($B419,'Nguyên liệu'!$1:$1003,7,0)*E419/100</f>
        <v>0</v>
      </c>
      <c r="K419" s="19">
        <f>VLOOKUP($B419,'Nguyên liệu'!$1:$1003,8,0)*E419/100</f>
        <v>0</v>
      </c>
      <c r="L419" s="19">
        <f>VLOOKUP($B419,'Nguyên liệu'!$1:$1003,9,0)*E419/100</f>
        <v>0</v>
      </c>
      <c r="M419" s="19">
        <f>VLOOKUP($B419,'Nguyên liệu'!$1:$1003,10,0)*E419/100</f>
        <v>0</v>
      </c>
    </row>
    <row r="420" spans="1:13" x14ac:dyDescent="0.25">
      <c r="A420" s="13" t="s">
        <v>658</v>
      </c>
      <c r="B420" s="14"/>
      <c r="C420" s="14" t="str">
        <f>VLOOKUP(A420,Sheet2!$1:$1012,2,0)</f>
        <v>Bông cải xào tỏi</v>
      </c>
      <c r="D420" s="15">
        <f t="shared" ref="D420:M420" si="76">SUM(D421:D430)</f>
        <v>100</v>
      </c>
      <c r="E420" s="15">
        <f t="shared" si="76"/>
        <v>70.25</v>
      </c>
      <c r="F420" s="15">
        <f t="shared" si="76"/>
        <v>59</v>
      </c>
      <c r="G420" s="15">
        <f t="shared" si="76"/>
        <v>45.215000000000003</v>
      </c>
      <c r="H420" s="15">
        <f t="shared" si="76"/>
        <v>1.5240000000000002</v>
      </c>
      <c r="I420" s="15">
        <f t="shared" si="76"/>
        <v>1.5240000000000002</v>
      </c>
      <c r="J420" s="15">
        <f t="shared" si="76"/>
        <v>2.6399500000000002</v>
      </c>
      <c r="K420" s="15">
        <f t="shared" si="76"/>
        <v>2.6399500000000002</v>
      </c>
      <c r="L420" s="15">
        <f t="shared" si="76"/>
        <v>1.498</v>
      </c>
      <c r="M420" s="15">
        <f t="shared" si="76"/>
        <v>0</v>
      </c>
    </row>
    <row r="421" spans="1:13" x14ac:dyDescent="0.25">
      <c r="A421" s="16"/>
      <c r="B421" s="23">
        <v>4100</v>
      </c>
      <c r="C421" s="16" t="str">
        <f>VLOOKUP($B421,'Nguyên liệu'!$1:$1003,2,0)</f>
        <v>Súp lơ xanh</v>
      </c>
      <c r="D421" s="22">
        <v>75</v>
      </c>
      <c r="E421" s="19">
        <f t="shared" ref="E421:E430" si="77">D421*(100-F421)%</f>
        <v>45.75</v>
      </c>
      <c r="F421" s="16">
        <f>VLOOKUP($B421,'Nguyên liệu'!$1:$1003,3,0)</f>
        <v>39</v>
      </c>
      <c r="G421" s="19">
        <f>VLOOKUP($B421,'Nguyên liệu'!$1:$1003,4,0)*D421/100</f>
        <v>19.5</v>
      </c>
      <c r="H421" s="19">
        <f>VLOOKUP($B421,'Nguyên liệu'!$1:$1003,5,0)*E421/100</f>
        <v>1.3725000000000001</v>
      </c>
      <c r="I421" s="19">
        <f>VLOOKUP($B421,'Nguyên liệu'!$1:$1003,6,0)*E421/100</f>
        <v>1.3725000000000001</v>
      </c>
      <c r="J421" s="19">
        <f>VLOOKUP($B421,'Nguyên liệu'!$1:$1003,7,0)*E421/100</f>
        <v>0.13724999999999998</v>
      </c>
      <c r="K421" s="19">
        <f>VLOOKUP($B421,'Nguyên liệu'!$1:$1003,8,0)*E421/100</f>
        <v>0.13724999999999998</v>
      </c>
      <c r="L421" s="19">
        <f>VLOOKUP($B421,'Nguyên liệu'!$1:$1003,9,0)*E421/100</f>
        <v>1.464</v>
      </c>
      <c r="M421" s="19">
        <f>VLOOKUP($B421,'Nguyên liệu'!$1:$1003,10,0)*E421/100</f>
        <v>0</v>
      </c>
    </row>
    <row r="422" spans="1:13" x14ac:dyDescent="0.25">
      <c r="A422" s="16"/>
      <c r="B422" s="23">
        <v>4103</v>
      </c>
      <c r="C422" s="16" t="str">
        <f>VLOOKUP($B422,'Nguyên liệu'!$1:$1003,2,0)</f>
        <v xml:space="preserve">Tỏi ta </v>
      </c>
      <c r="D422" s="22">
        <v>2.5</v>
      </c>
      <c r="E422" s="19">
        <f t="shared" si="77"/>
        <v>2</v>
      </c>
      <c r="F422" s="16">
        <f>VLOOKUP($B422,'Nguyên liệu'!$1:$1003,3,0)</f>
        <v>20</v>
      </c>
      <c r="G422" s="19">
        <f>VLOOKUP($B422,'Nguyên liệu'!$1:$1003,4,0)*D422/100</f>
        <v>3.0249999999999999</v>
      </c>
      <c r="H422" s="19">
        <f>VLOOKUP($B422,'Nguyên liệu'!$1:$1003,5,0)*E422/100</f>
        <v>0.12</v>
      </c>
      <c r="I422" s="19">
        <f>VLOOKUP($B422,'Nguyên liệu'!$1:$1003,6,0)*E422/100</f>
        <v>0.12</v>
      </c>
      <c r="J422" s="19">
        <f>VLOOKUP($B422,'Nguyên liệu'!$1:$1003,7,0)*E422/100</f>
        <v>0.01</v>
      </c>
      <c r="K422" s="19">
        <f>VLOOKUP($B422,'Nguyên liệu'!$1:$1003,8,0)*E422/100</f>
        <v>0.01</v>
      </c>
      <c r="L422" s="19">
        <f>VLOOKUP($B422,'Nguyên liệu'!$1:$1003,9,0)*E422/100</f>
        <v>0.03</v>
      </c>
      <c r="M422" s="19">
        <f>VLOOKUP($B422,'Nguyên liệu'!$1:$1003,10,0)*E422/100</f>
        <v>0</v>
      </c>
    </row>
    <row r="423" spans="1:13" x14ac:dyDescent="0.25">
      <c r="A423" s="16"/>
      <c r="B423" s="23">
        <v>6002</v>
      </c>
      <c r="C423" s="16" t="str">
        <f>VLOOKUP($B423,'Nguyên liệu'!$1:$1003,2,0)</f>
        <v>Dầu thảo mộc (lạc, vừng, cám...)</v>
      </c>
      <c r="D423" s="22">
        <v>2.5</v>
      </c>
      <c r="E423" s="19">
        <f t="shared" si="77"/>
        <v>2.5</v>
      </c>
      <c r="F423" s="16">
        <f>VLOOKUP($B423,'Nguyên liệu'!$1:$1003,3,0)</f>
        <v>0</v>
      </c>
      <c r="G423" s="19">
        <f>VLOOKUP($B423,'Nguyên liệu'!$1:$1003,4,0)*D423/100</f>
        <v>22.425000000000001</v>
      </c>
      <c r="H423" s="19">
        <f>VLOOKUP($B423,'Nguyên liệu'!$1:$1003,5,0)*E423/100</f>
        <v>0</v>
      </c>
      <c r="I423" s="19">
        <f>VLOOKUP($B423,'Nguyên liệu'!$1:$1003,6,0)*E423/100</f>
        <v>0</v>
      </c>
      <c r="J423" s="19">
        <f>VLOOKUP($B423,'Nguyên liệu'!$1:$1003,7,0)*E423/100</f>
        <v>2.4925000000000002</v>
      </c>
      <c r="K423" s="19">
        <f>VLOOKUP($B423,'Nguyên liệu'!$1:$1003,8,0)*E423/100</f>
        <v>2.4925000000000002</v>
      </c>
      <c r="L423" s="19">
        <f>VLOOKUP($B423,'Nguyên liệu'!$1:$1003,9,0)*E423/100</f>
        <v>0</v>
      </c>
      <c r="M423" s="19">
        <f>VLOOKUP($B423,'Nguyên liệu'!$1:$1003,10,0)*E423/100</f>
        <v>0</v>
      </c>
    </row>
    <row r="424" spans="1:13" x14ac:dyDescent="0.25">
      <c r="A424" s="16"/>
      <c r="B424" s="23">
        <v>13005</v>
      </c>
      <c r="C424" s="16" t="str">
        <f>VLOOKUP($B424,'Nguyên liệu'!$1:$1003,2,0)</f>
        <v>Muối</v>
      </c>
      <c r="D424" s="22">
        <v>0.5</v>
      </c>
      <c r="E424" s="19">
        <f t="shared" si="77"/>
        <v>0.5</v>
      </c>
      <c r="F424" s="16">
        <f>VLOOKUP($B424,'Nguyên liệu'!$1:$1003,3,0)</f>
        <v>0</v>
      </c>
      <c r="G424" s="19">
        <f>VLOOKUP($B424,'Nguyên liệu'!$1:$1003,4,0)*D424/100</f>
        <v>0</v>
      </c>
      <c r="H424" s="19">
        <f>VLOOKUP($B424,'Nguyên liệu'!$1:$1003,5,0)*E424/100</f>
        <v>0</v>
      </c>
      <c r="I424" s="19">
        <f>VLOOKUP($B424,'Nguyên liệu'!$1:$1003,6,0)*E424/100</f>
        <v>0</v>
      </c>
      <c r="J424" s="19">
        <f>VLOOKUP($B424,'Nguyên liệu'!$1:$1003,7,0)*E424/100</f>
        <v>0</v>
      </c>
      <c r="K424" s="19">
        <f>VLOOKUP($B424,'Nguyên liệu'!$1:$1003,8,0)*E424/100</f>
        <v>0</v>
      </c>
      <c r="L424" s="19">
        <f>VLOOKUP($B424,'Nguyên liệu'!$1:$1003,9,0)*E424/100</f>
        <v>0</v>
      </c>
      <c r="M424" s="19">
        <f>VLOOKUP($B424,'Nguyên liệu'!$1:$1003,10,0)*E424/100</f>
        <v>0</v>
      </c>
    </row>
    <row r="425" spans="1:13" x14ac:dyDescent="0.25">
      <c r="A425" s="16"/>
      <c r="B425" s="23">
        <v>1000</v>
      </c>
      <c r="C425" s="16" t="str">
        <f>VLOOKUP($B425,'Nguyên liệu'!$1:$1003,2,0)</f>
        <v>Nước</v>
      </c>
      <c r="D425" s="22">
        <v>19</v>
      </c>
      <c r="E425" s="19">
        <f t="shared" si="77"/>
        <v>19</v>
      </c>
      <c r="F425" s="16">
        <f>VLOOKUP($B425,'Nguyên liệu'!$1:$1003,3,0)</f>
        <v>0</v>
      </c>
      <c r="G425" s="19">
        <f>VLOOKUP($B425,'Nguyên liệu'!$1:$1003,4,0)*D425/100</f>
        <v>0</v>
      </c>
      <c r="H425" s="19">
        <f>VLOOKUP($B425,'Nguyên liệu'!$1:$1003,5,0)*E425/100</f>
        <v>0</v>
      </c>
      <c r="I425" s="19">
        <f>VLOOKUP($B425,'Nguyên liệu'!$1:$1003,6,0)*E425/100</f>
        <v>0</v>
      </c>
      <c r="J425" s="19">
        <f>VLOOKUP($B425,'Nguyên liệu'!$1:$1003,7,0)*E425/100</f>
        <v>0</v>
      </c>
      <c r="K425" s="19">
        <f>VLOOKUP($B425,'Nguyên liệu'!$1:$1003,8,0)*E425/100</f>
        <v>0</v>
      </c>
      <c r="L425" s="19">
        <f>VLOOKUP($B425,'Nguyên liệu'!$1:$1003,9,0)*E425/100</f>
        <v>0</v>
      </c>
      <c r="M425" s="19">
        <f>VLOOKUP($B425,'Nguyên liệu'!$1:$1003,10,0)*E425/100</f>
        <v>0</v>
      </c>
    </row>
    <row r="426" spans="1:13" x14ac:dyDescent="0.25">
      <c r="A426" s="16"/>
      <c r="B426" s="23">
        <v>13022</v>
      </c>
      <c r="C426" s="16" t="str">
        <f>VLOOKUP($B426,'Nguyên liệu'!$1:$1003,2,0)</f>
        <v>Xì dầu</v>
      </c>
      <c r="D426" s="22">
        <v>0.5</v>
      </c>
      <c r="E426" s="19">
        <f t="shared" si="77"/>
        <v>0.5</v>
      </c>
      <c r="F426" s="16">
        <f>VLOOKUP($B426,'Nguyên liệu'!$1:$1003,3,0)</f>
        <v>0</v>
      </c>
      <c r="G426" s="19">
        <f>VLOOKUP($B426,'Nguyên liệu'!$1:$1003,4,0)*D426/100</f>
        <v>0.26500000000000001</v>
      </c>
      <c r="H426" s="19">
        <f>VLOOKUP($B426,'Nguyên liệu'!$1:$1003,5,0)*E426/100</f>
        <v>3.15E-2</v>
      </c>
      <c r="I426" s="19">
        <f>VLOOKUP($B426,'Nguyên liệu'!$1:$1003,6,0)*E426/100</f>
        <v>3.15E-2</v>
      </c>
      <c r="J426" s="19">
        <f>VLOOKUP($B426,'Nguyên liệu'!$1:$1003,7,0)*E426/100</f>
        <v>2.0000000000000001E-4</v>
      </c>
      <c r="K426" s="19">
        <f>VLOOKUP($B426,'Nguyên liệu'!$1:$1003,8,0)*E426/100</f>
        <v>2.0000000000000001E-4</v>
      </c>
      <c r="L426" s="19">
        <f>VLOOKUP($B426,'Nguyên liệu'!$1:$1003,9,0)*E426/100</f>
        <v>4.0000000000000001E-3</v>
      </c>
      <c r="M426" s="19">
        <f>VLOOKUP($B426,'Nguyên liệu'!$1:$1003,10,0)*E426/100</f>
        <v>0</v>
      </c>
    </row>
    <row r="427" spans="1:13" x14ac:dyDescent="0.25">
      <c r="A427" s="16"/>
      <c r="B427" s="20" t="s">
        <v>33</v>
      </c>
      <c r="C427" s="16">
        <f>VLOOKUP($B427,'Nguyên liệu'!$1:$1003,2,0)</f>
        <v>0</v>
      </c>
      <c r="D427" s="21">
        <v>0</v>
      </c>
      <c r="E427" s="19">
        <f t="shared" si="77"/>
        <v>0</v>
      </c>
      <c r="F427" s="16">
        <f>VLOOKUP($B427,'Nguyên liệu'!$1:$1003,3,0)</f>
        <v>0</v>
      </c>
      <c r="G427" s="19">
        <f>VLOOKUP($B427,'Nguyên liệu'!$1:$1003,4,0)*D427/100</f>
        <v>0</v>
      </c>
      <c r="H427" s="19">
        <f>VLOOKUP($B427,'Nguyên liệu'!$1:$1003,5,0)*E427/100</f>
        <v>0</v>
      </c>
      <c r="I427" s="19">
        <f>VLOOKUP($B427,'Nguyên liệu'!$1:$1003,6,0)*E427/100</f>
        <v>0</v>
      </c>
      <c r="J427" s="19">
        <f>VLOOKUP($B427,'Nguyên liệu'!$1:$1003,7,0)*E427/100</f>
        <v>0</v>
      </c>
      <c r="K427" s="19">
        <f>VLOOKUP($B427,'Nguyên liệu'!$1:$1003,8,0)*E427/100</f>
        <v>0</v>
      </c>
      <c r="L427" s="19">
        <f>VLOOKUP($B427,'Nguyên liệu'!$1:$1003,9,0)*E427/100</f>
        <v>0</v>
      </c>
      <c r="M427" s="19">
        <f>VLOOKUP($B427,'Nguyên liệu'!$1:$1003,10,0)*E427/100</f>
        <v>0</v>
      </c>
    </row>
    <row r="428" spans="1:13" x14ac:dyDescent="0.25">
      <c r="A428" s="16"/>
      <c r="B428" s="20" t="s">
        <v>33</v>
      </c>
      <c r="C428" s="16">
        <f>VLOOKUP($B428,'Nguyên liệu'!$1:$1003,2,0)</f>
        <v>0</v>
      </c>
      <c r="D428" s="21">
        <v>0</v>
      </c>
      <c r="E428" s="19">
        <f t="shared" si="77"/>
        <v>0</v>
      </c>
      <c r="F428" s="16">
        <f>VLOOKUP($B428,'Nguyên liệu'!$1:$1003,3,0)</f>
        <v>0</v>
      </c>
      <c r="G428" s="19">
        <f>VLOOKUP($B428,'Nguyên liệu'!$1:$1003,4,0)*D428/100</f>
        <v>0</v>
      </c>
      <c r="H428" s="19">
        <f>VLOOKUP($B428,'Nguyên liệu'!$1:$1003,5,0)*E428/100</f>
        <v>0</v>
      </c>
      <c r="I428" s="19">
        <f>VLOOKUP($B428,'Nguyên liệu'!$1:$1003,6,0)*E428/100</f>
        <v>0</v>
      </c>
      <c r="J428" s="19">
        <f>VLOOKUP($B428,'Nguyên liệu'!$1:$1003,7,0)*E428/100</f>
        <v>0</v>
      </c>
      <c r="K428" s="19">
        <f>VLOOKUP($B428,'Nguyên liệu'!$1:$1003,8,0)*E428/100</f>
        <v>0</v>
      </c>
      <c r="L428" s="19">
        <f>VLOOKUP($B428,'Nguyên liệu'!$1:$1003,9,0)*E428/100</f>
        <v>0</v>
      </c>
      <c r="M428" s="19">
        <f>VLOOKUP($B428,'Nguyên liệu'!$1:$1003,10,0)*E428/100</f>
        <v>0</v>
      </c>
    </row>
    <row r="429" spans="1:13" x14ac:dyDescent="0.25">
      <c r="A429" s="16"/>
      <c r="B429" s="20" t="s">
        <v>33</v>
      </c>
      <c r="C429" s="16">
        <f>VLOOKUP($B429,'Nguyên liệu'!$1:$1003,2,0)</f>
        <v>0</v>
      </c>
      <c r="D429" s="21">
        <v>0</v>
      </c>
      <c r="E429" s="19">
        <f t="shared" si="77"/>
        <v>0</v>
      </c>
      <c r="F429" s="16">
        <f>VLOOKUP($B429,'Nguyên liệu'!$1:$1003,3,0)</f>
        <v>0</v>
      </c>
      <c r="G429" s="19">
        <f>VLOOKUP($B429,'Nguyên liệu'!$1:$1003,4,0)*D429/100</f>
        <v>0</v>
      </c>
      <c r="H429" s="19">
        <f>VLOOKUP($B429,'Nguyên liệu'!$1:$1003,5,0)*E429/100</f>
        <v>0</v>
      </c>
      <c r="I429" s="19">
        <f>VLOOKUP($B429,'Nguyên liệu'!$1:$1003,6,0)*E429/100</f>
        <v>0</v>
      </c>
      <c r="J429" s="19">
        <f>VLOOKUP($B429,'Nguyên liệu'!$1:$1003,7,0)*E429/100</f>
        <v>0</v>
      </c>
      <c r="K429" s="19">
        <f>VLOOKUP($B429,'Nguyên liệu'!$1:$1003,8,0)*E429/100</f>
        <v>0</v>
      </c>
      <c r="L429" s="19">
        <f>VLOOKUP($B429,'Nguyên liệu'!$1:$1003,9,0)*E429/100</f>
        <v>0</v>
      </c>
      <c r="M429" s="19">
        <f>VLOOKUP($B429,'Nguyên liệu'!$1:$1003,10,0)*E429/100</f>
        <v>0</v>
      </c>
    </row>
    <row r="430" spans="1:13" x14ac:dyDescent="0.25">
      <c r="A430" s="16"/>
      <c r="B430" s="20" t="s">
        <v>33</v>
      </c>
      <c r="C430" s="16">
        <f>VLOOKUP($B430,'Nguyên liệu'!$1:$1003,2,0)</f>
        <v>0</v>
      </c>
      <c r="D430" s="21">
        <v>0</v>
      </c>
      <c r="E430" s="19">
        <f t="shared" si="77"/>
        <v>0</v>
      </c>
      <c r="F430" s="16">
        <f>VLOOKUP($B430,'Nguyên liệu'!$1:$1003,3,0)</f>
        <v>0</v>
      </c>
      <c r="G430" s="19">
        <f>VLOOKUP($B430,'Nguyên liệu'!$1:$1003,4,0)*D430/100</f>
        <v>0</v>
      </c>
      <c r="H430" s="19">
        <f>VLOOKUP($B430,'Nguyên liệu'!$1:$1003,5,0)*E430/100</f>
        <v>0</v>
      </c>
      <c r="I430" s="19">
        <f>VLOOKUP($B430,'Nguyên liệu'!$1:$1003,6,0)*E430/100</f>
        <v>0</v>
      </c>
      <c r="J430" s="19">
        <f>VLOOKUP($B430,'Nguyên liệu'!$1:$1003,7,0)*E430/100</f>
        <v>0</v>
      </c>
      <c r="K430" s="19">
        <f>VLOOKUP($B430,'Nguyên liệu'!$1:$1003,8,0)*E430/100</f>
        <v>0</v>
      </c>
      <c r="L430" s="19">
        <f>VLOOKUP($B430,'Nguyên liệu'!$1:$1003,9,0)*E430/100</f>
        <v>0</v>
      </c>
      <c r="M430" s="19">
        <f>VLOOKUP($B430,'Nguyên liệu'!$1:$1003,10,0)*E430/100</f>
        <v>0</v>
      </c>
    </row>
    <row r="431" spans="1:13" x14ac:dyDescent="0.25">
      <c r="A431" s="13" t="s">
        <v>660</v>
      </c>
      <c r="B431" s="14"/>
      <c r="C431" s="14" t="str">
        <f>VLOOKUP(A431,Sheet2!$1:$1012,2,0)</f>
        <v>Đậu rồng xào tỏi</v>
      </c>
      <c r="D431" s="15">
        <f t="shared" ref="D431:M431" si="78">SUM(D432:D441)</f>
        <v>100</v>
      </c>
      <c r="E431" s="15">
        <f t="shared" si="78"/>
        <v>94.4</v>
      </c>
      <c r="F431" s="15">
        <f t="shared" si="78"/>
        <v>45</v>
      </c>
      <c r="G431" s="15">
        <f t="shared" si="78"/>
        <v>69.5</v>
      </c>
      <c r="H431" s="15">
        <f t="shared" si="78"/>
        <v>1.7796000000000001</v>
      </c>
      <c r="I431" s="15">
        <f t="shared" si="78"/>
        <v>1.6776</v>
      </c>
      <c r="J431" s="15">
        <f t="shared" si="78"/>
        <v>4.0802000000000005</v>
      </c>
      <c r="K431" s="15">
        <f t="shared" si="78"/>
        <v>4.08</v>
      </c>
      <c r="L431" s="15">
        <f t="shared" si="78"/>
        <v>1.2928000000000002</v>
      </c>
      <c r="M431" s="15">
        <f t="shared" si="78"/>
        <v>0</v>
      </c>
    </row>
    <row r="432" spans="1:13" x14ac:dyDescent="0.25">
      <c r="A432" s="16"/>
      <c r="B432" s="23">
        <v>4032</v>
      </c>
      <c r="C432" s="16" t="str">
        <f>VLOOKUP($B432,'Nguyên liệu'!$1:$1003,2,0)</f>
        <v>Đậu rồng (quả non)</v>
      </c>
      <c r="D432" s="22">
        <v>80</v>
      </c>
      <c r="E432" s="19">
        <f t="shared" ref="E432:E441" si="79">D432*(100-F432)%</f>
        <v>76</v>
      </c>
      <c r="F432" s="16">
        <f>VLOOKUP($B432,'Nguyên liệu'!$1:$1003,3,0)</f>
        <v>5</v>
      </c>
      <c r="G432" s="19">
        <f>VLOOKUP($B432,'Nguyên liệu'!$1:$1003,4,0)*D432/100</f>
        <v>27.2</v>
      </c>
      <c r="H432" s="19">
        <f>VLOOKUP($B432,'Nguyên liệu'!$1:$1003,5,0)*E432/100</f>
        <v>1.444</v>
      </c>
      <c r="I432" s="19">
        <f>VLOOKUP($B432,'Nguyên liệu'!$1:$1003,6,0)*E432/100</f>
        <v>1.444</v>
      </c>
      <c r="J432" s="19">
        <f>VLOOKUP($B432,'Nguyên liệu'!$1:$1003,7,0)*E432/100</f>
        <v>7.6000000000000012E-2</v>
      </c>
      <c r="K432" s="19">
        <f>VLOOKUP($B432,'Nguyên liệu'!$1:$1003,8,0)*E432/100</f>
        <v>7.6000000000000012E-2</v>
      </c>
      <c r="L432" s="19">
        <f>VLOOKUP($B432,'Nguyên liệu'!$1:$1003,9,0)*E432/100</f>
        <v>1.2160000000000002</v>
      </c>
      <c r="M432" s="19">
        <f>VLOOKUP($B432,'Nguyên liệu'!$1:$1003,10,0)*E432/100</f>
        <v>0</v>
      </c>
    </row>
    <row r="433" spans="1:13" x14ac:dyDescent="0.25">
      <c r="A433" s="16"/>
      <c r="B433" s="23">
        <v>4038</v>
      </c>
      <c r="C433" s="16" t="str">
        <f>VLOOKUP($B433,'Nguyên liệu'!$1:$1003,2,0)</f>
        <v>Hành lá (hành hoa)</v>
      </c>
      <c r="D433" s="22">
        <v>4</v>
      </c>
      <c r="E433" s="19">
        <f t="shared" si="79"/>
        <v>3.2</v>
      </c>
      <c r="F433" s="16">
        <f>VLOOKUP($B433,'Nguyên liệu'!$1:$1003,3,0)</f>
        <v>20</v>
      </c>
      <c r="G433" s="19">
        <f>VLOOKUP($B433,'Nguyên liệu'!$1:$1003,4,0)*D433/100</f>
        <v>0.88</v>
      </c>
      <c r="H433" s="19">
        <f>VLOOKUP($B433,'Nguyên liệu'!$1:$1003,5,0)*E433/100</f>
        <v>4.1599999999999998E-2</v>
      </c>
      <c r="I433" s="19">
        <f>VLOOKUP($B433,'Nguyên liệu'!$1:$1003,6,0)*E433/100</f>
        <v>4.1599999999999998E-2</v>
      </c>
      <c r="J433" s="19">
        <f>VLOOKUP($B433,'Nguyên liệu'!$1:$1003,7,0)*E433/100</f>
        <v>0</v>
      </c>
      <c r="K433" s="19">
        <f>VLOOKUP($B433,'Nguyên liệu'!$1:$1003,8,0)*E433/100</f>
        <v>0</v>
      </c>
      <c r="L433" s="19">
        <f>VLOOKUP($B433,'Nguyên liệu'!$1:$1003,9,0)*E433/100</f>
        <v>2.8800000000000003E-2</v>
      </c>
      <c r="M433" s="19">
        <f>VLOOKUP($B433,'Nguyên liệu'!$1:$1003,10,0)*E433/100</f>
        <v>0</v>
      </c>
    </row>
    <row r="434" spans="1:13" x14ac:dyDescent="0.25">
      <c r="A434" s="16"/>
      <c r="B434" s="23">
        <v>6002</v>
      </c>
      <c r="C434" s="16" t="str">
        <f>VLOOKUP($B434,'Nguyên liệu'!$1:$1003,2,0)</f>
        <v>Dầu thảo mộc (lạc, vừng, cám...)</v>
      </c>
      <c r="D434" s="22">
        <v>4</v>
      </c>
      <c r="E434" s="19">
        <f t="shared" si="79"/>
        <v>4</v>
      </c>
      <c r="F434" s="16">
        <f>VLOOKUP($B434,'Nguyên liệu'!$1:$1003,3,0)</f>
        <v>0</v>
      </c>
      <c r="G434" s="19">
        <f>VLOOKUP($B434,'Nguyên liệu'!$1:$1003,4,0)*D434/100</f>
        <v>35.880000000000003</v>
      </c>
      <c r="H434" s="19">
        <f>VLOOKUP($B434,'Nguyên liệu'!$1:$1003,5,0)*E434/100</f>
        <v>0</v>
      </c>
      <c r="I434" s="19">
        <f>VLOOKUP($B434,'Nguyên liệu'!$1:$1003,6,0)*E434/100</f>
        <v>0</v>
      </c>
      <c r="J434" s="19">
        <f>VLOOKUP($B434,'Nguyên liệu'!$1:$1003,7,0)*E434/100</f>
        <v>3.988</v>
      </c>
      <c r="K434" s="19">
        <f>VLOOKUP($B434,'Nguyên liệu'!$1:$1003,8,0)*E434/100</f>
        <v>3.988</v>
      </c>
      <c r="L434" s="19">
        <f>VLOOKUP($B434,'Nguyên liệu'!$1:$1003,9,0)*E434/100</f>
        <v>0</v>
      </c>
      <c r="M434" s="19">
        <f>VLOOKUP($B434,'Nguyên liệu'!$1:$1003,10,0)*E434/100</f>
        <v>0</v>
      </c>
    </row>
    <row r="435" spans="1:13" x14ac:dyDescent="0.25">
      <c r="A435" s="16"/>
      <c r="B435" s="23">
        <v>4103</v>
      </c>
      <c r="C435" s="16" t="str">
        <f>VLOOKUP($B435,'Nguyên liệu'!$1:$1003,2,0)</f>
        <v xml:space="preserve">Tỏi ta </v>
      </c>
      <c r="D435" s="22">
        <v>4</v>
      </c>
      <c r="E435" s="19">
        <f t="shared" si="79"/>
        <v>3.2</v>
      </c>
      <c r="F435" s="16">
        <f>VLOOKUP($B435,'Nguyên liệu'!$1:$1003,3,0)</f>
        <v>20</v>
      </c>
      <c r="G435" s="19">
        <f>VLOOKUP($B435,'Nguyên liệu'!$1:$1003,4,0)*D435/100</f>
        <v>4.84</v>
      </c>
      <c r="H435" s="19">
        <f>VLOOKUP($B435,'Nguyên liệu'!$1:$1003,5,0)*E435/100</f>
        <v>0.19200000000000003</v>
      </c>
      <c r="I435" s="19">
        <f>VLOOKUP($B435,'Nguyên liệu'!$1:$1003,6,0)*E435/100</f>
        <v>0.19200000000000003</v>
      </c>
      <c r="J435" s="19">
        <f>VLOOKUP($B435,'Nguyên liệu'!$1:$1003,7,0)*E435/100</f>
        <v>1.6E-2</v>
      </c>
      <c r="K435" s="19">
        <f>VLOOKUP($B435,'Nguyên liệu'!$1:$1003,8,0)*E435/100</f>
        <v>1.6E-2</v>
      </c>
      <c r="L435" s="19">
        <f>VLOOKUP($B435,'Nguyên liệu'!$1:$1003,9,0)*E435/100</f>
        <v>4.8000000000000008E-2</v>
      </c>
      <c r="M435" s="19">
        <f>VLOOKUP($B435,'Nguyên liệu'!$1:$1003,10,0)*E435/100</f>
        <v>0</v>
      </c>
    </row>
    <row r="436" spans="1:13" x14ac:dyDescent="0.25">
      <c r="A436" s="16"/>
      <c r="B436" s="23">
        <v>13017</v>
      </c>
      <c r="C436" s="16" t="str">
        <f>VLOOKUP($B436,'Nguyên liệu'!$1:$1003,2,0)</f>
        <v>Nước mắm cá</v>
      </c>
      <c r="D436" s="22">
        <v>2</v>
      </c>
      <c r="E436" s="19">
        <f t="shared" si="79"/>
        <v>2</v>
      </c>
      <c r="F436" s="16">
        <f>VLOOKUP($B436,'Nguyên liệu'!$1:$1003,3,0)</f>
        <v>0</v>
      </c>
      <c r="G436" s="19">
        <f>VLOOKUP($B436,'Nguyên liệu'!$1:$1003,4,0)*D436/100</f>
        <v>0.7</v>
      </c>
      <c r="H436" s="19">
        <f>VLOOKUP($B436,'Nguyên liệu'!$1:$1003,5,0)*E436/100</f>
        <v>0.10199999999999999</v>
      </c>
      <c r="I436" s="19">
        <f>VLOOKUP($B436,'Nguyên liệu'!$1:$1003,6,0)*E436/100</f>
        <v>0</v>
      </c>
      <c r="J436" s="19">
        <f>VLOOKUP($B436,'Nguyên liệu'!$1:$1003,7,0)*E436/100</f>
        <v>2.0000000000000001E-4</v>
      </c>
      <c r="K436" s="19">
        <f>VLOOKUP($B436,'Nguyên liệu'!$1:$1003,8,0)*E436/100</f>
        <v>0</v>
      </c>
      <c r="L436" s="19">
        <f>VLOOKUP($B436,'Nguyên liệu'!$1:$1003,9,0)*E436/100</f>
        <v>0</v>
      </c>
      <c r="M436" s="19">
        <f>VLOOKUP($B436,'Nguyên liệu'!$1:$1003,10,0)*E436/100</f>
        <v>0</v>
      </c>
    </row>
    <row r="437" spans="1:13" x14ac:dyDescent="0.25">
      <c r="A437" s="16"/>
      <c r="B437" s="23">
        <v>1000</v>
      </c>
      <c r="C437" s="16" t="str">
        <f>VLOOKUP($B437,'Nguyên liệu'!$1:$1003,2,0)</f>
        <v>Nước</v>
      </c>
      <c r="D437" s="22">
        <v>6</v>
      </c>
      <c r="E437" s="19">
        <f t="shared" si="79"/>
        <v>6</v>
      </c>
      <c r="F437" s="16">
        <f>VLOOKUP($B437,'Nguyên liệu'!$1:$1003,3,0)</f>
        <v>0</v>
      </c>
      <c r="G437" s="19">
        <f>VLOOKUP($B437,'Nguyên liệu'!$1:$1003,4,0)*D437/100</f>
        <v>0</v>
      </c>
      <c r="H437" s="19">
        <f>VLOOKUP($B437,'Nguyên liệu'!$1:$1003,5,0)*E437/100</f>
        <v>0</v>
      </c>
      <c r="I437" s="19">
        <f>VLOOKUP($B437,'Nguyên liệu'!$1:$1003,6,0)*E437/100</f>
        <v>0</v>
      </c>
      <c r="J437" s="19">
        <f>VLOOKUP($B437,'Nguyên liệu'!$1:$1003,7,0)*E437/100</f>
        <v>0</v>
      </c>
      <c r="K437" s="19">
        <f>VLOOKUP($B437,'Nguyên liệu'!$1:$1003,8,0)*E437/100</f>
        <v>0</v>
      </c>
      <c r="L437" s="19">
        <f>VLOOKUP($B437,'Nguyên liệu'!$1:$1003,9,0)*E437/100</f>
        <v>0</v>
      </c>
      <c r="M437" s="19">
        <f>VLOOKUP($B437,'Nguyên liệu'!$1:$1003,10,0)*E437/100</f>
        <v>0</v>
      </c>
    </row>
    <row r="438" spans="1:13" x14ac:dyDescent="0.25">
      <c r="A438" s="16"/>
      <c r="B438" s="20" t="s">
        <v>33</v>
      </c>
      <c r="C438" s="16">
        <f>VLOOKUP($B438,'Nguyên liệu'!$1:$1003,2,0)</f>
        <v>0</v>
      </c>
      <c r="D438" s="21">
        <v>0</v>
      </c>
      <c r="E438" s="19">
        <f t="shared" si="79"/>
        <v>0</v>
      </c>
      <c r="F438" s="16">
        <f>VLOOKUP($B438,'Nguyên liệu'!$1:$1003,3,0)</f>
        <v>0</v>
      </c>
      <c r="G438" s="19">
        <f>VLOOKUP($B438,'Nguyên liệu'!$1:$1003,4,0)*D438/100</f>
        <v>0</v>
      </c>
      <c r="H438" s="19">
        <f>VLOOKUP($B438,'Nguyên liệu'!$1:$1003,5,0)*E438/100</f>
        <v>0</v>
      </c>
      <c r="I438" s="19">
        <f>VLOOKUP($B438,'Nguyên liệu'!$1:$1003,6,0)*E438/100</f>
        <v>0</v>
      </c>
      <c r="J438" s="19">
        <f>VLOOKUP($B438,'Nguyên liệu'!$1:$1003,7,0)*E438/100</f>
        <v>0</v>
      </c>
      <c r="K438" s="19">
        <f>VLOOKUP($B438,'Nguyên liệu'!$1:$1003,8,0)*E438/100</f>
        <v>0</v>
      </c>
      <c r="L438" s="19">
        <f>VLOOKUP($B438,'Nguyên liệu'!$1:$1003,9,0)*E438/100</f>
        <v>0</v>
      </c>
      <c r="M438" s="19">
        <f>VLOOKUP($B438,'Nguyên liệu'!$1:$1003,10,0)*E438/100</f>
        <v>0</v>
      </c>
    </row>
    <row r="439" spans="1:13" x14ac:dyDescent="0.25">
      <c r="A439" s="16"/>
      <c r="B439" s="20" t="s">
        <v>33</v>
      </c>
      <c r="C439" s="16">
        <f>VLOOKUP($B439,'Nguyên liệu'!$1:$1003,2,0)</f>
        <v>0</v>
      </c>
      <c r="D439" s="21">
        <v>0</v>
      </c>
      <c r="E439" s="19">
        <f t="shared" si="79"/>
        <v>0</v>
      </c>
      <c r="F439" s="16">
        <f>VLOOKUP($B439,'Nguyên liệu'!$1:$1003,3,0)</f>
        <v>0</v>
      </c>
      <c r="G439" s="19">
        <f>VLOOKUP($B439,'Nguyên liệu'!$1:$1003,4,0)*D439/100</f>
        <v>0</v>
      </c>
      <c r="H439" s="19">
        <f>VLOOKUP($B439,'Nguyên liệu'!$1:$1003,5,0)*E439/100</f>
        <v>0</v>
      </c>
      <c r="I439" s="19">
        <f>VLOOKUP($B439,'Nguyên liệu'!$1:$1003,6,0)*E439/100</f>
        <v>0</v>
      </c>
      <c r="J439" s="19">
        <f>VLOOKUP($B439,'Nguyên liệu'!$1:$1003,7,0)*E439/100</f>
        <v>0</v>
      </c>
      <c r="K439" s="19">
        <f>VLOOKUP($B439,'Nguyên liệu'!$1:$1003,8,0)*E439/100</f>
        <v>0</v>
      </c>
      <c r="L439" s="19">
        <f>VLOOKUP($B439,'Nguyên liệu'!$1:$1003,9,0)*E439/100</f>
        <v>0</v>
      </c>
      <c r="M439" s="19">
        <f>VLOOKUP($B439,'Nguyên liệu'!$1:$1003,10,0)*E439/100</f>
        <v>0</v>
      </c>
    </row>
    <row r="440" spans="1:13" x14ac:dyDescent="0.25">
      <c r="A440" s="16"/>
      <c r="B440" s="20" t="s">
        <v>33</v>
      </c>
      <c r="C440" s="16">
        <f>VLOOKUP($B440,'Nguyên liệu'!$1:$1003,2,0)</f>
        <v>0</v>
      </c>
      <c r="D440" s="21">
        <v>0</v>
      </c>
      <c r="E440" s="19">
        <f t="shared" si="79"/>
        <v>0</v>
      </c>
      <c r="F440" s="16">
        <f>VLOOKUP($B440,'Nguyên liệu'!$1:$1003,3,0)</f>
        <v>0</v>
      </c>
      <c r="G440" s="19">
        <f>VLOOKUP($B440,'Nguyên liệu'!$1:$1003,4,0)*D440/100</f>
        <v>0</v>
      </c>
      <c r="H440" s="19">
        <f>VLOOKUP($B440,'Nguyên liệu'!$1:$1003,5,0)*E440/100</f>
        <v>0</v>
      </c>
      <c r="I440" s="19">
        <f>VLOOKUP($B440,'Nguyên liệu'!$1:$1003,6,0)*E440/100</f>
        <v>0</v>
      </c>
      <c r="J440" s="19">
        <f>VLOOKUP($B440,'Nguyên liệu'!$1:$1003,7,0)*E440/100</f>
        <v>0</v>
      </c>
      <c r="K440" s="19">
        <f>VLOOKUP($B440,'Nguyên liệu'!$1:$1003,8,0)*E440/100</f>
        <v>0</v>
      </c>
      <c r="L440" s="19">
        <f>VLOOKUP($B440,'Nguyên liệu'!$1:$1003,9,0)*E440/100</f>
        <v>0</v>
      </c>
      <c r="M440" s="19">
        <f>VLOOKUP($B440,'Nguyên liệu'!$1:$1003,10,0)*E440/100</f>
        <v>0</v>
      </c>
    </row>
    <row r="441" spans="1:13" x14ac:dyDescent="0.25">
      <c r="A441" s="16"/>
      <c r="B441" s="20" t="s">
        <v>33</v>
      </c>
      <c r="C441" s="16">
        <f>VLOOKUP($B441,'Nguyên liệu'!$1:$1003,2,0)</f>
        <v>0</v>
      </c>
      <c r="D441" s="21">
        <v>0</v>
      </c>
      <c r="E441" s="19">
        <f t="shared" si="79"/>
        <v>0</v>
      </c>
      <c r="F441" s="16">
        <f>VLOOKUP($B441,'Nguyên liệu'!$1:$1003,3,0)</f>
        <v>0</v>
      </c>
      <c r="G441" s="19">
        <f>VLOOKUP($B441,'Nguyên liệu'!$1:$1003,4,0)*D441/100</f>
        <v>0</v>
      </c>
      <c r="H441" s="19">
        <f>VLOOKUP($B441,'Nguyên liệu'!$1:$1003,5,0)*E441/100</f>
        <v>0</v>
      </c>
      <c r="I441" s="19">
        <f>VLOOKUP($B441,'Nguyên liệu'!$1:$1003,6,0)*E441/100</f>
        <v>0</v>
      </c>
      <c r="J441" s="19">
        <f>VLOOKUP($B441,'Nguyên liệu'!$1:$1003,7,0)*E441/100</f>
        <v>0</v>
      </c>
      <c r="K441" s="19">
        <f>VLOOKUP($B441,'Nguyên liệu'!$1:$1003,8,0)*E441/100</f>
        <v>0</v>
      </c>
      <c r="L441" s="19">
        <f>VLOOKUP($B441,'Nguyên liệu'!$1:$1003,9,0)*E441/100</f>
        <v>0</v>
      </c>
      <c r="M441" s="19">
        <f>VLOOKUP($B441,'Nguyên liệu'!$1:$1003,10,0)*E441/100</f>
        <v>0</v>
      </c>
    </row>
    <row r="442" spans="1:13" x14ac:dyDescent="0.25">
      <c r="A442" s="13" t="s">
        <v>662</v>
      </c>
      <c r="B442" s="14"/>
      <c r="C442" s="14" t="str">
        <f>VLOOKUP(A442,Sheet2!$1:$1012,2,0)</f>
        <v>Canh riêu cua rau ngót</v>
      </c>
      <c r="D442" s="15">
        <f t="shared" ref="D442:M442" si="80">SUM(D443:D452)</f>
        <v>100</v>
      </c>
      <c r="E442" s="15">
        <f t="shared" si="80"/>
        <v>63.2</v>
      </c>
      <c r="F442" s="15">
        <f t="shared" si="80"/>
        <v>92</v>
      </c>
      <c r="G442" s="15">
        <f t="shared" si="80"/>
        <v>64.349999999999994</v>
      </c>
      <c r="H442" s="15">
        <f t="shared" si="80"/>
        <v>2.5695999999999999</v>
      </c>
      <c r="I442" s="15">
        <f t="shared" si="80"/>
        <v>0.40810000000000002</v>
      </c>
      <c r="J442" s="15">
        <f t="shared" si="80"/>
        <v>0.5119999999999999</v>
      </c>
      <c r="K442" s="15">
        <f t="shared" si="80"/>
        <v>0</v>
      </c>
      <c r="L442" s="15">
        <f t="shared" si="80"/>
        <v>0.1925</v>
      </c>
      <c r="M442" s="15">
        <f t="shared" si="80"/>
        <v>0</v>
      </c>
    </row>
    <row r="443" spans="1:13" x14ac:dyDescent="0.25">
      <c r="A443" s="16"/>
      <c r="B443" s="17">
        <v>8034</v>
      </c>
      <c r="C443" s="16" t="str">
        <f>VLOOKUP($B443,'Nguyên liệu'!$1:$1003,2,0)</f>
        <v>Cua đồng</v>
      </c>
      <c r="D443" s="18">
        <v>50</v>
      </c>
      <c r="E443" s="19">
        <f t="shared" ref="E443:E452" si="81">D443*(100-F443)%</f>
        <v>15.5</v>
      </c>
      <c r="F443" s="16">
        <f>VLOOKUP($B443,'Nguyên liệu'!$1:$1003,3,0)</f>
        <v>69</v>
      </c>
      <c r="G443" s="19">
        <f>VLOOKUP($B443,'Nguyên liệu'!$1:$1003,4,0)*D443/100</f>
        <v>43.5</v>
      </c>
      <c r="H443" s="19">
        <f>VLOOKUP($B443,'Nguyên liệu'!$1:$1003,5,0)*E443/100</f>
        <v>1.9065000000000001</v>
      </c>
      <c r="I443" s="19">
        <f>VLOOKUP($B443,'Nguyên liệu'!$1:$1003,6,0)*E443/100</f>
        <v>0</v>
      </c>
      <c r="J443" s="19">
        <f>VLOOKUP($B443,'Nguyên liệu'!$1:$1003,7,0)*E443/100</f>
        <v>0.51149999999999995</v>
      </c>
      <c r="K443" s="19">
        <f>VLOOKUP($B443,'Nguyên liệu'!$1:$1003,8,0)*E443/100</f>
        <v>0</v>
      </c>
      <c r="L443" s="19">
        <f>VLOOKUP($B443,'Nguyên liệu'!$1:$1003,9,0)*E443/100</f>
        <v>0</v>
      </c>
      <c r="M443" s="19">
        <f>VLOOKUP($B443,'Nguyên liệu'!$1:$1003,10,0)*E443/100</f>
        <v>0</v>
      </c>
    </row>
    <row r="444" spans="1:13" x14ac:dyDescent="0.25">
      <c r="A444" s="16"/>
      <c r="B444" s="17">
        <v>4086</v>
      </c>
      <c r="C444" s="16" t="str">
        <f>VLOOKUP($B444,'Nguyên liệu'!$1:$1003,2,0)</f>
        <v>Rau ngót</v>
      </c>
      <c r="D444" s="18">
        <v>10</v>
      </c>
      <c r="E444" s="19">
        <f t="shared" si="81"/>
        <v>7.7</v>
      </c>
      <c r="F444" s="16">
        <f>VLOOKUP($B444,'Nguyên liệu'!$1:$1003,3,0)</f>
        <v>23</v>
      </c>
      <c r="G444" s="19">
        <f>VLOOKUP($B444,'Nguyên liệu'!$1:$1003,4,0)*D444/100</f>
        <v>3.5</v>
      </c>
      <c r="H444" s="19">
        <f>VLOOKUP($B444,'Nguyên liệu'!$1:$1003,5,0)*E444/100</f>
        <v>0.40810000000000002</v>
      </c>
      <c r="I444" s="19">
        <f>VLOOKUP($B444,'Nguyên liệu'!$1:$1003,6,0)*E444/100</f>
        <v>0.40810000000000002</v>
      </c>
      <c r="J444" s="19">
        <f>VLOOKUP($B444,'Nguyên liệu'!$1:$1003,7,0)*E444/100</f>
        <v>0</v>
      </c>
      <c r="K444" s="19">
        <f>VLOOKUP($B444,'Nguyên liệu'!$1:$1003,8,0)*E444/100</f>
        <v>0</v>
      </c>
      <c r="L444" s="19">
        <f>VLOOKUP($B444,'Nguyên liệu'!$1:$1003,9,0)*E444/100</f>
        <v>0.1925</v>
      </c>
      <c r="M444" s="19">
        <f>VLOOKUP($B444,'Nguyên liệu'!$1:$1003,10,0)*E444/100</f>
        <v>0</v>
      </c>
    </row>
    <row r="445" spans="1:13" x14ac:dyDescent="0.25">
      <c r="A445" s="16"/>
      <c r="B445" s="17">
        <v>13005</v>
      </c>
      <c r="C445" s="16" t="str">
        <f>VLOOKUP($B445,'Nguyên liệu'!$1:$1003,2,0)</f>
        <v>Muối</v>
      </c>
      <c r="D445" s="18">
        <v>1</v>
      </c>
      <c r="E445" s="19">
        <f t="shared" si="81"/>
        <v>1</v>
      </c>
      <c r="F445" s="16">
        <f>VLOOKUP($B445,'Nguyên liệu'!$1:$1003,3,0)</f>
        <v>0</v>
      </c>
      <c r="G445" s="19">
        <f>VLOOKUP($B445,'Nguyên liệu'!$1:$1003,4,0)*D445/100</f>
        <v>0</v>
      </c>
      <c r="H445" s="19">
        <f>VLOOKUP($B445,'Nguyên liệu'!$1:$1003,5,0)*E445/100</f>
        <v>0</v>
      </c>
      <c r="I445" s="19">
        <f>VLOOKUP($B445,'Nguyên liệu'!$1:$1003,6,0)*E445/100</f>
        <v>0</v>
      </c>
      <c r="J445" s="19">
        <f>VLOOKUP($B445,'Nguyên liệu'!$1:$1003,7,0)*E445/100</f>
        <v>0</v>
      </c>
      <c r="K445" s="19">
        <f>VLOOKUP($B445,'Nguyên liệu'!$1:$1003,8,0)*E445/100</f>
        <v>0</v>
      </c>
      <c r="L445" s="19">
        <f>VLOOKUP($B445,'Nguyên liệu'!$1:$1003,9,0)*E445/100</f>
        <v>0</v>
      </c>
      <c r="M445" s="19">
        <f>VLOOKUP($B445,'Nguyên liệu'!$1:$1003,10,0)*E445/100</f>
        <v>0</v>
      </c>
    </row>
    <row r="446" spans="1:13" x14ac:dyDescent="0.25">
      <c r="A446" s="16"/>
      <c r="B446" s="17">
        <v>1000</v>
      </c>
      <c r="C446" s="16" t="str">
        <f>VLOOKUP($B446,'Nguyên liệu'!$1:$1003,2,0)</f>
        <v>Nước</v>
      </c>
      <c r="D446" s="18">
        <v>30</v>
      </c>
      <c r="E446" s="19">
        <f t="shared" si="81"/>
        <v>30</v>
      </c>
      <c r="F446" s="16">
        <f>VLOOKUP($B446,'Nguyên liệu'!$1:$1003,3,0)</f>
        <v>0</v>
      </c>
      <c r="G446" s="19">
        <f>VLOOKUP($B446,'Nguyên liệu'!$1:$1003,4,0)*D446/100</f>
        <v>0</v>
      </c>
      <c r="H446" s="19">
        <f>VLOOKUP($B446,'Nguyên liệu'!$1:$1003,5,0)*E446/100</f>
        <v>0</v>
      </c>
      <c r="I446" s="19">
        <f>VLOOKUP($B446,'Nguyên liệu'!$1:$1003,6,0)*E446/100</f>
        <v>0</v>
      </c>
      <c r="J446" s="19">
        <f>VLOOKUP($B446,'Nguyên liệu'!$1:$1003,7,0)*E446/100</f>
        <v>0</v>
      </c>
      <c r="K446" s="19">
        <f>VLOOKUP($B446,'Nguyên liệu'!$1:$1003,8,0)*E446/100</f>
        <v>0</v>
      </c>
      <c r="L446" s="19">
        <f>VLOOKUP($B446,'Nguyên liệu'!$1:$1003,9,0)*E446/100</f>
        <v>0</v>
      </c>
      <c r="M446" s="19">
        <f>VLOOKUP($B446,'Nguyên liệu'!$1:$1003,10,0)*E446/100</f>
        <v>0</v>
      </c>
    </row>
    <row r="447" spans="1:13" x14ac:dyDescent="0.25">
      <c r="A447" s="16"/>
      <c r="B447" s="17">
        <v>13017</v>
      </c>
      <c r="C447" s="16" t="str">
        <f>VLOOKUP($B447,'Nguyên liệu'!$1:$1003,2,0)</f>
        <v>Nước mắm cá</v>
      </c>
      <c r="D447" s="18">
        <v>5</v>
      </c>
      <c r="E447" s="19">
        <f t="shared" si="81"/>
        <v>5</v>
      </c>
      <c r="F447" s="16">
        <f>VLOOKUP($B447,'Nguyên liệu'!$1:$1003,3,0)</f>
        <v>0</v>
      </c>
      <c r="G447" s="19">
        <f>VLOOKUP($B447,'Nguyên liệu'!$1:$1003,4,0)*D447/100</f>
        <v>1.75</v>
      </c>
      <c r="H447" s="19">
        <f>VLOOKUP($B447,'Nguyên liệu'!$1:$1003,5,0)*E447/100</f>
        <v>0.255</v>
      </c>
      <c r="I447" s="19">
        <f>VLOOKUP($B447,'Nguyên liệu'!$1:$1003,6,0)*E447/100</f>
        <v>0</v>
      </c>
      <c r="J447" s="19">
        <f>VLOOKUP($B447,'Nguyên liệu'!$1:$1003,7,0)*E447/100</f>
        <v>5.0000000000000001E-4</v>
      </c>
      <c r="K447" s="19">
        <f>VLOOKUP($B447,'Nguyên liệu'!$1:$1003,8,0)*E447/100</f>
        <v>0</v>
      </c>
      <c r="L447" s="19">
        <f>VLOOKUP($B447,'Nguyên liệu'!$1:$1003,9,0)*E447/100</f>
        <v>0</v>
      </c>
      <c r="M447" s="19">
        <f>VLOOKUP($B447,'Nguyên liệu'!$1:$1003,10,0)*E447/100</f>
        <v>0</v>
      </c>
    </row>
    <row r="448" spans="1:13" x14ac:dyDescent="0.25">
      <c r="A448" s="16"/>
      <c r="B448" s="17">
        <v>12013</v>
      </c>
      <c r="C448" s="16" t="str">
        <f>VLOOKUP($B448,'Nguyên liệu'!$1:$1003,2,0)</f>
        <v>Đường cát</v>
      </c>
      <c r="D448" s="18">
        <v>4</v>
      </c>
      <c r="E448" s="19">
        <f t="shared" si="81"/>
        <v>4</v>
      </c>
      <c r="F448" s="16">
        <f>VLOOKUP($B448,'Nguyên liệu'!$1:$1003,3,0)</f>
        <v>0</v>
      </c>
      <c r="G448" s="19">
        <f>VLOOKUP($B448,'Nguyên liệu'!$1:$1003,4,0)*D448/100</f>
        <v>15.6</v>
      </c>
      <c r="H448" s="19">
        <f>VLOOKUP($B448,'Nguyên liệu'!$1:$1003,5,0)*E448/100</f>
        <v>0</v>
      </c>
      <c r="I448" s="19">
        <f>VLOOKUP($B448,'Nguyên liệu'!$1:$1003,6,0)*E448/100</f>
        <v>0</v>
      </c>
      <c r="J448" s="19">
        <f>VLOOKUP($B448,'Nguyên liệu'!$1:$1003,7,0)*E448/100</f>
        <v>0</v>
      </c>
      <c r="K448" s="19">
        <f>VLOOKUP($B448,'Nguyên liệu'!$1:$1003,8,0)*E448/100</f>
        <v>0</v>
      </c>
      <c r="L448" s="19">
        <f>VLOOKUP($B448,'Nguyên liệu'!$1:$1003,9,0)*E448/100</f>
        <v>0</v>
      </c>
      <c r="M448" s="19">
        <f>VLOOKUP($B448,'Nguyên liệu'!$1:$1003,10,0)*E448/100</f>
        <v>0</v>
      </c>
    </row>
    <row r="449" spans="1:13" x14ac:dyDescent="0.25">
      <c r="A449" s="16"/>
      <c r="B449" s="20" t="s">
        <v>33</v>
      </c>
      <c r="C449" s="16">
        <f>VLOOKUP($B449,'Nguyên liệu'!$1:$1003,2,0)</f>
        <v>0</v>
      </c>
      <c r="D449" s="21">
        <v>0</v>
      </c>
      <c r="E449" s="19">
        <f t="shared" si="81"/>
        <v>0</v>
      </c>
      <c r="F449" s="16">
        <f>VLOOKUP($B449,'Nguyên liệu'!$1:$1003,3,0)</f>
        <v>0</v>
      </c>
      <c r="G449" s="19">
        <f>VLOOKUP($B449,'Nguyên liệu'!$1:$1003,4,0)*D449/100</f>
        <v>0</v>
      </c>
      <c r="H449" s="19">
        <f>VLOOKUP($B449,'Nguyên liệu'!$1:$1003,5,0)*E449/100</f>
        <v>0</v>
      </c>
      <c r="I449" s="19">
        <f>VLOOKUP($B449,'Nguyên liệu'!$1:$1003,6,0)*E449/100</f>
        <v>0</v>
      </c>
      <c r="J449" s="19">
        <f>VLOOKUP($B449,'Nguyên liệu'!$1:$1003,7,0)*E449/100</f>
        <v>0</v>
      </c>
      <c r="K449" s="19">
        <f>VLOOKUP($B449,'Nguyên liệu'!$1:$1003,8,0)*E449/100</f>
        <v>0</v>
      </c>
      <c r="L449" s="19">
        <f>VLOOKUP($B449,'Nguyên liệu'!$1:$1003,9,0)*E449/100</f>
        <v>0</v>
      </c>
      <c r="M449" s="19">
        <f>VLOOKUP($B449,'Nguyên liệu'!$1:$1003,10,0)*E449/100</f>
        <v>0</v>
      </c>
    </row>
    <row r="450" spans="1:13" x14ac:dyDescent="0.25">
      <c r="A450" s="16"/>
      <c r="B450" s="20" t="s">
        <v>33</v>
      </c>
      <c r="C450" s="16">
        <f>VLOOKUP($B450,'Nguyên liệu'!$1:$1003,2,0)</f>
        <v>0</v>
      </c>
      <c r="D450" s="21">
        <v>0</v>
      </c>
      <c r="E450" s="19">
        <f t="shared" si="81"/>
        <v>0</v>
      </c>
      <c r="F450" s="16">
        <f>VLOOKUP($B450,'Nguyên liệu'!$1:$1003,3,0)</f>
        <v>0</v>
      </c>
      <c r="G450" s="19">
        <f>VLOOKUP($B450,'Nguyên liệu'!$1:$1003,4,0)*D450/100</f>
        <v>0</v>
      </c>
      <c r="H450" s="19">
        <f>VLOOKUP($B450,'Nguyên liệu'!$1:$1003,5,0)*E450/100</f>
        <v>0</v>
      </c>
      <c r="I450" s="19">
        <f>VLOOKUP($B450,'Nguyên liệu'!$1:$1003,6,0)*E450/100</f>
        <v>0</v>
      </c>
      <c r="J450" s="19">
        <f>VLOOKUP($B450,'Nguyên liệu'!$1:$1003,7,0)*E450/100</f>
        <v>0</v>
      </c>
      <c r="K450" s="19">
        <f>VLOOKUP($B450,'Nguyên liệu'!$1:$1003,8,0)*E450/100</f>
        <v>0</v>
      </c>
      <c r="L450" s="19">
        <f>VLOOKUP($B450,'Nguyên liệu'!$1:$1003,9,0)*E450/100</f>
        <v>0</v>
      </c>
      <c r="M450" s="19">
        <f>VLOOKUP($B450,'Nguyên liệu'!$1:$1003,10,0)*E450/100</f>
        <v>0</v>
      </c>
    </row>
    <row r="451" spans="1:13" x14ac:dyDescent="0.25">
      <c r="A451" s="16"/>
      <c r="B451" s="20" t="s">
        <v>33</v>
      </c>
      <c r="C451" s="16">
        <f>VLOOKUP($B451,'Nguyên liệu'!$1:$1003,2,0)</f>
        <v>0</v>
      </c>
      <c r="D451" s="21">
        <v>0</v>
      </c>
      <c r="E451" s="19">
        <f t="shared" si="81"/>
        <v>0</v>
      </c>
      <c r="F451" s="16">
        <f>VLOOKUP($B451,'Nguyên liệu'!$1:$1003,3,0)</f>
        <v>0</v>
      </c>
      <c r="G451" s="19">
        <f>VLOOKUP($B451,'Nguyên liệu'!$1:$1003,4,0)*D451/100</f>
        <v>0</v>
      </c>
      <c r="H451" s="19">
        <f>VLOOKUP($B451,'Nguyên liệu'!$1:$1003,5,0)*E451/100</f>
        <v>0</v>
      </c>
      <c r="I451" s="19">
        <f>VLOOKUP($B451,'Nguyên liệu'!$1:$1003,6,0)*E451/100</f>
        <v>0</v>
      </c>
      <c r="J451" s="19">
        <f>VLOOKUP($B451,'Nguyên liệu'!$1:$1003,7,0)*E451/100</f>
        <v>0</v>
      </c>
      <c r="K451" s="19">
        <f>VLOOKUP($B451,'Nguyên liệu'!$1:$1003,8,0)*E451/100</f>
        <v>0</v>
      </c>
      <c r="L451" s="19">
        <f>VLOOKUP($B451,'Nguyên liệu'!$1:$1003,9,0)*E451/100</f>
        <v>0</v>
      </c>
      <c r="M451" s="19">
        <f>VLOOKUP($B451,'Nguyên liệu'!$1:$1003,10,0)*E451/100</f>
        <v>0</v>
      </c>
    </row>
    <row r="452" spans="1:13" x14ac:dyDescent="0.25">
      <c r="A452" s="16"/>
      <c r="B452" s="20" t="s">
        <v>33</v>
      </c>
      <c r="C452" s="16">
        <f>VLOOKUP($B452,'Nguyên liệu'!$1:$1003,2,0)</f>
        <v>0</v>
      </c>
      <c r="D452" s="21">
        <v>0</v>
      </c>
      <c r="E452" s="19">
        <f t="shared" si="81"/>
        <v>0</v>
      </c>
      <c r="F452" s="16">
        <f>VLOOKUP($B452,'Nguyên liệu'!$1:$1003,3,0)</f>
        <v>0</v>
      </c>
      <c r="G452" s="19">
        <f>VLOOKUP($B452,'Nguyên liệu'!$1:$1003,4,0)*D452/100</f>
        <v>0</v>
      </c>
      <c r="H452" s="19">
        <f>VLOOKUP($B452,'Nguyên liệu'!$1:$1003,5,0)*E452/100</f>
        <v>0</v>
      </c>
      <c r="I452" s="19">
        <f>VLOOKUP($B452,'Nguyên liệu'!$1:$1003,6,0)*E452/100</f>
        <v>0</v>
      </c>
      <c r="J452" s="19">
        <f>VLOOKUP($B452,'Nguyên liệu'!$1:$1003,7,0)*E452/100</f>
        <v>0</v>
      </c>
      <c r="K452" s="19">
        <f>VLOOKUP($B452,'Nguyên liệu'!$1:$1003,8,0)*E452/100</f>
        <v>0</v>
      </c>
      <c r="L452" s="19">
        <f>VLOOKUP($B452,'Nguyên liệu'!$1:$1003,9,0)*E452/100</f>
        <v>0</v>
      </c>
      <c r="M452" s="19">
        <f>VLOOKUP($B452,'Nguyên liệu'!$1:$1003,10,0)*E452/100</f>
        <v>0</v>
      </c>
    </row>
    <row r="453" spans="1:13" x14ac:dyDescent="0.25">
      <c r="A453" s="13" t="s">
        <v>664</v>
      </c>
      <c r="B453" s="14"/>
      <c r="C453" s="14" t="str">
        <f>VLOOKUP(A453,Sheet2!$1:$1012,2,0)</f>
        <v>Canh súp rau củ</v>
      </c>
      <c r="D453" s="15">
        <f t="shared" ref="D453:M453" si="82">SUM(D454:D463)</f>
        <v>100</v>
      </c>
      <c r="E453" s="15">
        <f t="shared" si="82"/>
        <v>71.75</v>
      </c>
      <c r="F453" s="15">
        <f t="shared" si="82"/>
        <v>120.5</v>
      </c>
      <c r="G453" s="15">
        <f t="shared" si="82"/>
        <v>99.13000000000001</v>
      </c>
      <c r="H453" s="15">
        <f t="shared" si="82"/>
        <v>3.6346499999999988</v>
      </c>
      <c r="I453" s="15">
        <f t="shared" si="82"/>
        <v>0.55584999999999996</v>
      </c>
      <c r="J453" s="15">
        <f t="shared" si="82"/>
        <v>2.2408999999999999</v>
      </c>
      <c r="K453" s="15">
        <f t="shared" si="82"/>
        <v>3.9300000000000002E-2</v>
      </c>
      <c r="L453" s="15">
        <f t="shared" si="82"/>
        <v>0.35019999999999996</v>
      </c>
      <c r="M453" s="15">
        <f t="shared" si="82"/>
        <v>11.18</v>
      </c>
    </row>
    <row r="454" spans="1:13" x14ac:dyDescent="0.25">
      <c r="A454" s="16"/>
      <c r="B454" s="17">
        <v>7053</v>
      </c>
      <c r="C454" s="16" t="str">
        <f>VLOOKUP($B454,'Nguyên liệu'!$1:$1003,2,0)</f>
        <v>Sườn lợn (bỏ xương)</v>
      </c>
      <c r="D454" s="18">
        <v>40</v>
      </c>
      <c r="E454" s="19">
        <f t="shared" ref="E454:E463" si="83">D454*(100-F454)%</f>
        <v>17.2</v>
      </c>
      <c r="F454" s="16">
        <f>VLOOKUP($B454,'Nguyên liệu'!$1:$1003,3,0)</f>
        <v>57</v>
      </c>
      <c r="G454" s="19">
        <f>VLOOKUP($B454,'Nguyên liệu'!$1:$1003,4,0)*D454/100</f>
        <v>74.8</v>
      </c>
      <c r="H454" s="19">
        <f>VLOOKUP($B454,'Nguyên liệu'!$1:$1003,5,0)*E454/100</f>
        <v>3.0787999999999993</v>
      </c>
      <c r="I454" s="19">
        <f>VLOOKUP($B454,'Nguyên liệu'!$1:$1003,6,0)*E454/100</f>
        <v>0</v>
      </c>
      <c r="J454" s="19">
        <f>VLOOKUP($B454,'Nguyên liệu'!$1:$1003,7,0)*E454/100</f>
        <v>2.2016</v>
      </c>
      <c r="K454" s="19">
        <f>VLOOKUP($B454,'Nguyên liệu'!$1:$1003,8,0)*E454/100</f>
        <v>0</v>
      </c>
      <c r="L454" s="19">
        <f>VLOOKUP($B454,'Nguyên liệu'!$1:$1003,9,0)*E454/100</f>
        <v>0</v>
      </c>
      <c r="M454" s="19">
        <f>VLOOKUP($B454,'Nguyên liệu'!$1:$1003,10,0)*E454/100</f>
        <v>11.18</v>
      </c>
    </row>
    <row r="455" spans="1:13" x14ac:dyDescent="0.25">
      <c r="A455" s="16"/>
      <c r="B455" s="17">
        <v>2014</v>
      </c>
      <c r="C455" s="16" t="str">
        <f>VLOOKUP($B455,'Nguyên liệu'!$1:$1003,2,0)</f>
        <v>Khoai tây</v>
      </c>
      <c r="D455" s="18">
        <v>20</v>
      </c>
      <c r="E455" s="19">
        <f t="shared" si="83"/>
        <v>17.399999999999999</v>
      </c>
      <c r="F455" s="16">
        <f>VLOOKUP($B455,'Nguyên liệu'!$1:$1003,3,0)</f>
        <v>13</v>
      </c>
      <c r="G455" s="19">
        <f>VLOOKUP($B455,'Nguyên liệu'!$1:$1003,4,0)*D455/100</f>
        <v>18.600000000000001</v>
      </c>
      <c r="H455" s="19">
        <f>VLOOKUP($B455,'Nguyên liệu'!$1:$1003,5,0)*E455/100</f>
        <v>0.34799999999999998</v>
      </c>
      <c r="I455" s="19">
        <f>VLOOKUP($B455,'Nguyên liệu'!$1:$1003,6,0)*E455/100</f>
        <v>0.34799999999999998</v>
      </c>
      <c r="J455" s="19">
        <f>VLOOKUP($B455,'Nguyên liệu'!$1:$1003,7,0)*E455/100</f>
        <v>1.7399999999999999E-2</v>
      </c>
      <c r="K455" s="19">
        <f>VLOOKUP($B455,'Nguyên liệu'!$1:$1003,8,0)*E455/100</f>
        <v>1.7399999999999999E-2</v>
      </c>
      <c r="L455" s="19">
        <f>VLOOKUP($B455,'Nguyên liệu'!$1:$1003,9,0)*E455/100</f>
        <v>0.17399999999999999</v>
      </c>
      <c r="M455" s="19">
        <f>VLOOKUP($B455,'Nguyên liệu'!$1:$1003,10,0)*E455/100</f>
        <v>0</v>
      </c>
    </row>
    <row r="456" spans="1:13" x14ac:dyDescent="0.25">
      <c r="A456" s="16"/>
      <c r="B456" s="17">
        <v>4007</v>
      </c>
      <c r="C456" s="16" t="str">
        <f>VLOOKUP($B456,'Nguyên liệu'!$1:$1003,2,0)</f>
        <v>Cà rốt ( củ đỏ, vàng)</v>
      </c>
      <c r="D456" s="18">
        <v>10</v>
      </c>
      <c r="E456" s="19">
        <f t="shared" si="83"/>
        <v>8.9499999999999993</v>
      </c>
      <c r="F456" s="16">
        <f>VLOOKUP($B456,'Nguyên liệu'!$1:$1003,3,0)</f>
        <v>10.5</v>
      </c>
      <c r="G456" s="19">
        <f>VLOOKUP($B456,'Nguyên liệu'!$1:$1003,4,0)*D456/100</f>
        <v>3.9</v>
      </c>
      <c r="H456" s="19">
        <f>VLOOKUP($B456,'Nguyên liệu'!$1:$1003,5,0)*E456/100</f>
        <v>0.13424999999999998</v>
      </c>
      <c r="I456" s="19">
        <f>VLOOKUP($B456,'Nguyên liệu'!$1:$1003,6,0)*E456/100</f>
        <v>0.13424999999999998</v>
      </c>
      <c r="J456" s="19">
        <f>VLOOKUP($B456,'Nguyên liệu'!$1:$1003,7,0)*E456/100</f>
        <v>1.7899999999999999E-2</v>
      </c>
      <c r="K456" s="19">
        <f>VLOOKUP($B456,'Nguyên liệu'!$1:$1003,8,0)*E456/100</f>
        <v>1.7899999999999999E-2</v>
      </c>
      <c r="L456" s="19">
        <f>VLOOKUP($B456,'Nguyên liệu'!$1:$1003,9,0)*E456/100</f>
        <v>0.10739999999999998</v>
      </c>
      <c r="M456" s="19">
        <f>VLOOKUP($B456,'Nguyên liệu'!$1:$1003,10,0)*E456/100</f>
        <v>0</v>
      </c>
    </row>
    <row r="457" spans="1:13" x14ac:dyDescent="0.25">
      <c r="A457" s="16"/>
      <c r="B457" s="17">
        <v>4098</v>
      </c>
      <c r="C457" s="16" t="str">
        <f>VLOOKUP($B457,'Nguyên liệu'!$1:$1003,2,0)</f>
        <v xml:space="preserve">Su su </v>
      </c>
      <c r="D457" s="18">
        <v>5</v>
      </c>
      <c r="E457" s="19">
        <f t="shared" si="83"/>
        <v>4</v>
      </c>
      <c r="F457" s="16">
        <f>VLOOKUP($B457,'Nguyên liệu'!$1:$1003,3,0)</f>
        <v>20</v>
      </c>
      <c r="G457" s="19">
        <f>VLOOKUP($B457,'Nguyên liệu'!$1:$1003,4,0)*D457/100</f>
        <v>0.95</v>
      </c>
      <c r="H457" s="19">
        <f>VLOOKUP($B457,'Nguyên liệu'!$1:$1003,5,0)*E457/100</f>
        <v>3.2000000000000001E-2</v>
      </c>
      <c r="I457" s="19">
        <f>VLOOKUP($B457,'Nguyên liệu'!$1:$1003,6,0)*E457/100</f>
        <v>3.2000000000000001E-2</v>
      </c>
      <c r="J457" s="19">
        <f>VLOOKUP($B457,'Nguyên liệu'!$1:$1003,7,0)*E457/100</f>
        <v>4.0000000000000001E-3</v>
      </c>
      <c r="K457" s="19">
        <f>VLOOKUP($B457,'Nguyên liệu'!$1:$1003,8,0)*E457/100</f>
        <v>4.0000000000000001E-3</v>
      </c>
      <c r="L457" s="19">
        <f>VLOOKUP($B457,'Nguyên liệu'!$1:$1003,9,0)*E457/100</f>
        <v>0.04</v>
      </c>
      <c r="M457" s="19">
        <f>VLOOKUP($B457,'Nguyên liệu'!$1:$1003,10,0)*E457/100</f>
        <v>0</v>
      </c>
    </row>
    <row r="458" spans="1:13" x14ac:dyDescent="0.25">
      <c r="A458" s="16"/>
      <c r="B458" s="17">
        <v>13005</v>
      </c>
      <c r="C458" s="16" t="str">
        <f>VLOOKUP($B458,'Nguyên liệu'!$1:$1003,2,0)</f>
        <v>Muối</v>
      </c>
      <c r="D458" s="18">
        <v>1</v>
      </c>
      <c r="E458" s="19">
        <f t="shared" si="83"/>
        <v>1</v>
      </c>
      <c r="F458" s="16">
        <f>VLOOKUP($B458,'Nguyên liệu'!$1:$1003,3,0)</f>
        <v>0</v>
      </c>
      <c r="G458" s="19">
        <f>VLOOKUP($B458,'Nguyên liệu'!$1:$1003,4,0)*D458/100</f>
        <v>0</v>
      </c>
      <c r="H458" s="19">
        <f>VLOOKUP($B458,'Nguyên liệu'!$1:$1003,5,0)*E458/100</f>
        <v>0</v>
      </c>
      <c r="I458" s="19">
        <f>VLOOKUP($B458,'Nguyên liệu'!$1:$1003,6,0)*E458/100</f>
        <v>0</v>
      </c>
      <c r="J458" s="19">
        <f>VLOOKUP($B458,'Nguyên liệu'!$1:$1003,7,0)*E458/100</f>
        <v>0</v>
      </c>
      <c r="K458" s="19">
        <f>VLOOKUP($B458,'Nguyên liệu'!$1:$1003,8,0)*E458/100</f>
        <v>0</v>
      </c>
      <c r="L458" s="19">
        <f>VLOOKUP($B458,'Nguyên liệu'!$1:$1003,9,0)*E458/100</f>
        <v>0</v>
      </c>
      <c r="M458" s="19">
        <f>VLOOKUP($B458,'Nguyên liệu'!$1:$1003,10,0)*E458/100</f>
        <v>0</v>
      </c>
    </row>
    <row r="459" spans="1:13" x14ac:dyDescent="0.25">
      <c r="A459" s="16"/>
      <c r="B459" s="17">
        <v>1000</v>
      </c>
      <c r="C459" s="16" t="str">
        <f>VLOOKUP($B459,'Nguyên liệu'!$1:$1003,2,0)</f>
        <v>Nước</v>
      </c>
      <c r="D459" s="18">
        <v>20</v>
      </c>
      <c r="E459" s="19">
        <f t="shared" si="83"/>
        <v>20</v>
      </c>
      <c r="F459" s="16">
        <f>VLOOKUP($B459,'Nguyên liệu'!$1:$1003,3,0)</f>
        <v>0</v>
      </c>
      <c r="G459" s="19">
        <f>VLOOKUP($B459,'Nguyên liệu'!$1:$1003,4,0)*D459/100</f>
        <v>0</v>
      </c>
      <c r="H459" s="19">
        <f>VLOOKUP($B459,'Nguyên liệu'!$1:$1003,5,0)*E459/100</f>
        <v>0</v>
      </c>
      <c r="I459" s="19">
        <f>VLOOKUP($B459,'Nguyên liệu'!$1:$1003,6,0)*E459/100</f>
        <v>0</v>
      </c>
      <c r="J459" s="19">
        <f>VLOOKUP($B459,'Nguyên liệu'!$1:$1003,7,0)*E459/100</f>
        <v>0</v>
      </c>
      <c r="K459" s="19">
        <f>VLOOKUP($B459,'Nguyên liệu'!$1:$1003,8,0)*E459/100</f>
        <v>0</v>
      </c>
      <c r="L459" s="19">
        <f>VLOOKUP($B459,'Nguyên liệu'!$1:$1003,9,0)*E459/100</f>
        <v>0</v>
      </c>
      <c r="M459" s="19">
        <f>VLOOKUP($B459,'Nguyên liệu'!$1:$1003,10,0)*E459/100</f>
        <v>0</v>
      </c>
    </row>
    <row r="460" spans="1:13" x14ac:dyDescent="0.25">
      <c r="A460" s="16"/>
      <c r="B460" s="17">
        <v>4038</v>
      </c>
      <c r="C460" s="16" t="str">
        <f>VLOOKUP($B460,'Nguyên liệu'!$1:$1003,2,0)</f>
        <v>Hành lá (hành hoa)</v>
      </c>
      <c r="D460" s="18">
        <v>4</v>
      </c>
      <c r="E460" s="19">
        <f t="shared" si="83"/>
        <v>3.2</v>
      </c>
      <c r="F460" s="16">
        <f>VLOOKUP($B460,'Nguyên liệu'!$1:$1003,3,0)</f>
        <v>20</v>
      </c>
      <c r="G460" s="19">
        <f>VLOOKUP($B460,'Nguyên liệu'!$1:$1003,4,0)*D460/100</f>
        <v>0.88</v>
      </c>
      <c r="H460" s="19">
        <f>VLOOKUP($B460,'Nguyên liệu'!$1:$1003,5,0)*E460/100</f>
        <v>4.1599999999999998E-2</v>
      </c>
      <c r="I460" s="19">
        <f>VLOOKUP($B460,'Nguyên liệu'!$1:$1003,6,0)*E460/100</f>
        <v>4.1599999999999998E-2</v>
      </c>
      <c r="J460" s="19">
        <f>VLOOKUP($B460,'Nguyên liệu'!$1:$1003,7,0)*E460/100</f>
        <v>0</v>
      </c>
      <c r="K460" s="19">
        <f>VLOOKUP($B460,'Nguyên liệu'!$1:$1003,8,0)*E460/100</f>
        <v>0</v>
      </c>
      <c r="L460" s="19">
        <f>VLOOKUP($B460,'Nguyên liệu'!$1:$1003,9,0)*E460/100</f>
        <v>2.8800000000000003E-2</v>
      </c>
      <c r="M460" s="19">
        <f>VLOOKUP($B460,'Nguyên liệu'!$1:$1003,10,0)*E460/100</f>
        <v>0</v>
      </c>
    </row>
    <row r="461" spans="1:13" x14ac:dyDescent="0.25">
      <c r="A461" s="16"/>
      <c r="B461" s="20" t="s">
        <v>33</v>
      </c>
      <c r="C461" s="16">
        <f>VLOOKUP($B461,'Nguyên liệu'!$1:$1003,2,0)</f>
        <v>0</v>
      </c>
      <c r="D461" s="21">
        <v>0</v>
      </c>
      <c r="E461" s="19">
        <f t="shared" si="83"/>
        <v>0</v>
      </c>
      <c r="F461" s="16">
        <f>VLOOKUP($B461,'Nguyên liệu'!$1:$1003,3,0)</f>
        <v>0</v>
      </c>
      <c r="G461" s="19">
        <f>VLOOKUP($B461,'Nguyên liệu'!$1:$1003,4,0)*D461/100</f>
        <v>0</v>
      </c>
      <c r="H461" s="19">
        <f>VLOOKUP($B461,'Nguyên liệu'!$1:$1003,5,0)*E461/100</f>
        <v>0</v>
      </c>
      <c r="I461" s="19">
        <f>VLOOKUP($B461,'Nguyên liệu'!$1:$1003,6,0)*E461/100</f>
        <v>0</v>
      </c>
      <c r="J461" s="19">
        <f>VLOOKUP($B461,'Nguyên liệu'!$1:$1003,7,0)*E461/100</f>
        <v>0</v>
      </c>
      <c r="K461" s="19">
        <f>VLOOKUP($B461,'Nguyên liệu'!$1:$1003,8,0)*E461/100</f>
        <v>0</v>
      </c>
      <c r="L461" s="19">
        <f>VLOOKUP($B461,'Nguyên liệu'!$1:$1003,9,0)*E461/100</f>
        <v>0</v>
      </c>
      <c r="M461" s="19">
        <f>VLOOKUP($B461,'Nguyên liệu'!$1:$1003,10,0)*E461/100</f>
        <v>0</v>
      </c>
    </row>
    <row r="462" spans="1:13" x14ac:dyDescent="0.25">
      <c r="A462" s="16"/>
      <c r="B462" s="20" t="s">
        <v>33</v>
      </c>
      <c r="C462" s="16">
        <f>VLOOKUP($B462,'Nguyên liệu'!$1:$1003,2,0)</f>
        <v>0</v>
      </c>
      <c r="D462" s="21">
        <v>0</v>
      </c>
      <c r="E462" s="19">
        <f t="shared" si="83"/>
        <v>0</v>
      </c>
      <c r="F462" s="16">
        <f>VLOOKUP($B462,'Nguyên liệu'!$1:$1003,3,0)</f>
        <v>0</v>
      </c>
      <c r="G462" s="19">
        <f>VLOOKUP($B462,'Nguyên liệu'!$1:$1003,4,0)*D462/100</f>
        <v>0</v>
      </c>
      <c r="H462" s="19">
        <f>VLOOKUP($B462,'Nguyên liệu'!$1:$1003,5,0)*E462/100</f>
        <v>0</v>
      </c>
      <c r="I462" s="19">
        <f>VLOOKUP($B462,'Nguyên liệu'!$1:$1003,6,0)*E462/100</f>
        <v>0</v>
      </c>
      <c r="J462" s="19">
        <f>VLOOKUP($B462,'Nguyên liệu'!$1:$1003,7,0)*E462/100</f>
        <v>0</v>
      </c>
      <c r="K462" s="19">
        <f>VLOOKUP($B462,'Nguyên liệu'!$1:$1003,8,0)*E462/100</f>
        <v>0</v>
      </c>
      <c r="L462" s="19">
        <f>VLOOKUP($B462,'Nguyên liệu'!$1:$1003,9,0)*E462/100</f>
        <v>0</v>
      </c>
      <c r="M462" s="19">
        <f>VLOOKUP($B462,'Nguyên liệu'!$1:$1003,10,0)*E462/100</f>
        <v>0</v>
      </c>
    </row>
    <row r="463" spans="1:13" x14ac:dyDescent="0.25">
      <c r="A463" s="16"/>
      <c r="B463" s="20" t="s">
        <v>33</v>
      </c>
      <c r="C463" s="16">
        <f>VLOOKUP($B463,'Nguyên liệu'!$1:$1003,2,0)</f>
        <v>0</v>
      </c>
      <c r="D463" s="21">
        <v>0</v>
      </c>
      <c r="E463" s="19">
        <f t="shared" si="83"/>
        <v>0</v>
      </c>
      <c r="F463" s="16">
        <f>VLOOKUP($B463,'Nguyên liệu'!$1:$1003,3,0)</f>
        <v>0</v>
      </c>
      <c r="G463" s="19">
        <f>VLOOKUP($B463,'Nguyên liệu'!$1:$1003,4,0)*D463/100</f>
        <v>0</v>
      </c>
      <c r="H463" s="19">
        <f>VLOOKUP($B463,'Nguyên liệu'!$1:$1003,5,0)*E463/100</f>
        <v>0</v>
      </c>
      <c r="I463" s="19">
        <f>VLOOKUP($B463,'Nguyên liệu'!$1:$1003,6,0)*E463/100</f>
        <v>0</v>
      </c>
      <c r="J463" s="19">
        <f>VLOOKUP($B463,'Nguyên liệu'!$1:$1003,7,0)*E463/100</f>
        <v>0</v>
      </c>
      <c r="K463" s="19">
        <f>VLOOKUP($B463,'Nguyên liệu'!$1:$1003,8,0)*E463/100</f>
        <v>0</v>
      </c>
      <c r="L463" s="19">
        <f>VLOOKUP($B463,'Nguyên liệu'!$1:$1003,9,0)*E463/100</f>
        <v>0</v>
      </c>
      <c r="M463" s="19">
        <f>VLOOKUP($B463,'Nguyên liệu'!$1:$1003,10,0)*E463/100</f>
        <v>0</v>
      </c>
    </row>
    <row r="464" spans="1:13" x14ac:dyDescent="0.25">
      <c r="A464" s="13" t="s">
        <v>666</v>
      </c>
      <c r="B464" s="14"/>
      <c r="C464" s="14" t="str">
        <f>VLOOKUP(A464,Sheet2!$1:$1012,2,0)</f>
        <v>Canh khổ qua nhồi thịt</v>
      </c>
      <c r="D464" s="15">
        <f t="shared" ref="D464:M464" si="84">SUM(D465:D474)</f>
        <v>100</v>
      </c>
      <c r="E464" s="15">
        <f t="shared" si="84"/>
        <v>95</v>
      </c>
      <c r="F464" s="15">
        <f t="shared" si="84"/>
        <v>42</v>
      </c>
      <c r="G464" s="15">
        <f t="shared" si="84"/>
        <v>101.74</v>
      </c>
      <c r="H464" s="15">
        <f t="shared" si="84"/>
        <v>9.75</v>
      </c>
      <c r="I464" s="15">
        <f t="shared" si="84"/>
        <v>0.44000000000000006</v>
      </c>
      <c r="J464" s="15">
        <f t="shared" si="84"/>
        <v>3.75</v>
      </c>
      <c r="K464" s="15">
        <f t="shared" si="84"/>
        <v>0.32000000000000006</v>
      </c>
      <c r="L464" s="15">
        <f t="shared" si="84"/>
        <v>1.508</v>
      </c>
      <c r="M464" s="15">
        <f t="shared" si="84"/>
        <v>32.83</v>
      </c>
    </row>
    <row r="465" spans="1:13" x14ac:dyDescent="0.25">
      <c r="A465" s="16"/>
      <c r="B465" s="17">
        <v>4055</v>
      </c>
      <c r="C465" s="16" t="str">
        <f>VLOOKUP($B465,'Nguyên liệu'!$1:$1003,2,0)</f>
        <v>Mướp đắng</v>
      </c>
      <c r="D465" s="18">
        <v>15</v>
      </c>
      <c r="E465" s="19">
        <f t="shared" ref="E465:E474" si="85">D465*(100-F465)%</f>
        <v>12</v>
      </c>
      <c r="F465" s="16">
        <f>VLOOKUP($B465,'Nguyên liệu'!$1:$1003,3,0)</f>
        <v>20</v>
      </c>
      <c r="G465" s="19">
        <f>VLOOKUP($B465,'Nguyên liệu'!$1:$1003,4,0)*D465/100</f>
        <v>2.4</v>
      </c>
      <c r="H465" s="19">
        <f>VLOOKUP($B465,'Nguyên liệu'!$1:$1003,5,0)*E465/100</f>
        <v>0.10800000000000001</v>
      </c>
      <c r="I465" s="19">
        <f>VLOOKUP($B465,'Nguyên liệu'!$1:$1003,6,0)*E465/100</f>
        <v>0.10800000000000001</v>
      </c>
      <c r="J465" s="19">
        <f>VLOOKUP($B465,'Nguyên liệu'!$1:$1003,7,0)*E465/100</f>
        <v>2.4000000000000004E-2</v>
      </c>
      <c r="K465" s="19">
        <f>VLOOKUP($B465,'Nguyên liệu'!$1:$1003,8,0)*E465/100</f>
        <v>2.4000000000000004E-2</v>
      </c>
      <c r="L465" s="19">
        <f>VLOOKUP($B465,'Nguyên liệu'!$1:$1003,9,0)*E465/100</f>
        <v>0.13200000000000001</v>
      </c>
      <c r="M465" s="19">
        <f>VLOOKUP($B465,'Nguyên liệu'!$1:$1003,10,0)*E465/100</f>
        <v>0</v>
      </c>
    </row>
    <row r="466" spans="1:13" x14ac:dyDescent="0.25">
      <c r="A466" s="16"/>
      <c r="B466" s="17">
        <v>7017</v>
      </c>
      <c r="C466" s="16" t="str">
        <f>VLOOKUP($B466,'Nguyên liệu'!$1:$1003,2,0)</f>
        <v>Thịt lợn nạc</v>
      </c>
      <c r="D466" s="18">
        <v>50</v>
      </c>
      <c r="E466" s="19">
        <f t="shared" si="85"/>
        <v>49</v>
      </c>
      <c r="F466" s="16">
        <f>VLOOKUP($B466,'Nguyên liệu'!$1:$1003,3,0)</f>
        <v>2</v>
      </c>
      <c r="G466" s="19">
        <f>VLOOKUP($B466,'Nguyên liệu'!$1:$1003,4,0)*D466/100</f>
        <v>69.5</v>
      </c>
      <c r="H466" s="19">
        <f>VLOOKUP($B466,'Nguyên liệu'!$1:$1003,5,0)*E466/100</f>
        <v>9.31</v>
      </c>
      <c r="I466" s="19">
        <f>VLOOKUP($B466,'Nguyên liệu'!$1:$1003,6,0)*E466/100</f>
        <v>0</v>
      </c>
      <c r="J466" s="19">
        <f>VLOOKUP($B466,'Nguyên liệu'!$1:$1003,7,0)*E466/100</f>
        <v>3.43</v>
      </c>
      <c r="K466" s="19">
        <f>VLOOKUP($B466,'Nguyên liệu'!$1:$1003,8,0)*E466/100</f>
        <v>0</v>
      </c>
      <c r="L466" s="19">
        <f>VLOOKUP($B466,'Nguyên liệu'!$1:$1003,9,0)*E466/100</f>
        <v>0</v>
      </c>
      <c r="M466" s="19">
        <f>VLOOKUP($B466,'Nguyên liệu'!$1:$1003,10,0)*E466/100</f>
        <v>32.83</v>
      </c>
    </row>
    <row r="467" spans="1:13" x14ac:dyDescent="0.25">
      <c r="A467" s="16"/>
      <c r="B467" s="17">
        <v>1000</v>
      </c>
      <c r="C467" s="16" t="str">
        <f>VLOOKUP($B467,'Nguyên liệu'!$1:$1003,2,0)</f>
        <v>Nước</v>
      </c>
      <c r="D467" s="18">
        <v>20</v>
      </c>
      <c r="E467" s="19">
        <f t="shared" si="85"/>
        <v>20</v>
      </c>
      <c r="F467" s="16">
        <f>VLOOKUP($B467,'Nguyên liệu'!$1:$1003,3,0)</f>
        <v>0</v>
      </c>
      <c r="G467" s="19">
        <f>VLOOKUP($B467,'Nguyên liệu'!$1:$1003,4,0)*D467/100</f>
        <v>0</v>
      </c>
      <c r="H467" s="19">
        <f>VLOOKUP($B467,'Nguyên liệu'!$1:$1003,5,0)*E467/100</f>
        <v>0</v>
      </c>
      <c r="I467" s="19">
        <f>VLOOKUP($B467,'Nguyên liệu'!$1:$1003,6,0)*E467/100</f>
        <v>0</v>
      </c>
      <c r="J467" s="19">
        <f>VLOOKUP($B467,'Nguyên liệu'!$1:$1003,7,0)*E467/100</f>
        <v>0</v>
      </c>
      <c r="K467" s="19">
        <f>VLOOKUP($B467,'Nguyên liệu'!$1:$1003,8,0)*E467/100</f>
        <v>0</v>
      </c>
      <c r="L467" s="19">
        <f>VLOOKUP($B467,'Nguyên liệu'!$1:$1003,9,0)*E467/100</f>
        <v>0</v>
      </c>
      <c r="M467" s="19">
        <f>VLOOKUP($B467,'Nguyên liệu'!$1:$1003,10,0)*E467/100</f>
        <v>0</v>
      </c>
    </row>
    <row r="468" spans="1:13" x14ac:dyDescent="0.25">
      <c r="A468" s="16"/>
      <c r="B468" s="17">
        <v>4038</v>
      </c>
      <c r="C468" s="16" t="str">
        <f>VLOOKUP($B468,'Nguyên liệu'!$1:$1003,2,0)</f>
        <v>Hành lá (hành hoa)</v>
      </c>
      <c r="D468" s="18">
        <v>5</v>
      </c>
      <c r="E468" s="19">
        <f t="shared" si="85"/>
        <v>4</v>
      </c>
      <c r="F468" s="16">
        <f>VLOOKUP($B468,'Nguyên liệu'!$1:$1003,3,0)</f>
        <v>20</v>
      </c>
      <c r="G468" s="19">
        <f>VLOOKUP($B468,'Nguyên liệu'!$1:$1003,4,0)*D468/100</f>
        <v>1.1000000000000001</v>
      </c>
      <c r="H468" s="19">
        <f>VLOOKUP($B468,'Nguyên liệu'!$1:$1003,5,0)*E468/100</f>
        <v>5.2000000000000005E-2</v>
      </c>
      <c r="I468" s="19">
        <f>VLOOKUP($B468,'Nguyên liệu'!$1:$1003,6,0)*E468/100</f>
        <v>5.2000000000000005E-2</v>
      </c>
      <c r="J468" s="19">
        <f>VLOOKUP($B468,'Nguyên liệu'!$1:$1003,7,0)*E468/100</f>
        <v>0</v>
      </c>
      <c r="K468" s="19">
        <f>VLOOKUP($B468,'Nguyên liệu'!$1:$1003,8,0)*E468/100</f>
        <v>0</v>
      </c>
      <c r="L468" s="19">
        <f>VLOOKUP($B468,'Nguyên liệu'!$1:$1003,9,0)*E468/100</f>
        <v>3.6000000000000004E-2</v>
      </c>
      <c r="M468" s="19">
        <f>VLOOKUP($B468,'Nguyên liệu'!$1:$1003,10,0)*E468/100</f>
        <v>0</v>
      </c>
    </row>
    <row r="469" spans="1:13" x14ac:dyDescent="0.25">
      <c r="A469" s="16"/>
      <c r="B469" s="17">
        <v>13005</v>
      </c>
      <c r="C469" s="16" t="str">
        <f>VLOOKUP($B469,'Nguyên liệu'!$1:$1003,2,0)</f>
        <v>Muối</v>
      </c>
      <c r="D469" s="18">
        <v>1</v>
      </c>
      <c r="E469" s="19">
        <f t="shared" si="85"/>
        <v>1</v>
      </c>
      <c r="F469" s="16">
        <f>VLOOKUP($B469,'Nguyên liệu'!$1:$1003,3,0)</f>
        <v>0</v>
      </c>
      <c r="G469" s="19">
        <f>VLOOKUP($B469,'Nguyên liệu'!$1:$1003,4,0)*D469/100</f>
        <v>0</v>
      </c>
      <c r="H469" s="19">
        <f>VLOOKUP($B469,'Nguyên liệu'!$1:$1003,5,0)*E469/100</f>
        <v>0</v>
      </c>
      <c r="I469" s="19">
        <f>VLOOKUP($B469,'Nguyên liệu'!$1:$1003,6,0)*E469/100</f>
        <v>0</v>
      </c>
      <c r="J469" s="19">
        <f>VLOOKUP($B469,'Nguyên liệu'!$1:$1003,7,0)*E469/100</f>
        <v>0</v>
      </c>
      <c r="K469" s="19">
        <f>VLOOKUP($B469,'Nguyên liệu'!$1:$1003,8,0)*E469/100</f>
        <v>0</v>
      </c>
      <c r="L469" s="19">
        <f>VLOOKUP($B469,'Nguyên liệu'!$1:$1003,9,0)*E469/100</f>
        <v>0</v>
      </c>
      <c r="M469" s="19">
        <f>VLOOKUP($B469,'Nguyên liệu'!$1:$1003,10,0)*E469/100</f>
        <v>0</v>
      </c>
    </row>
    <row r="470" spans="1:13" x14ac:dyDescent="0.25">
      <c r="A470" s="16"/>
      <c r="B470" s="17">
        <v>12013</v>
      </c>
      <c r="C470" s="16" t="str">
        <f>VLOOKUP($B470,'Nguyên liệu'!$1:$1003,2,0)</f>
        <v>Đường cát</v>
      </c>
      <c r="D470" s="18">
        <v>5</v>
      </c>
      <c r="E470" s="19">
        <f t="shared" si="85"/>
        <v>5</v>
      </c>
      <c r="F470" s="16">
        <f>VLOOKUP($B470,'Nguyên liệu'!$1:$1003,3,0)</f>
        <v>0</v>
      </c>
      <c r="G470" s="19">
        <f>VLOOKUP($B470,'Nguyên liệu'!$1:$1003,4,0)*D470/100</f>
        <v>19.5</v>
      </c>
      <c r="H470" s="19">
        <f>VLOOKUP($B470,'Nguyên liệu'!$1:$1003,5,0)*E470/100</f>
        <v>0</v>
      </c>
      <c r="I470" s="19">
        <f>VLOOKUP($B470,'Nguyên liệu'!$1:$1003,6,0)*E470/100</f>
        <v>0</v>
      </c>
      <c r="J470" s="19">
        <f>VLOOKUP($B470,'Nguyên liệu'!$1:$1003,7,0)*E470/100</f>
        <v>0</v>
      </c>
      <c r="K470" s="19">
        <f>VLOOKUP($B470,'Nguyên liệu'!$1:$1003,8,0)*E470/100</f>
        <v>0</v>
      </c>
      <c r="L470" s="19">
        <f>VLOOKUP($B470,'Nguyên liệu'!$1:$1003,9,0)*E470/100</f>
        <v>0</v>
      </c>
      <c r="M470" s="19">
        <f>VLOOKUP($B470,'Nguyên liệu'!$1:$1003,10,0)*E470/100</f>
        <v>0</v>
      </c>
    </row>
    <row r="471" spans="1:13" x14ac:dyDescent="0.25">
      <c r="A471" s="16"/>
      <c r="B471" s="17">
        <v>13004</v>
      </c>
      <c r="C471" s="16" t="str">
        <f>VLOOKUP($B471,'Nguyên liệu'!$1:$1003,2,0)</f>
        <v>Hạt tiêu</v>
      </c>
      <c r="D471" s="18">
        <v>4</v>
      </c>
      <c r="E471" s="19">
        <f t="shared" si="85"/>
        <v>4</v>
      </c>
      <c r="F471" s="16">
        <f>VLOOKUP($B471,'Nguyên liệu'!$1:$1003,3,0)</f>
        <v>0</v>
      </c>
      <c r="G471" s="19">
        <f>VLOOKUP($B471,'Nguyên liệu'!$1:$1003,4,0)*D471/100</f>
        <v>9.24</v>
      </c>
      <c r="H471" s="19">
        <f>VLOOKUP($B471,'Nguyên liệu'!$1:$1003,5,0)*E471/100</f>
        <v>0.28000000000000003</v>
      </c>
      <c r="I471" s="19">
        <f>VLOOKUP($B471,'Nguyên liệu'!$1:$1003,6,0)*E471/100</f>
        <v>0.28000000000000003</v>
      </c>
      <c r="J471" s="19">
        <f>VLOOKUP($B471,'Nguyên liệu'!$1:$1003,7,0)*E471/100</f>
        <v>0.29600000000000004</v>
      </c>
      <c r="K471" s="19">
        <f>VLOOKUP($B471,'Nguyên liệu'!$1:$1003,8,0)*E471/100</f>
        <v>0.29600000000000004</v>
      </c>
      <c r="L471" s="19">
        <f>VLOOKUP($B471,'Nguyên liệu'!$1:$1003,9,0)*E471/100</f>
        <v>1.34</v>
      </c>
      <c r="M471" s="19">
        <f>VLOOKUP($B471,'Nguyên liệu'!$1:$1003,10,0)*E471/100</f>
        <v>0</v>
      </c>
    </row>
    <row r="472" spans="1:13" x14ac:dyDescent="0.25">
      <c r="A472" s="16"/>
      <c r="B472" s="20" t="s">
        <v>33</v>
      </c>
      <c r="C472" s="16">
        <f>VLOOKUP($B472,'Nguyên liệu'!$1:$1003,2,0)</f>
        <v>0</v>
      </c>
      <c r="D472" s="21">
        <v>0</v>
      </c>
      <c r="E472" s="19">
        <f t="shared" si="85"/>
        <v>0</v>
      </c>
      <c r="F472" s="16">
        <f>VLOOKUP($B472,'Nguyên liệu'!$1:$1003,3,0)</f>
        <v>0</v>
      </c>
      <c r="G472" s="19">
        <f>VLOOKUP($B472,'Nguyên liệu'!$1:$1003,4,0)*D472/100</f>
        <v>0</v>
      </c>
      <c r="H472" s="19">
        <f>VLOOKUP($B472,'Nguyên liệu'!$1:$1003,5,0)*E472/100</f>
        <v>0</v>
      </c>
      <c r="I472" s="19">
        <f>VLOOKUP($B472,'Nguyên liệu'!$1:$1003,6,0)*E472/100</f>
        <v>0</v>
      </c>
      <c r="J472" s="19">
        <f>VLOOKUP($B472,'Nguyên liệu'!$1:$1003,7,0)*E472/100</f>
        <v>0</v>
      </c>
      <c r="K472" s="19">
        <f>VLOOKUP($B472,'Nguyên liệu'!$1:$1003,8,0)*E472/100</f>
        <v>0</v>
      </c>
      <c r="L472" s="19">
        <f>VLOOKUP($B472,'Nguyên liệu'!$1:$1003,9,0)*E472/100</f>
        <v>0</v>
      </c>
      <c r="M472" s="19">
        <f>VLOOKUP($B472,'Nguyên liệu'!$1:$1003,10,0)*E472/100</f>
        <v>0</v>
      </c>
    </row>
    <row r="473" spans="1:13" x14ac:dyDescent="0.25">
      <c r="A473" s="16"/>
      <c r="B473" s="20" t="s">
        <v>33</v>
      </c>
      <c r="C473" s="16">
        <f>VLOOKUP($B473,'Nguyên liệu'!$1:$1003,2,0)</f>
        <v>0</v>
      </c>
      <c r="D473" s="21">
        <v>0</v>
      </c>
      <c r="E473" s="19">
        <f t="shared" si="85"/>
        <v>0</v>
      </c>
      <c r="F473" s="16">
        <f>VLOOKUP($B473,'Nguyên liệu'!$1:$1003,3,0)</f>
        <v>0</v>
      </c>
      <c r="G473" s="19">
        <f>VLOOKUP($B473,'Nguyên liệu'!$1:$1003,4,0)*D473/100</f>
        <v>0</v>
      </c>
      <c r="H473" s="19">
        <f>VLOOKUP($B473,'Nguyên liệu'!$1:$1003,5,0)*E473/100</f>
        <v>0</v>
      </c>
      <c r="I473" s="19">
        <f>VLOOKUP($B473,'Nguyên liệu'!$1:$1003,6,0)*E473/100</f>
        <v>0</v>
      </c>
      <c r="J473" s="19">
        <f>VLOOKUP($B473,'Nguyên liệu'!$1:$1003,7,0)*E473/100</f>
        <v>0</v>
      </c>
      <c r="K473" s="19">
        <f>VLOOKUP($B473,'Nguyên liệu'!$1:$1003,8,0)*E473/100</f>
        <v>0</v>
      </c>
      <c r="L473" s="19">
        <f>VLOOKUP($B473,'Nguyên liệu'!$1:$1003,9,0)*E473/100</f>
        <v>0</v>
      </c>
      <c r="M473" s="19">
        <f>VLOOKUP($B473,'Nguyên liệu'!$1:$1003,10,0)*E473/100</f>
        <v>0</v>
      </c>
    </row>
    <row r="474" spans="1:13" x14ac:dyDescent="0.25">
      <c r="A474" s="16"/>
      <c r="B474" s="20" t="s">
        <v>33</v>
      </c>
      <c r="C474" s="16">
        <f>VLOOKUP($B474,'Nguyên liệu'!$1:$1003,2,0)</f>
        <v>0</v>
      </c>
      <c r="D474" s="21">
        <v>0</v>
      </c>
      <c r="E474" s="19">
        <f t="shared" si="85"/>
        <v>0</v>
      </c>
      <c r="F474" s="16">
        <f>VLOOKUP($B474,'Nguyên liệu'!$1:$1003,3,0)</f>
        <v>0</v>
      </c>
      <c r="G474" s="19">
        <f>VLOOKUP($B474,'Nguyên liệu'!$1:$1003,4,0)*D474/100</f>
        <v>0</v>
      </c>
      <c r="H474" s="19">
        <f>VLOOKUP($B474,'Nguyên liệu'!$1:$1003,5,0)*E474/100</f>
        <v>0</v>
      </c>
      <c r="I474" s="19">
        <f>VLOOKUP($B474,'Nguyên liệu'!$1:$1003,6,0)*E474/100</f>
        <v>0</v>
      </c>
      <c r="J474" s="19">
        <f>VLOOKUP($B474,'Nguyên liệu'!$1:$1003,7,0)*E474/100</f>
        <v>0</v>
      </c>
      <c r="K474" s="19">
        <f>VLOOKUP($B474,'Nguyên liệu'!$1:$1003,8,0)*E474/100</f>
        <v>0</v>
      </c>
      <c r="L474" s="19">
        <f>VLOOKUP($B474,'Nguyên liệu'!$1:$1003,9,0)*E474/100</f>
        <v>0</v>
      </c>
      <c r="M474" s="19">
        <f>VLOOKUP($B474,'Nguyên liệu'!$1:$1003,10,0)*E474/100</f>
        <v>0</v>
      </c>
    </row>
    <row r="475" spans="1:13" x14ac:dyDescent="0.25">
      <c r="A475" s="13" t="s">
        <v>668</v>
      </c>
      <c r="B475" s="14"/>
      <c r="C475" s="14" t="str">
        <f>VLOOKUP(A475,Sheet2!$1:$1012,2,0)</f>
        <v>Rau muống xào tỏi</v>
      </c>
      <c r="D475" s="15">
        <f t="shared" ref="D475:M475" si="86">SUM(D476:D485)</f>
        <v>100</v>
      </c>
      <c r="E475" s="15">
        <f t="shared" si="86"/>
        <v>65.849999999999994</v>
      </c>
      <c r="F475" s="15">
        <f t="shared" si="86"/>
        <v>57.5</v>
      </c>
      <c r="G475" s="15">
        <f t="shared" si="86"/>
        <v>87.710000000000008</v>
      </c>
      <c r="H475" s="15">
        <f t="shared" si="86"/>
        <v>1.8960000000000001</v>
      </c>
      <c r="I475" s="15">
        <f t="shared" si="86"/>
        <v>1.8960000000000001</v>
      </c>
      <c r="J475" s="15">
        <f t="shared" si="86"/>
        <v>7.2119999999999997</v>
      </c>
      <c r="K475" s="15">
        <f t="shared" si="86"/>
        <v>7.2119999999999997</v>
      </c>
      <c r="L475" s="15">
        <f t="shared" si="86"/>
        <v>0.58650000000000002</v>
      </c>
      <c r="M475" s="15">
        <f t="shared" si="86"/>
        <v>0</v>
      </c>
    </row>
    <row r="476" spans="1:13" x14ac:dyDescent="0.25">
      <c r="A476" s="16"/>
      <c r="B476" s="17">
        <v>4083</v>
      </c>
      <c r="C476" s="16" t="str">
        <f>VLOOKUP($B476,'Nguyên liệu'!$1:$1003,2,0)</f>
        <v>Rau muống</v>
      </c>
      <c r="D476" s="18">
        <v>90</v>
      </c>
      <c r="E476" s="19">
        <f t="shared" ref="E476:E485" si="87">D476*(100-F476)%</f>
        <v>56.25</v>
      </c>
      <c r="F476" s="16">
        <f>VLOOKUP($B476,'Nguyên liệu'!$1:$1003,3,0)</f>
        <v>37.5</v>
      </c>
      <c r="G476" s="19">
        <f>VLOOKUP($B476,'Nguyên liệu'!$1:$1003,4,0)*D476/100</f>
        <v>22.5</v>
      </c>
      <c r="H476" s="19">
        <f>VLOOKUP($B476,'Nguyên liệu'!$1:$1003,5,0)*E476/100</f>
        <v>1.8</v>
      </c>
      <c r="I476" s="19">
        <f>VLOOKUP($B476,'Nguyên liệu'!$1:$1003,6,0)*E476/100</f>
        <v>1.8</v>
      </c>
      <c r="J476" s="19">
        <f>VLOOKUP($B476,'Nguyên liệu'!$1:$1003,7,0)*E476/100</f>
        <v>0.22500000000000001</v>
      </c>
      <c r="K476" s="19">
        <f>VLOOKUP($B476,'Nguyên liệu'!$1:$1003,8,0)*E476/100</f>
        <v>0.22500000000000001</v>
      </c>
      <c r="L476" s="19">
        <f>VLOOKUP($B476,'Nguyên liệu'!$1:$1003,9,0)*E476/100</f>
        <v>0.5625</v>
      </c>
      <c r="M476" s="19">
        <f>VLOOKUP($B476,'Nguyên liệu'!$1:$1003,10,0)*E476/100</f>
        <v>0</v>
      </c>
    </row>
    <row r="477" spans="1:13" x14ac:dyDescent="0.25">
      <c r="A477" s="16"/>
      <c r="B477" s="17">
        <v>4103</v>
      </c>
      <c r="C477" s="16" t="str">
        <f>VLOOKUP($B477,'Nguyên liệu'!$1:$1003,2,0)</f>
        <v xml:space="preserve">Tỏi ta </v>
      </c>
      <c r="D477" s="18">
        <v>2</v>
      </c>
      <c r="E477" s="19">
        <f t="shared" si="87"/>
        <v>1.6</v>
      </c>
      <c r="F477" s="16">
        <f>VLOOKUP($B477,'Nguyên liệu'!$1:$1003,3,0)</f>
        <v>20</v>
      </c>
      <c r="G477" s="19">
        <f>VLOOKUP($B477,'Nguyên liệu'!$1:$1003,4,0)*D477/100</f>
        <v>2.42</v>
      </c>
      <c r="H477" s="19">
        <f>VLOOKUP($B477,'Nguyên liệu'!$1:$1003,5,0)*E477/100</f>
        <v>9.6000000000000016E-2</v>
      </c>
      <c r="I477" s="19">
        <f>VLOOKUP($B477,'Nguyên liệu'!$1:$1003,6,0)*E477/100</f>
        <v>9.6000000000000016E-2</v>
      </c>
      <c r="J477" s="19">
        <f>VLOOKUP($B477,'Nguyên liệu'!$1:$1003,7,0)*E477/100</f>
        <v>8.0000000000000002E-3</v>
      </c>
      <c r="K477" s="19">
        <f>VLOOKUP($B477,'Nguyên liệu'!$1:$1003,8,0)*E477/100</f>
        <v>8.0000000000000002E-3</v>
      </c>
      <c r="L477" s="19">
        <f>VLOOKUP($B477,'Nguyên liệu'!$1:$1003,9,0)*E477/100</f>
        <v>2.4000000000000004E-2</v>
      </c>
      <c r="M477" s="19">
        <f>VLOOKUP($B477,'Nguyên liệu'!$1:$1003,10,0)*E477/100</f>
        <v>0</v>
      </c>
    </row>
    <row r="478" spans="1:13" x14ac:dyDescent="0.25">
      <c r="A478" s="16"/>
      <c r="B478" s="17">
        <v>6002</v>
      </c>
      <c r="C478" s="16" t="str">
        <f>VLOOKUP($B478,'Nguyên liệu'!$1:$1003,2,0)</f>
        <v>Dầu thảo mộc (lạc, vừng, cám...)</v>
      </c>
      <c r="D478" s="18">
        <v>7</v>
      </c>
      <c r="E478" s="19">
        <f t="shared" si="87"/>
        <v>7</v>
      </c>
      <c r="F478" s="16">
        <f>VLOOKUP($B478,'Nguyên liệu'!$1:$1003,3,0)</f>
        <v>0</v>
      </c>
      <c r="G478" s="19">
        <f>VLOOKUP($B478,'Nguyên liệu'!$1:$1003,4,0)*D478/100</f>
        <v>62.79</v>
      </c>
      <c r="H478" s="19">
        <f>VLOOKUP($B478,'Nguyên liệu'!$1:$1003,5,0)*E478/100</f>
        <v>0</v>
      </c>
      <c r="I478" s="19">
        <f>VLOOKUP($B478,'Nguyên liệu'!$1:$1003,6,0)*E478/100</f>
        <v>0</v>
      </c>
      <c r="J478" s="19">
        <f>VLOOKUP($B478,'Nguyên liệu'!$1:$1003,7,0)*E478/100</f>
        <v>6.9790000000000001</v>
      </c>
      <c r="K478" s="19">
        <f>VLOOKUP($B478,'Nguyên liệu'!$1:$1003,8,0)*E478/100</f>
        <v>6.9790000000000001</v>
      </c>
      <c r="L478" s="19">
        <f>VLOOKUP($B478,'Nguyên liệu'!$1:$1003,9,0)*E478/100</f>
        <v>0</v>
      </c>
      <c r="M478" s="19">
        <f>VLOOKUP($B478,'Nguyên liệu'!$1:$1003,10,0)*E478/100</f>
        <v>0</v>
      </c>
    </row>
    <row r="479" spans="1:13" x14ac:dyDescent="0.25">
      <c r="A479" s="16"/>
      <c r="B479" s="17">
        <v>13005</v>
      </c>
      <c r="C479" s="16" t="str">
        <f>VLOOKUP($B479,'Nguyên liệu'!$1:$1003,2,0)</f>
        <v>Muối</v>
      </c>
      <c r="D479" s="18">
        <v>1</v>
      </c>
      <c r="E479" s="19">
        <f t="shared" si="87"/>
        <v>1</v>
      </c>
      <c r="F479" s="16">
        <f>VLOOKUP($B479,'Nguyên liệu'!$1:$1003,3,0)</f>
        <v>0</v>
      </c>
      <c r="G479" s="19">
        <f>VLOOKUP($B479,'Nguyên liệu'!$1:$1003,4,0)*D479/100</f>
        <v>0</v>
      </c>
      <c r="H479" s="19">
        <f>VLOOKUP($B479,'Nguyên liệu'!$1:$1003,5,0)*E479/100</f>
        <v>0</v>
      </c>
      <c r="I479" s="19">
        <f>VLOOKUP($B479,'Nguyên liệu'!$1:$1003,6,0)*E479/100</f>
        <v>0</v>
      </c>
      <c r="J479" s="19">
        <f>VLOOKUP($B479,'Nguyên liệu'!$1:$1003,7,0)*E479/100</f>
        <v>0</v>
      </c>
      <c r="K479" s="19">
        <f>VLOOKUP($B479,'Nguyên liệu'!$1:$1003,8,0)*E479/100</f>
        <v>0</v>
      </c>
      <c r="L479" s="19">
        <f>VLOOKUP($B479,'Nguyên liệu'!$1:$1003,9,0)*E479/100</f>
        <v>0</v>
      </c>
      <c r="M479" s="19">
        <f>VLOOKUP($B479,'Nguyên liệu'!$1:$1003,10,0)*E479/100</f>
        <v>0</v>
      </c>
    </row>
    <row r="480" spans="1:13" x14ac:dyDescent="0.25">
      <c r="A480" s="16"/>
      <c r="B480" s="20" t="s">
        <v>33</v>
      </c>
      <c r="C480" s="16">
        <f>VLOOKUP($B480,'Nguyên liệu'!$1:$1003,2,0)</f>
        <v>0</v>
      </c>
      <c r="D480" s="21">
        <v>0</v>
      </c>
      <c r="E480" s="19">
        <f t="shared" si="87"/>
        <v>0</v>
      </c>
      <c r="F480" s="16">
        <f>VLOOKUP($B480,'Nguyên liệu'!$1:$1003,3,0)</f>
        <v>0</v>
      </c>
      <c r="G480" s="19">
        <f>VLOOKUP($B480,'Nguyên liệu'!$1:$1003,4,0)*D480/100</f>
        <v>0</v>
      </c>
      <c r="H480" s="19">
        <f>VLOOKUP($B480,'Nguyên liệu'!$1:$1003,5,0)*E480/100</f>
        <v>0</v>
      </c>
      <c r="I480" s="19">
        <f>VLOOKUP($B480,'Nguyên liệu'!$1:$1003,6,0)*E480/100</f>
        <v>0</v>
      </c>
      <c r="J480" s="19">
        <f>VLOOKUP($B480,'Nguyên liệu'!$1:$1003,7,0)*E480/100</f>
        <v>0</v>
      </c>
      <c r="K480" s="19">
        <f>VLOOKUP($B480,'Nguyên liệu'!$1:$1003,8,0)*E480/100</f>
        <v>0</v>
      </c>
      <c r="L480" s="19">
        <f>VLOOKUP($B480,'Nguyên liệu'!$1:$1003,9,0)*E480/100</f>
        <v>0</v>
      </c>
      <c r="M480" s="19">
        <f>VLOOKUP($B480,'Nguyên liệu'!$1:$1003,10,0)*E480/100</f>
        <v>0</v>
      </c>
    </row>
    <row r="481" spans="1:13" x14ac:dyDescent="0.25">
      <c r="A481" s="16"/>
      <c r="B481" s="20" t="s">
        <v>33</v>
      </c>
      <c r="C481" s="16">
        <f>VLOOKUP($B481,'Nguyên liệu'!$1:$1003,2,0)</f>
        <v>0</v>
      </c>
      <c r="D481" s="21">
        <v>0</v>
      </c>
      <c r="E481" s="19">
        <f t="shared" si="87"/>
        <v>0</v>
      </c>
      <c r="F481" s="16">
        <f>VLOOKUP($B481,'Nguyên liệu'!$1:$1003,3,0)</f>
        <v>0</v>
      </c>
      <c r="G481" s="19">
        <f>VLOOKUP($B481,'Nguyên liệu'!$1:$1003,4,0)*D481/100</f>
        <v>0</v>
      </c>
      <c r="H481" s="19">
        <f>VLOOKUP($B481,'Nguyên liệu'!$1:$1003,5,0)*E481/100</f>
        <v>0</v>
      </c>
      <c r="I481" s="19">
        <f>VLOOKUP($B481,'Nguyên liệu'!$1:$1003,6,0)*E481/100</f>
        <v>0</v>
      </c>
      <c r="J481" s="19">
        <f>VLOOKUP($B481,'Nguyên liệu'!$1:$1003,7,0)*E481/100</f>
        <v>0</v>
      </c>
      <c r="K481" s="19">
        <f>VLOOKUP($B481,'Nguyên liệu'!$1:$1003,8,0)*E481/100</f>
        <v>0</v>
      </c>
      <c r="L481" s="19">
        <f>VLOOKUP($B481,'Nguyên liệu'!$1:$1003,9,0)*E481/100</f>
        <v>0</v>
      </c>
      <c r="M481" s="19">
        <f>VLOOKUP($B481,'Nguyên liệu'!$1:$1003,10,0)*E481/100</f>
        <v>0</v>
      </c>
    </row>
    <row r="482" spans="1:13" x14ac:dyDescent="0.25">
      <c r="A482" s="16"/>
      <c r="B482" s="20" t="s">
        <v>33</v>
      </c>
      <c r="C482" s="16">
        <f>VLOOKUP($B482,'Nguyên liệu'!$1:$1003,2,0)</f>
        <v>0</v>
      </c>
      <c r="D482" s="21">
        <v>0</v>
      </c>
      <c r="E482" s="19">
        <f t="shared" si="87"/>
        <v>0</v>
      </c>
      <c r="F482" s="16">
        <f>VLOOKUP($B482,'Nguyên liệu'!$1:$1003,3,0)</f>
        <v>0</v>
      </c>
      <c r="G482" s="19">
        <f>VLOOKUP($B482,'Nguyên liệu'!$1:$1003,4,0)*D482/100</f>
        <v>0</v>
      </c>
      <c r="H482" s="19">
        <f>VLOOKUP($B482,'Nguyên liệu'!$1:$1003,5,0)*E482/100</f>
        <v>0</v>
      </c>
      <c r="I482" s="19">
        <f>VLOOKUP($B482,'Nguyên liệu'!$1:$1003,6,0)*E482/100</f>
        <v>0</v>
      </c>
      <c r="J482" s="19">
        <f>VLOOKUP($B482,'Nguyên liệu'!$1:$1003,7,0)*E482/100</f>
        <v>0</v>
      </c>
      <c r="K482" s="19">
        <f>VLOOKUP($B482,'Nguyên liệu'!$1:$1003,8,0)*E482/100</f>
        <v>0</v>
      </c>
      <c r="L482" s="19">
        <f>VLOOKUP($B482,'Nguyên liệu'!$1:$1003,9,0)*E482/100</f>
        <v>0</v>
      </c>
      <c r="M482" s="19">
        <f>VLOOKUP($B482,'Nguyên liệu'!$1:$1003,10,0)*E482/100</f>
        <v>0</v>
      </c>
    </row>
    <row r="483" spans="1:13" x14ac:dyDescent="0.25">
      <c r="A483" s="16"/>
      <c r="B483" s="20" t="s">
        <v>33</v>
      </c>
      <c r="C483" s="16">
        <f>VLOOKUP($B483,'Nguyên liệu'!$1:$1003,2,0)</f>
        <v>0</v>
      </c>
      <c r="D483" s="21">
        <v>0</v>
      </c>
      <c r="E483" s="19">
        <f t="shared" si="87"/>
        <v>0</v>
      </c>
      <c r="F483" s="16">
        <f>VLOOKUP($B483,'Nguyên liệu'!$1:$1003,3,0)</f>
        <v>0</v>
      </c>
      <c r="G483" s="19">
        <f>VLOOKUP($B483,'Nguyên liệu'!$1:$1003,4,0)*D483/100</f>
        <v>0</v>
      </c>
      <c r="H483" s="19">
        <f>VLOOKUP($B483,'Nguyên liệu'!$1:$1003,5,0)*E483/100</f>
        <v>0</v>
      </c>
      <c r="I483" s="19">
        <f>VLOOKUP($B483,'Nguyên liệu'!$1:$1003,6,0)*E483/100</f>
        <v>0</v>
      </c>
      <c r="J483" s="19">
        <f>VLOOKUP($B483,'Nguyên liệu'!$1:$1003,7,0)*E483/100</f>
        <v>0</v>
      </c>
      <c r="K483" s="19">
        <f>VLOOKUP($B483,'Nguyên liệu'!$1:$1003,8,0)*E483/100</f>
        <v>0</v>
      </c>
      <c r="L483" s="19">
        <f>VLOOKUP($B483,'Nguyên liệu'!$1:$1003,9,0)*E483/100</f>
        <v>0</v>
      </c>
      <c r="M483" s="19">
        <f>VLOOKUP($B483,'Nguyên liệu'!$1:$1003,10,0)*E483/100</f>
        <v>0</v>
      </c>
    </row>
    <row r="484" spans="1:13" x14ac:dyDescent="0.25">
      <c r="A484" s="16"/>
      <c r="B484" s="20" t="s">
        <v>33</v>
      </c>
      <c r="C484" s="16">
        <f>VLOOKUP($B484,'Nguyên liệu'!$1:$1003,2,0)</f>
        <v>0</v>
      </c>
      <c r="D484" s="21">
        <v>0</v>
      </c>
      <c r="E484" s="19">
        <f t="shared" si="87"/>
        <v>0</v>
      </c>
      <c r="F484" s="16">
        <f>VLOOKUP($B484,'Nguyên liệu'!$1:$1003,3,0)</f>
        <v>0</v>
      </c>
      <c r="G484" s="19">
        <f>VLOOKUP($B484,'Nguyên liệu'!$1:$1003,4,0)*D484/100</f>
        <v>0</v>
      </c>
      <c r="H484" s="19">
        <f>VLOOKUP($B484,'Nguyên liệu'!$1:$1003,5,0)*E484/100</f>
        <v>0</v>
      </c>
      <c r="I484" s="19">
        <f>VLOOKUP($B484,'Nguyên liệu'!$1:$1003,6,0)*E484/100</f>
        <v>0</v>
      </c>
      <c r="J484" s="19">
        <f>VLOOKUP($B484,'Nguyên liệu'!$1:$1003,7,0)*E484/100</f>
        <v>0</v>
      </c>
      <c r="K484" s="19">
        <f>VLOOKUP($B484,'Nguyên liệu'!$1:$1003,8,0)*E484/100</f>
        <v>0</v>
      </c>
      <c r="L484" s="19">
        <f>VLOOKUP($B484,'Nguyên liệu'!$1:$1003,9,0)*E484/100</f>
        <v>0</v>
      </c>
      <c r="M484" s="19">
        <f>VLOOKUP($B484,'Nguyên liệu'!$1:$1003,10,0)*E484/100</f>
        <v>0</v>
      </c>
    </row>
    <row r="485" spans="1:13" x14ac:dyDescent="0.25">
      <c r="A485" s="16"/>
      <c r="B485" s="20" t="s">
        <v>33</v>
      </c>
      <c r="C485" s="16">
        <f>VLOOKUP($B485,'Nguyên liệu'!$1:$1003,2,0)</f>
        <v>0</v>
      </c>
      <c r="D485" s="21">
        <v>0</v>
      </c>
      <c r="E485" s="19">
        <f t="shared" si="87"/>
        <v>0</v>
      </c>
      <c r="F485" s="16">
        <f>VLOOKUP($B485,'Nguyên liệu'!$1:$1003,3,0)</f>
        <v>0</v>
      </c>
      <c r="G485" s="19">
        <f>VLOOKUP($B485,'Nguyên liệu'!$1:$1003,4,0)*D485/100</f>
        <v>0</v>
      </c>
      <c r="H485" s="19">
        <f>VLOOKUP($B485,'Nguyên liệu'!$1:$1003,5,0)*E485/100</f>
        <v>0</v>
      </c>
      <c r="I485" s="19">
        <f>VLOOKUP($B485,'Nguyên liệu'!$1:$1003,6,0)*E485/100</f>
        <v>0</v>
      </c>
      <c r="J485" s="19">
        <f>VLOOKUP($B485,'Nguyên liệu'!$1:$1003,7,0)*E485/100</f>
        <v>0</v>
      </c>
      <c r="K485" s="19">
        <f>VLOOKUP($B485,'Nguyên liệu'!$1:$1003,8,0)*E485/100</f>
        <v>0</v>
      </c>
      <c r="L485" s="19">
        <f>VLOOKUP($B485,'Nguyên liệu'!$1:$1003,9,0)*E485/100</f>
        <v>0</v>
      </c>
      <c r="M485" s="19">
        <f>VLOOKUP($B485,'Nguyên liệu'!$1:$1003,10,0)*E485/100</f>
        <v>0</v>
      </c>
    </row>
    <row r="486" spans="1:13" x14ac:dyDescent="0.25">
      <c r="A486" s="13" t="s">
        <v>670</v>
      </c>
      <c r="B486" s="14"/>
      <c r="C486" s="14" t="str">
        <f>VLOOKUP(A486,Sheet2!$1:$1012,2,0)</f>
        <v>Cháo gà</v>
      </c>
      <c r="D486" s="15">
        <f t="shared" ref="D486:M486" si="88">SUM(D487:D496)</f>
        <v>100</v>
      </c>
      <c r="E486" s="15">
        <f t="shared" si="88"/>
        <v>76.12</v>
      </c>
      <c r="F486" s="15">
        <f t="shared" si="88"/>
        <v>72</v>
      </c>
      <c r="G486" s="15">
        <f t="shared" si="88"/>
        <v>123.06</v>
      </c>
      <c r="H486" s="15">
        <f t="shared" si="88"/>
        <v>5.1293600000000001</v>
      </c>
      <c r="I486" s="15">
        <f t="shared" si="88"/>
        <v>0.84200000000000008</v>
      </c>
      <c r="J486" s="15">
        <f t="shared" si="88"/>
        <v>2.8667199999999999</v>
      </c>
      <c r="K486" s="15">
        <f t="shared" si="88"/>
        <v>0.1</v>
      </c>
      <c r="L486" s="15">
        <f t="shared" si="88"/>
        <v>7.6000000000000012E-2</v>
      </c>
      <c r="M486" s="15">
        <f t="shared" si="88"/>
        <v>15.839999999999998</v>
      </c>
    </row>
    <row r="487" spans="1:13" x14ac:dyDescent="0.25">
      <c r="A487" s="16"/>
      <c r="B487" s="17">
        <v>1004</v>
      </c>
      <c r="C487" s="16" t="str">
        <f>VLOOKUP($B487,'Nguyên liệu'!$1:$1003,2,0)</f>
        <v>Gạo tẻ máy</v>
      </c>
      <c r="D487" s="18">
        <v>10</v>
      </c>
      <c r="E487" s="19">
        <f t="shared" ref="E487:E496" si="89">D487*(100-F487)%</f>
        <v>10</v>
      </c>
      <c r="F487" s="16">
        <f>VLOOKUP($B487,'Nguyên liệu'!$1:$1003,3,0)</f>
        <v>0</v>
      </c>
      <c r="G487" s="19">
        <f>VLOOKUP($B487,'Nguyên liệu'!$1:$1003,4,0)*D487/100</f>
        <v>34.4</v>
      </c>
      <c r="H487" s="19">
        <f>VLOOKUP($B487,'Nguyên liệu'!$1:$1003,5,0)*E487/100</f>
        <v>0.79</v>
      </c>
      <c r="I487" s="19">
        <f>VLOOKUP($B487,'Nguyên liệu'!$1:$1003,6,0)*E487/100</f>
        <v>0.79</v>
      </c>
      <c r="J487" s="19">
        <f>VLOOKUP($B487,'Nguyên liệu'!$1:$1003,7,0)*E487/100</f>
        <v>0.1</v>
      </c>
      <c r="K487" s="19">
        <f>VLOOKUP($B487,'Nguyên liệu'!$1:$1003,8,0)*E487/100</f>
        <v>0.1</v>
      </c>
      <c r="L487" s="19">
        <f>VLOOKUP($B487,'Nguyên liệu'!$1:$1003,9,0)*E487/100</f>
        <v>0.04</v>
      </c>
      <c r="M487" s="19">
        <f>VLOOKUP($B487,'Nguyên liệu'!$1:$1003,10,0)*E487/100</f>
        <v>0</v>
      </c>
    </row>
    <row r="488" spans="1:13" x14ac:dyDescent="0.25">
      <c r="A488" s="16"/>
      <c r="B488" s="17">
        <v>1000</v>
      </c>
      <c r="C488" s="16" t="str">
        <f>VLOOKUP($B488,'Nguyên liệu'!$1:$1003,2,0)</f>
        <v>Nước</v>
      </c>
      <c r="D488" s="18">
        <v>40</v>
      </c>
      <c r="E488" s="19">
        <f t="shared" si="89"/>
        <v>40</v>
      </c>
      <c r="F488" s="16">
        <f>VLOOKUP($B488,'Nguyên liệu'!$1:$1003,3,0)</f>
        <v>0</v>
      </c>
      <c r="G488" s="19">
        <f>VLOOKUP($B488,'Nguyên liệu'!$1:$1003,4,0)*D488/100</f>
        <v>0</v>
      </c>
      <c r="H488" s="19">
        <f>VLOOKUP($B488,'Nguyên liệu'!$1:$1003,5,0)*E488/100</f>
        <v>0</v>
      </c>
      <c r="I488" s="19">
        <f>VLOOKUP($B488,'Nguyên liệu'!$1:$1003,6,0)*E488/100</f>
        <v>0</v>
      </c>
      <c r="J488" s="19">
        <f>VLOOKUP($B488,'Nguyên liệu'!$1:$1003,7,0)*E488/100</f>
        <v>0</v>
      </c>
      <c r="K488" s="19">
        <f>VLOOKUP($B488,'Nguyên liệu'!$1:$1003,8,0)*E488/100</f>
        <v>0</v>
      </c>
      <c r="L488" s="19">
        <f>VLOOKUP($B488,'Nguyên liệu'!$1:$1003,9,0)*E488/100</f>
        <v>0</v>
      </c>
      <c r="M488" s="19">
        <f>VLOOKUP($B488,'Nguyên liệu'!$1:$1003,10,0)*E488/100</f>
        <v>0</v>
      </c>
    </row>
    <row r="489" spans="1:13" x14ac:dyDescent="0.25">
      <c r="A489" s="16"/>
      <c r="B489" s="17">
        <v>4038</v>
      </c>
      <c r="C489" s="16" t="str">
        <f>VLOOKUP($B489,'Nguyên liệu'!$1:$1003,2,0)</f>
        <v>Hành lá (hành hoa)</v>
      </c>
      <c r="D489" s="18">
        <v>5</v>
      </c>
      <c r="E489" s="19">
        <f t="shared" si="89"/>
        <v>4</v>
      </c>
      <c r="F489" s="16">
        <f>VLOOKUP($B489,'Nguyên liệu'!$1:$1003,3,0)</f>
        <v>20</v>
      </c>
      <c r="G489" s="19">
        <f>VLOOKUP($B489,'Nguyên liệu'!$1:$1003,4,0)*D489/100</f>
        <v>1.1000000000000001</v>
      </c>
      <c r="H489" s="19">
        <f>VLOOKUP($B489,'Nguyên liệu'!$1:$1003,5,0)*E489/100</f>
        <v>5.2000000000000005E-2</v>
      </c>
      <c r="I489" s="19">
        <f>VLOOKUP($B489,'Nguyên liệu'!$1:$1003,6,0)*E489/100</f>
        <v>5.2000000000000005E-2</v>
      </c>
      <c r="J489" s="19">
        <f>VLOOKUP($B489,'Nguyên liệu'!$1:$1003,7,0)*E489/100</f>
        <v>0</v>
      </c>
      <c r="K489" s="19">
        <f>VLOOKUP($B489,'Nguyên liệu'!$1:$1003,8,0)*E489/100</f>
        <v>0</v>
      </c>
      <c r="L489" s="19">
        <f>VLOOKUP($B489,'Nguyên liệu'!$1:$1003,9,0)*E489/100</f>
        <v>3.6000000000000004E-2</v>
      </c>
      <c r="M489" s="19">
        <f>VLOOKUP($B489,'Nguyên liệu'!$1:$1003,10,0)*E489/100</f>
        <v>0</v>
      </c>
    </row>
    <row r="490" spans="1:13" x14ac:dyDescent="0.25">
      <c r="A490" s="16"/>
      <c r="B490" s="17">
        <v>7013</v>
      </c>
      <c r="C490" s="16" t="str">
        <f>VLOOKUP($B490,'Nguyên liệu'!$1:$1003,2,0)</f>
        <v>Thịt gà ta</v>
      </c>
      <c r="D490" s="18">
        <v>44</v>
      </c>
      <c r="E490" s="19">
        <f t="shared" si="89"/>
        <v>21.119999999999997</v>
      </c>
      <c r="F490" s="16">
        <f>VLOOKUP($B490,'Nguyên liệu'!$1:$1003,3,0)</f>
        <v>52</v>
      </c>
      <c r="G490" s="19">
        <f>VLOOKUP($B490,'Nguyên liệu'!$1:$1003,4,0)*D490/100</f>
        <v>87.56</v>
      </c>
      <c r="H490" s="19">
        <f>VLOOKUP($B490,'Nguyên liệu'!$1:$1003,5,0)*E490/100</f>
        <v>4.2873599999999996</v>
      </c>
      <c r="I490" s="19">
        <f>VLOOKUP($B490,'Nguyên liệu'!$1:$1003,6,0)*E490/100</f>
        <v>0</v>
      </c>
      <c r="J490" s="19">
        <f>VLOOKUP($B490,'Nguyên liệu'!$1:$1003,7,0)*E490/100</f>
        <v>2.7667199999999998</v>
      </c>
      <c r="K490" s="19">
        <f>VLOOKUP($B490,'Nguyên liệu'!$1:$1003,8,0)*E490/100</f>
        <v>0</v>
      </c>
      <c r="L490" s="19">
        <f>VLOOKUP($B490,'Nguyên liệu'!$1:$1003,9,0)*E490/100</f>
        <v>0</v>
      </c>
      <c r="M490" s="19">
        <f>VLOOKUP($B490,'Nguyên liệu'!$1:$1003,10,0)*E490/100</f>
        <v>15.839999999999998</v>
      </c>
    </row>
    <row r="491" spans="1:13" x14ac:dyDescent="0.25">
      <c r="A491" s="16"/>
      <c r="B491" s="17">
        <v>13005</v>
      </c>
      <c r="C491" s="16" t="str">
        <f>VLOOKUP($B491,'Nguyên liệu'!$1:$1003,2,0)</f>
        <v>Muối</v>
      </c>
      <c r="D491" s="18">
        <v>1</v>
      </c>
      <c r="E491" s="19">
        <f t="shared" si="89"/>
        <v>1</v>
      </c>
      <c r="F491" s="16">
        <f>VLOOKUP($B491,'Nguyên liệu'!$1:$1003,3,0)</f>
        <v>0</v>
      </c>
      <c r="G491" s="19">
        <f>VLOOKUP($B491,'Nguyên liệu'!$1:$1003,4,0)*D491/100</f>
        <v>0</v>
      </c>
      <c r="H491" s="19">
        <f>VLOOKUP($B491,'Nguyên liệu'!$1:$1003,5,0)*E491/100</f>
        <v>0</v>
      </c>
      <c r="I491" s="19">
        <f>VLOOKUP($B491,'Nguyên liệu'!$1:$1003,6,0)*E491/100</f>
        <v>0</v>
      </c>
      <c r="J491" s="19">
        <f>VLOOKUP($B491,'Nguyên liệu'!$1:$1003,7,0)*E491/100</f>
        <v>0</v>
      </c>
      <c r="K491" s="19">
        <f>VLOOKUP($B491,'Nguyên liệu'!$1:$1003,8,0)*E491/100</f>
        <v>0</v>
      </c>
      <c r="L491" s="19">
        <f>VLOOKUP($B491,'Nguyên liệu'!$1:$1003,9,0)*E491/100</f>
        <v>0</v>
      </c>
      <c r="M491" s="19">
        <f>VLOOKUP($B491,'Nguyên liệu'!$1:$1003,10,0)*E491/100</f>
        <v>0</v>
      </c>
    </row>
    <row r="492" spans="1:13" x14ac:dyDescent="0.25">
      <c r="A492" s="16"/>
      <c r="B492" s="20" t="s">
        <v>33</v>
      </c>
      <c r="C492" s="16">
        <f>VLOOKUP($B492,'Nguyên liệu'!$1:$1003,2,0)</f>
        <v>0</v>
      </c>
      <c r="D492" s="21">
        <v>0</v>
      </c>
      <c r="E492" s="19">
        <f t="shared" si="89"/>
        <v>0</v>
      </c>
      <c r="F492" s="16">
        <f>VLOOKUP($B492,'Nguyên liệu'!$1:$1003,3,0)</f>
        <v>0</v>
      </c>
      <c r="G492" s="19">
        <f>VLOOKUP($B492,'Nguyên liệu'!$1:$1003,4,0)*D492/100</f>
        <v>0</v>
      </c>
      <c r="H492" s="19">
        <f>VLOOKUP($B492,'Nguyên liệu'!$1:$1003,5,0)*E492/100</f>
        <v>0</v>
      </c>
      <c r="I492" s="19">
        <f>VLOOKUP($B492,'Nguyên liệu'!$1:$1003,6,0)*E492/100</f>
        <v>0</v>
      </c>
      <c r="J492" s="19">
        <f>VLOOKUP($B492,'Nguyên liệu'!$1:$1003,7,0)*E492/100</f>
        <v>0</v>
      </c>
      <c r="K492" s="19">
        <f>VLOOKUP($B492,'Nguyên liệu'!$1:$1003,8,0)*E492/100</f>
        <v>0</v>
      </c>
      <c r="L492" s="19">
        <f>VLOOKUP($B492,'Nguyên liệu'!$1:$1003,9,0)*E492/100</f>
        <v>0</v>
      </c>
      <c r="M492" s="19">
        <f>VLOOKUP($B492,'Nguyên liệu'!$1:$1003,10,0)*E492/100</f>
        <v>0</v>
      </c>
    </row>
    <row r="493" spans="1:13" x14ac:dyDescent="0.25">
      <c r="A493" s="16"/>
      <c r="B493" s="20" t="s">
        <v>33</v>
      </c>
      <c r="C493" s="16">
        <f>VLOOKUP($B493,'Nguyên liệu'!$1:$1003,2,0)</f>
        <v>0</v>
      </c>
      <c r="D493" s="21">
        <v>0</v>
      </c>
      <c r="E493" s="19">
        <f t="shared" si="89"/>
        <v>0</v>
      </c>
      <c r="F493" s="16">
        <f>VLOOKUP($B493,'Nguyên liệu'!$1:$1003,3,0)</f>
        <v>0</v>
      </c>
      <c r="G493" s="19">
        <f>VLOOKUP($B493,'Nguyên liệu'!$1:$1003,4,0)*D493/100</f>
        <v>0</v>
      </c>
      <c r="H493" s="19">
        <f>VLOOKUP($B493,'Nguyên liệu'!$1:$1003,5,0)*E493/100</f>
        <v>0</v>
      </c>
      <c r="I493" s="19">
        <f>VLOOKUP($B493,'Nguyên liệu'!$1:$1003,6,0)*E493/100</f>
        <v>0</v>
      </c>
      <c r="J493" s="19">
        <f>VLOOKUP($B493,'Nguyên liệu'!$1:$1003,7,0)*E493/100</f>
        <v>0</v>
      </c>
      <c r="K493" s="19">
        <f>VLOOKUP($B493,'Nguyên liệu'!$1:$1003,8,0)*E493/100</f>
        <v>0</v>
      </c>
      <c r="L493" s="19">
        <f>VLOOKUP($B493,'Nguyên liệu'!$1:$1003,9,0)*E493/100</f>
        <v>0</v>
      </c>
      <c r="M493" s="19">
        <f>VLOOKUP($B493,'Nguyên liệu'!$1:$1003,10,0)*E493/100</f>
        <v>0</v>
      </c>
    </row>
    <row r="494" spans="1:13" x14ac:dyDescent="0.25">
      <c r="A494" s="16"/>
      <c r="B494" s="20" t="s">
        <v>33</v>
      </c>
      <c r="C494" s="16">
        <f>VLOOKUP($B494,'Nguyên liệu'!$1:$1003,2,0)</f>
        <v>0</v>
      </c>
      <c r="D494" s="21">
        <v>0</v>
      </c>
      <c r="E494" s="19">
        <f t="shared" si="89"/>
        <v>0</v>
      </c>
      <c r="F494" s="16">
        <f>VLOOKUP($B494,'Nguyên liệu'!$1:$1003,3,0)</f>
        <v>0</v>
      </c>
      <c r="G494" s="19">
        <f>VLOOKUP($B494,'Nguyên liệu'!$1:$1003,4,0)*D494/100</f>
        <v>0</v>
      </c>
      <c r="H494" s="19">
        <f>VLOOKUP($B494,'Nguyên liệu'!$1:$1003,5,0)*E494/100</f>
        <v>0</v>
      </c>
      <c r="I494" s="19">
        <f>VLOOKUP($B494,'Nguyên liệu'!$1:$1003,6,0)*E494/100</f>
        <v>0</v>
      </c>
      <c r="J494" s="19">
        <f>VLOOKUP($B494,'Nguyên liệu'!$1:$1003,7,0)*E494/100</f>
        <v>0</v>
      </c>
      <c r="K494" s="19">
        <f>VLOOKUP($B494,'Nguyên liệu'!$1:$1003,8,0)*E494/100</f>
        <v>0</v>
      </c>
      <c r="L494" s="19">
        <f>VLOOKUP($B494,'Nguyên liệu'!$1:$1003,9,0)*E494/100</f>
        <v>0</v>
      </c>
      <c r="M494" s="19">
        <f>VLOOKUP($B494,'Nguyên liệu'!$1:$1003,10,0)*E494/100</f>
        <v>0</v>
      </c>
    </row>
    <row r="495" spans="1:13" x14ac:dyDescent="0.25">
      <c r="A495" s="16"/>
      <c r="B495" s="20" t="s">
        <v>33</v>
      </c>
      <c r="C495" s="16">
        <f>VLOOKUP($B495,'Nguyên liệu'!$1:$1003,2,0)</f>
        <v>0</v>
      </c>
      <c r="D495" s="21">
        <v>0</v>
      </c>
      <c r="E495" s="19">
        <f t="shared" si="89"/>
        <v>0</v>
      </c>
      <c r="F495" s="16">
        <f>VLOOKUP($B495,'Nguyên liệu'!$1:$1003,3,0)</f>
        <v>0</v>
      </c>
      <c r="G495" s="19">
        <f>VLOOKUP($B495,'Nguyên liệu'!$1:$1003,4,0)*D495/100</f>
        <v>0</v>
      </c>
      <c r="H495" s="19">
        <f>VLOOKUP($B495,'Nguyên liệu'!$1:$1003,5,0)*E495/100</f>
        <v>0</v>
      </c>
      <c r="I495" s="19">
        <f>VLOOKUP($B495,'Nguyên liệu'!$1:$1003,6,0)*E495/100</f>
        <v>0</v>
      </c>
      <c r="J495" s="19">
        <f>VLOOKUP($B495,'Nguyên liệu'!$1:$1003,7,0)*E495/100</f>
        <v>0</v>
      </c>
      <c r="K495" s="19">
        <f>VLOOKUP($B495,'Nguyên liệu'!$1:$1003,8,0)*E495/100</f>
        <v>0</v>
      </c>
      <c r="L495" s="19">
        <f>VLOOKUP($B495,'Nguyên liệu'!$1:$1003,9,0)*E495/100</f>
        <v>0</v>
      </c>
      <c r="M495" s="19">
        <f>VLOOKUP($B495,'Nguyên liệu'!$1:$1003,10,0)*E495/100</f>
        <v>0</v>
      </c>
    </row>
    <row r="496" spans="1:13" x14ac:dyDescent="0.25">
      <c r="A496" s="16"/>
      <c r="B496" s="20" t="s">
        <v>33</v>
      </c>
      <c r="C496" s="16">
        <f>VLOOKUP($B496,'Nguyên liệu'!$1:$1003,2,0)</f>
        <v>0</v>
      </c>
      <c r="D496" s="21">
        <v>0</v>
      </c>
      <c r="E496" s="19">
        <f t="shared" si="89"/>
        <v>0</v>
      </c>
      <c r="F496" s="16">
        <f>VLOOKUP($B496,'Nguyên liệu'!$1:$1003,3,0)</f>
        <v>0</v>
      </c>
      <c r="G496" s="19">
        <f>VLOOKUP($B496,'Nguyên liệu'!$1:$1003,4,0)*D496/100</f>
        <v>0</v>
      </c>
      <c r="H496" s="19">
        <f>VLOOKUP($B496,'Nguyên liệu'!$1:$1003,5,0)*E496/100</f>
        <v>0</v>
      </c>
      <c r="I496" s="19">
        <f>VLOOKUP($B496,'Nguyên liệu'!$1:$1003,6,0)*E496/100</f>
        <v>0</v>
      </c>
      <c r="J496" s="19">
        <f>VLOOKUP($B496,'Nguyên liệu'!$1:$1003,7,0)*E496/100</f>
        <v>0</v>
      </c>
      <c r="K496" s="19">
        <f>VLOOKUP($B496,'Nguyên liệu'!$1:$1003,8,0)*E496/100</f>
        <v>0</v>
      </c>
      <c r="L496" s="19">
        <f>VLOOKUP($B496,'Nguyên liệu'!$1:$1003,9,0)*E496/100</f>
        <v>0</v>
      </c>
      <c r="M496" s="19">
        <f>VLOOKUP($B496,'Nguyên liệu'!$1:$1003,10,0)*E496/100</f>
        <v>0</v>
      </c>
    </row>
    <row r="497" spans="1:13" x14ac:dyDescent="0.25">
      <c r="A497" s="13" t="s">
        <v>672</v>
      </c>
      <c r="B497" s="14"/>
      <c r="C497" s="14" t="str">
        <f>VLOOKUP(A497,Sheet2!$1:$1012,2,0)</f>
        <v>Mì xào tôm thịt</v>
      </c>
      <c r="D497" s="15">
        <f t="shared" ref="D497:M497" si="90">SUM(D498:D507)</f>
        <v>100</v>
      </c>
      <c r="E497" s="15">
        <f t="shared" si="90"/>
        <v>82.125</v>
      </c>
      <c r="F497" s="15">
        <f t="shared" si="90"/>
        <v>91.5</v>
      </c>
      <c r="G497" s="15">
        <f t="shared" si="90"/>
        <v>205.74</v>
      </c>
      <c r="H497" s="15">
        <f t="shared" si="90"/>
        <v>9.5806249999999995</v>
      </c>
      <c r="I497" s="15">
        <f t="shared" si="90"/>
        <v>3.4278249999999995</v>
      </c>
      <c r="J497" s="15">
        <f t="shared" si="90"/>
        <v>6.7734500000000004</v>
      </c>
      <c r="K497" s="15">
        <f t="shared" si="90"/>
        <v>5.2772500000000004</v>
      </c>
      <c r="L497" s="15">
        <f t="shared" si="90"/>
        <v>0.21129999999999999</v>
      </c>
      <c r="M497" s="15">
        <f t="shared" si="90"/>
        <v>34.107999999999997</v>
      </c>
    </row>
    <row r="498" spans="1:13" x14ac:dyDescent="0.25">
      <c r="A498" s="16"/>
      <c r="B498" s="17">
        <v>1022</v>
      </c>
      <c r="C498" s="16" t="str">
        <f>VLOOKUP($B498,'Nguyên liệu'!$1:$1003,2,0)</f>
        <v>Mỳ sợi</v>
      </c>
      <c r="D498" s="18">
        <v>30</v>
      </c>
      <c r="E498" s="19">
        <f t="shared" ref="E498:E507" si="91">D498*(100-F498)%</f>
        <v>30</v>
      </c>
      <c r="F498" s="16">
        <f>VLOOKUP($B498,'Nguyên liệu'!$1:$1003,3,0)</f>
        <v>0</v>
      </c>
      <c r="G498" s="19">
        <f>VLOOKUP($B498,'Nguyên liệu'!$1:$1003,4,0)*D498/100</f>
        <v>104.7</v>
      </c>
      <c r="H498" s="19">
        <f>VLOOKUP($B498,'Nguyên liệu'!$1:$1003,5,0)*E498/100</f>
        <v>3.3</v>
      </c>
      <c r="I498" s="19">
        <f>VLOOKUP($B498,'Nguyên liệu'!$1:$1003,6,0)*E498/100</f>
        <v>3.3</v>
      </c>
      <c r="J498" s="19">
        <f>VLOOKUP($B498,'Nguyên liệu'!$1:$1003,7,0)*E498/100</f>
        <v>0.27</v>
      </c>
      <c r="K498" s="19">
        <f>VLOOKUP($B498,'Nguyên liệu'!$1:$1003,8,0)*E498/100</f>
        <v>0.27</v>
      </c>
      <c r="L498" s="19">
        <f>VLOOKUP($B498,'Nguyên liệu'!$1:$1003,9,0)*E498/100</f>
        <v>0.09</v>
      </c>
      <c r="M498" s="19">
        <f>VLOOKUP($B498,'Nguyên liệu'!$1:$1003,10,0)*E498/100</f>
        <v>0</v>
      </c>
    </row>
    <row r="499" spans="1:13" x14ac:dyDescent="0.25">
      <c r="A499" s="16"/>
      <c r="B499" s="17">
        <v>8051</v>
      </c>
      <c r="C499" s="16" t="str">
        <f>VLOOKUP($B499,'Nguyên liệu'!$1:$1003,2,0)</f>
        <v>Tôm biển</v>
      </c>
      <c r="D499" s="18">
        <v>30</v>
      </c>
      <c r="E499" s="19">
        <f t="shared" si="91"/>
        <v>13.8</v>
      </c>
      <c r="F499" s="16">
        <f>VLOOKUP($B499,'Nguyên liệu'!$1:$1003,3,0)</f>
        <v>54</v>
      </c>
      <c r="G499" s="19">
        <f>VLOOKUP($B499,'Nguyên liệu'!$1:$1003,4,0)*D499/100</f>
        <v>24.6</v>
      </c>
      <c r="H499" s="19">
        <f>VLOOKUP($B499,'Nguyên liệu'!$1:$1003,5,0)*E499/100</f>
        <v>2.4288000000000003</v>
      </c>
      <c r="I499" s="19">
        <f>VLOOKUP($B499,'Nguyên liệu'!$1:$1003,6,0)*E499/100</f>
        <v>0</v>
      </c>
      <c r="J499" s="19">
        <f>VLOOKUP($B499,'Nguyên liệu'!$1:$1003,7,0)*E499/100</f>
        <v>0.12420000000000002</v>
      </c>
      <c r="K499" s="19">
        <f>VLOOKUP($B499,'Nguyên liệu'!$1:$1003,8,0)*E499/100</f>
        <v>0</v>
      </c>
      <c r="L499" s="19">
        <f>VLOOKUP($B499,'Nguyên liệu'!$1:$1003,9,0)*E499/100</f>
        <v>0</v>
      </c>
      <c r="M499" s="19">
        <f>VLOOKUP($B499,'Nguyên liệu'!$1:$1003,10,0)*E499/100</f>
        <v>20.975999999999999</v>
      </c>
    </row>
    <row r="500" spans="1:13" x14ac:dyDescent="0.25">
      <c r="A500" s="16"/>
      <c r="B500" s="17">
        <v>7017</v>
      </c>
      <c r="C500" s="16" t="str">
        <f>VLOOKUP($B500,'Nguyên liệu'!$1:$1003,2,0)</f>
        <v>Thịt lợn nạc</v>
      </c>
      <c r="D500" s="18">
        <v>20</v>
      </c>
      <c r="E500" s="19">
        <f t="shared" si="91"/>
        <v>19.600000000000001</v>
      </c>
      <c r="F500" s="16">
        <f>VLOOKUP($B500,'Nguyên liệu'!$1:$1003,3,0)</f>
        <v>2</v>
      </c>
      <c r="G500" s="19">
        <f>VLOOKUP($B500,'Nguyên liệu'!$1:$1003,4,0)*D500/100</f>
        <v>27.8</v>
      </c>
      <c r="H500" s="19">
        <f>VLOOKUP($B500,'Nguyên liệu'!$1:$1003,5,0)*E500/100</f>
        <v>3.7240000000000002</v>
      </c>
      <c r="I500" s="19">
        <f>VLOOKUP($B500,'Nguyên liệu'!$1:$1003,6,0)*E500/100</f>
        <v>0</v>
      </c>
      <c r="J500" s="19">
        <f>VLOOKUP($B500,'Nguyên liệu'!$1:$1003,7,0)*E500/100</f>
        <v>1.3720000000000001</v>
      </c>
      <c r="K500" s="19">
        <f>VLOOKUP($B500,'Nguyên liệu'!$1:$1003,8,0)*E500/100</f>
        <v>0</v>
      </c>
      <c r="L500" s="19">
        <f>VLOOKUP($B500,'Nguyên liệu'!$1:$1003,9,0)*E500/100</f>
        <v>0</v>
      </c>
      <c r="M500" s="19">
        <f>VLOOKUP($B500,'Nguyên liệu'!$1:$1003,10,0)*E500/100</f>
        <v>13.132</v>
      </c>
    </row>
    <row r="501" spans="1:13" x14ac:dyDescent="0.25">
      <c r="A501" s="16"/>
      <c r="B501" s="17">
        <v>6002</v>
      </c>
      <c r="C501" s="16" t="str">
        <f>VLOOKUP($B501,'Nguyên liệu'!$1:$1003,2,0)</f>
        <v>Dầu thảo mộc (lạc, vừng, cám...)</v>
      </c>
      <c r="D501" s="18">
        <v>5</v>
      </c>
      <c r="E501" s="19">
        <f t="shared" si="91"/>
        <v>5</v>
      </c>
      <c r="F501" s="16">
        <f>VLOOKUP($B501,'Nguyên liệu'!$1:$1003,3,0)</f>
        <v>0</v>
      </c>
      <c r="G501" s="19">
        <f>VLOOKUP($B501,'Nguyên liệu'!$1:$1003,4,0)*D501/100</f>
        <v>44.85</v>
      </c>
      <c r="H501" s="19">
        <f>VLOOKUP($B501,'Nguyên liệu'!$1:$1003,5,0)*E501/100</f>
        <v>0</v>
      </c>
      <c r="I501" s="19">
        <f>VLOOKUP($B501,'Nguyên liệu'!$1:$1003,6,0)*E501/100</f>
        <v>0</v>
      </c>
      <c r="J501" s="19">
        <f>VLOOKUP($B501,'Nguyên liệu'!$1:$1003,7,0)*E501/100</f>
        <v>4.9850000000000003</v>
      </c>
      <c r="K501" s="19">
        <f>VLOOKUP($B501,'Nguyên liệu'!$1:$1003,8,0)*E501/100</f>
        <v>4.9850000000000003</v>
      </c>
      <c r="L501" s="19">
        <f>VLOOKUP($B501,'Nguyên liệu'!$1:$1003,9,0)*E501/100</f>
        <v>0</v>
      </c>
      <c r="M501" s="19">
        <f>VLOOKUP($B501,'Nguyên liệu'!$1:$1003,10,0)*E501/100</f>
        <v>0</v>
      </c>
    </row>
    <row r="502" spans="1:13" x14ac:dyDescent="0.25">
      <c r="A502" s="16"/>
      <c r="B502" s="17">
        <v>13005</v>
      </c>
      <c r="C502" s="16" t="str">
        <f>VLOOKUP($B502,'Nguyên liệu'!$1:$1003,2,0)</f>
        <v>Muối</v>
      </c>
      <c r="D502" s="18">
        <v>1</v>
      </c>
      <c r="E502" s="19">
        <f t="shared" si="91"/>
        <v>1</v>
      </c>
      <c r="F502" s="16">
        <f>VLOOKUP($B502,'Nguyên liệu'!$1:$1003,3,0)</f>
        <v>0</v>
      </c>
      <c r="G502" s="19">
        <f>VLOOKUP($B502,'Nguyên liệu'!$1:$1003,4,0)*D502/100</f>
        <v>0</v>
      </c>
      <c r="H502" s="19">
        <f>VLOOKUP($B502,'Nguyên liệu'!$1:$1003,5,0)*E502/100</f>
        <v>0</v>
      </c>
      <c r="I502" s="19">
        <f>VLOOKUP($B502,'Nguyên liệu'!$1:$1003,6,0)*E502/100</f>
        <v>0</v>
      </c>
      <c r="J502" s="19">
        <f>VLOOKUP($B502,'Nguyên liệu'!$1:$1003,7,0)*E502/100</f>
        <v>0</v>
      </c>
      <c r="K502" s="19">
        <f>VLOOKUP($B502,'Nguyên liệu'!$1:$1003,8,0)*E502/100</f>
        <v>0</v>
      </c>
      <c r="L502" s="19">
        <f>VLOOKUP($B502,'Nguyên liệu'!$1:$1003,9,0)*E502/100</f>
        <v>0</v>
      </c>
      <c r="M502" s="19">
        <f>VLOOKUP($B502,'Nguyên liệu'!$1:$1003,10,0)*E502/100</f>
        <v>0</v>
      </c>
    </row>
    <row r="503" spans="1:13" x14ac:dyDescent="0.25">
      <c r="A503" s="16"/>
      <c r="B503" s="17">
        <v>4038</v>
      </c>
      <c r="C503" s="16" t="str">
        <f>VLOOKUP($B503,'Nguyên liệu'!$1:$1003,2,0)</f>
        <v>Hành lá (hành hoa)</v>
      </c>
      <c r="D503" s="18">
        <v>2</v>
      </c>
      <c r="E503" s="19">
        <f t="shared" si="91"/>
        <v>1.6</v>
      </c>
      <c r="F503" s="16">
        <f>VLOOKUP($B503,'Nguyên liệu'!$1:$1003,3,0)</f>
        <v>20</v>
      </c>
      <c r="G503" s="19">
        <f>VLOOKUP($B503,'Nguyên liệu'!$1:$1003,4,0)*D503/100</f>
        <v>0.44</v>
      </c>
      <c r="H503" s="19">
        <f>VLOOKUP($B503,'Nguyên liệu'!$1:$1003,5,0)*E503/100</f>
        <v>2.0799999999999999E-2</v>
      </c>
      <c r="I503" s="19">
        <f>VLOOKUP($B503,'Nguyên liệu'!$1:$1003,6,0)*E503/100</f>
        <v>2.0799999999999999E-2</v>
      </c>
      <c r="J503" s="19">
        <f>VLOOKUP($B503,'Nguyên liệu'!$1:$1003,7,0)*E503/100</f>
        <v>0</v>
      </c>
      <c r="K503" s="19">
        <f>VLOOKUP($B503,'Nguyên liệu'!$1:$1003,8,0)*E503/100</f>
        <v>0</v>
      </c>
      <c r="L503" s="19">
        <f>VLOOKUP($B503,'Nguyên liệu'!$1:$1003,9,0)*E503/100</f>
        <v>1.4400000000000001E-2</v>
      </c>
      <c r="M503" s="19">
        <f>VLOOKUP($B503,'Nguyên liệu'!$1:$1003,10,0)*E503/100</f>
        <v>0</v>
      </c>
    </row>
    <row r="504" spans="1:13" x14ac:dyDescent="0.25">
      <c r="A504" s="16"/>
      <c r="B504" s="17">
        <v>4007</v>
      </c>
      <c r="C504" s="16" t="str">
        <f>VLOOKUP($B504,'Nguyên liệu'!$1:$1003,2,0)</f>
        <v>Cà rốt ( củ đỏ, vàng)</v>
      </c>
      <c r="D504" s="18">
        <v>5</v>
      </c>
      <c r="E504" s="19">
        <f t="shared" si="91"/>
        <v>4.4749999999999996</v>
      </c>
      <c r="F504" s="16">
        <f>VLOOKUP($B504,'Nguyên liệu'!$1:$1003,3,0)</f>
        <v>10.5</v>
      </c>
      <c r="G504" s="19">
        <f>VLOOKUP($B504,'Nguyên liệu'!$1:$1003,4,0)*D504/100</f>
        <v>1.95</v>
      </c>
      <c r="H504" s="19">
        <f>VLOOKUP($B504,'Nguyên liệu'!$1:$1003,5,0)*E504/100</f>
        <v>6.712499999999999E-2</v>
      </c>
      <c r="I504" s="19">
        <f>VLOOKUP($B504,'Nguyên liệu'!$1:$1003,6,0)*E504/100</f>
        <v>6.712499999999999E-2</v>
      </c>
      <c r="J504" s="19">
        <f>VLOOKUP($B504,'Nguyên liệu'!$1:$1003,7,0)*E504/100</f>
        <v>8.9499999999999996E-3</v>
      </c>
      <c r="K504" s="19">
        <f>VLOOKUP($B504,'Nguyên liệu'!$1:$1003,8,0)*E504/100</f>
        <v>8.9499999999999996E-3</v>
      </c>
      <c r="L504" s="19">
        <f>VLOOKUP($B504,'Nguyên liệu'!$1:$1003,9,0)*E504/100</f>
        <v>5.3699999999999991E-2</v>
      </c>
      <c r="M504" s="19">
        <f>VLOOKUP($B504,'Nguyên liệu'!$1:$1003,10,0)*E504/100</f>
        <v>0</v>
      </c>
    </row>
    <row r="505" spans="1:13" x14ac:dyDescent="0.25">
      <c r="A505" s="16"/>
      <c r="B505" s="17">
        <v>4005</v>
      </c>
      <c r="C505" s="16" t="str">
        <f>VLOOKUP($B505,'Nguyên liệu'!$1:$1003,2,0)</f>
        <v>Cà chua</v>
      </c>
      <c r="D505" s="18">
        <v>7</v>
      </c>
      <c r="E505" s="19">
        <f t="shared" si="91"/>
        <v>6.6499999999999995</v>
      </c>
      <c r="F505" s="16">
        <f>VLOOKUP($B505,'Nguyên liệu'!$1:$1003,3,0)</f>
        <v>5</v>
      </c>
      <c r="G505" s="19">
        <f>VLOOKUP($B505,'Nguyên liệu'!$1:$1003,4,0)*D505/100</f>
        <v>1.4</v>
      </c>
      <c r="H505" s="19">
        <f>VLOOKUP($B505,'Nguyên liệu'!$1:$1003,5,0)*E505/100</f>
        <v>3.9899999999999991E-2</v>
      </c>
      <c r="I505" s="19">
        <f>VLOOKUP($B505,'Nguyên liệu'!$1:$1003,6,0)*E505/100</f>
        <v>3.9899999999999991E-2</v>
      </c>
      <c r="J505" s="19">
        <f>VLOOKUP($B505,'Nguyên liệu'!$1:$1003,7,0)*E505/100</f>
        <v>1.3300000000000001E-2</v>
      </c>
      <c r="K505" s="19">
        <f>VLOOKUP($B505,'Nguyên liệu'!$1:$1003,8,0)*E505/100</f>
        <v>1.3300000000000001E-2</v>
      </c>
      <c r="L505" s="19">
        <f>VLOOKUP($B505,'Nguyên liệu'!$1:$1003,9,0)*E505/100</f>
        <v>5.3200000000000004E-2</v>
      </c>
      <c r="M505" s="19">
        <f>VLOOKUP($B505,'Nguyên liệu'!$1:$1003,10,0)*E505/100</f>
        <v>0</v>
      </c>
    </row>
    <row r="506" spans="1:13" x14ac:dyDescent="0.25">
      <c r="A506" s="16"/>
      <c r="B506" s="20" t="s">
        <v>33</v>
      </c>
      <c r="C506" s="16">
        <f>VLOOKUP($B506,'Nguyên liệu'!$1:$1003,2,0)</f>
        <v>0</v>
      </c>
      <c r="D506" s="21">
        <v>0</v>
      </c>
      <c r="E506" s="19">
        <f t="shared" si="91"/>
        <v>0</v>
      </c>
      <c r="F506" s="16">
        <f>VLOOKUP($B506,'Nguyên liệu'!$1:$1003,3,0)</f>
        <v>0</v>
      </c>
      <c r="G506" s="19">
        <f>VLOOKUP($B506,'Nguyên liệu'!$1:$1003,4,0)*D506/100</f>
        <v>0</v>
      </c>
      <c r="H506" s="19">
        <f>VLOOKUP($B506,'Nguyên liệu'!$1:$1003,5,0)*E506/100</f>
        <v>0</v>
      </c>
      <c r="I506" s="19">
        <f>VLOOKUP($B506,'Nguyên liệu'!$1:$1003,6,0)*E506/100</f>
        <v>0</v>
      </c>
      <c r="J506" s="19">
        <f>VLOOKUP($B506,'Nguyên liệu'!$1:$1003,7,0)*E506/100</f>
        <v>0</v>
      </c>
      <c r="K506" s="19">
        <f>VLOOKUP($B506,'Nguyên liệu'!$1:$1003,8,0)*E506/100</f>
        <v>0</v>
      </c>
      <c r="L506" s="19">
        <f>VLOOKUP($B506,'Nguyên liệu'!$1:$1003,9,0)*E506/100</f>
        <v>0</v>
      </c>
      <c r="M506" s="19">
        <f>VLOOKUP($B506,'Nguyên liệu'!$1:$1003,10,0)*E506/100</f>
        <v>0</v>
      </c>
    </row>
    <row r="507" spans="1:13" x14ac:dyDescent="0.25">
      <c r="A507" s="16"/>
      <c r="B507" s="20" t="s">
        <v>33</v>
      </c>
      <c r="C507" s="16">
        <f>VLOOKUP($B507,'Nguyên liệu'!$1:$1003,2,0)</f>
        <v>0</v>
      </c>
      <c r="D507" s="21">
        <v>0</v>
      </c>
      <c r="E507" s="19">
        <f t="shared" si="91"/>
        <v>0</v>
      </c>
      <c r="F507" s="16">
        <f>VLOOKUP($B507,'Nguyên liệu'!$1:$1003,3,0)</f>
        <v>0</v>
      </c>
      <c r="G507" s="19">
        <f>VLOOKUP($B507,'Nguyên liệu'!$1:$1003,4,0)*D507/100</f>
        <v>0</v>
      </c>
      <c r="H507" s="19">
        <f>VLOOKUP($B507,'Nguyên liệu'!$1:$1003,5,0)*E507/100</f>
        <v>0</v>
      </c>
      <c r="I507" s="19">
        <f>VLOOKUP($B507,'Nguyên liệu'!$1:$1003,6,0)*E507/100</f>
        <v>0</v>
      </c>
      <c r="J507" s="19">
        <f>VLOOKUP($B507,'Nguyên liệu'!$1:$1003,7,0)*E507/100</f>
        <v>0</v>
      </c>
      <c r="K507" s="19">
        <f>VLOOKUP($B507,'Nguyên liệu'!$1:$1003,8,0)*E507/100</f>
        <v>0</v>
      </c>
      <c r="L507" s="19">
        <f>VLOOKUP($B507,'Nguyên liệu'!$1:$1003,9,0)*E507/100</f>
        <v>0</v>
      </c>
      <c r="M507" s="19">
        <f>VLOOKUP($B507,'Nguyên liệu'!$1:$1003,10,0)*E507/100</f>
        <v>0</v>
      </c>
    </row>
    <row r="508" spans="1:13" x14ac:dyDescent="0.25">
      <c r="A508" s="13" t="s">
        <v>674</v>
      </c>
      <c r="B508" s="14"/>
      <c r="C508" s="14" t="str">
        <f>VLOOKUP(A508,Sheet2!$1:$1012,2,0)</f>
        <v>Mực chiên nước mắm</v>
      </c>
      <c r="D508" s="15">
        <f t="shared" ref="D508:M508" si="92">SUM(D509:D518)</f>
        <v>100</v>
      </c>
      <c r="E508" s="15">
        <f t="shared" si="92"/>
        <v>84.68</v>
      </c>
      <c r="F508" s="15">
        <f t="shared" si="92"/>
        <v>84</v>
      </c>
      <c r="G508" s="15">
        <f t="shared" si="92"/>
        <v>230.13</v>
      </c>
      <c r="H508" s="15">
        <f t="shared" si="92"/>
        <v>8.2686000000000028</v>
      </c>
      <c r="I508" s="15">
        <f t="shared" si="92"/>
        <v>0.13019999999999998</v>
      </c>
      <c r="J508" s="15">
        <f t="shared" si="92"/>
        <v>20.391240000000003</v>
      </c>
      <c r="K508" s="15">
        <f t="shared" si="92"/>
        <v>19.969040000000003</v>
      </c>
      <c r="L508" s="15">
        <f t="shared" si="92"/>
        <v>0.10419999999999999</v>
      </c>
      <c r="M508" s="15">
        <f t="shared" si="92"/>
        <v>109.04400000000001</v>
      </c>
    </row>
    <row r="509" spans="1:13" x14ac:dyDescent="0.25">
      <c r="A509" s="16"/>
      <c r="B509" s="17">
        <v>8040</v>
      </c>
      <c r="C509" s="16" t="str">
        <f>VLOOKUP($B509,'Nguyên liệu'!$1:$1003,2,0)</f>
        <v>Mực tươi</v>
      </c>
      <c r="D509" s="18">
        <v>60</v>
      </c>
      <c r="E509" s="19">
        <f t="shared" ref="E509:E518" si="93">D509*(100-F509)%</f>
        <v>46.800000000000004</v>
      </c>
      <c r="F509" s="16">
        <f>VLOOKUP($B509,'Nguyên liệu'!$1:$1003,3,0)</f>
        <v>22</v>
      </c>
      <c r="G509" s="19">
        <f>VLOOKUP($B509,'Nguyên liệu'!$1:$1003,4,0)*D509/100</f>
        <v>43.8</v>
      </c>
      <c r="H509" s="19">
        <f>VLOOKUP($B509,'Nguyên liệu'!$1:$1003,5,0)*E509/100</f>
        <v>7.6284000000000018</v>
      </c>
      <c r="I509" s="19">
        <f>VLOOKUP($B509,'Nguyên liệu'!$1:$1003,6,0)*E509/100</f>
        <v>0</v>
      </c>
      <c r="J509" s="19">
        <f>VLOOKUP($B509,'Nguyên liệu'!$1:$1003,7,0)*E509/100</f>
        <v>0.42120000000000002</v>
      </c>
      <c r="K509" s="19">
        <f>VLOOKUP($B509,'Nguyên liệu'!$1:$1003,8,0)*E509/100</f>
        <v>0</v>
      </c>
      <c r="L509" s="19">
        <f>VLOOKUP($B509,'Nguyên liệu'!$1:$1003,9,0)*E509/100</f>
        <v>0</v>
      </c>
      <c r="M509" s="19">
        <f>VLOOKUP($B509,'Nguyên liệu'!$1:$1003,10,0)*E509/100</f>
        <v>109.04400000000001</v>
      </c>
    </row>
    <row r="510" spans="1:13" x14ac:dyDescent="0.25">
      <c r="A510" s="16"/>
      <c r="B510" s="17">
        <v>6002</v>
      </c>
      <c r="C510" s="16" t="str">
        <f>VLOOKUP($B510,'Nguyên liệu'!$1:$1003,2,0)</f>
        <v>Dầu thảo mộc (lạc, vừng, cám...)</v>
      </c>
      <c r="D510" s="18">
        <v>20</v>
      </c>
      <c r="E510" s="19">
        <f t="shared" si="93"/>
        <v>20</v>
      </c>
      <c r="F510" s="16">
        <f>VLOOKUP($B510,'Nguyên liệu'!$1:$1003,3,0)</f>
        <v>0</v>
      </c>
      <c r="G510" s="19">
        <f>VLOOKUP($B510,'Nguyên liệu'!$1:$1003,4,0)*D510/100</f>
        <v>179.4</v>
      </c>
      <c r="H510" s="19">
        <f>VLOOKUP($B510,'Nguyên liệu'!$1:$1003,5,0)*E510/100</f>
        <v>0</v>
      </c>
      <c r="I510" s="19">
        <f>VLOOKUP($B510,'Nguyên liệu'!$1:$1003,6,0)*E510/100</f>
        <v>0</v>
      </c>
      <c r="J510" s="19">
        <f>VLOOKUP($B510,'Nguyên liệu'!$1:$1003,7,0)*E510/100</f>
        <v>19.940000000000001</v>
      </c>
      <c r="K510" s="19">
        <f>VLOOKUP($B510,'Nguyên liệu'!$1:$1003,8,0)*E510/100</f>
        <v>19.940000000000001</v>
      </c>
      <c r="L510" s="19">
        <f>VLOOKUP($B510,'Nguyên liệu'!$1:$1003,9,0)*E510/100</f>
        <v>0</v>
      </c>
      <c r="M510" s="19">
        <f>VLOOKUP($B510,'Nguyên liệu'!$1:$1003,10,0)*E510/100</f>
        <v>0</v>
      </c>
    </row>
    <row r="511" spans="1:13" x14ac:dyDescent="0.25">
      <c r="A511" s="16"/>
      <c r="B511" s="17">
        <v>13017</v>
      </c>
      <c r="C511" s="16" t="str">
        <f>VLOOKUP($B511,'Nguyên liệu'!$1:$1003,2,0)</f>
        <v>Nước mắm cá</v>
      </c>
      <c r="D511" s="18">
        <v>10</v>
      </c>
      <c r="E511" s="19">
        <f t="shared" si="93"/>
        <v>10</v>
      </c>
      <c r="F511" s="16">
        <f>VLOOKUP($B511,'Nguyên liệu'!$1:$1003,3,0)</f>
        <v>0</v>
      </c>
      <c r="G511" s="19">
        <f>VLOOKUP($B511,'Nguyên liệu'!$1:$1003,4,0)*D511/100</f>
        <v>3.5</v>
      </c>
      <c r="H511" s="19">
        <f>VLOOKUP($B511,'Nguyên liệu'!$1:$1003,5,0)*E511/100</f>
        <v>0.51</v>
      </c>
      <c r="I511" s="19">
        <f>VLOOKUP($B511,'Nguyên liệu'!$1:$1003,6,0)*E511/100</f>
        <v>0</v>
      </c>
      <c r="J511" s="19">
        <f>VLOOKUP($B511,'Nguyên liệu'!$1:$1003,7,0)*E511/100</f>
        <v>1E-3</v>
      </c>
      <c r="K511" s="19">
        <f>VLOOKUP($B511,'Nguyên liệu'!$1:$1003,8,0)*E511/100</f>
        <v>0</v>
      </c>
      <c r="L511" s="19">
        <f>VLOOKUP($B511,'Nguyên liệu'!$1:$1003,9,0)*E511/100</f>
        <v>0</v>
      </c>
      <c r="M511" s="19">
        <f>VLOOKUP($B511,'Nguyên liệu'!$1:$1003,10,0)*E511/100</f>
        <v>0</v>
      </c>
    </row>
    <row r="512" spans="1:13" x14ac:dyDescent="0.25">
      <c r="A512" s="16"/>
      <c r="B512" s="17">
        <v>4103</v>
      </c>
      <c r="C512" s="16" t="str">
        <f>VLOOKUP($B512,'Nguyên liệu'!$1:$1003,2,0)</f>
        <v xml:space="preserve">Tỏi ta </v>
      </c>
      <c r="D512" s="18">
        <v>1</v>
      </c>
      <c r="E512" s="19">
        <f t="shared" si="93"/>
        <v>0.8</v>
      </c>
      <c r="F512" s="16">
        <f>VLOOKUP($B512,'Nguyên liệu'!$1:$1003,3,0)</f>
        <v>20</v>
      </c>
      <c r="G512" s="19">
        <f>VLOOKUP($B512,'Nguyên liệu'!$1:$1003,4,0)*D512/100</f>
        <v>1.21</v>
      </c>
      <c r="H512" s="19">
        <f>VLOOKUP($B512,'Nguyên liệu'!$1:$1003,5,0)*E512/100</f>
        <v>4.8000000000000008E-2</v>
      </c>
      <c r="I512" s="19">
        <f>VLOOKUP($B512,'Nguyên liệu'!$1:$1003,6,0)*E512/100</f>
        <v>4.8000000000000008E-2</v>
      </c>
      <c r="J512" s="19">
        <f>VLOOKUP($B512,'Nguyên liệu'!$1:$1003,7,0)*E512/100</f>
        <v>4.0000000000000001E-3</v>
      </c>
      <c r="K512" s="19">
        <f>VLOOKUP($B512,'Nguyên liệu'!$1:$1003,8,0)*E512/100</f>
        <v>4.0000000000000001E-3</v>
      </c>
      <c r="L512" s="19">
        <f>VLOOKUP($B512,'Nguyên liệu'!$1:$1003,9,0)*E512/100</f>
        <v>1.2000000000000002E-2</v>
      </c>
      <c r="M512" s="19">
        <f>VLOOKUP($B512,'Nguyên liệu'!$1:$1003,10,0)*E512/100</f>
        <v>0</v>
      </c>
    </row>
    <row r="513" spans="1:13" x14ac:dyDescent="0.25">
      <c r="A513" s="16"/>
      <c r="B513" s="17">
        <v>4037</v>
      </c>
      <c r="C513" s="16" t="str">
        <f>VLOOKUP($B513,'Nguyên liệu'!$1:$1003,2,0)</f>
        <v>Hành củ tươi</v>
      </c>
      <c r="D513" s="18">
        <v>5</v>
      </c>
      <c r="E513" s="19">
        <f t="shared" si="93"/>
        <v>3.8</v>
      </c>
      <c r="F513" s="16">
        <f>VLOOKUP($B513,'Nguyên liệu'!$1:$1003,3,0)</f>
        <v>24</v>
      </c>
      <c r="G513" s="19">
        <f>VLOOKUP($B513,'Nguyên liệu'!$1:$1003,4,0)*D513/100</f>
        <v>1.3</v>
      </c>
      <c r="H513" s="19">
        <f>VLOOKUP($B513,'Nguyên liệu'!$1:$1003,5,0)*E513/100</f>
        <v>4.9399999999999993E-2</v>
      </c>
      <c r="I513" s="19">
        <f>VLOOKUP($B513,'Nguyên liệu'!$1:$1003,6,0)*E513/100</f>
        <v>4.9399999999999993E-2</v>
      </c>
      <c r="J513" s="19">
        <f>VLOOKUP($B513,'Nguyên liệu'!$1:$1003,7,0)*E513/100</f>
        <v>1.52E-2</v>
      </c>
      <c r="K513" s="19">
        <f>VLOOKUP($B513,'Nguyên liệu'!$1:$1003,8,0)*E513/100</f>
        <v>1.52E-2</v>
      </c>
      <c r="L513" s="19">
        <f>VLOOKUP($B513,'Nguyên liệu'!$1:$1003,9,0)*E513/100</f>
        <v>2.6599999999999999E-2</v>
      </c>
      <c r="M513" s="19">
        <f>VLOOKUP($B513,'Nguyên liệu'!$1:$1003,10,0)*E513/100</f>
        <v>0</v>
      </c>
    </row>
    <row r="514" spans="1:13" x14ac:dyDescent="0.25">
      <c r="A514" s="16"/>
      <c r="B514" s="17">
        <v>4061</v>
      </c>
      <c r="C514" s="16" t="str">
        <f>VLOOKUP($B514,'Nguyên liệu'!$1:$1003,2,0)</f>
        <v>Ớt đỏ to</v>
      </c>
      <c r="D514" s="18">
        <v>4</v>
      </c>
      <c r="E514" s="19">
        <f t="shared" si="93"/>
        <v>3.28</v>
      </c>
      <c r="F514" s="16">
        <f>VLOOKUP($B514,'Nguyên liệu'!$1:$1003,3,0)</f>
        <v>18</v>
      </c>
      <c r="G514" s="19">
        <f>VLOOKUP($B514,'Nguyên liệu'!$1:$1003,4,0)*D514/100</f>
        <v>0.92</v>
      </c>
      <c r="H514" s="19">
        <f>VLOOKUP($B514,'Nguyên liệu'!$1:$1003,5,0)*E514/100</f>
        <v>3.2799999999999996E-2</v>
      </c>
      <c r="I514" s="19">
        <f>VLOOKUP($B514,'Nguyên liệu'!$1:$1003,6,0)*E514/100</f>
        <v>3.2799999999999996E-2</v>
      </c>
      <c r="J514" s="19">
        <f>VLOOKUP($B514,'Nguyên liệu'!$1:$1003,7,0)*E514/100</f>
        <v>9.8399999999999981E-3</v>
      </c>
      <c r="K514" s="19">
        <f>VLOOKUP($B514,'Nguyên liệu'!$1:$1003,8,0)*E514/100</f>
        <v>9.8399999999999981E-3</v>
      </c>
      <c r="L514" s="19">
        <f>VLOOKUP($B514,'Nguyên liệu'!$1:$1003,9,0)*E514/100</f>
        <v>6.5599999999999992E-2</v>
      </c>
      <c r="M514" s="19">
        <f>VLOOKUP($B514,'Nguyên liệu'!$1:$1003,10,0)*E514/100</f>
        <v>0</v>
      </c>
    </row>
    <row r="515" spans="1:13" x14ac:dyDescent="0.25">
      <c r="A515" s="16"/>
      <c r="B515" s="20" t="s">
        <v>33</v>
      </c>
      <c r="C515" s="16">
        <f>VLOOKUP($B515,'Nguyên liệu'!$1:$1003,2,0)</f>
        <v>0</v>
      </c>
      <c r="D515" s="21">
        <v>0</v>
      </c>
      <c r="E515" s="19">
        <f t="shared" si="93"/>
        <v>0</v>
      </c>
      <c r="F515" s="16">
        <f>VLOOKUP($B515,'Nguyên liệu'!$1:$1003,3,0)</f>
        <v>0</v>
      </c>
      <c r="G515" s="19">
        <f>VLOOKUP($B515,'Nguyên liệu'!$1:$1003,4,0)*D515/100</f>
        <v>0</v>
      </c>
      <c r="H515" s="19">
        <f>VLOOKUP($B515,'Nguyên liệu'!$1:$1003,5,0)*E515/100</f>
        <v>0</v>
      </c>
      <c r="I515" s="19">
        <f>VLOOKUP($B515,'Nguyên liệu'!$1:$1003,6,0)*E515/100</f>
        <v>0</v>
      </c>
      <c r="J515" s="19">
        <f>VLOOKUP($B515,'Nguyên liệu'!$1:$1003,7,0)*E515/100</f>
        <v>0</v>
      </c>
      <c r="K515" s="19">
        <f>VLOOKUP($B515,'Nguyên liệu'!$1:$1003,8,0)*E515/100</f>
        <v>0</v>
      </c>
      <c r="L515" s="19">
        <f>VLOOKUP($B515,'Nguyên liệu'!$1:$1003,9,0)*E515/100</f>
        <v>0</v>
      </c>
      <c r="M515" s="19">
        <f>VLOOKUP($B515,'Nguyên liệu'!$1:$1003,10,0)*E515/100</f>
        <v>0</v>
      </c>
    </row>
    <row r="516" spans="1:13" x14ac:dyDescent="0.25">
      <c r="A516" s="16"/>
      <c r="B516" s="20" t="s">
        <v>33</v>
      </c>
      <c r="C516" s="16">
        <f>VLOOKUP($B516,'Nguyên liệu'!$1:$1003,2,0)</f>
        <v>0</v>
      </c>
      <c r="D516" s="21">
        <v>0</v>
      </c>
      <c r="E516" s="19">
        <f t="shared" si="93"/>
        <v>0</v>
      </c>
      <c r="F516" s="16">
        <f>VLOOKUP($B516,'Nguyên liệu'!$1:$1003,3,0)</f>
        <v>0</v>
      </c>
      <c r="G516" s="19">
        <f>VLOOKUP($B516,'Nguyên liệu'!$1:$1003,4,0)*D516/100</f>
        <v>0</v>
      </c>
      <c r="H516" s="19">
        <f>VLOOKUP($B516,'Nguyên liệu'!$1:$1003,5,0)*E516/100</f>
        <v>0</v>
      </c>
      <c r="I516" s="19">
        <f>VLOOKUP($B516,'Nguyên liệu'!$1:$1003,6,0)*E516/100</f>
        <v>0</v>
      </c>
      <c r="J516" s="19">
        <f>VLOOKUP($B516,'Nguyên liệu'!$1:$1003,7,0)*E516/100</f>
        <v>0</v>
      </c>
      <c r="K516" s="19">
        <f>VLOOKUP($B516,'Nguyên liệu'!$1:$1003,8,0)*E516/100</f>
        <v>0</v>
      </c>
      <c r="L516" s="19">
        <f>VLOOKUP($B516,'Nguyên liệu'!$1:$1003,9,0)*E516/100</f>
        <v>0</v>
      </c>
      <c r="M516" s="19">
        <f>VLOOKUP($B516,'Nguyên liệu'!$1:$1003,10,0)*E516/100</f>
        <v>0</v>
      </c>
    </row>
    <row r="517" spans="1:13" x14ac:dyDescent="0.25">
      <c r="A517" s="16"/>
      <c r="B517" s="20" t="s">
        <v>33</v>
      </c>
      <c r="C517" s="16">
        <f>VLOOKUP($B517,'Nguyên liệu'!$1:$1003,2,0)</f>
        <v>0</v>
      </c>
      <c r="D517" s="21">
        <v>0</v>
      </c>
      <c r="E517" s="19">
        <f t="shared" si="93"/>
        <v>0</v>
      </c>
      <c r="F517" s="16">
        <f>VLOOKUP($B517,'Nguyên liệu'!$1:$1003,3,0)</f>
        <v>0</v>
      </c>
      <c r="G517" s="19">
        <f>VLOOKUP($B517,'Nguyên liệu'!$1:$1003,4,0)*D517/100</f>
        <v>0</v>
      </c>
      <c r="H517" s="19">
        <f>VLOOKUP($B517,'Nguyên liệu'!$1:$1003,5,0)*E517/100</f>
        <v>0</v>
      </c>
      <c r="I517" s="19">
        <f>VLOOKUP($B517,'Nguyên liệu'!$1:$1003,6,0)*E517/100</f>
        <v>0</v>
      </c>
      <c r="J517" s="19">
        <f>VLOOKUP($B517,'Nguyên liệu'!$1:$1003,7,0)*E517/100</f>
        <v>0</v>
      </c>
      <c r="K517" s="19">
        <f>VLOOKUP($B517,'Nguyên liệu'!$1:$1003,8,0)*E517/100</f>
        <v>0</v>
      </c>
      <c r="L517" s="19">
        <f>VLOOKUP($B517,'Nguyên liệu'!$1:$1003,9,0)*E517/100</f>
        <v>0</v>
      </c>
      <c r="M517" s="19">
        <f>VLOOKUP($B517,'Nguyên liệu'!$1:$1003,10,0)*E517/100</f>
        <v>0</v>
      </c>
    </row>
    <row r="518" spans="1:13" x14ac:dyDescent="0.25">
      <c r="A518" s="16"/>
      <c r="B518" s="20" t="s">
        <v>33</v>
      </c>
      <c r="C518" s="16">
        <f>VLOOKUP($B518,'Nguyên liệu'!$1:$1003,2,0)</f>
        <v>0</v>
      </c>
      <c r="D518" s="21">
        <v>0</v>
      </c>
      <c r="E518" s="19">
        <f t="shared" si="93"/>
        <v>0</v>
      </c>
      <c r="F518" s="16">
        <f>VLOOKUP($B518,'Nguyên liệu'!$1:$1003,3,0)</f>
        <v>0</v>
      </c>
      <c r="G518" s="19">
        <f>VLOOKUP($B518,'Nguyên liệu'!$1:$1003,4,0)*D518/100</f>
        <v>0</v>
      </c>
      <c r="H518" s="19">
        <f>VLOOKUP($B518,'Nguyên liệu'!$1:$1003,5,0)*E518/100</f>
        <v>0</v>
      </c>
      <c r="I518" s="19">
        <f>VLOOKUP($B518,'Nguyên liệu'!$1:$1003,6,0)*E518/100</f>
        <v>0</v>
      </c>
      <c r="J518" s="19">
        <f>VLOOKUP($B518,'Nguyên liệu'!$1:$1003,7,0)*E518/100</f>
        <v>0</v>
      </c>
      <c r="K518" s="19">
        <f>VLOOKUP($B518,'Nguyên liệu'!$1:$1003,8,0)*E518/100</f>
        <v>0</v>
      </c>
      <c r="L518" s="19">
        <f>VLOOKUP($B518,'Nguyên liệu'!$1:$1003,9,0)*E518/100</f>
        <v>0</v>
      </c>
      <c r="M518" s="19">
        <f>VLOOKUP($B518,'Nguyên liệu'!$1:$1003,10,0)*E518/100</f>
        <v>0</v>
      </c>
    </row>
    <row r="519" spans="1:13" x14ac:dyDescent="0.25">
      <c r="A519" s="13" t="s">
        <v>676</v>
      </c>
      <c r="B519" s="14"/>
      <c r="C519" s="14" t="str">
        <f>VLOOKUP(A519,Sheet2!$1:$1012,2,0)</f>
        <v>Sữa</v>
      </c>
      <c r="D519" s="15">
        <f t="shared" ref="D519:M519" si="94">SUM(D520:D529)</f>
        <v>100</v>
      </c>
      <c r="E519" s="15">
        <f t="shared" si="94"/>
        <v>100</v>
      </c>
      <c r="F519" s="15">
        <f t="shared" si="94"/>
        <v>0</v>
      </c>
      <c r="G519" s="15">
        <f t="shared" si="94"/>
        <v>74</v>
      </c>
      <c r="H519" s="15">
        <f t="shared" si="94"/>
        <v>3.9</v>
      </c>
      <c r="I519" s="15">
        <f t="shared" si="94"/>
        <v>0</v>
      </c>
      <c r="J519" s="15">
        <f t="shared" si="94"/>
        <v>4.4000000000000004</v>
      </c>
      <c r="K519" s="15">
        <f t="shared" si="94"/>
        <v>0</v>
      </c>
      <c r="L519" s="15">
        <f t="shared" si="94"/>
        <v>0</v>
      </c>
      <c r="M519" s="15">
        <f t="shared" si="94"/>
        <v>42</v>
      </c>
    </row>
    <row r="520" spans="1:13" x14ac:dyDescent="0.25">
      <c r="A520" s="16"/>
      <c r="B520" s="17">
        <v>10001</v>
      </c>
      <c r="C520" s="16" t="str">
        <f>VLOOKUP($B520,'Nguyên liệu'!$1:$1003,2,0)</f>
        <v>Sữa bò tươi</v>
      </c>
      <c r="D520" s="18">
        <v>100</v>
      </c>
      <c r="E520" s="19">
        <f t="shared" ref="E520:E529" si="95">D520*(100-F520)%</f>
        <v>100</v>
      </c>
      <c r="F520" s="16">
        <f>VLOOKUP($B520,'Nguyên liệu'!$1:$1003,3,0)</f>
        <v>0</v>
      </c>
      <c r="G520" s="19">
        <f>VLOOKUP($B520,'Nguyên liệu'!$1:$1003,4,0)*D520/100</f>
        <v>74</v>
      </c>
      <c r="H520" s="19">
        <f>VLOOKUP($B520,'Nguyên liệu'!$1:$1003,5,0)*E520/100</f>
        <v>3.9</v>
      </c>
      <c r="I520" s="19">
        <f>VLOOKUP($B520,'Nguyên liệu'!$1:$1003,6,0)*E520/100</f>
        <v>0</v>
      </c>
      <c r="J520" s="19">
        <f>VLOOKUP($B520,'Nguyên liệu'!$1:$1003,7,0)*E520/100</f>
        <v>4.4000000000000004</v>
      </c>
      <c r="K520" s="19">
        <f>VLOOKUP($B520,'Nguyên liệu'!$1:$1003,8,0)*E520/100</f>
        <v>0</v>
      </c>
      <c r="L520" s="19">
        <f>VLOOKUP($B520,'Nguyên liệu'!$1:$1003,9,0)*E520/100</f>
        <v>0</v>
      </c>
      <c r="M520" s="19">
        <f>VLOOKUP($B520,'Nguyên liệu'!$1:$1003,10,0)*E520/100</f>
        <v>42</v>
      </c>
    </row>
    <row r="521" spans="1:13" x14ac:dyDescent="0.25">
      <c r="A521" s="16"/>
      <c r="B521" s="20" t="s">
        <v>33</v>
      </c>
      <c r="C521" s="16">
        <f>VLOOKUP($B521,'Nguyên liệu'!$1:$1003,2,0)</f>
        <v>0</v>
      </c>
      <c r="D521" s="18">
        <v>0</v>
      </c>
      <c r="E521" s="19">
        <f t="shared" si="95"/>
        <v>0</v>
      </c>
      <c r="F521" s="16">
        <f>VLOOKUP($B521,'Nguyên liệu'!$1:$1003,3,0)</f>
        <v>0</v>
      </c>
      <c r="G521" s="19">
        <f>VLOOKUP($B521,'Nguyên liệu'!$1:$1003,4,0)*D521/100</f>
        <v>0</v>
      </c>
      <c r="H521" s="19">
        <f>VLOOKUP($B521,'Nguyên liệu'!$1:$1003,5,0)*E521/100</f>
        <v>0</v>
      </c>
      <c r="I521" s="19">
        <f>VLOOKUP($B521,'Nguyên liệu'!$1:$1003,6,0)*E521/100</f>
        <v>0</v>
      </c>
      <c r="J521" s="19">
        <f>VLOOKUP($B521,'Nguyên liệu'!$1:$1003,7,0)*E521/100</f>
        <v>0</v>
      </c>
      <c r="K521" s="19">
        <f>VLOOKUP($B521,'Nguyên liệu'!$1:$1003,8,0)*E521/100</f>
        <v>0</v>
      </c>
      <c r="L521" s="19">
        <f>VLOOKUP($B521,'Nguyên liệu'!$1:$1003,9,0)*E521/100</f>
        <v>0</v>
      </c>
      <c r="M521" s="19">
        <f>VLOOKUP($B521,'Nguyên liệu'!$1:$1003,10,0)*E521/100</f>
        <v>0</v>
      </c>
    </row>
    <row r="522" spans="1:13" x14ac:dyDescent="0.25">
      <c r="A522" s="16"/>
      <c r="B522" s="20" t="s">
        <v>33</v>
      </c>
      <c r="C522" s="16">
        <f>VLOOKUP($B522,'Nguyên liệu'!$1:$1003,2,0)</f>
        <v>0</v>
      </c>
      <c r="D522" s="21">
        <v>0</v>
      </c>
      <c r="E522" s="19">
        <f t="shared" si="95"/>
        <v>0</v>
      </c>
      <c r="F522" s="16">
        <f>VLOOKUP($B522,'Nguyên liệu'!$1:$1003,3,0)</f>
        <v>0</v>
      </c>
      <c r="G522" s="19">
        <f>VLOOKUP($B522,'Nguyên liệu'!$1:$1003,4,0)*D522/100</f>
        <v>0</v>
      </c>
      <c r="H522" s="19">
        <f>VLOOKUP($B522,'Nguyên liệu'!$1:$1003,5,0)*E522/100</f>
        <v>0</v>
      </c>
      <c r="I522" s="19">
        <f>VLOOKUP($B522,'Nguyên liệu'!$1:$1003,6,0)*E522/100</f>
        <v>0</v>
      </c>
      <c r="J522" s="19">
        <f>VLOOKUP($B522,'Nguyên liệu'!$1:$1003,7,0)*E522/100</f>
        <v>0</v>
      </c>
      <c r="K522" s="19">
        <f>VLOOKUP($B522,'Nguyên liệu'!$1:$1003,8,0)*E522/100</f>
        <v>0</v>
      </c>
      <c r="L522" s="19">
        <f>VLOOKUP($B522,'Nguyên liệu'!$1:$1003,9,0)*E522/100</f>
        <v>0</v>
      </c>
      <c r="M522" s="19">
        <f>VLOOKUP($B522,'Nguyên liệu'!$1:$1003,10,0)*E522/100</f>
        <v>0</v>
      </c>
    </row>
    <row r="523" spans="1:13" x14ac:dyDescent="0.25">
      <c r="A523" s="16"/>
      <c r="B523" s="20" t="s">
        <v>33</v>
      </c>
      <c r="C523" s="16">
        <f>VLOOKUP($B523,'Nguyên liệu'!$1:$1003,2,0)</f>
        <v>0</v>
      </c>
      <c r="D523" s="21">
        <v>0</v>
      </c>
      <c r="E523" s="19">
        <f t="shared" si="95"/>
        <v>0</v>
      </c>
      <c r="F523" s="16">
        <f>VLOOKUP($B523,'Nguyên liệu'!$1:$1003,3,0)</f>
        <v>0</v>
      </c>
      <c r="G523" s="19">
        <f>VLOOKUP($B523,'Nguyên liệu'!$1:$1003,4,0)*D523/100</f>
        <v>0</v>
      </c>
      <c r="H523" s="19">
        <f>VLOOKUP($B523,'Nguyên liệu'!$1:$1003,5,0)*E523/100</f>
        <v>0</v>
      </c>
      <c r="I523" s="19">
        <f>VLOOKUP($B523,'Nguyên liệu'!$1:$1003,6,0)*E523/100</f>
        <v>0</v>
      </c>
      <c r="J523" s="19">
        <f>VLOOKUP($B523,'Nguyên liệu'!$1:$1003,7,0)*E523/100</f>
        <v>0</v>
      </c>
      <c r="K523" s="19">
        <f>VLOOKUP($B523,'Nguyên liệu'!$1:$1003,8,0)*E523/100</f>
        <v>0</v>
      </c>
      <c r="L523" s="19">
        <f>VLOOKUP($B523,'Nguyên liệu'!$1:$1003,9,0)*E523/100</f>
        <v>0</v>
      </c>
      <c r="M523" s="19">
        <f>VLOOKUP($B523,'Nguyên liệu'!$1:$1003,10,0)*E523/100</f>
        <v>0</v>
      </c>
    </row>
    <row r="524" spans="1:13" x14ac:dyDescent="0.25">
      <c r="A524" s="16"/>
      <c r="B524" s="20" t="s">
        <v>33</v>
      </c>
      <c r="C524" s="16">
        <f>VLOOKUP($B524,'Nguyên liệu'!$1:$1003,2,0)</f>
        <v>0</v>
      </c>
      <c r="D524" s="21">
        <v>0</v>
      </c>
      <c r="E524" s="19">
        <f t="shared" si="95"/>
        <v>0</v>
      </c>
      <c r="F524" s="16">
        <f>VLOOKUP($B524,'Nguyên liệu'!$1:$1003,3,0)</f>
        <v>0</v>
      </c>
      <c r="G524" s="19">
        <f>VLOOKUP($B524,'Nguyên liệu'!$1:$1003,4,0)*D524/100</f>
        <v>0</v>
      </c>
      <c r="H524" s="19">
        <f>VLOOKUP($B524,'Nguyên liệu'!$1:$1003,5,0)*E524/100</f>
        <v>0</v>
      </c>
      <c r="I524" s="19">
        <f>VLOOKUP($B524,'Nguyên liệu'!$1:$1003,6,0)*E524/100</f>
        <v>0</v>
      </c>
      <c r="J524" s="19">
        <f>VLOOKUP($B524,'Nguyên liệu'!$1:$1003,7,0)*E524/100</f>
        <v>0</v>
      </c>
      <c r="K524" s="19">
        <f>VLOOKUP($B524,'Nguyên liệu'!$1:$1003,8,0)*E524/100</f>
        <v>0</v>
      </c>
      <c r="L524" s="19">
        <f>VLOOKUP($B524,'Nguyên liệu'!$1:$1003,9,0)*E524/100</f>
        <v>0</v>
      </c>
      <c r="M524" s="19">
        <f>VLOOKUP($B524,'Nguyên liệu'!$1:$1003,10,0)*E524/100</f>
        <v>0</v>
      </c>
    </row>
    <row r="525" spans="1:13" x14ac:dyDescent="0.25">
      <c r="A525" s="16"/>
      <c r="B525" s="20" t="s">
        <v>33</v>
      </c>
      <c r="C525" s="16">
        <f>VLOOKUP($B525,'Nguyên liệu'!$1:$1003,2,0)</f>
        <v>0</v>
      </c>
      <c r="D525" s="21">
        <v>0</v>
      </c>
      <c r="E525" s="19">
        <f t="shared" si="95"/>
        <v>0</v>
      </c>
      <c r="F525" s="16">
        <f>VLOOKUP($B525,'Nguyên liệu'!$1:$1003,3,0)</f>
        <v>0</v>
      </c>
      <c r="G525" s="19">
        <f>VLOOKUP($B525,'Nguyên liệu'!$1:$1003,4,0)*D525/100</f>
        <v>0</v>
      </c>
      <c r="H525" s="19">
        <f>VLOOKUP($B525,'Nguyên liệu'!$1:$1003,5,0)*E525/100</f>
        <v>0</v>
      </c>
      <c r="I525" s="19">
        <f>VLOOKUP($B525,'Nguyên liệu'!$1:$1003,6,0)*E525/100</f>
        <v>0</v>
      </c>
      <c r="J525" s="19">
        <f>VLOOKUP($B525,'Nguyên liệu'!$1:$1003,7,0)*E525/100</f>
        <v>0</v>
      </c>
      <c r="K525" s="19">
        <f>VLOOKUP($B525,'Nguyên liệu'!$1:$1003,8,0)*E525/100</f>
        <v>0</v>
      </c>
      <c r="L525" s="19">
        <f>VLOOKUP($B525,'Nguyên liệu'!$1:$1003,9,0)*E525/100</f>
        <v>0</v>
      </c>
      <c r="M525" s="19">
        <f>VLOOKUP($B525,'Nguyên liệu'!$1:$1003,10,0)*E525/100</f>
        <v>0</v>
      </c>
    </row>
    <row r="526" spans="1:13" x14ac:dyDescent="0.25">
      <c r="A526" s="16"/>
      <c r="B526" s="20" t="s">
        <v>33</v>
      </c>
      <c r="C526" s="16">
        <f>VLOOKUP($B526,'Nguyên liệu'!$1:$1003,2,0)</f>
        <v>0</v>
      </c>
      <c r="D526" s="21">
        <v>0</v>
      </c>
      <c r="E526" s="19">
        <f t="shared" si="95"/>
        <v>0</v>
      </c>
      <c r="F526" s="16">
        <f>VLOOKUP($B526,'Nguyên liệu'!$1:$1003,3,0)</f>
        <v>0</v>
      </c>
      <c r="G526" s="19">
        <f>VLOOKUP($B526,'Nguyên liệu'!$1:$1003,4,0)*D526/100</f>
        <v>0</v>
      </c>
      <c r="H526" s="19">
        <f>VLOOKUP($B526,'Nguyên liệu'!$1:$1003,5,0)*E526/100</f>
        <v>0</v>
      </c>
      <c r="I526" s="19">
        <f>VLOOKUP($B526,'Nguyên liệu'!$1:$1003,6,0)*E526/100</f>
        <v>0</v>
      </c>
      <c r="J526" s="19">
        <f>VLOOKUP($B526,'Nguyên liệu'!$1:$1003,7,0)*E526/100</f>
        <v>0</v>
      </c>
      <c r="K526" s="19">
        <f>VLOOKUP($B526,'Nguyên liệu'!$1:$1003,8,0)*E526/100</f>
        <v>0</v>
      </c>
      <c r="L526" s="19">
        <f>VLOOKUP($B526,'Nguyên liệu'!$1:$1003,9,0)*E526/100</f>
        <v>0</v>
      </c>
      <c r="M526" s="19">
        <f>VLOOKUP($B526,'Nguyên liệu'!$1:$1003,10,0)*E526/100</f>
        <v>0</v>
      </c>
    </row>
    <row r="527" spans="1:13" x14ac:dyDescent="0.25">
      <c r="A527" s="16"/>
      <c r="B527" s="20" t="s">
        <v>33</v>
      </c>
      <c r="C527" s="16">
        <f>VLOOKUP($B527,'Nguyên liệu'!$1:$1003,2,0)</f>
        <v>0</v>
      </c>
      <c r="D527" s="21">
        <v>0</v>
      </c>
      <c r="E527" s="19">
        <f t="shared" si="95"/>
        <v>0</v>
      </c>
      <c r="F527" s="16">
        <f>VLOOKUP($B527,'Nguyên liệu'!$1:$1003,3,0)</f>
        <v>0</v>
      </c>
      <c r="G527" s="19">
        <f>VLOOKUP($B527,'Nguyên liệu'!$1:$1003,4,0)*D527/100</f>
        <v>0</v>
      </c>
      <c r="H527" s="19">
        <f>VLOOKUP($B527,'Nguyên liệu'!$1:$1003,5,0)*E527/100</f>
        <v>0</v>
      </c>
      <c r="I527" s="19">
        <f>VLOOKUP($B527,'Nguyên liệu'!$1:$1003,6,0)*E527/100</f>
        <v>0</v>
      </c>
      <c r="J527" s="19">
        <f>VLOOKUP($B527,'Nguyên liệu'!$1:$1003,7,0)*E527/100</f>
        <v>0</v>
      </c>
      <c r="K527" s="19">
        <f>VLOOKUP($B527,'Nguyên liệu'!$1:$1003,8,0)*E527/100</f>
        <v>0</v>
      </c>
      <c r="L527" s="19">
        <f>VLOOKUP($B527,'Nguyên liệu'!$1:$1003,9,0)*E527/100</f>
        <v>0</v>
      </c>
      <c r="M527" s="19">
        <f>VLOOKUP($B527,'Nguyên liệu'!$1:$1003,10,0)*E527/100</f>
        <v>0</v>
      </c>
    </row>
    <row r="528" spans="1:13" x14ac:dyDescent="0.25">
      <c r="A528" s="16"/>
      <c r="B528" s="20" t="s">
        <v>33</v>
      </c>
      <c r="C528" s="16">
        <f>VLOOKUP($B528,'Nguyên liệu'!$1:$1003,2,0)</f>
        <v>0</v>
      </c>
      <c r="D528" s="21">
        <v>0</v>
      </c>
      <c r="E528" s="19">
        <f t="shared" si="95"/>
        <v>0</v>
      </c>
      <c r="F528" s="16">
        <f>VLOOKUP($B528,'Nguyên liệu'!$1:$1003,3,0)</f>
        <v>0</v>
      </c>
      <c r="G528" s="19">
        <f>VLOOKUP($B528,'Nguyên liệu'!$1:$1003,4,0)*D528/100</f>
        <v>0</v>
      </c>
      <c r="H528" s="19">
        <f>VLOOKUP($B528,'Nguyên liệu'!$1:$1003,5,0)*E528/100</f>
        <v>0</v>
      </c>
      <c r="I528" s="19">
        <f>VLOOKUP($B528,'Nguyên liệu'!$1:$1003,6,0)*E528/100</f>
        <v>0</v>
      </c>
      <c r="J528" s="19">
        <f>VLOOKUP($B528,'Nguyên liệu'!$1:$1003,7,0)*E528/100</f>
        <v>0</v>
      </c>
      <c r="K528" s="19">
        <f>VLOOKUP($B528,'Nguyên liệu'!$1:$1003,8,0)*E528/100</f>
        <v>0</v>
      </c>
      <c r="L528" s="19">
        <f>VLOOKUP($B528,'Nguyên liệu'!$1:$1003,9,0)*E528/100</f>
        <v>0</v>
      </c>
      <c r="M528" s="19">
        <f>VLOOKUP($B528,'Nguyên liệu'!$1:$1003,10,0)*E528/100</f>
        <v>0</v>
      </c>
    </row>
    <row r="529" spans="1:13" x14ac:dyDescent="0.25">
      <c r="A529" s="16"/>
      <c r="B529" s="20" t="s">
        <v>33</v>
      </c>
      <c r="C529" s="16">
        <f>VLOOKUP($B529,'Nguyên liệu'!$1:$1003,2,0)</f>
        <v>0</v>
      </c>
      <c r="D529" s="21">
        <v>0</v>
      </c>
      <c r="E529" s="19">
        <f t="shared" si="95"/>
        <v>0</v>
      </c>
      <c r="F529" s="16">
        <f>VLOOKUP($B529,'Nguyên liệu'!$1:$1003,3,0)</f>
        <v>0</v>
      </c>
      <c r="G529" s="19">
        <f>VLOOKUP($B529,'Nguyên liệu'!$1:$1003,4,0)*D529/100</f>
        <v>0</v>
      </c>
      <c r="H529" s="19">
        <f>VLOOKUP($B529,'Nguyên liệu'!$1:$1003,5,0)*E529/100</f>
        <v>0</v>
      </c>
      <c r="I529" s="19">
        <f>VLOOKUP($B529,'Nguyên liệu'!$1:$1003,6,0)*E529/100</f>
        <v>0</v>
      </c>
      <c r="J529" s="19">
        <f>VLOOKUP($B529,'Nguyên liệu'!$1:$1003,7,0)*E529/100</f>
        <v>0</v>
      </c>
      <c r="K529" s="19">
        <f>VLOOKUP($B529,'Nguyên liệu'!$1:$1003,8,0)*E529/100</f>
        <v>0</v>
      </c>
      <c r="L529" s="19">
        <f>VLOOKUP($B529,'Nguyên liệu'!$1:$1003,9,0)*E529/100</f>
        <v>0</v>
      </c>
      <c r="M529" s="19">
        <f>VLOOKUP($B529,'Nguyên liệu'!$1:$1003,10,0)*E529/100</f>
        <v>0</v>
      </c>
    </row>
    <row r="530" spans="1:13" x14ac:dyDescent="0.25">
      <c r="A530" s="13" t="s">
        <v>680</v>
      </c>
      <c r="B530" s="14"/>
      <c r="C530" s="14" t="str">
        <f>VLOOKUP(A530,Sheet2!$1:$1012,2,0)</f>
        <v>Sữa hạt sen</v>
      </c>
      <c r="D530" s="15">
        <f t="shared" ref="D530:M530" si="96">SUM(D531:D540)</f>
        <v>100</v>
      </c>
      <c r="E530" s="15">
        <f t="shared" si="96"/>
        <v>96.1</v>
      </c>
      <c r="F530" s="15">
        <f t="shared" si="96"/>
        <v>39</v>
      </c>
      <c r="G530" s="15">
        <f t="shared" si="96"/>
        <v>114.30000000000001</v>
      </c>
      <c r="H530" s="15">
        <f t="shared" si="96"/>
        <v>3.6995</v>
      </c>
      <c r="I530" s="15">
        <f t="shared" si="96"/>
        <v>0.5794999999999999</v>
      </c>
      <c r="J530" s="15">
        <f t="shared" si="96"/>
        <v>3.5505</v>
      </c>
      <c r="K530" s="15">
        <f t="shared" si="96"/>
        <v>3.0499999999999999E-2</v>
      </c>
      <c r="L530" s="15">
        <f t="shared" si="96"/>
        <v>4.8799999999999996E-2</v>
      </c>
      <c r="M530" s="15">
        <f t="shared" si="96"/>
        <v>33.6</v>
      </c>
    </row>
    <row r="531" spans="1:13" x14ac:dyDescent="0.25">
      <c r="A531" s="16"/>
      <c r="B531" s="17">
        <v>10001</v>
      </c>
      <c r="C531" s="16" t="str">
        <f>VLOOKUP($B531,'Nguyên liệu'!$1:$1003,2,0)</f>
        <v>Sữa bò tươi</v>
      </c>
      <c r="D531" s="18">
        <v>80</v>
      </c>
      <c r="E531" s="19">
        <f t="shared" ref="E531:E540" si="97">D531*(100-F531)%</f>
        <v>80</v>
      </c>
      <c r="F531" s="16">
        <f>VLOOKUP($B531,'Nguyên liệu'!$1:$1003,3,0)</f>
        <v>0</v>
      </c>
      <c r="G531" s="19">
        <f>VLOOKUP($B531,'Nguyên liệu'!$1:$1003,4,0)*D531/100</f>
        <v>59.2</v>
      </c>
      <c r="H531" s="19">
        <f>VLOOKUP($B531,'Nguyên liệu'!$1:$1003,5,0)*E531/100</f>
        <v>3.12</v>
      </c>
      <c r="I531" s="19">
        <f>VLOOKUP($B531,'Nguyên liệu'!$1:$1003,6,0)*E531/100</f>
        <v>0</v>
      </c>
      <c r="J531" s="19">
        <f>VLOOKUP($B531,'Nguyên liệu'!$1:$1003,7,0)*E531/100</f>
        <v>3.52</v>
      </c>
      <c r="K531" s="19">
        <f>VLOOKUP($B531,'Nguyên liệu'!$1:$1003,8,0)*E531/100</f>
        <v>0</v>
      </c>
      <c r="L531" s="19">
        <f>VLOOKUP($B531,'Nguyên liệu'!$1:$1003,9,0)*E531/100</f>
        <v>0</v>
      </c>
      <c r="M531" s="19">
        <f>VLOOKUP($B531,'Nguyên liệu'!$1:$1003,10,0)*E531/100</f>
        <v>33.6</v>
      </c>
    </row>
    <row r="532" spans="1:13" x14ac:dyDescent="0.25">
      <c r="A532" s="16"/>
      <c r="B532" s="17">
        <v>4040</v>
      </c>
      <c r="C532" s="16" t="str">
        <f>VLOOKUP($B532,'Nguyên liệu'!$1:$1003,2,0)</f>
        <v>Hạt sen tươi</v>
      </c>
      <c r="D532" s="18">
        <v>10</v>
      </c>
      <c r="E532" s="19">
        <f t="shared" si="97"/>
        <v>6.1</v>
      </c>
      <c r="F532" s="16">
        <f>VLOOKUP($B532,'Nguyên liệu'!$1:$1003,3,0)</f>
        <v>39</v>
      </c>
      <c r="G532" s="19">
        <f>VLOOKUP($B532,'Nguyên liệu'!$1:$1003,4,0)*D532/100</f>
        <v>16.100000000000001</v>
      </c>
      <c r="H532" s="19">
        <f>VLOOKUP($B532,'Nguyên liệu'!$1:$1003,5,0)*E532/100</f>
        <v>0.5794999999999999</v>
      </c>
      <c r="I532" s="19">
        <f>VLOOKUP($B532,'Nguyên liệu'!$1:$1003,6,0)*E532/100</f>
        <v>0.5794999999999999</v>
      </c>
      <c r="J532" s="19">
        <f>VLOOKUP($B532,'Nguyên liệu'!$1:$1003,7,0)*E532/100</f>
        <v>3.0499999999999999E-2</v>
      </c>
      <c r="K532" s="19">
        <f>VLOOKUP($B532,'Nguyên liệu'!$1:$1003,8,0)*E532/100</f>
        <v>3.0499999999999999E-2</v>
      </c>
      <c r="L532" s="19">
        <f>VLOOKUP($B532,'Nguyên liệu'!$1:$1003,9,0)*E532/100</f>
        <v>4.8799999999999996E-2</v>
      </c>
      <c r="M532" s="19">
        <f>VLOOKUP($B532,'Nguyên liệu'!$1:$1003,10,0)*E532/100</f>
        <v>0</v>
      </c>
    </row>
    <row r="533" spans="1:13" x14ac:dyDescent="0.25">
      <c r="A533" s="16"/>
      <c r="B533" s="17">
        <v>12013</v>
      </c>
      <c r="C533" s="16" t="str">
        <f>VLOOKUP($B533,'Nguyên liệu'!$1:$1003,2,0)</f>
        <v>Đường cát</v>
      </c>
      <c r="D533" s="18">
        <v>10</v>
      </c>
      <c r="E533" s="19">
        <f t="shared" si="97"/>
        <v>10</v>
      </c>
      <c r="F533" s="16">
        <f>VLOOKUP($B533,'Nguyên liệu'!$1:$1003,3,0)</f>
        <v>0</v>
      </c>
      <c r="G533" s="19">
        <f>VLOOKUP($B533,'Nguyên liệu'!$1:$1003,4,0)*D533/100</f>
        <v>39</v>
      </c>
      <c r="H533" s="19">
        <f>VLOOKUP($B533,'Nguyên liệu'!$1:$1003,5,0)*E533/100</f>
        <v>0</v>
      </c>
      <c r="I533" s="19">
        <f>VLOOKUP($B533,'Nguyên liệu'!$1:$1003,6,0)*E533/100</f>
        <v>0</v>
      </c>
      <c r="J533" s="19">
        <f>VLOOKUP($B533,'Nguyên liệu'!$1:$1003,7,0)*E533/100</f>
        <v>0</v>
      </c>
      <c r="K533" s="19">
        <f>VLOOKUP($B533,'Nguyên liệu'!$1:$1003,8,0)*E533/100</f>
        <v>0</v>
      </c>
      <c r="L533" s="19">
        <f>VLOOKUP($B533,'Nguyên liệu'!$1:$1003,9,0)*E533/100</f>
        <v>0</v>
      </c>
      <c r="M533" s="19">
        <f>VLOOKUP($B533,'Nguyên liệu'!$1:$1003,10,0)*E533/100</f>
        <v>0</v>
      </c>
    </row>
    <row r="534" spans="1:13" x14ac:dyDescent="0.25">
      <c r="A534" s="16"/>
      <c r="B534" s="20" t="s">
        <v>33</v>
      </c>
      <c r="C534" s="16">
        <f>VLOOKUP($B534,'Nguyên liệu'!$1:$1003,2,0)</f>
        <v>0</v>
      </c>
      <c r="D534" s="21">
        <v>0</v>
      </c>
      <c r="E534" s="19">
        <f t="shared" si="97"/>
        <v>0</v>
      </c>
      <c r="F534" s="16">
        <f>VLOOKUP($B534,'Nguyên liệu'!$1:$1003,3,0)</f>
        <v>0</v>
      </c>
      <c r="G534" s="19">
        <f>VLOOKUP($B534,'Nguyên liệu'!$1:$1003,4,0)*D534/100</f>
        <v>0</v>
      </c>
      <c r="H534" s="19">
        <f>VLOOKUP($B534,'Nguyên liệu'!$1:$1003,5,0)*E534/100</f>
        <v>0</v>
      </c>
      <c r="I534" s="19">
        <f>VLOOKUP($B534,'Nguyên liệu'!$1:$1003,6,0)*E534/100</f>
        <v>0</v>
      </c>
      <c r="J534" s="19">
        <f>VLOOKUP($B534,'Nguyên liệu'!$1:$1003,7,0)*E534/100</f>
        <v>0</v>
      </c>
      <c r="K534" s="19">
        <f>VLOOKUP($B534,'Nguyên liệu'!$1:$1003,8,0)*E534/100</f>
        <v>0</v>
      </c>
      <c r="L534" s="19">
        <f>VLOOKUP($B534,'Nguyên liệu'!$1:$1003,9,0)*E534/100</f>
        <v>0</v>
      </c>
      <c r="M534" s="19">
        <f>VLOOKUP($B534,'Nguyên liệu'!$1:$1003,10,0)*E534/100</f>
        <v>0</v>
      </c>
    </row>
    <row r="535" spans="1:13" x14ac:dyDescent="0.25">
      <c r="A535" s="16"/>
      <c r="B535" s="20" t="s">
        <v>33</v>
      </c>
      <c r="C535" s="16">
        <f>VLOOKUP($B535,'Nguyên liệu'!$1:$1003,2,0)</f>
        <v>0</v>
      </c>
      <c r="D535" s="21">
        <v>0</v>
      </c>
      <c r="E535" s="19">
        <f t="shared" si="97"/>
        <v>0</v>
      </c>
      <c r="F535" s="16">
        <f>VLOOKUP($B535,'Nguyên liệu'!$1:$1003,3,0)</f>
        <v>0</v>
      </c>
      <c r="G535" s="19">
        <f>VLOOKUP($B535,'Nguyên liệu'!$1:$1003,4,0)*D535/100</f>
        <v>0</v>
      </c>
      <c r="H535" s="19">
        <f>VLOOKUP($B535,'Nguyên liệu'!$1:$1003,5,0)*E535/100</f>
        <v>0</v>
      </c>
      <c r="I535" s="19">
        <f>VLOOKUP($B535,'Nguyên liệu'!$1:$1003,6,0)*E535/100</f>
        <v>0</v>
      </c>
      <c r="J535" s="19">
        <f>VLOOKUP($B535,'Nguyên liệu'!$1:$1003,7,0)*E535/100</f>
        <v>0</v>
      </c>
      <c r="K535" s="19">
        <f>VLOOKUP($B535,'Nguyên liệu'!$1:$1003,8,0)*E535/100</f>
        <v>0</v>
      </c>
      <c r="L535" s="19">
        <f>VLOOKUP($B535,'Nguyên liệu'!$1:$1003,9,0)*E535/100</f>
        <v>0</v>
      </c>
      <c r="M535" s="19">
        <f>VLOOKUP($B535,'Nguyên liệu'!$1:$1003,10,0)*E535/100</f>
        <v>0</v>
      </c>
    </row>
    <row r="536" spans="1:13" x14ac:dyDescent="0.25">
      <c r="A536" s="16"/>
      <c r="B536" s="20" t="s">
        <v>33</v>
      </c>
      <c r="C536" s="16">
        <f>VLOOKUP($B536,'Nguyên liệu'!$1:$1003,2,0)</f>
        <v>0</v>
      </c>
      <c r="D536" s="21">
        <v>0</v>
      </c>
      <c r="E536" s="19">
        <f t="shared" si="97"/>
        <v>0</v>
      </c>
      <c r="F536" s="16">
        <f>VLOOKUP($B536,'Nguyên liệu'!$1:$1003,3,0)</f>
        <v>0</v>
      </c>
      <c r="G536" s="19">
        <f>VLOOKUP($B536,'Nguyên liệu'!$1:$1003,4,0)*D536/100</f>
        <v>0</v>
      </c>
      <c r="H536" s="19">
        <f>VLOOKUP($B536,'Nguyên liệu'!$1:$1003,5,0)*E536/100</f>
        <v>0</v>
      </c>
      <c r="I536" s="19">
        <f>VLOOKUP($B536,'Nguyên liệu'!$1:$1003,6,0)*E536/100</f>
        <v>0</v>
      </c>
      <c r="J536" s="19">
        <f>VLOOKUP($B536,'Nguyên liệu'!$1:$1003,7,0)*E536/100</f>
        <v>0</v>
      </c>
      <c r="K536" s="19">
        <f>VLOOKUP($B536,'Nguyên liệu'!$1:$1003,8,0)*E536/100</f>
        <v>0</v>
      </c>
      <c r="L536" s="19">
        <f>VLOOKUP($B536,'Nguyên liệu'!$1:$1003,9,0)*E536/100</f>
        <v>0</v>
      </c>
      <c r="M536" s="19">
        <f>VLOOKUP($B536,'Nguyên liệu'!$1:$1003,10,0)*E536/100</f>
        <v>0</v>
      </c>
    </row>
    <row r="537" spans="1:13" x14ac:dyDescent="0.25">
      <c r="A537" s="16"/>
      <c r="B537" s="20" t="s">
        <v>33</v>
      </c>
      <c r="C537" s="16">
        <f>VLOOKUP($B537,'Nguyên liệu'!$1:$1003,2,0)</f>
        <v>0</v>
      </c>
      <c r="D537" s="21">
        <v>0</v>
      </c>
      <c r="E537" s="19">
        <f t="shared" si="97"/>
        <v>0</v>
      </c>
      <c r="F537" s="16">
        <f>VLOOKUP($B537,'Nguyên liệu'!$1:$1003,3,0)</f>
        <v>0</v>
      </c>
      <c r="G537" s="19">
        <f>VLOOKUP($B537,'Nguyên liệu'!$1:$1003,4,0)*D537/100</f>
        <v>0</v>
      </c>
      <c r="H537" s="19">
        <f>VLOOKUP($B537,'Nguyên liệu'!$1:$1003,5,0)*E537/100</f>
        <v>0</v>
      </c>
      <c r="I537" s="19">
        <f>VLOOKUP($B537,'Nguyên liệu'!$1:$1003,6,0)*E537/100</f>
        <v>0</v>
      </c>
      <c r="J537" s="19">
        <f>VLOOKUP($B537,'Nguyên liệu'!$1:$1003,7,0)*E537/100</f>
        <v>0</v>
      </c>
      <c r="K537" s="19">
        <f>VLOOKUP($B537,'Nguyên liệu'!$1:$1003,8,0)*E537/100</f>
        <v>0</v>
      </c>
      <c r="L537" s="19">
        <f>VLOOKUP($B537,'Nguyên liệu'!$1:$1003,9,0)*E537/100</f>
        <v>0</v>
      </c>
      <c r="M537" s="19">
        <f>VLOOKUP($B537,'Nguyên liệu'!$1:$1003,10,0)*E537/100</f>
        <v>0</v>
      </c>
    </row>
    <row r="538" spans="1:13" x14ac:dyDescent="0.25">
      <c r="A538" s="16"/>
      <c r="B538" s="20" t="s">
        <v>33</v>
      </c>
      <c r="C538" s="16">
        <f>VLOOKUP($B538,'Nguyên liệu'!$1:$1003,2,0)</f>
        <v>0</v>
      </c>
      <c r="D538" s="21">
        <v>0</v>
      </c>
      <c r="E538" s="19">
        <f t="shared" si="97"/>
        <v>0</v>
      </c>
      <c r="F538" s="16">
        <f>VLOOKUP($B538,'Nguyên liệu'!$1:$1003,3,0)</f>
        <v>0</v>
      </c>
      <c r="G538" s="19">
        <f>VLOOKUP($B538,'Nguyên liệu'!$1:$1003,4,0)*D538/100</f>
        <v>0</v>
      </c>
      <c r="H538" s="19">
        <f>VLOOKUP($B538,'Nguyên liệu'!$1:$1003,5,0)*E538/100</f>
        <v>0</v>
      </c>
      <c r="I538" s="19">
        <f>VLOOKUP($B538,'Nguyên liệu'!$1:$1003,6,0)*E538/100</f>
        <v>0</v>
      </c>
      <c r="J538" s="19">
        <f>VLOOKUP($B538,'Nguyên liệu'!$1:$1003,7,0)*E538/100</f>
        <v>0</v>
      </c>
      <c r="K538" s="19">
        <f>VLOOKUP($B538,'Nguyên liệu'!$1:$1003,8,0)*E538/100</f>
        <v>0</v>
      </c>
      <c r="L538" s="19">
        <f>VLOOKUP($B538,'Nguyên liệu'!$1:$1003,9,0)*E538/100</f>
        <v>0</v>
      </c>
      <c r="M538" s="19">
        <f>VLOOKUP($B538,'Nguyên liệu'!$1:$1003,10,0)*E538/100</f>
        <v>0</v>
      </c>
    </row>
    <row r="539" spans="1:13" x14ac:dyDescent="0.25">
      <c r="A539" s="16"/>
      <c r="B539" s="20" t="s">
        <v>33</v>
      </c>
      <c r="C539" s="16">
        <f>VLOOKUP($B539,'Nguyên liệu'!$1:$1003,2,0)</f>
        <v>0</v>
      </c>
      <c r="D539" s="21">
        <v>0</v>
      </c>
      <c r="E539" s="19">
        <f t="shared" si="97"/>
        <v>0</v>
      </c>
      <c r="F539" s="16">
        <f>VLOOKUP($B539,'Nguyên liệu'!$1:$1003,3,0)</f>
        <v>0</v>
      </c>
      <c r="G539" s="19">
        <f>VLOOKUP($B539,'Nguyên liệu'!$1:$1003,4,0)*D539/100</f>
        <v>0</v>
      </c>
      <c r="H539" s="19">
        <f>VLOOKUP($B539,'Nguyên liệu'!$1:$1003,5,0)*E539/100</f>
        <v>0</v>
      </c>
      <c r="I539" s="19">
        <f>VLOOKUP($B539,'Nguyên liệu'!$1:$1003,6,0)*E539/100</f>
        <v>0</v>
      </c>
      <c r="J539" s="19">
        <f>VLOOKUP($B539,'Nguyên liệu'!$1:$1003,7,0)*E539/100</f>
        <v>0</v>
      </c>
      <c r="K539" s="19">
        <f>VLOOKUP($B539,'Nguyên liệu'!$1:$1003,8,0)*E539/100</f>
        <v>0</v>
      </c>
      <c r="L539" s="19">
        <f>VLOOKUP($B539,'Nguyên liệu'!$1:$1003,9,0)*E539/100</f>
        <v>0</v>
      </c>
      <c r="M539" s="19">
        <f>VLOOKUP($B539,'Nguyên liệu'!$1:$1003,10,0)*E539/100</f>
        <v>0</v>
      </c>
    </row>
    <row r="540" spans="1:13" x14ac:dyDescent="0.25">
      <c r="A540" s="16"/>
      <c r="B540" s="20" t="s">
        <v>33</v>
      </c>
      <c r="C540" s="16">
        <f>VLOOKUP($B540,'Nguyên liệu'!$1:$1003,2,0)</f>
        <v>0</v>
      </c>
      <c r="D540" s="21">
        <v>0</v>
      </c>
      <c r="E540" s="19">
        <f t="shared" si="97"/>
        <v>0</v>
      </c>
      <c r="F540" s="16">
        <f>VLOOKUP($B540,'Nguyên liệu'!$1:$1003,3,0)</f>
        <v>0</v>
      </c>
      <c r="G540" s="19">
        <f>VLOOKUP($B540,'Nguyên liệu'!$1:$1003,4,0)*D540/100</f>
        <v>0</v>
      </c>
      <c r="H540" s="19">
        <f>VLOOKUP($B540,'Nguyên liệu'!$1:$1003,5,0)*E540/100</f>
        <v>0</v>
      </c>
      <c r="I540" s="19">
        <f>VLOOKUP($B540,'Nguyên liệu'!$1:$1003,6,0)*E540/100</f>
        <v>0</v>
      </c>
      <c r="J540" s="19">
        <f>VLOOKUP($B540,'Nguyên liệu'!$1:$1003,7,0)*E540/100</f>
        <v>0</v>
      </c>
      <c r="K540" s="19">
        <f>VLOOKUP($B540,'Nguyên liệu'!$1:$1003,8,0)*E540/100</f>
        <v>0</v>
      </c>
      <c r="L540" s="19">
        <f>VLOOKUP($B540,'Nguyên liệu'!$1:$1003,9,0)*E540/100</f>
        <v>0</v>
      </c>
      <c r="M540" s="19">
        <f>VLOOKUP($B540,'Nguyên liệu'!$1:$1003,10,0)*E540/100</f>
        <v>0</v>
      </c>
    </row>
    <row r="541" spans="1:13" x14ac:dyDescent="0.25">
      <c r="A541" s="13" t="s">
        <v>682</v>
      </c>
      <c r="B541" s="14"/>
      <c r="C541" s="14" t="str">
        <f>VLOOKUP(A541,Sheet2!$1:$1012,2,0)</f>
        <v>Bánh flan</v>
      </c>
      <c r="D541" s="15">
        <f t="shared" ref="D541:M541" si="98">SUM(D542:D551)</f>
        <v>100</v>
      </c>
      <c r="E541" s="15">
        <f t="shared" si="98"/>
        <v>90</v>
      </c>
      <c r="F541" s="15">
        <f t="shared" si="98"/>
        <v>25</v>
      </c>
      <c r="G541" s="15">
        <f t="shared" si="98"/>
        <v>144.6</v>
      </c>
      <c r="H541" s="15">
        <f t="shared" si="98"/>
        <v>3.66</v>
      </c>
      <c r="I541" s="15">
        <f t="shared" si="98"/>
        <v>1.29</v>
      </c>
      <c r="J541" s="15">
        <f t="shared" si="98"/>
        <v>2.76</v>
      </c>
      <c r="K541" s="15">
        <f t="shared" si="98"/>
        <v>0.12</v>
      </c>
      <c r="L541" s="15">
        <f t="shared" si="98"/>
        <v>0</v>
      </c>
      <c r="M541" s="15">
        <f t="shared" si="98"/>
        <v>16.8</v>
      </c>
    </row>
    <row r="542" spans="1:13" x14ac:dyDescent="0.25">
      <c r="A542" s="16"/>
      <c r="B542" s="17">
        <v>5045</v>
      </c>
      <c r="C542" s="16" t="str">
        <f>VLOOKUP($B542,'Nguyên liệu'!$1:$1003,2,0)</f>
        <v>Quả trứng gà</v>
      </c>
      <c r="D542" s="18">
        <v>40</v>
      </c>
      <c r="E542" s="19">
        <f t="shared" ref="E542:E551" si="99">D542*(100-F542)%</f>
        <v>30</v>
      </c>
      <c r="F542" s="16">
        <f>VLOOKUP($B542,'Nguyên liệu'!$1:$1003,3,0)</f>
        <v>25</v>
      </c>
      <c r="G542" s="19">
        <f>VLOOKUP($B542,'Nguyên liệu'!$1:$1003,4,0)*D542/100</f>
        <v>42.4</v>
      </c>
      <c r="H542" s="19">
        <f>VLOOKUP($B542,'Nguyên liệu'!$1:$1003,5,0)*E542/100</f>
        <v>1.29</v>
      </c>
      <c r="I542" s="19">
        <f>VLOOKUP($B542,'Nguyên liệu'!$1:$1003,6,0)*E542/100</f>
        <v>1.29</v>
      </c>
      <c r="J542" s="19">
        <f>VLOOKUP($B542,'Nguyên liệu'!$1:$1003,7,0)*E542/100</f>
        <v>0.12</v>
      </c>
      <c r="K542" s="19">
        <f>VLOOKUP($B542,'Nguyên liệu'!$1:$1003,8,0)*E542/100</f>
        <v>0.12</v>
      </c>
      <c r="L542" s="19">
        <f>VLOOKUP($B542,'Nguyên liệu'!$1:$1003,9,0)*E542/100</f>
        <v>0</v>
      </c>
      <c r="M542" s="19">
        <f>VLOOKUP($B542,'Nguyên liệu'!$1:$1003,10,0)*E542/100</f>
        <v>0</v>
      </c>
    </row>
    <row r="543" spans="1:13" x14ac:dyDescent="0.25">
      <c r="A543" s="16"/>
      <c r="B543" s="17">
        <v>12013</v>
      </c>
      <c r="C543" s="16" t="str">
        <f>VLOOKUP($B543,'Nguyên liệu'!$1:$1003,2,0)</f>
        <v>Đường cát</v>
      </c>
      <c r="D543" s="18">
        <v>10</v>
      </c>
      <c r="E543" s="19">
        <f t="shared" si="99"/>
        <v>10</v>
      </c>
      <c r="F543" s="16">
        <f>VLOOKUP($B543,'Nguyên liệu'!$1:$1003,3,0)</f>
        <v>0</v>
      </c>
      <c r="G543" s="19">
        <f>VLOOKUP($B543,'Nguyên liệu'!$1:$1003,4,0)*D543/100</f>
        <v>39</v>
      </c>
      <c r="H543" s="19">
        <f>VLOOKUP($B543,'Nguyên liệu'!$1:$1003,5,0)*E543/100</f>
        <v>0</v>
      </c>
      <c r="I543" s="19">
        <f>VLOOKUP($B543,'Nguyên liệu'!$1:$1003,6,0)*E543/100</f>
        <v>0</v>
      </c>
      <c r="J543" s="19">
        <f>VLOOKUP($B543,'Nguyên liệu'!$1:$1003,7,0)*E543/100</f>
        <v>0</v>
      </c>
      <c r="K543" s="19">
        <f>VLOOKUP($B543,'Nguyên liệu'!$1:$1003,8,0)*E543/100</f>
        <v>0</v>
      </c>
      <c r="L543" s="19">
        <f>VLOOKUP($B543,'Nguyên liệu'!$1:$1003,9,0)*E543/100</f>
        <v>0</v>
      </c>
      <c r="M543" s="19">
        <f>VLOOKUP($B543,'Nguyên liệu'!$1:$1003,10,0)*E543/100</f>
        <v>0</v>
      </c>
    </row>
    <row r="544" spans="1:13" x14ac:dyDescent="0.25">
      <c r="A544" s="16"/>
      <c r="B544" s="17">
        <v>10001</v>
      </c>
      <c r="C544" s="16" t="str">
        <f>VLOOKUP($B544,'Nguyên liệu'!$1:$1003,2,0)</f>
        <v>Sữa bò tươi</v>
      </c>
      <c r="D544" s="18">
        <v>40</v>
      </c>
      <c r="E544" s="19">
        <f t="shared" si="99"/>
        <v>40</v>
      </c>
      <c r="F544" s="16">
        <f>VLOOKUP($B544,'Nguyên liệu'!$1:$1003,3,0)</f>
        <v>0</v>
      </c>
      <c r="G544" s="19">
        <f>VLOOKUP($B544,'Nguyên liệu'!$1:$1003,4,0)*D544/100</f>
        <v>29.6</v>
      </c>
      <c r="H544" s="19">
        <f>VLOOKUP($B544,'Nguyên liệu'!$1:$1003,5,0)*E544/100</f>
        <v>1.56</v>
      </c>
      <c r="I544" s="19">
        <f>VLOOKUP($B544,'Nguyên liệu'!$1:$1003,6,0)*E544/100</f>
        <v>0</v>
      </c>
      <c r="J544" s="19">
        <f>VLOOKUP($B544,'Nguyên liệu'!$1:$1003,7,0)*E544/100</f>
        <v>1.76</v>
      </c>
      <c r="K544" s="19">
        <f>VLOOKUP($B544,'Nguyên liệu'!$1:$1003,8,0)*E544/100</f>
        <v>0</v>
      </c>
      <c r="L544" s="19">
        <f>VLOOKUP($B544,'Nguyên liệu'!$1:$1003,9,0)*E544/100</f>
        <v>0</v>
      </c>
      <c r="M544" s="19">
        <f>VLOOKUP($B544,'Nguyên liệu'!$1:$1003,10,0)*E544/100</f>
        <v>16.8</v>
      </c>
    </row>
    <row r="545" spans="1:13" x14ac:dyDescent="0.25">
      <c r="A545" s="16"/>
      <c r="B545" s="17">
        <v>10008</v>
      </c>
      <c r="C545" s="16" t="str">
        <f>VLOOKUP($B545,'Nguyên liệu'!$1:$1003,2,0)</f>
        <v>Sữa đặc có đường Việt Nam</v>
      </c>
      <c r="D545" s="18">
        <v>10</v>
      </c>
      <c r="E545" s="19">
        <f t="shared" si="99"/>
        <v>10</v>
      </c>
      <c r="F545" s="16">
        <f>VLOOKUP($B545,'Nguyên liệu'!$1:$1003,3,0)</f>
        <v>0</v>
      </c>
      <c r="G545" s="19">
        <f>VLOOKUP($B545,'Nguyên liệu'!$1:$1003,4,0)*D545/100</f>
        <v>33.6</v>
      </c>
      <c r="H545" s="19">
        <f>VLOOKUP($B545,'Nguyên liệu'!$1:$1003,5,0)*E545/100</f>
        <v>0.81</v>
      </c>
      <c r="I545" s="19">
        <f>VLOOKUP($B545,'Nguyên liệu'!$1:$1003,6,0)*E545/100</f>
        <v>0</v>
      </c>
      <c r="J545" s="19">
        <f>VLOOKUP($B545,'Nguyên liệu'!$1:$1003,7,0)*E545/100</f>
        <v>0.88</v>
      </c>
      <c r="K545" s="19">
        <f>VLOOKUP($B545,'Nguyên liệu'!$1:$1003,8,0)*E545/100</f>
        <v>0</v>
      </c>
      <c r="L545" s="19">
        <f>VLOOKUP($B545,'Nguyên liệu'!$1:$1003,9,0)*E545/100</f>
        <v>0</v>
      </c>
      <c r="M545" s="19">
        <f>VLOOKUP($B545,'Nguyên liệu'!$1:$1003,10,0)*E545/100</f>
        <v>0</v>
      </c>
    </row>
    <row r="546" spans="1:13" x14ac:dyDescent="0.25">
      <c r="A546" s="16"/>
      <c r="B546" s="20" t="s">
        <v>33</v>
      </c>
      <c r="C546" s="16">
        <f>VLOOKUP($B546,'Nguyên liệu'!$1:$1003,2,0)</f>
        <v>0</v>
      </c>
      <c r="D546" s="21">
        <v>0</v>
      </c>
      <c r="E546" s="19">
        <f t="shared" si="99"/>
        <v>0</v>
      </c>
      <c r="F546" s="16">
        <f>VLOOKUP($B546,'Nguyên liệu'!$1:$1003,3,0)</f>
        <v>0</v>
      </c>
      <c r="G546" s="19">
        <f>VLOOKUP($B546,'Nguyên liệu'!$1:$1003,4,0)*D546/100</f>
        <v>0</v>
      </c>
      <c r="H546" s="19">
        <f>VLOOKUP($B546,'Nguyên liệu'!$1:$1003,5,0)*E546/100</f>
        <v>0</v>
      </c>
      <c r="I546" s="19">
        <f>VLOOKUP($B546,'Nguyên liệu'!$1:$1003,6,0)*E546/100</f>
        <v>0</v>
      </c>
      <c r="J546" s="19">
        <f>VLOOKUP($B546,'Nguyên liệu'!$1:$1003,7,0)*E546/100</f>
        <v>0</v>
      </c>
      <c r="K546" s="19">
        <f>VLOOKUP($B546,'Nguyên liệu'!$1:$1003,8,0)*E546/100</f>
        <v>0</v>
      </c>
      <c r="L546" s="19">
        <f>VLOOKUP($B546,'Nguyên liệu'!$1:$1003,9,0)*E546/100</f>
        <v>0</v>
      </c>
      <c r="M546" s="19">
        <f>VLOOKUP($B546,'Nguyên liệu'!$1:$1003,10,0)*E546/100</f>
        <v>0</v>
      </c>
    </row>
    <row r="547" spans="1:13" x14ac:dyDescent="0.25">
      <c r="A547" s="16"/>
      <c r="B547" s="20" t="s">
        <v>33</v>
      </c>
      <c r="C547" s="16">
        <f>VLOOKUP($B547,'Nguyên liệu'!$1:$1003,2,0)</f>
        <v>0</v>
      </c>
      <c r="D547" s="21">
        <v>0</v>
      </c>
      <c r="E547" s="19">
        <f t="shared" si="99"/>
        <v>0</v>
      </c>
      <c r="F547" s="16">
        <f>VLOOKUP($B547,'Nguyên liệu'!$1:$1003,3,0)</f>
        <v>0</v>
      </c>
      <c r="G547" s="19">
        <f>VLOOKUP($B547,'Nguyên liệu'!$1:$1003,4,0)*D547/100</f>
        <v>0</v>
      </c>
      <c r="H547" s="19">
        <f>VLOOKUP($B547,'Nguyên liệu'!$1:$1003,5,0)*E547/100</f>
        <v>0</v>
      </c>
      <c r="I547" s="19">
        <f>VLOOKUP($B547,'Nguyên liệu'!$1:$1003,6,0)*E547/100</f>
        <v>0</v>
      </c>
      <c r="J547" s="19">
        <f>VLOOKUP($B547,'Nguyên liệu'!$1:$1003,7,0)*E547/100</f>
        <v>0</v>
      </c>
      <c r="K547" s="19">
        <f>VLOOKUP($B547,'Nguyên liệu'!$1:$1003,8,0)*E547/100</f>
        <v>0</v>
      </c>
      <c r="L547" s="19">
        <f>VLOOKUP($B547,'Nguyên liệu'!$1:$1003,9,0)*E547/100</f>
        <v>0</v>
      </c>
      <c r="M547" s="19">
        <f>VLOOKUP($B547,'Nguyên liệu'!$1:$1003,10,0)*E547/100</f>
        <v>0</v>
      </c>
    </row>
    <row r="548" spans="1:13" x14ac:dyDescent="0.25">
      <c r="A548" s="16"/>
      <c r="B548" s="20" t="s">
        <v>33</v>
      </c>
      <c r="C548" s="16">
        <f>VLOOKUP($B548,'Nguyên liệu'!$1:$1003,2,0)</f>
        <v>0</v>
      </c>
      <c r="D548" s="21">
        <v>0</v>
      </c>
      <c r="E548" s="19">
        <f t="shared" si="99"/>
        <v>0</v>
      </c>
      <c r="F548" s="16">
        <f>VLOOKUP($B548,'Nguyên liệu'!$1:$1003,3,0)</f>
        <v>0</v>
      </c>
      <c r="G548" s="19">
        <f>VLOOKUP($B548,'Nguyên liệu'!$1:$1003,4,0)*D548/100</f>
        <v>0</v>
      </c>
      <c r="H548" s="19">
        <f>VLOOKUP($B548,'Nguyên liệu'!$1:$1003,5,0)*E548/100</f>
        <v>0</v>
      </c>
      <c r="I548" s="19">
        <f>VLOOKUP($B548,'Nguyên liệu'!$1:$1003,6,0)*E548/100</f>
        <v>0</v>
      </c>
      <c r="J548" s="19">
        <f>VLOOKUP($B548,'Nguyên liệu'!$1:$1003,7,0)*E548/100</f>
        <v>0</v>
      </c>
      <c r="K548" s="19">
        <f>VLOOKUP($B548,'Nguyên liệu'!$1:$1003,8,0)*E548/100</f>
        <v>0</v>
      </c>
      <c r="L548" s="19">
        <f>VLOOKUP($B548,'Nguyên liệu'!$1:$1003,9,0)*E548/100</f>
        <v>0</v>
      </c>
      <c r="M548" s="19">
        <f>VLOOKUP($B548,'Nguyên liệu'!$1:$1003,10,0)*E548/100</f>
        <v>0</v>
      </c>
    </row>
    <row r="549" spans="1:13" x14ac:dyDescent="0.25">
      <c r="A549" s="16"/>
      <c r="B549" s="20" t="s">
        <v>33</v>
      </c>
      <c r="C549" s="16">
        <f>VLOOKUP($B549,'Nguyên liệu'!$1:$1003,2,0)</f>
        <v>0</v>
      </c>
      <c r="D549" s="21">
        <v>0</v>
      </c>
      <c r="E549" s="19">
        <f t="shared" si="99"/>
        <v>0</v>
      </c>
      <c r="F549" s="16">
        <f>VLOOKUP($B549,'Nguyên liệu'!$1:$1003,3,0)</f>
        <v>0</v>
      </c>
      <c r="G549" s="19">
        <f>VLOOKUP($B549,'Nguyên liệu'!$1:$1003,4,0)*D549/100</f>
        <v>0</v>
      </c>
      <c r="H549" s="19">
        <f>VLOOKUP($B549,'Nguyên liệu'!$1:$1003,5,0)*E549/100</f>
        <v>0</v>
      </c>
      <c r="I549" s="19">
        <f>VLOOKUP($B549,'Nguyên liệu'!$1:$1003,6,0)*E549/100</f>
        <v>0</v>
      </c>
      <c r="J549" s="19">
        <f>VLOOKUP($B549,'Nguyên liệu'!$1:$1003,7,0)*E549/100</f>
        <v>0</v>
      </c>
      <c r="K549" s="19">
        <f>VLOOKUP($B549,'Nguyên liệu'!$1:$1003,8,0)*E549/100</f>
        <v>0</v>
      </c>
      <c r="L549" s="19">
        <f>VLOOKUP($B549,'Nguyên liệu'!$1:$1003,9,0)*E549/100</f>
        <v>0</v>
      </c>
      <c r="M549" s="19">
        <f>VLOOKUP($B549,'Nguyên liệu'!$1:$1003,10,0)*E549/100</f>
        <v>0</v>
      </c>
    </row>
    <row r="550" spans="1:13" x14ac:dyDescent="0.25">
      <c r="A550" s="16"/>
      <c r="B550" s="20" t="s">
        <v>33</v>
      </c>
      <c r="C550" s="16">
        <f>VLOOKUP($B550,'Nguyên liệu'!$1:$1003,2,0)</f>
        <v>0</v>
      </c>
      <c r="D550" s="21">
        <v>0</v>
      </c>
      <c r="E550" s="19">
        <f t="shared" si="99"/>
        <v>0</v>
      </c>
      <c r="F550" s="16">
        <f>VLOOKUP($B550,'Nguyên liệu'!$1:$1003,3,0)</f>
        <v>0</v>
      </c>
      <c r="G550" s="19">
        <f>VLOOKUP($B550,'Nguyên liệu'!$1:$1003,4,0)*D550/100</f>
        <v>0</v>
      </c>
      <c r="H550" s="19">
        <f>VLOOKUP($B550,'Nguyên liệu'!$1:$1003,5,0)*E550/100</f>
        <v>0</v>
      </c>
      <c r="I550" s="19">
        <f>VLOOKUP($B550,'Nguyên liệu'!$1:$1003,6,0)*E550/100</f>
        <v>0</v>
      </c>
      <c r="J550" s="19">
        <f>VLOOKUP($B550,'Nguyên liệu'!$1:$1003,7,0)*E550/100</f>
        <v>0</v>
      </c>
      <c r="K550" s="19">
        <f>VLOOKUP($B550,'Nguyên liệu'!$1:$1003,8,0)*E550/100</f>
        <v>0</v>
      </c>
      <c r="L550" s="19">
        <f>VLOOKUP($B550,'Nguyên liệu'!$1:$1003,9,0)*E550/100</f>
        <v>0</v>
      </c>
      <c r="M550" s="19">
        <f>VLOOKUP($B550,'Nguyên liệu'!$1:$1003,10,0)*E550/100</f>
        <v>0</v>
      </c>
    </row>
    <row r="551" spans="1:13" x14ac:dyDescent="0.25">
      <c r="A551" s="16"/>
      <c r="B551" s="20" t="s">
        <v>33</v>
      </c>
      <c r="C551" s="16">
        <f>VLOOKUP($B551,'Nguyên liệu'!$1:$1003,2,0)</f>
        <v>0</v>
      </c>
      <c r="D551" s="21">
        <v>0</v>
      </c>
      <c r="E551" s="19">
        <f t="shared" si="99"/>
        <v>0</v>
      </c>
      <c r="F551" s="16">
        <f>VLOOKUP($B551,'Nguyên liệu'!$1:$1003,3,0)</f>
        <v>0</v>
      </c>
      <c r="G551" s="19">
        <f>VLOOKUP($B551,'Nguyên liệu'!$1:$1003,4,0)*D551/100</f>
        <v>0</v>
      </c>
      <c r="H551" s="19">
        <f>VLOOKUP($B551,'Nguyên liệu'!$1:$1003,5,0)*E551/100</f>
        <v>0</v>
      </c>
      <c r="I551" s="19">
        <f>VLOOKUP($B551,'Nguyên liệu'!$1:$1003,6,0)*E551/100</f>
        <v>0</v>
      </c>
      <c r="J551" s="19">
        <f>VLOOKUP($B551,'Nguyên liệu'!$1:$1003,7,0)*E551/100</f>
        <v>0</v>
      </c>
      <c r="K551" s="19">
        <f>VLOOKUP($B551,'Nguyên liệu'!$1:$1003,8,0)*E551/100</f>
        <v>0</v>
      </c>
      <c r="L551" s="19">
        <f>VLOOKUP($B551,'Nguyên liệu'!$1:$1003,9,0)*E551/100</f>
        <v>0</v>
      </c>
      <c r="M551" s="19">
        <f>VLOOKUP($B551,'Nguyên liệu'!$1:$1003,10,0)*E551/100</f>
        <v>0</v>
      </c>
    </row>
    <row r="552" spans="1:13" x14ac:dyDescent="0.25">
      <c r="A552" s="13" t="s">
        <v>684</v>
      </c>
      <c r="B552" s="14"/>
      <c r="C552" s="14" t="str">
        <f>VLOOKUP(A552,Sheet2!$1:$1012,2,0)</f>
        <v>Thịt bò xào đậu cô ve</v>
      </c>
      <c r="D552" s="15">
        <f t="shared" ref="D552:M552" si="100">SUM(D553:D562)</f>
        <v>100</v>
      </c>
      <c r="E552" s="15">
        <f t="shared" si="100"/>
        <v>98.16</v>
      </c>
      <c r="F552" s="15">
        <f t="shared" si="100"/>
        <v>66</v>
      </c>
      <c r="G552" s="15">
        <f t="shared" si="100"/>
        <v>254.06</v>
      </c>
      <c r="H552" s="15">
        <f t="shared" si="100"/>
        <v>18.252680000000002</v>
      </c>
      <c r="I552" s="15">
        <f t="shared" si="100"/>
        <v>6.9336800000000007</v>
      </c>
      <c r="J552" s="15">
        <f t="shared" si="100"/>
        <v>12.370040000000001</v>
      </c>
      <c r="K552" s="15">
        <f t="shared" si="100"/>
        <v>10.459040000000002</v>
      </c>
      <c r="L552" s="15">
        <f t="shared" si="100"/>
        <v>1.1217200000000001</v>
      </c>
      <c r="M552" s="15">
        <f t="shared" si="100"/>
        <v>19.600000000000001</v>
      </c>
    </row>
    <row r="553" spans="1:13" x14ac:dyDescent="0.25">
      <c r="A553" s="16"/>
      <c r="B553" s="17">
        <v>7005</v>
      </c>
      <c r="C553" s="16" t="str">
        <f>VLOOKUP($B553,'Nguyên liệu'!$1:$1003,2,0)</f>
        <v>Thị bò, lưng, nạc</v>
      </c>
      <c r="D553" s="18">
        <v>50</v>
      </c>
      <c r="E553" s="19">
        <f t="shared" ref="E553:E562" si="101">D553*(100-F553)%</f>
        <v>49</v>
      </c>
      <c r="F553" s="16">
        <f>VLOOKUP($B553,'Nguyên liệu'!$1:$1003,3,0)</f>
        <v>2</v>
      </c>
      <c r="G553" s="19">
        <f>VLOOKUP($B553,'Nguyên liệu'!$1:$1003,4,0)*D553/100</f>
        <v>63.5</v>
      </c>
      <c r="H553" s="19">
        <f>VLOOKUP($B553,'Nguyên liệu'!$1:$1003,5,0)*E553/100</f>
        <v>11.319000000000001</v>
      </c>
      <c r="I553" s="19">
        <f>VLOOKUP($B553,'Nguyên liệu'!$1:$1003,6,0)*E553/100</f>
        <v>0</v>
      </c>
      <c r="J553" s="19">
        <f>VLOOKUP($B553,'Nguyên liệu'!$1:$1003,7,0)*E553/100</f>
        <v>1.911</v>
      </c>
      <c r="K553" s="19">
        <f>VLOOKUP($B553,'Nguyên liệu'!$1:$1003,8,0)*E553/100</f>
        <v>0</v>
      </c>
      <c r="L553" s="19">
        <f>VLOOKUP($B553,'Nguyên liệu'!$1:$1003,9,0)*E553/100</f>
        <v>0</v>
      </c>
      <c r="M553" s="19">
        <f>VLOOKUP($B553,'Nguyên liệu'!$1:$1003,10,0)*E553/100</f>
        <v>19.600000000000001</v>
      </c>
    </row>
    <row r="554" spans="1:13" x14ac:dyDescent="0.25">
      <c r="A554" s="16"/>
      <c r="B554" s="17">
        <v>6002</v>
      </c>
      <c r="C554" s="16" t="str">
        <f>VLOOKUP($B554,'Nguyên liệu'!$1:$1003,2,0)</f>
        <v>Dầu thảo mộc (lạc, vừng, cám...)</v>
      </c>
      <c r="D554" s="18">
        <v>10</v>
      </c>
      <c r="E554" s="19">
        <f t="shared" si="101"/>
        <v>10</v>
      </c>
      <c r="F554" s="16">
        <f>VLOOKUP($B554,'Nguyên liệu'!$1:$1003,3,0)</f>
        <v>0</v>
      </c>
      <c r="G554" s="19">
        <f>VLOOKUP($B554,'Nguyên liệu'!$1:$1003,4,0)*D554/100</f>
        <v>89.7</v>
      </c>
      <c r="H554" s="19">
        <f>VLOOKUP($B554,'Nguyên liệu'!$1:$1003,5,0)*E554/100</f>
        <v>0</v>
      </c>
      <c r="I554" s="19">
        <f>VLOOKUP($B554,'Nguyên liệu'!$1:$1003,6,0)*E554/100</f>
        <v>0</v>
      </c>
      <c r="J554" s="19">
        <f>VLOOKUP($B554,'Nguyên liệu'!$1:$1003,7,0)*E554/100</f>
        <v>9.9700000000000006</v>
      </c>
      <c r="K554" s="19">
        <f>VLOOKUP($B554,'Nguyên liệu'!$1:$1003,8,0)*E554/100</f>
        <v>9.9700000000000006</v>
      </c>
      <c r="L554" s="19">
        <f>VLOOKUP($B554,'Nguyên liệu'!$1:$1003,9,0)*E554/100</f>
        <v>0</v>
      </c>
      <c r="M554" s="19">
        <f>VLOOKUP($B554,'Nguyên liệu'!$1:$1003,10,0)*E554/100</f>
        <v>0</v>
      </c>
    </row>
    <row r="555" spans="1:13" x14ac:dyDescent="0.25">
      <c r="A555" s="16"/>
      <c r="B555" s="17">
        <v>3003</v>
      </c>
      <c r="C555" s="16" t="str">
        <f>VLOOKUP($B555,'Nguyên liệu'!$1:$1003,2,0)</f>
        <v>Đậu cô ve ( hạt)</v>
      </c>
      <c r="D555" s="18">
        <v>30</v>
      </c>
      <c r="E555" s="19">
        <f t="shared" si="101"/>
        <v>30</v>
      </c>
      <c r="F555" s="16">
        <f>VLOOKUP($B555,'Nguyên liệu'!$1:$1003,3,0)</f>
        <v>0</v>
      </c>
      <c r="G555" s="19">
        <f>VLOOKUP($B555,'Nguyên liệu'!$1:$1003,4,0)*D555/100</f>
        <v>96.3</v>
      </c>
      <c r="H555" s="19">
        <f>VLOOKUP($B555,'Nguyên liệu'!$1:$1003,5,0)*E555/100</f>
        <v>6.54</v>
      </c>
      <c r="I555" s="19">
        <f>VLOOKUP($B555,'Nguyên liệu'!$1:$1003,6,0)*E555/100</f>
        <v>6.54</v>
      </c>
      <c r="J555" s="19">
        <f>VLOOKUP($B555,'Nguyên liệu'!$1:$1003,7,0)*E555/100</f>
        <v>0.48</v>
      </c>
      <c r="K555" s="19">
        <f>VLOOKUP($B555,'Nguyên liệu'!$1:$1003,8,0)*E555/100</f>
        <v>0.48</v>
      </c>
      <c r="L555" s="19">
        <f>VLOOKUP($B555,'Nguyên liệu'!$1:$1003,9,0)*E555/100</f>
        <v>1.05</v>
      </c>
      <c r="M555" s="19">
        <f>VLOOKUP($B555,'Nguyên liệu'!$1:$1003,10,0)*E555/100</f>
        <v>0</v>
      </c>
    </row>
    <row r="556" spans="1:13" x14ac:dyDescent="0.25">
      <c r="A556" s="16"/>
      <c r="B556" s="17">
        <v>4103</v>
      </c>
      <c r="C556" s="16" t="str">
        <f>VLOOKUP($B556,'Nguyên liệu'!$1:$1003,2,0)</f>
        <v xml:space="preserve">Tỏi ta </v>
      </c>
      <c r="D556" s="18">
        <v>1</v>
      </c>
      <c r="E556" s="19">
        <f t="shared" si="101"/>
        <v>0.8</v>
      </c>
      <c r="F556" s="16">
        <f>VLOOKUP($B556,'Nguyên liệu'!$1:$1003,3,0)</f>
        <v>20</v>
      </c>
      <c r="G556" s="19">
        <f>VLOOKUP($B556,'Nguyên liệu'!$1:$1003,4,0)*D556/100</f>
        <v>1.21</v>
      </c>
      <c r="H556" s="19">
        <f>VLOOKUP($B556,'Nguyên liệu'!$1:$1003,5,0)*E556/100</f>
        <v>4.8000000000000008E-2</v>
      </c>
      <c r="I556" s="19">
        <f>VLOOKUP($B556,'Nguyên liệu'!$1:$1003,6,0)*E556/100</f>
        <v>4.8000000000000008E-2</v>
      </c>
      <c r="J556" s="19">
        <f>VLOOKUP($B556,'Nguyên liệu'!$1:$1003,7,0)*E556/100</f>
        <v>4.0000000000000001E-3</v>
      </c>
      <c r="K556" s="19">
        <f>VLOOKUP($B556,'Nguyên liệu'!$1:$1003,8,0)*E556/100</f>
        <v>4.0000000000000001E-3</v>
      </c>
      <c r="L556" s="19">
        <f>VLOOKUP($B556,'Nguyên liệu'!$1:$1003,9,0)*E556/100</f>
        <v>1.2000000000000002E-2</v>
      </c>
      <c r="M556" s="19">
        <f>VLOOKUP($B556,'Nguyên liệu'!$1:$1003,10,0)*E556/100</f>
        <v>0</v>
      </c>
    </row>
    <row r="557" spans="1:13" x14ac:dyDescent="0.25">
      <c r="A557" s="16"/>
      <c r="B557" s="17">
        <v>4037</v>
      </c>
      <c r="C557" s="16" t="str">
        <f>VLOOKUP($B557,'Nguyên liệu'!$1:$1003,2,0)</f>
        <v>Hành củ tươi</v>
      </c>
      <c r="D557" s="18">
        <v>1</v>
      </c>
      <c r="E557" s="19">
        <f t="shared" si="101"/>
        <v>0.76</v>
      </c>
      <c r="F557" s="16">
        <f>VLOOKUP($B557,'Nguyên liệu'!$1:$1003,3,0)</f>
        <v>24</v>
      </c>
      <c r="G557" s="19">
        <f>VLOOKUP($B557,'Nguyên liệu'!$1:$1003,4,0)*D557/100</f>
        <v>0.26</v>
      </c>
      <c r="H557" s="19">
        <f>VLOOKUP($B557,'Nguyên liệu'!$1:$1003,5,0)*E557/100</f>
        <v>9.8800000000000016E-3</v>
      </c>
      <c r="I557" s="19">
        <f>VLOOKUP($B557,'Nguyên liệu'!$1:$1003,6,0)*E557/100</f>
        <v>9.8800000000000016E-3</v>
      </c>
      <c r="J557" s="19">
        <f>VLOOKUP($B557,'Nguyên liệu'!$1:$1003,7,0)*E557/100</f>
        <v>3.0400000000000006E-3</v>
      </c>
      <c r="K557" s="19">
        <f>VLOOKUP($B557,'Nguyên liệu'!$1:$1003,8,0)*E557/100</f>
        <v>3.0400000000000006E-3</v>
      </c>
      <c r="L557" s="19">
        <f>VLOOKUP($B557,'Nguyên liệu'!$1:$1003,9,0)*E557/100</f>
        <v>5.3199999999999992E-3</v>
      </c>
      <c r="M557" s="19">
        <f>VLOOKUP($B557,'Nguyên liệu'!$1:$1003,10,0)*E557/100</f>
        <v>0</v>
      </c>
    </row>
    <row r="558" spans="1:13" x14ac:dyDescent="0.25">
      <c r="A558" s="16"/>
      <c r="B558" s="17">
        <v>4038</v>
      </c>
      <c r="C558" s="16" t="str">
        <f>VLOOKUP($B558,'Nguyên liệu'!$1:$1003,2,0)</f>
        <v>Hành lá (hành hoa)</v>
      </c>
      <c r="D558" s="18">
        <v>2</v>
      </c>
      <c r="E558" s="19">
        <f t="shared" si="101"/>
        <v>1.6</v>
      </c>
      <c r="F558" s="16">
        <f>VLOOKUP($B558,'Nguyên liệu'!$1:$1003,3,0)</f>
        <v>20</v>
      </c>
      <c r="G558" s="19">
        <f>VLOOKUP($B558,'Nguyên liệu'!$1:$1003,4,0)*D558/100</f>
        <v>0.44</v>
      </c>
      <c r="H558" s="19">
        <f>VLOOKUP($B558,'Nguyên liệu'!$1:$1003,5,0)*E558/100</f>
        <v>2.0799999999999999E-2</v>
      </c>
      <c r="I558" s="19">
        <f>VLOOKUP($B558,'Nguyên liệu'!$1:$1003,6,0)*E558/100</f>
        <v>2.0799999999999999E-2</v>
      </c>
      <c r="J558" s="19">
        <f>VLOOKUP($B558,'Nguyên liệu'!$1:$1003,7,0)*E558/100</f>
        <v>0</v>
      </c>
      <c r="K558" s="19">
        <f>VLOOKUP($B558,'Nguyên liệu'!$1:$1003,8,0)*E558/100</f>
        <v>0</v>
      </c>
      <c r="L558" s="19">
        <f>VLOOKUP($B558,'Nguyên liệu'!$1:$1003,9,0)*E558/100</f>
        <v>1.4400000000000001E-2</v>
      </c>
      <c r="M558" s="19">
        <f>VLOOKUP($B558,'Nguyên liệu'!$1:$1003,10,0)*E558/100</f>
        <v>0</v>
      </c>
    </row>
    <row r="559" spans="1:13" x14ac:dyDescent="0.25">
      <c r="A559" s="16"/>
      <c r="B559" s="17">
        <v>13005</v>
      </c>
      <c r="C559" s="16" t="str">
        <f>VLOOKUP($B559,'Nguyên liệu'!$1:$1003,2,0)</f>
        <v>Muối</v>
      </c>
      <c r="D559" s="18">
        <v>1</v>
      </c>
      <c r="E559" s="19">
        <f t="shared" si="101"/>
        <v>1</v>
      </c>
      <c r="F559" s="16">
        <f>VLOOKUP($B559,'Nguyên liệu'!$1:$1003,3,0)</f>
        <v>0</v>
      </c>
      <c r="G559" s="19">
        <f>VLOOKUP($B559,'Nguyên liệu'!$1:$1003,4,0)*D559/100</f>
        <v>0</v>
      </c>
      <c r="H559" s="19">
        <f>VLOOKUP($B559,'Nguyên liệu'!$1:$1003,5,0)*E559/100</f>
        <v>0</v>
      </c>
      <c r="I559" s="19">
        <f>VLOOKUP($B559,'Nguyên liệu'!$1:$1003,6,0)*E559/100</f>
        <v>0</v>
      </c>
      <c r="J559" s="19">
        <f>VLOOKUP($B559,'Nguyên liệu'!$1:$1003,7,0)*E559/100</f>
        <v>0</v>
      </c>
      <c r="K559" s="19">
        <f>VLOOKUP($B559,'Nguyên liệu'!$1:$1003,8,0)*E559/100</f>
        <v>0</v>
      </c>
      <c r="L559" s="19">
        <f>VLOOKUP($B559,'Nguyên liệu'!$1:$1003,9,0)*E559/100</f>
        <v>0</v>
      </c>
      <c r="M559" s="19">
        <f>VLOOKUP($B559,'Nguyên liệu'!$1:$1003,10,0)*E559/100</f>
        <v>0</v>
      </c>
    </row>
    <row r="560" spans="1:13" x14ac:dyDescent="0.25">
      <c r="A560" s="16"/>
      <c r="B560" s="17">
        <v>13022</v>
      </c>
      <c r="C560" s="16" t="str">
        <f>VLOOKUP($B560,'Nguyên liệu'!$1:$1003,2,0)</f>
        <v>Xì dầu</v>
      </c>
      <c r="D560" s="18">
        <v>5</v>
      </c>
      <c r="E560" s="19">
        <f t="shared" si="101"/>
        <v>5</v>
      </c>
      <c r="F560" s="16">
        <f>VLOOKUP($B560,'Nguyên liệu'!$1:$1003,3,0)</f>
        <v>0</v>
      </c>
      <c r="G560" s="19">
        <f>VLOOKUP($B560,'Nguyên liệu'!$1:$1003,4,0)*D560/100</f>
        <v>2.65</v>
      </c>
      <c r="H560" s="19">
        <f>VLOOKUP($B560,'Nguyên liệu'!$1:$1003,5,0)*E560/100</f>
        <v>0.315</v>
      </c>
      <c r="I560" s="19">
        <f>VLOOKUP($B560,'Nguyên liệu'!$1:$1003,6,0)*E560/100</f>
        <v>0.315</v>
      </c>
      <c r="J560" s="19">
        <f>VLOOKUP($B560,'Nguyên liệu'!$1:$1003,7,0)*E560/100</f>
        <v>2E-3</v>
      </c>
      <c r="K560" s="19">
        <f>VLOOKUP($B560,'Nguyên liệu'!$1:$1003,8,0)*E560/100</f>
        <v>2E-3</v>
      </c>
      <c r="L560" s="19">
        <f>VLOOKUP($B560,'Nguyên liệu'!$1:$1003,9,0)*E560/100</f>
        <v>0.04</v>
      </c>
      <c r="M560" s="19">
        <f>VLOOKUP($B560,'Nguyên liệu'!$1:$1003,10,0)*E560/100</f>
        <v>0</v>
      </c>
    </row>
    <row r="561" spans="1:13" x14ac:dyDescent="0.25">
      <c r="A561" s="16"/>
      <c r="B561" s="20" t="s">
        <v>33</v>
      </c>
      <c r="C561" s="16">
        <f>VLOOKUP($B561,'Nguyên liệu'!$1:$1003,2,0)</f>
        <v>0</v>
      </c>
      <c r="D561" s="21">
        <v>0</v>
      </c>
      <c r="E561" s="19">
        <f t="shared" si="101"/>
        <v>0</v>
      </c>
      <c r="F561" s="16">
        <f>VLOOKUP($B561,'Nguyên liệu'!$1:$1003,3,0)</f>
        <v>0</v>
      </c>
      <c r="G561" s="19">
        <f>VLOOKUP($B561,'Nguyên liệu'!$1:$1003,4,0)*D561/100</f>
        <v>0</v>
      </c>
      <c r="H561" s="19">
        <f>VLOOKUP($B561,'Nguyên liệu'!$1:$1003,5,0)*E561/100</f>
        <v>0</v>
      </c>
      <c r="I561" s="19">
        <f>VLOOKUP($B561,'Nguyên liệu'!$1:$1003,6,0)*E561/100</f>
        <v>0</v>
      </c>
      <c r="J561" s="19">
        <f>VLOOKUP($B561,'Nguyên liệu'!$1:$1003,7,0)*E561/100</f>
        <v>0</v>
      </c>
      <c r="K561" s="19">
        <f>VLOOKUP($B561,'Nguyên liệu'!$1:$1003,8,0)*E561/100</f>
        <v>0</v>
      </c>
      <c r="L561" s="19">
        <f>VLOOKUP($B561,'Nguyên liệu'!$1:$1003,9,0)*E561/100</f>
        <v>0</v>
      </c>
      <c r="M561" s="19">
        <f>VLOOKUP($B561,'Nguyên liệu'!$1:$1003,10,0)*E561/100</f>
        <v>0</v>
      </c>
    </row>
    <row r="562" spans="1:13" x14ac:dyDescent="0.25">
      <c r="A562" s="16"/>
      <c r="B562" s="20" t="s">
        <v>33</v>
      </c>
      <c r="C562" s="16">
        <f>VLOOKUP($B562,'Nguyên liệu'!$1:$1003,2,0)</f>
        <v>0</v>
      </c>
      <c r="D562" s="21">
        <v>0</v>
      </c>
      <c r="E562" s="19">
        <f t="shared" si="101"/>
        <v>0</v>
      </c>
      <c r="F562" s="16">
        <f>VLOOKUP($B562,'Nguyên liệu'!$1:$1003,3,0)</f>
        <v>0</v>
      </c>
      <c r="G562" s="19">
        <f>VLOOKUP($B562,'Nguyên liệu'!$1:$1003,4,0)*D562/100</f>
        <v>0</v>
      </c>
      <c r="H562" s="19">
        <f>VLOOKUP($B562,'Nguyên liệu'!$1:$1003,5,0)*E562/100</f>
        <v>0</v>
      </c>
      <c r="I562" s="19">
        <f>VLOOKUP($B562,'Nguyên liệu'!$1:$1003,6,0)*E562/100</f>
        <v>0</v>
      </c>
      <c r="J562" s="19">
        <f>VLOOKUP($B562,'Nguyên liệu'!$1:$1003,7,0)*E562/100</f>
        <v>0</v>
      </c>
      <c r="K562" s="19">
        <f>VLOOKUP($B562,'Nguyên liệu'!$1:$1003,8,0)*E562/100</f>
        <v>0</v>
      </c>
      <c r="L562" s="19">
        <f>VLOOKUP($B562,'Nguyên liệu'!$1:$1003,9,0)*E562/100</f>
        <v>0</v>
      </c>
      <c r="M562" s="19">
        <f>VLOOKUP($B562,'Nguyên liệu'!$1:$1003,10,0)*E562/100</f>
        <v>0</v>
      </c>
    </row>
    <row r="563" spans="1:13" x14ac:dyDescent="0.25">
      <c r="A563" s="13" t="s">
        <v>686</v>
      </c>
      <c r="B563" s="14"/>
      <c r="C563" s="14" t="str">
        <f>VLOOKUP(A563,Sheet2!$1:$1012,2,0)</f>
        <v>Bún măng vịt</v>
      </c>
      <c r="D563" s="15">
        <f t="shared" ref="D563:M563" si="102">SUM(D564:D573)</f>
        <v>100</v>
      </c>
      <c r="E563" s="15">
        <f t="shared" si="102"/>
        <v>77.52</v>
      </c>
      <c r="F563" s="15">
        <f t="shared" si="102"/>
        <v>174</v>
      </c>
      <c r="G563" s="15">
        <f t="shared" si="102"/>
        <v>80.309999999999988</v>
      </c>
      <c r="H563" s="15">
        <f t="shared" si="102"/>
        <v>2.2538600000000004</v>
      </c>
      <c r="I563" s="15">
        <f t="shared" si="102"/>
        <v>0.65185999999999999</v>
      </c>
      <c r="J563" s="15">
        <f t="shared" si="102"/>
        <v>2.0245799999999998</v>
      </c>
      <c r="K563" s="15">
        <f t="shared" si="102"/>
        <v>6.2579999999999997E-2</v>
      </c>
      <c r="L563" s="15">
        <f t="shared" si="102"/>
        <v>0.5809399999999999</v>
      </c>
      <c r="M563" s="15">
        <f t="shared" si="102"/>
        <v>6.84</v>
      </c>
    </row>
    <row r="564" spans="1:13" x14ac:dyDescent="0.25">
      <c r="A564" s="16"/>
      <c r="B564" s="17">
        <v>1020</v>
      </c>
      <c r="C564" s="16" t="str">
        <f>VLOOKUP($B564,'Nguyên liệu'!$1:$1003,2,0)</f>
        <v>Bún tươi</v>
      </c>
      <c r="D564" s="18">
        <v>20</v>
      </c>
      <c r="E564" s="19">
        <f t="shared" ref="E564:E573" si="103">D564*(100-F564)%</f>
        <v>20</v>
      </c>
      <c r="F564" s="16">
        <f>VLOOKUP($B564,'Nguyên liệu'!$1:$1003,3,0)</f>
        <v>0</v>
      </c>
      <c r="G564" s="19">
        <f>VLOOKUP($B564,'Nguyên liệu'!$1:$1003,4,0)*D564/100</f>
        <v>22</v>
      </c>
      <c r="H564" s="19">
        <f>VLOOKUP($B564,'Nguyên liệu'!$1:$1003,5,0)*E564/100</f>
        <v>0.34</v>
      </c>
      <c r="I564" s="19">
        <f>VLOOKUP($B564,'Nguyên liệu'!$1:$1003,6,0)*E564/100</f>
        <v>0.34</v>
      </c>
      <c r="J564" s="19">
        <f>VLOOKUP($B564,'Nguyên liệu'!$1:$1003,7,0)*E564/100</f>
        <v>0</v>
      </c>
      <c r="K564" s="19">
        <f>VLOOKUP($B564,'Nguyên liệu'!$1:$1003,8,0)*E564/100</f>
        <v>0</v>
      </c>
      <c r="L564" s="19">
        <f>VLOOKUP($B564,'Nguyên liệu'!$1:$1003,9,0)*E564/100</f>
        <v>0.1</v>
      </c>
      <c r="M564" s="19">
        <f>VLOOKUP($B564,'Nguyên liệu'!$1:$1003,10,0)*E564/100</f>
        <v>0</v>
      </c>
    </row>
    <row r="565" spans="1:13" x14ac:dyDescent="0.25">
      <c r="A565" s="16"/>
      <c r="B565" s="17">
        <v>4053</v>
      </c>
      <c r="C565" s="16" t="str">
        <f>VLOOKUP($B565,'Nguyên liệu'!$1:$1003,2,0)</f>
        <v>Măng tre</v>
      </c>
      <c r="D565" s="18">
        <v>20</v>
      </c>
      <c r="E565" s="19">
        <f t="shared" si="103"/>
        <v>10</v>
      </c>
      <c r="F565" s="16">
        <f>VLOOKUP($B565,'Nguyên liệu'!$1:$1003,3,0)</f>
        <v>50</v>
      </c>
      <c r="G565" s="19">
        <f>VLOOKUP($B565,'Nguyên liệu'!$1:$1003,4,0)*D565/100</f>
        <v>3</v>
      </c>
      <c r="H565" s="19">
        <f>VLOOKUP($B565,'Nguyên liệu'!$1:$1003,5,0)*E565/100</f>
        <v>0.17</v>
      </c>
      <c r="I565" s="19">
        <f>VLOOKUP($B565,'Nguyên liệu'!$1:$1003,6,0)*E565/100</f>
        <v>0.17</v>
      </c>
      <c r="J565" s="19">
        <f>VLOOKUP($B565,'Nguyên liệu'!$1:$1003,7,0)*E565/100</f>
        <v>0.03</v>
      </c>
      <c r="K565" s="19">
        <f>VLOOKUP($B565,'Nguyên liệu'!$1:$1003,8,0)*E565/100</f>
        <v>0.03</v>
      </c>
      <c r="L565" s="19">
        <f>VLOOKUP($B565,'Nguyên liệu'!$1:$1003,9,0)*E565/100</f>
        <v>0.41</v>
      </c>
      <c r="M565" s="19">
        <f>VLOOKUP($B565,'Nguyên liệu'!$1:$1003,10,0)*E565/100</f>
        <v>0</v>
      </c>
    </row>
    <row r="566" spans="1:13" x14ac:dyDescent="0.25">
      <c r="A566" s="16"/>
      <c r="B566" s="17">
        <v>7028</v>
      </c>
      <c r="C566" s="16" t="str">
        <f>VLOOKUP($B566,'Nguyên liệu'!$1:$1003,2,0)</f>
        <v>Thịt vịt</v>
      </c>
      <c r="D566" s="18">
        <v>20</v>
      </c>
      <c r="E566" s="19">
        <f t="shared" si="103"/>
        <v>9</v>
      </c>
      <c r="F566" s="16">
        <f>VLOOKUP($B566,'Nguyên liệu'!$1:$1003,3,0)</f>
        <v>55</v>
      </c>
      <c r="G566" s="19">
        <f>VLOOKUP($B566,'Nguyên liệu'!$1:$1003,4,0)*D566/100</f>
        <v>53.4</v>
      </c>
      <c r="H566" s="19">
        <f>VLOOKUP($B566,'Nguyên liệu'!$1:$1003,5,0)*E566/100</f>
        <v>1.6020000000000001</v>
      </c>
      <c r="I566" s="19">
        <f>VLOOKUP($B566,'Nguyên liệu'!$1:$1003,6,0)*E566/100</f>
        <v>0</v>
      </c>
      <c r="J566" s="19">
        <f>VLOOKUP($B566,'Nguyên liệu'!$1:$1003,7,0)*E566/100</f>
        <v>1.9620000000000002</v>
      </c>
      <c r="K566" s="19">
        <f>VLOOKUP($B566,'Nguyên liệu'!$1:$1003,8,0)*E566/100</f>
        <v>0</v>
      </c>
      <c r="L566" s="19">
        <f>VLOOKUP($B566,'Nguyên liệu'!$1:$1003,9,0)*E566/100</f>
        <v>0</v>
      </c>
      <c r="M566" s="19">
        <f>VLOOKUP($B566,'Nguyên liệu'!$1:$1003,10,0)*E566/100</f>
        <v>6.84</v>
      </c>
    </row>
    <row r="567" spans="1:13" x14ac:dyDescent="0.25">
      <c r="A567" s="16"/>
      <c r="B567" s="17">
        <v>1000</v>
      </c>
      <c r="C567" s="16" t="str">
        <f>VLOOKUP($B567,'Nguyên liệu'!$1:$1003,2,0)</f>
        <v>Nước</v>
      </c>
      <c r="D567" s="18">
        <v>30</v>
      </c>
      <c r="E567" s="19">
        <f t="shared" si="103"/>
        <v>30</v>
      </c>
      <c r="F567" s="16">
        <f>VLOOKUP($B567,'Nguyên liệu'!$1:$1003,3,0)</f>
        <v>0</v>
      </c>
      <c r="G567" s="19">
        <f>VLOOKUP($B567,'Nguyên liệu'!$1:$1003,4,0)*D567/100</f>
        <v>0</v>
      </c>
      <c r="H567" s="19">
        <f>VLOOKUP($B567,'Nguyên liệu'!$1:$1003,5,0)*E567/100</f>
        <v>0</v>
      </c>
      <c r="I567" s="19">
        <f>VLOOKUP($B567,'Nguyên liệu'!$1:$1003,6,0)*E567/100</f>
        <v>0</v>
      </c>
      <c r="J567" s="19">
        <f>VLOOKUP($B567,'Nguyên liệu'!$1:$1003,7,0)*E567/100</f>
        <v>0</v>
      </c>
      <c r="K567" s="19">
        <f>VLOOKUP($B567,'Nguyên liệu'!$1:$1003,8,0)*E567/100</f>
        <v>0</v>
      </c>
      <c r="L567" s="19">
        <f>VLOOKUP($B567,'Nguyên liệu'!$1:$1003,9,0)*E567/100</f>
        <v>0</v>
      </c>
      <c r="M567" s="19">
        <f>VLOOKUP($B567,'Nguyên liệu'!$1:$1003,10,0)*E567/100</f>
        <v>0</v>
      </c>
    </row>
    <row r="568" spans="1:13" x14ac:dyDescent="0.25">
      <c r="A568" s="16"/>
      <c r="B568" s="17">
        <v>4038</v>
      </c>
      <c r="C568" s="16" t="str">
        <f>VLOOKUP($B568,'Nguyên liệu'!$1:$1003,2,0)</f>
        <v>Hành lá (hành hoa)</v>
      </c>
      <c r="D568" s="18">
        <v>1</v>
      </c>
      <c r="E568" s="19">
        <f t="shared" si="103"/>
        <v>0.8</v>
      </c>
      <c r="F568" s="16">
        <f>VLOOKUP($B568,'Nguyên liệu'!$1:$1003,3,0)</f>
        <v>20</v>
      </c>
      <c r="G568" s="19">
        <f>VLOOKUP($B568,'Nguyên liệu'!$1:$1003,4,0)*D568/100</f>
        <v>0.22</v>
      </c>
      <c r="H568" s="19">
        <f>VLOOKUP($B568,'Nguyên liệu'!$1:$1003,5,0)*E568/100</f>
        <v>1.04E-2</v>
      </c>
      <c r="I568" s="19">
        <f>VLOOKUP($B568,'Nguyên liệu'!$1:$1003,6,0)*E568/100</f>
        <v>1.04E-2</v>
      </c>
      <c r="J568" s="19">
        <f>VLOOKUP($B568,'Nguyên liệu'!$1:$1003,7,0)*E568/100</f>
        <v>0</v>
      </c>
      <c r="K568" s="19">
        <f>VLOOKUP($B568,'Nguyên liệu'!$1:$1003,8,0)*E568/100</f>
        <v>0</v>
      </c>
      <c r="L568" s="19">
        <f>VLOOKUP($B568,'Nguyên liệu'!$1:$1003,9,0)*E568/100</f>
        <v>7.2000000000000007E-3</v>
      </c>
      <c r="M568" s="19">
        <f>VLOOKUP($B568,'Nguyên liệu'!$1:$1003,10,0)*E568/100</f>
        <v>0</v>
      </c>
    </row>
    <row r="569" spans="1:13" x14ac:dyDescent="0.25">
      <c r="A569" s="16"/>
      <c r="B569" s="17">
        <v>4081</v>
      </c>
      <c r="C569" s="16" t="str">
        <f>VLOOKUP($B569,'Nguyên liệu'!$1:$1003,2,0)</f>
        <v>Rau mùi</v>
      </c>
      <c r="D569" s="18">
        <v>2</v>
      </c>
      <c r="E569" s="19">
        <f t="shared" si="103"/>
        <v>1.7</v>
      </c>
      <c r="F569" s="16">
        <f>VLOOKUP($B569,'Nguyên liệu'!$1:$1003,3,0)</f>
        <v>15</v>
      </c>
      <c r="G569" s="19">
        <f>VLOOKUP($B569,'Nguyên liệu'!$1:$1003,4,0)*D569/100</f>
        <v>0.32</v>
      </c>
      <c r="H569" s="19">
        <f>VLOOKUP($B569,'Nguyên liệu'!$1:$1003,5,0)*E569/100</f>
        <v>4.4199999999999996E-2</v>
      </c>
      <c r="I569" s="19">
        <f>VLOOKUP($B569,'Nguyên liệu'!$1:$1003,6,0)*E569/100</f>
        <v>4.4199999999999996E-2</v>
      </c>
      <c r="J569" s="19">
        <f>VLOOKUP($B569,'Nguyên liệu'!$1:$1003,7,0)*E569/100</f>
        <v>8.5000000000000006E-3</v>
      </c>
      <c r="K569" s="19">
        <f>VLOOKUP($B569,'Nguyên liệu'!$1:$1003,8,0)*E569/100</f>
        <v>8.5000000000000006E-3</v>
      </c>
      <c r="L569" s="19">
        <f>VLOOKUP($B569,'Nguyên liệu'!$1:$1003,9,0)*E569/100</f>
        <v>3.0600000000000002E-2</v>
      </c>
      <c r="M569" s="19">
        <f>VLOOKUP($B569,'Nguyên liệu'!$1:$1003,10,0)*E569/100</f>
        <v>0</v>
      </c>
    </row>
    <row r="570" spans="1:13" x14ac:dyDescent="0.25">
      <c r="A570" s="16"/>
      <c r="B570" s="17">
        <v>4090</v>
      </c>
      <c r="C570" s="16" t="str">
        <f>VLOOKUP($B570,'Nguyên liệu'!$1:$1003,2,0)</f>
        <v>Rau sà lách</v>
      </c>
      <c r="D570" s="18">
        <v>5</v>
      </c>
      <c r="E570" s="19">
        <f t="shared" si="103"/>
        <v>4.5</v>
      </c>
      <c r="F570" s="16">
        <f>VLOOKUP($B570,'Nguyên liệu'!$1:$1003,3,0)</f>
        <v>10</v>
      </c>
      <c r="G570" s="19">
        <f>VLOOKUP($B570,'Nguyên liệu'!$1:$1003,4,0)*D570/100</f>
        <v>0.85</v>
      </c>
      <c r="H570" s="19">
        <f>VLOOKUP($B570,'Nguyên liệu'!$1:$1003,5,0)*E570/100</f>
        <v>6.7500000000000004E-2</v>
      </c>
      <c r="I570" s="19">
        <f>VLOOKUP($B570,'Nguyên liệu'!$1:$1003,6,0)*E570/100</f>
        <v>6.7500000000000004E-2</v>
      </c>
      <c r="J570" s="19">
        <f>VLOOKUP($B570,'Nguyên liệu'!$1:$1003,7,0)*E570/100</f>
        <v>1.8000000000000002E-2</v>
      </c>
      <c r="K570" s="19">
        <f>VLOOKUP($B570,'Nguyên liệu'!$1:$1003,8,0)*E570/100</f>
        <v>1.8000000000000002E-2</v>
      </c>
      <c r="L570" s="19">
        <f>VLOOKUP($B570,'Nguyên liệu'!$1:$1003,9,0)*E570/100</f>
        <v>2.2499999999999999E-2</v>
      </c>
      <c r="M570" s="19">
        <f>VLOOKUP($B570,'Nguyên liệu'!$1:$1003,10,0)*E570/100</f>
        <v>0</v>
      </c>
    </row>
    <row r="571" spans="1:13" x14ac:dyDescent="0.25">
      <c r="A571" s="16"/>
      <c r="B571" s="17">
        <v>4037</v>
      </c>
      <c r="C571" s="16" t="str">
        <f>VLOOKUP($B571,'Nguyên liệu'!$1:$1003,2,0)</f>
        <v>Hành củ tươi</v>
      </c>
      <c r="D571" s="18">
        <v>2</v>
      </c>
      <c r="E571" s="19">
        <f t="shared" si="103"/>
        <v>1.52</v>
      </c>
      <c r="F571" s="16">
        <f>VLOOKUP($B571,'Nguyên liệu'!$1:$1003,3,0)</f>
        <v>24</v>
      </c>
      <c r="G571" s="19">
        <f>VLOOKUP($B571,'Nguyên liệu'!$1:$1003,4,0)*D571/100</f>
        <v>0.52</v>
      </c>
      <c r="H571" s="19">
        <f>VLOOKUP($B571,'Nguyên liệu'!$1:$1003,5,0)*E571/100</f>
        <v>1.9760000000000003E-2</v>
      </c>
      <c r="I571" s="19">
        <f>VLOOKUP($B571,'Nguyên liệu'!$1:$1003,6,0)*E571/100</f>
        <v>1.9760000000000003E-2</v>
      </c>
      <c r="J571" s="19">
        <f>VLOOKUP($B571,'Nguyên liệu'!$1:$1003,7,0)*E571/100</f>
        <v>6.0800000000000012E-3</v>
      </c>
      <c r="K571" s="19">
        <f>VLOOKUP($B571,'Nguyên liệu'!$1:$1003,8,0)*E571/100</f>
        <v>6.0800000000000012E-3</v>
      </c>
      <c r="L571" s="19">
        <f>VLOOKUP($B571,'Nguyên liệu'!$1:$1003,9,0)*E571/100</f>
        <v>1.0639999999999998E-2</v>
      </c>
      <c r="M571" s="19">
        <f>VLOOKUP($B571,'Nguyên liệu'!$1:$1003,10,0)*E571/100</f>
        <v>0</v>
      </c>
    </row>
    <row r="572" spans="1:13" x14ac:dyDescent="0.25">
      <c r="A572" s="16"/>
      <c r="B572" s="20" t="s">
        <v>33</v>
      </c>
      <c r="C572" s="16">
        <f>VLOOKUP($B572,'Nguyên liệu'!$1:$1003,2,0)</f>
        <v>0</v>
      </c>
      <c r="D572" s="21">
        <v>0</v>
      </c>
      <c r="E572" s="19">
        <f t="shared" si="103"/>
        <v>0</v>
      </c>
      <c r="F572" s="16">
        <f>VLOOKUP($B572,'Nguyên liệu'!$1:$1003,3,0)</f>
        <v>0</v>
      </c>
      <c r="G572" s="19">
        <f>VLOOKUP($B572,'Nguyên liệu'!$1:$1003,4,0)*D572/100</f>
        <v>0</v>
      </c>
      <c r="H572" s="19">
        <f>VLOOKUP($B572,'Nguyên liệu'!$1:$1003,5,0)*E572/100</f>
        <v>0</v>
      </c>
      <c r="I572" s="19">
        <f>VLOOKUP($B572,'Nguyên liệu'!$1:$1003,6,0)*E572/100</f>
        <v>0</v>
      </c>
      <c r="J572" s="19">
        <f>VLOOKUP($B572,'Nguyên liệu'!$1:$1003,7,0)*E572/100</f>
        <v>0</v>
      </c>
      <c r="K572" s="19">
        <f>VLOOKUP($B572,'Nguyên liệu'!$1:$1003,8,0)*E572/100</f>
        <v>0</v>
      </c>
      <c r="L572" s="19">
        <f>VLOOKUP($B572,'Nguyên liệu'!$1:$1003,9,0)*E572/100</f>
        <v>0</v>
      </c>
      <c r="M572" s="19">
        <f>VLOOKUP($B572,'Nguyên liệu'!$1:$1003,10,0)*E572/100</f>
        <v>0</v>
      </c>
    </row>
    <row r="573" spans="1:13" x14ac:dyDescent="0.25">
      <c r="A573" s="16"/>
      <c r="B573" s="20" t="s">
        <v>33</v>
      </c>
      <c r="C573" s="16">
        <f>VLOOKUP($B573,'Nguyên liệu'!$1:$1003,2,0)</f>
        <v>0</v>
      </c>
      <c r="D573" s="21">
        <v>0</v>
      </c>
      <c r="E573" s="19">
        <f t="shared" si="103"/>
        <v>0</v>
      </c>
      <c r="F573" s="16">
        <f>VLOOKUP($B573,'Nguyên liệu'!$1:$1003,3,0)</f>
        <v>0</v>
      </c>
      <c r="G573" s="19">
        <f>VLOOKUP($B573,'Nguyên liệu'!$1:$1003,4,0)*D573/100</f>
        <v>0</v>
      </c>
      <c r="H573" s="19">
        <f>VLOOKUP($B573,'Nguyên liệu'!$1:$1003,5,0)*E573/100</f>
        <v>0</v>
      </c>
      <c r="I573" s="19">
        <f>VLOOKUP($B573,'Nguyên liệu'!$1:$1003,6,0)*E573/100</f>
        <v>0</v>
      </c>
      <c r="J573" s="19">
        <f>VLOOKUP($B573,'Nguyên liệu'!$1:$1003,7,0)*E573/100</f>
        <v>0</v>
      </c>
      <c r="K573" s="19">
        <f>VLOOKUP($B573,'Nguyên liệu'!$1:$1003,8,0)*E573/100</f>
        <v>0</v>
      </c>
      <c r="L573" s="19">
        <f>VLOOKUP($B573,'Nguyên liệu'!$1:$1003,9,0)*E573/100</f>
        <v>0</v>
      </c>
      <c r="M573" s="19">
        <f>VLOOKUP($B573,'Nguyên liệu'!$1:$1003,10,0)*E573/100</f>
        <v>0</v>
      </c>
    </row>
    <row r="574" spans="1:13" x14ac:dyDescent="0.25">
      <c r="A574" s="13" t="s">
        <v>688</v>
      </c>
      <c r="B574" s="14"/>
      <c r="C574" s="14" t="str">
        <f>VLOOKUP(A574,Sheet2!$1:$1012,2,0)</f>
        <v>Gà chiên nước mắm</v>
      </c>
      <c r="D574" s="15">
        <f t="shared" ref="D574:M574" si="104">SUM(D575:D584)</f>
        <v>100</v>
      </c>
      <c r="E574" s="15">
        <f t="shared" si="104"/>
        <v>67.739999999999995</v>
      </c>
      <c r="F574" s="15">
        <f t="shared" si="104"/>
        <v>114</v>
      </c>
      <c r="G574" s="15">
        <f t="shared" si="104"/>
        <v>342.72</v>
      </c>
      <c r="H574" s="15">
        <f t="shared" si="104"/>
        <v>6.2253600000000002</v>
      </c>
      <c r="I574" s="15">
        <f t="shared" si="104"/>
        <v>0.12396000000000001</v>
      </c>
      <c r="J574" s="15">
        <f t="shared" si="104"/>
        <v>23.729839999999999</v>
      </c>
      <c r="K574" s="15">
        <f t="shared" si="104"/>
        <v>19.95654</v>
      </c>
      <c r="L574" s="15">
        <f t="shared" si="104"/>
        <v>5.1040000000000002E-2</v>
      </c>
      <c r="M574" s="15">
        <f t="shared" si="104"/>
        <v>21.6</v>
      </c>
    </row>
    <row r="575" spans="1:13" x14ac:dyDescent="0.25">
      <c r="A575" s="16"/>
      <c r="B575" s="17">
        <v>7013</v>
      </c>
      <c r="C575" s="16" t="str">
        <f>VLOOKUP($B575,'Nguyên liệu'!$1:$1003,2,0)</f>
        <v>Thịt gà ta</v>
      </c>
      <c r="D575" s="18">
        <v>60</v>
      </c>
      <c r="E575" s="19">
        <f t="shared" ref="E575:E584" si="105">D575*(100-F575)%</f>
        <v>28.799999999999997</v>
      </c>
      <c r="F575" s="16">
        <f>VLOOKUP($B575,'Nguyên liệu'!$1:$1003,3,0)</f>
        <v>52</v>
      </c>
      <c r="G575" s="19">
        <f>VLOOKUP($B575,'Nguyên liệu'!$1:$1003,4,0)*D575/100</f>
        <v>119.4</v>
      </c>
      <c r="H575" s="19">
        <f>VLOOKUP($B575,'Nguyên liệu'!$1:$1003,5,0)*E575/100</f>
        <v>5.8464</v>
      </c>
      <c r="I575" s="19">
        <f>VLOOKUP($B575,'Nguyên liệu'!$1:$1003,6,0)*E575/100</f>
        <v>0</v>
      </c>
      <c r="J575" s="19">
        <f>VLOOKUP($B575,'Nguyên liệu'!$1:$1003,7,0)*E575/100</f>
        <v>3.7727999999999997</v>
      </c>
      <c r="K575" s="19">
        <f>VLOOKUP($B575,'Nguyên liệu'!$1:$1003,8,0)*E575/100</f>
        <v>0</v>
      </c>
      <c r="L575" s="19">
        <f>VLOOKUP($B575,'Nguyên liệu'!$1:$1003,9,0)*E575/100</f>
        <v>0</v>
      </c>
      <c r="M575" s="19">
        <f>VLOOKUP($B575,'Nguyên liệu'!$1:$1003,10,0)*E575/100</f>
        <v>21.6</v>
      </c>
    </row>
    <row r="576" spans="1:13" x14ac:dyDescent="0.25">
      <c r="A576" s="16"/>
      <c r="B576" s="17">
        <v>6002</v>
      </c>
      <c r="C576" s="16" t="str">
        <f>VLOOKUP($B576,'Nguyên liệu'!$1:$1003,2,0)</f>
        <v>Dầu thảo mộc (lạc, vừng, cám...)</v>
      </c>
      <c r="D576" s="18">
        <v>20</v>
      </c>
      <c r="E576" s="19">
        <f t="shared" si="105"/>
        <v>20</v>
      </c>
      <c r="F576" s="16">
        <f>VLOOKUP($B576,'Nguyên liệu'!$1:$1003,3,0)</f>
        <v>0</v>
      </c>
      <c r="G576" s="19">
        <f>VLOOKUP($B576,'Nguyên liệu'!$1:$1003,4,0)*D576/100</f>
        <v>179.4</v>
      </c>
      <c r="H576" s="19">
        <f>VLOOKUP($B576,'Nguyên liệu'!$1:$1003,5,0)*E576/100</f>
        <v>0</v>
      </c>
      <c r="I576" s="19">
        <f>VLOOKUP($B576,'Nguyên liệu'!$1:$1003,6,0)*E576/100</f>
        <v>0</v>
      </c>
      <c r="J576" s="19">
        <f>VLOOKUP($B576,'Nguyên liệu'!$1:$1003,7,0)*E576/100</f>
        <v>19.940000000000001</v>
      </c>
      <c r="K576" s="19">
        <f>VLOOKUP($B576,'Nguyên liệu'!$1:$1003,8,0)*E576/100</f>
        <v>19.940000000000001</v>
      </c>
      <c r="L576" s="19">
        <f>VLOOKUP($B576,'Nguyên liệu'!$1:$1003,9,0)*E576/100</f>
        <v>0</v>
      </c>
      <c r="M576" s="19">
        <f>VLOOKUP($B576,'Nguyên liệu'!$1:$1003,10,0)*E576/100</f>
        <v>0</v>
      </c>
    </row>
    <row r="577" spans="1:13" x14ac:dyDescent="0.25">
      <c r="A577" s="16"/>
      <c r="B577" s="17">
        <v>13017</v>
      </c>
      <c r="C577" s="16" t="str">
        <f>VLOOKUP($B577,'Nguyên liệu'!$1:$1003,2,0)</f>
        <v>Nước mắm cá</v>
      </c>
      <c r="D577" s="18">
        <v>5</v>
      </c>
      <c r="E577" s="19">
        <f t="shared" si="105"/>
        <v>5</v>
      </c>
      <c r="F577" s="16">
        <f>VLOOKUP($B577,'Nguyên liệu'!$1:$1003,3,0)</f>
        <v>0</v>
      </c>
      <c r="G577" s="19">
        <f>VLOOKUP($B577,'Nguyên liệu'!$1:$1003,4,0)*D577/100</f>
        <v>1.75</v>
      </c>
      <c r="H577" s="19">
        <f>VLOOKUP($B577,'Nguyên liệu'!$1:$1003,5,0)*E577/100</f>
        <v>0.255</v>
      </c>
      <c r="I577" s="19">
        <f>VLOOKUP($B577,'Nguyên liệu'!$1:$1003,6,0)*E577/100</f>
        <v>0</v>
      </c>
      <c r="J577" s="19">
        <f>VLOOKUP($B577,'Nguyên liệu'!$1:$1003,7,0)*E577/100</f>
        <v>5.0000000000000001E-4</v>
      </c>
      <c r="K577" s="19">
        <f>VLOOKUP($B577,'Nguyên liệu'!$1:$1003,8,0)*E577/100</f>
        <v>0</v>
      </c>
      <c r="L577" s="19">
        <f>VLOOKUP($B577,'Nguyên liệu'!$1:$1003,9,0)*E577/100</f>
        <v>0</v>
      </c>
      <c r="M577" s="19">
        <f>VLOOKUP($B577,'Nguyên liệu'!$1:$1003,10,0)*E577/100</f>
        <v>0</v>
      </c>
    </row>
    <row r="578" spans="1:13" x14ac:dyDescent="0.25">
      <c r="A578" s="16"/>
      <c r="B578" s="17">
        <v>4103</v>
      </c>
      <c r="C578" s="16" t="str">
        <f>VLOOKUP($B578,'Nguyên liệu'!$1:$1003,2,0)</f>
        <v xml:space="preserve">Tỏi ta </v>
      </c>
      <c r="D578" s="18">
        <v>2</v>
      </c>
      <c r="E578" s="19">
        <f t="shared" si="105"/>
        <v>1.6</v>
      </c>
      <c r="F578" s="16">
        <f>VLOOKUP($B578,'Nguyên liệu'!$1:$1003,3,0)</f>
        <v>20</v>
      </c>
      <c r="G578" s="19">
        <f>VLOOKUP($B578,'Nguyên liệu'!$1:$1003,4,0)*D578/100</f>
        <v>2.42</v>
      </c>
      <c r="H578" s="19">
        <f>VLOOKUP($B578,'Nguyên liệu'!$1:$1003,5,0)*E578/100</f>
        <v>9.6000000000000016E-2</v>
      </c>
      <c r="I578" s="19">
        <f>VLOOKUP($B578,'Nguyên liệu'!$1:$1003,6,0)*E578/100</f>
        <v>9.6000000000000016E-2</v>
      </c>
      <c r="J578" s="19">
        <f>VLOOKUP($B578,'Nguyên liệu'!$1:$1003,7,0)*E578/100</f>
        <v>8.0000000000000002E-3</v>
      </c>
      <c r="K578" s="19">
        <f>VLOOKUP($B578,'Nguyên liệu'!$1:$1003,8,0)*E578/100</f>
        <v>8.0000000000000002E-3</v>
      </c>
      <c r="L578" s="19">
        <f>VLOOKUP($B578,'Nguyên liệu'!$1:$1003,9,0)*E578/100</f>
        <v>2.4000000000000004E-2</v>
      </c>
      <c r="M578" s="19">
        <f>VLOOKUP($B578,'Nguyên liệu'!$1:$1003,10,0)*E578/100</f>
        <v>0</v>
      </c>
    </row>
    <row r="579" spans="1:13" x14ac:dyDescent="0.25">
      <c r="A579" s="16"/>
      <c r="B579" s="17">
        <v>4061</v>
      </c>
      <c r="C579" s="16" t="str">
        <f>VLOOKUP($B579,'Nguyên liệu'!$1:$1003,2,0)</f>
        <v>Ớt đỏ to</v>
      </c>
      <c r="D579" s="18">
        <v>1</v>
      </c>
      <c r="E579" s="19">
        <f t="shared" si="105"/>
        <v>0.82</v>
      </c>
      <c r="F579" s="16">
        <f>VLOOKUP($B579,'Nguyên liệu'!$1:$1003,3,0)</f>
        <v>18</v>
      </c>
      <c r="G579" s="19">
        <f>VLOOKUP($B579,'Nguyên liệu'!$1:$1003,4,0)*D579/100</f>
        <v>0.23</v>
      </c>
      <c r="H579" s="19">
        <f>VLOOKUP($B579,'Nguyên liệu'!$1:$1003,5,0)*E579/100</f>
        <v>8.199999999999999E-3</v>
      </c>
      <c r="I579" s="19">
        <f>VLOOKUP($B579,'Nguyên liệu'!$1:$1003,6,0)*E579/100</f>
        <v>8.199999999999999E-3</v>
      </c>
      <c r="J579" s="19">
        <f>VLOOKUP($B579,'Nguyên liệu'!$1:$1003,7,0)*E579/100</f>
        <v>2.4599999999999995E-3</v>
      </c>
      <c r="K579" s="19">
        <f>VLOOKUP($B579,'Nguyên liệu'!$1:$1003,8,0)*E579/100</f>
        <v>2.4599999999999995E-3</v>
      </c>
      <c r="L579" s="19">
        <f>VLOOKUP($B579,'Nguyên liệu'!$1:$1003,9,0)*E579/100</f>
        <v>1.6399999999999998E-2</v>
      </c>
      <c r="M579" s="19">
        <f>VLOOKUP($B579,'Nguyên liệu'!$1:$1003,10,0)*E579/100</f>
        <v>0</v>
      </c>
    </row>
    <row r="580" spans="1:13" x14ac:dyDescent="0.25">
      <c r="A580" s="16"/>
      <c r="B580" s="17">
        <v>12013</v>
      </c>
      <c r="C580" s="16" t="str">
        <f>VLOOKUP($B580,'Nguyên liệu'!$1:$1003,2,0)</f>
        <v>Đường cát</v>
      </c>
      <c r="D580" s="18">
        <v>10</v>
      </c>
      <c r="E580" s="19">
        <f t="shared" si="105"/>
        <v>10</v>
      </c>
      <c r="F580" s="16">
        <f>VLOOKUP($B580,'Nguyên liệu'!$1:$1003,3,0)</f>
        <v>0</v>
      </c>
      <c r="G580" s="19">
        <f>VLOOKUP($B580,'Nguyên liệu'!$1:$1003,4,0)*D580/100</f>
        <v>39</v>
      </c>
      <c r="H580" s="19">
        <f>VLOOKUP($B580,'Nguyên liệu'!$1:$1003,5,0)*E580/100</f>
        <v>0</v>
      </c>
      <c r="I580" s="19">
        <f>VLOOKUP($B580,'Nguyên liệu'!$1:$1003,6,0)*E580/100</f>
        <v>0</v>
      </c>
      <c r="J580" s="19">
        <f>VLOOKUP($B580,'Nguyên liệu'!$1:$1003,7,0)*E580/100</f>
        <v>0</v>
      </c>
      <c r="K580" s="19">
        <f>VLOOKUP($B580,'Nguyên liệu'!$1:$1003,8,0)*E580/100</f>
        <v>0</v>
      </c>
      <c r="L580" s="19">
        <f>VLOOKUP($B580,'Nguyên liệu'!$1:$1003,9,0)*E580/100</f>
        <v>0</v>
      </c>
      <c r="M580" s="19">
        <f>VLOOKUP($B580,'Nguyên liệu'!$1:$1003,10,0)*E580/100</f>
        <v>0</v>
      </c>
    </row>
    <row r="581" spans="1:13" x14ac:dyDescent="0.25">
      <c r="A581" s="16"/>
      <c r="B581" s="17">
        <v>4037</v>
      </c>
      <c r="C581" s="16" t="str">
        <f>VLOOKUP($B581,'Nguyên liệu'!$1:$1003,2,0)</f>
        <v>Hành củ tươi</v>
      </c>
      <c r="D581" s="18">
        <v>2</v>
      </c>
      <c r="E581" s="19">
        <f t="shared" si="105"/>
        <v>1.52</v>
      </c>
      <c r="F581" s="16">
        <f>VLOOKUP($B581,'Nguyên liệu'!$1:$1003,3,0)</f>
        <v>24</v>
      </c>
      <c r="G581" s="19">
        <f>VLOOKUP($B581,'Nguyên liệu'!$1:$1003,4,0)*D581/100</f>
        <v>0.52</v>
      </c>
      <c r="H581" s="19">
        <f>VLOOKUP($B581,'Nguyên liệu'!$1:$1003,5,0)*E581/100</f>
        <v>1.9760000000000003E-2</v>
      </c>
      <c r="I581" s="19">
        <f>VLOOKUP($B581,'Nguyên liệu'!$1:$1003,6,0)*E581/100</f>
        <v>1.9760000000000003E-2</v>
      </c>
      <c r="J581" s="19">
        <f>VLOOKUP($B581,'Nguyên liệu'!$1:$1003,7,0)*E581/100</f>
        <v>6.0800000000000012E-3</v>
      </c>
      <c r="K581" s="19">
        <f>VLOOKUP($B581,'Nguyên liệu'!$1:$1003,8,0)*E581/100</f>
        <v>6.0800000000000012E-3</v>
      </c>
      <c r="L581" s="19">
        <f>VLOOKUP($B581,'Nguyên liệu'!$1:$1003,9,0)*E581/100</f>
        <v>1.0639999999999998E-2</v>
      </c>
      <c r="M581" s="19">
        <f>VLOOKUP($B581,'Nguyên liệu'!$1:$1003,10,0)*E581/100</f>
        <v>0</v>
      </c>
    </row>
    <row r="582" spans="1:13" x14ac:dyDescent="0.25">
      <c r="A582" s="16"/>
      <c r="B582" s="20" t="s">
        <v>33</v>
      </c>
      <c r="C582" s="16">
        <f>VLOOKUP($B582,'Nguyên liệu'!$1:$1003,2,0)</f>
        <v>0</v>
      </c>
      <c r="D582" s="21">
        <v>0</v>
      </c>
      <c r="E582" s="19">
        <f t="shared" si="105"/>
        <v>0</v>
      </c>
      <c r="F582" s="16">
        <f>VLOOKUP($B582,'Nguyên liệu'!$1:$1003,3,0)</f>
        <v>0</v>
      </c>
      <c r="G582" s="19">
        <f>VLOOKUP($B582,'Nguyên liệu'!$1:$1003,4,0)*D582/100</f>
        <v>0</v>
      </c>
      <c r="H582" s="19">
        <f>VLOOKUP($B582,'Nguyên liệu'!$1:$1003,5,0)*E582/100</f>
        <v>0</v>
      </c>
      <c r="I582" s="19">
        <f>VLOOKUP($B582,'Nguyên liệu'!$1:$1003,6,0)*E582/100</f>
        <v>0</v>
      </c>
      <c r="J582" s="19">
        <f>VLOOKUP($B582,'Nguyên liệu'!$1:$1003,7,0)*E582/100</f>
        <v>0</v>
      </c>
      <c r="K582" s="19">
        <f>VLOOKUP($B582,'Nguyên liệu'!$1:$1003,8,0)*E582/100</f>
        <v>0</v>
      </c>
      <c r="L582" s="19">
        <f>VLOOKUP($B582,'Nguyên liệu'!$1:$1003,9,0)*E582/100</f>
        <v>0</v>
      </c>
      <c r="M582" s="19">
        <f>VLOOKUP($B582,'Nguyên liệu'!$1:$1003,10,0)*E582/100</f>
        <v>0</v>
      </c>
    </row>
    <row r="583" spans="1:13" x14ac:dyDescent="0.25">
      <c r="A583" s="16"/>
      <c r="B583" s="20" t="s">
        <v>33</v>
      </c>
      <c r="C583" s="16">
        <f>VLOOKUP($B583,'Nguyên liệu'!$1:$1003,2,0)</f>
        <v>0</v>
      </c>
      <c r="D583" s="21">
        <v>0</v>
      </c>
      <c r="E583" s="19">
        <f t="shared" si="105"/>
        <v>0</v>
      </c>
      <c r="F583" s="16">
        <f>VLOOKUP($B583,'Nguyên liệu'!$1:$1003,3,0)</f>
        <v>0</v>
      </c>
      <c r="G583" s="19">
        <f>VLOOKUP($B583,'Nguyên liệu'!$1:$1003,4,0)*D583/100</f>
        <v>0</v>
      </c>
      <c r="H583" s="19">
        <f>VLOOKUP($B583,'Nguyên liệu'!$1:$1003,5,0)*E583/100</f>
        <v>0</v>
      </c>
      <c r="I583" s="19">
        <f>VLOOKUP($B583,'Nguyên liệu'!$1:$1003,6,0)*E583/100</f>
        <v>0</v>
      </c>
      <c r="J583" s="19">
        <f>VLOOKUP($B583,'Nguyên liệu'!$1:$1003,7,0)*E583/100</f>
        <v>0</v>
      </c>
      <c r="K583" s="19">
        <f>VLOOKUP($B583,'Nguyên liệu'!$1:$1003,8,0)*E583/100</f>
        <v>0</v>
      </c>
      <c r="L583" s="19">
        <f>VLOOKUP($B583,'Nguyên liệu'!$1:$1003,9,0)*E583/100</f>
        <v>0</v>
      </c>
      <c r="M583" s="19">
        <f>VLOOKUP($B583,'Nguyên liệu'!$1:$1003,10,0)*E583/100</f>
        <v>0</v>
      </c>
    </row>
    <row r="584" spans="1:13" x14ac:dyDescent="0.25">
      <c r="A584" s="16"/>
      <c r="B584" s="20" t="s">
        <v>33</v>
      </c>
      <c r="C584" s="16">
        <f>VLOOKUP($B584,'Nguyên liệu'!$1:$1003,2,0)</f>
        <v>0</v>
      </c>
      <c r="D584" s="21">
        <v>0</v>
      </c>
      <c r="E584" s="19">
        <f t="shared" si="105"/>
        <v>0</v>
      </c>
      <c r="F584" s="16">
        <f>VLOOKUP($B584,'Nguyên liệu'!$1:$1003,3,0)</f>
        <v>0</v>
      </c>
      <c r="G584" s="19">
        <f>VLOOKUP($B584,'Nguyên liệu'!$1:$1003,4,0)*D584/100</f>
        <v>0</v>
      </c>
      <c r="H584" s="19">
        <f>VLOOKUP($B584,'Nguyên liệu'!$1:$1003,5,0)*E584/100</f>
        <v>0</v>
      </c>
      <c r="I584" s="19">
        <f>VLOOKUP($B584,'Nguyên liệu'!$1:$1003,6,0)*E584/100</f>
        <v>0</v>
      </c>
      <c r="J584" s="19">
        <f>VLOOKUP($B584,'Nguyên liệu'!$1:$1003,7,0)*E584/100</f>
        <v>0</v>
      </c>
      <c r="K584" s="19">
        <f>VLOOKUP($B584,'Nguyên liệu'!$1:$1003,8,0)*E584/100</f>
        <v>0</v>
      </c>
      <c r="L584" s="19">
        <f>VLOOKUP($B584,'Nguyên liệu'!$1:$1003,9,0)*E584/100</f>
        <v>0</v>
      </c>
      <c r="M584" s="19">
        <f>VLOOKUP($B584,'Nguyên liệu'!$1:$1003,10,0)*E584/100</f>
        <v>0</v>
      </c>
    </row>
    <row r="585" spans="1:13" x14ac:dyDescent="0.25">
      <c r="A585" s="13" t="s">
        <v>690</v>
      </c>
      <c r="B585" s="14"/>
      <c r="C585" s="14" t="str">
        <f>VLOOKUP(A585,Sheet2!$1:$1012,2,0)</f>
        <v>Chè thập cẩm</v>
      </c>
      <c r="D585" s="15">
        <f t="shared" ref="D585:M585" si="106">SUM(D586:D595)</f>
        <v>100</v>
      </c>
      <c r="E585" s="15">
        <f t="shared" si="106"/>
        <v>97.7</v>
      </c>
      <c r="F585" s="15">
        <f t="shared" si="106"/>
        <v>16</v>
      </c>
      <c r="G585" s="15">
        <f t="shared" si="106"/>
        <v>171.95</v>
      </c>
      <c r="H585" s="15">
        <f t="shared" si="106"/>
        <v>2.9651000000000001</v>
      </c>
      <c r="I585" s="15">
        <f t="shared" si="106"/>
        <v>2.9651000000000001</v>
      </c>
      <c r="J585" s="15">
        <f t="shared" si="106"/>
        <v>0.26739999999999997</v>
      </c>
      <c r="K585" s="15">
        <f t="shared" si="106"/>
        <v>0.26739999999999997</v>
      </c>
      <c r="L585" s="15">
        <f t="shared" si="106"/>
        <v>0.86680000000000001</v>
      </c>
      <c r="M585" s="15">
        <f t="shared" si="106"/>
        <v>0</v>
      </c>
    </row>
    <row r="586" spans="1:13" x14ac:dyDescent="0.25">
      <c r="A586" s="16"/>
      <c r="B586" s="17">
        <v>2010</v>
      </c>
      <c r="C586" s="16" t="str">
        <f>VLOOKUP($B586,'Nguyên liệu'!$1:$1003,2,0)</f>
        <v>Khoai môn</v>
      </c>
      <c r="D586" s="18">
        <v>15</v>
      </c>
      <c r="E586" s="19">
        <f t="shared" ref="E586:E595" si="107">D586*(100-F586)%</f>
        <v>12.9</v>
      </c>
      <c r="F586" s="16">
        <f>VLOOKUP($B586,'Nguyên liệu'!$1:$1003,3,0)</f>
        <v>14</v>
      </c>
      <c r="G586" s="19">
        <f>VLOOKUP($B586,'Nguyên liệu'!$1:$1003,4,0)*D586/100</f>
        <v>16.350000000000001</v>
      </c>
      <c r="H586" s="19">
        <f>VLOOKUP($B586,'Nguyên liệu'!$1:$1003,5,0)*E586/100</f>
        <v>0.19350000000000001</v>
      </c>
      <c r="I586" s="19">
        <f>VLOOKUP($B586,'Nguyên liệu'!$1:$1003,6,0)*E586/100</f>
        <v>0.19350000000000001</v>
      </c>
      <c r="J586" s="19">
        <f>VLOOKUP($B586,'Nguyên liệu'!$1:$1003,7,0)*E586/100</f>
        <v>2.58E-2</v>
      </c>
      <c r="K586" s="19">
        <f>VLOOKUP($B586,'Nguyên liệu'!$1:$1003,8,0)*E586/100</f>
        <v>2.58E-2</v>
      </c>
      <c r="L586" s="19">
        <f>VLOOKUP($B586,'Nguyên liệu'!$1:$1003,9,0)*E586/100</f>
        <v>0.15479999999999999</v>
      </c>
      <c r="M586" s="19">
        <f>VLOOKUP($B586,'Nguyên liệu'!$1:$1003,10,0)*E586/100</f>
        <v>0</v>
      </c>
    </row>
    <row r="587" spans="1:13" x14ac:dyDescent="0.25">
      <c r="A587" s="16"/>
      <c r="B587" s="17">
        <v>2017</v>
      </c>
      <c r="C587" s="16" t="str">
        <f>VLOOKUP($B587,'Nguyên liệu'!$1:$1003,2,0)</f>
        <v>Bột khoai lang</v>
      </c>
      <c r="D587" s="18">
        <v>15</v>
      </c>
      <c r="E587" s="19">
        <f t="shared" si="107"/>
        <v>15</v>
      </c>
      <c r="F587" s="16">
        <f>VLOOKUP($B587,'Nguyên liệu'!$1:$1003,3,0)</f>
        <v>0</v>
      </c>
      <c r="G587" s="19">
        <f>VLOOKUP($B587,'Nguyên liệu'!$1:$1003,4,0)*D587/100</f>
        <v>50.1</v>
      </c>
      <c r="H587" s="19">
        <f>VLOOKUP($B587,'Nguyên liệu'!$1:$1003,5,0)*E587/100</f>
        <v>0.33</v>
      </c>
      <c r="I587" s="19">
        <f>VLOOKUP($B587,'Nguyên liệu'!$1:$1003,6,0)*E587/100</f>
        <v>0.33</v>
      </c>
      <c r="J587" s="19">
        <f>VLOOKUP($B587,'Nguyên liệu'!$1:$1003,7,0)*E587/100</f>
        <v>7.4999999999999997E-2</v>
      </c>
      <c r="K587" s="19">
        <f>VLOOKUP($B587,'Nguyên liệu'!$1:$1003,8,0)*E587/100</f>
        <v>7.4999999999999997E-2</v>
      </c>
      <c r="L587" s="19">
        <f>VLOOKUP($B587,'Nguyên liệu'!$1:$1003,9,0)*E587/100</f>
        <v>0.24</v>
      </c>
      <c r="M587" s="19">
        <f>VLOOKUP($B587,'Nguyên liệu'!$1:$1003,10,0)*E587/100</f>
        <v>0</v>
      </c>
    </row>
    <row r="588" spans="1:13" x14ac:dyDescent="0.25">
      <c r="A588" s="16"/>
      <c r="B588" s="17">
        <v>2021</v>
      </c>
      <c r="C588" s="16" t="str">
        <f>VLOOKUP($B588,'Nguyên liệu'!$1:$1003,2,0)</f>
        <v>Bột sắn dây</v>
      </c>
      <c r="D588" s="18">
        <v>10</v>
      </c>
      <c r="E588" s="19">
        <f t="shared" si="107"/>
        <v>10</v>
      </c>
      <c r="F588" s="16">
        <f>VLOOKUP($B588,'Nguyên liệu'!$1:$1003,3,0)</f>
        <v>0</v>
      </c>
      <c r="G588" s="19">
        <f>VLOOKUP($B588,'Nguyên liệu'!$1:$1003,4,0)*D588/100</f>
        <v>34</v>
      </c>
      <c r="H588" s="19">
        <f>VLOOKUP($B588,'Nguyên liệu'!$1:$1003,5,0)*E588/100</f>
        <v>7.0000000000000007E-2</v>
      </c>
      <c r="I588" s="19">
        <f>VLOOKUP($B588,'Nguyên liệu'!$1:$1003,6,0)*E588/100</f>
        <v>7.0000000000000007E-2</v>
      </c>
      <c r="J588" s="19">
        <f>VLOOKUP($B588,'Nguyên liệu'!$1:$1003,7,0)*E588/100</f>
        <v>0</v>
      </c>
      <c r="K588" s="19">
        <f>VLOOKUP($B588,'Nguyên liệu'!$1:$1003,8,0)*E588/100</f>
        <v>0</v>
      </c>
      <c r="L588" s="19">
        <f>VLOOKUP($B588,'Nguyên liệu'!$1:$1003,9,0)*E588/100</f>
        <v>0.08</v>
      </c>
      <c r="M588" s="19">
        <f>VLOOKUP($B588,'Nguyên liệu'!$1:$1003,10,0)*E588/100</f>
        <v>0</v>
      </c>
    </row>
    <row r="589" spans="1:13" x14ac:dyDescent="0.25">
      <c r="A589" s="16"/>
      <c r="B589" s="17">
        <v>1000</v>
      </c>
      <c r="C589" s="16" t="str">
        <f>VLOOKUP($B589,'Nguyên liệu'!$1:$1003,2,0)</f>
        <v>Nước</v>
      </c>
      <c r="D589" s="18">
        <v>40</v>
      </c>
      <c r="E589" s="19">
        <f t="shared" si="107"/>
        <v>40</v>
      </c>
      <c r="F589" s="16">
        <f>VLOOKUP($B589,'Nguyên liệu'!$1:$1003,3,0)</f>
        <v>0</v>
      </c>
      <c r="G589" s="19">
        <f>VLOOKUP($B589,'Nguyên liệu'!$1:$1003,4,0)*D589/100</f>
        <v>0</v>
      </c>
      <c r="H589" s="19">
        <f>VLOOKUP($B589,'Nguyên liệu'!$1:$1003,5,0)*E589/100</f>
        <v>0</v>
      </c>
      <c r="I589" s="19">
        <f>VLOOKUP($B589,'Nguyên liệu'!$1:$1003,6,0)*E589/100</f>
        <v>0</v>
      </c>
      <c r="J589" s="19">
        <f>VLOOKUP($B589,'Nguyên liệu'!$1:$1003,7,0)*E589/100</f>
        <v>0</v>
      </c>
      <c r="K589" s="19">
        <f>VLOOKUP($B589,'Nguyên liệu'!$1:$1003,8,0)*E589/100</f>
        <v>0</v>
      </c>
      <c r="L589" s="19">
        <f>VLOOKUP($B589,'Nguyên liệu'!$1:$1003,9,0)*E589/100</f>
        <v>0</v>
      </c>
      <c r="M589" s="19">
        <f>VLOOKUP($B589,'Nguyên liệu'!$1:$1003,10,0)*E589/100</f>
        <v>0</v>
      </c>
    </row>
    <row r="590" spans="1:13" x14ac:dyDescent="0.25">
      <c r="A590" s="16"/>
      <c r="B590" s="17">
        <v>12013</v>
      </c>
      <c r="C590" s="16" t="str">
        <f>VLOOKUP($B590,'Nguyên liệu'!$1:$1003,2,0)</f>
        <v>Đường cát</v>
      </c>
      <c r="D590" s="18">
        <v>10</v>
      </c>
      <c r="E590" s="19">
        <f t="shared" si="107"/>
        <v>10</v>
      </c>
      <c r="F590" s="16">
        <f>VLOOKUP($B590,'Nguyên liệu'!$1:$1003,3,0)</f>
        <v>0</v>
      </c>
      <c r="G590" s="19">
        <f>VLOOKUP($B590,'Nguyên liệu'!$1:$1003,4,0)*D590/100</f>
        <v>39</v>
      </c>
      <c r="H590" s="19">
        <f>VLOOKUP($B590,'Nguyên liệu'!$1:$1003,5,0)*E590/100</f>
        <v>0</v>
      </c>
      <c r="I590" s="19">
        <f>VLOOKUP($B590,'Nguyên liệu'!$1:$1003,6,0)*E590/100</f>
        <v>0</v>
      </c>
      <c r="J590" s="19">
        <f>VLOOKUP($B590,'Nguyên liệu'!$1:$1003,7,0)*E590/100</f>
        <v>0</v>
      </c>
      <c r="K590" s="19">
        <f>VLOOKUP($B590,'Nguyên liệu'!$1:$1003,8,0)*E590/100</f>
        <v>0</v>
      </c>
      <c r="L590" s="19">
        <f>VLOOKUP($B590,'Nguyên liệu'!$1:$1003,9,0)*E590/100</f>
        <v>0</v>
      </c>
      <c r="M590" s="19">
        <f>VLOOKUP($B590,'Nguyên liệu'!$1:$1003,10,0)*E590/100</f>
        <v>0</v>
      </c>
    </row>
    <row r="591" spans="1:13" x14ac:dyDescent="0.25">
      <c r="A591" s="16"/>
      <c r="B591" s="17">
        <v>3004</v>
      </c>
      <c r="C591" s="16" t="str">
        <f>VLOOKUP($B591,'Nguyên liệu'!$1:$1003,2,0)</f>
        <v>Đậu đen (hạt)</v>
      </c>
      <c r="D591" s="18">
        <v>10</v>
      </c>
      <c r="E591" s="19">
        <f t="shared" si="107"/>
        <v>9.8000000000000007</v>
      </c>
      <c r="F591" s="16">
        <f>VLOOKUP($B591,'Nguyên liệu'!$1:$1003,3,0)</f>
        <v>2</v>
      </c>
      <c r="G591" s="19">
        <f>VLOOKUP($B591,'Nguyên liệu'!$1:$1003,4,0)*D591/100</f>
        <v>32.5</v>
      </c>
      <c r="H591" s="19">
        <f>VLOOKUP($B591,'Nguyên liệu'!$1:$1003,5,0)*E591/100</f>
        <v>2.3715999999999999</v>
      </c>
      <c r="I591" s="19">
        <f>VLOOKUP($B591,'Nguyên liệu'!$1:$1003,6,0)*E591/100</f>
        <v>2.3715999999999999</v>
      </c>
      <c r="J591" s="19">
        <f>VLOOKUP($B591,'Nguyên liệu'!$1:$1003,7,0)*E591/100</f>
        <v>0.1666</v>
      </c>
      <c r="K591" s="19">
        <f>VLOOKUP($B591,'Nguyên liệu'!$1:$1003,8,0)*E591/100</f>
        <v>0.1666</v>
      </c>
      <c r="L591" s="19">
        <f>VLOOKUP($B591,'Nguyên liệu'!$1:$1003,9,0)*E591/100</f>
        <v>0.39200000000000002</v>
      </c>
      <c r="M591" s="19">
        <f>VLOOKUP($B591,'Nguyên liệu'!$1:$1003,10,0)*E591/100</f>
        <v>0</v>
      </c>
    </row>
    <row r="592" spans="1:13" x14ac:dyDescent="0.25">
      <c r="A592" s="16"/>
      <c r="B592" s="20" t="s">
        <v>33</v>
      </c>
      <c r="C592" s="16">
        <f>VLOOKUP($B592,'Nguyên liệu'!$1:$1003,2,0)</f>
        <v>0</v>
      </c>
      <c r="D592" s="21">
        <v>0</v>
      </c>
      <c r="E592" s="19">
        <f t="shared" si="107"/>
        <v>0</v>
      </c>
      <c r="F592" s="16">
        <f>VLOOKUP($B592,'Nguyên liệu'!$1:$1003,3,0)</f>
        <v>0</v>
      </c>
      <c r="G592" s="19">
        <f>VLOOKUP($B592,'Nguyên liệu'!$1:$1003,4,0)*D592/100</f>
        <v>0</v>
      </c>
      <c r="H592" s="19">
        <f>VLOOKUP($B592,'Nguyên liệu'!$1:$1003,5,0)*E592/100</f>
        <v>0</v>
      </c>
      <c r="I592" s="19">
        <f>VLOOKUP($B592,'Nguyên liệu'!$1:$1003,6,0)*E592/100</f>
        <v>0</v>
      </c>
      <c r="J592" s="19">
        <f>VLOOKUP($B592,'Nguyên liệu'!$1:$1003,7,0)*E592/100</f>
        <v>0</v>
      </c>
      <c r="K592" s="19">
        <f>VLOOKUP($B592,'Nguyên liệu'!$1:$1003,8,0)*E592/100</f>
        <v>0</v>
      </c>
      <c r="L592" s="19">
        <f>VLOOKUP($B592,'Nguyên liệu'!$1:$1003,9,0)*E592/100</f>
        <v>0</v>
      </c>
      <c r="M592" s="19">
        <f>VLOOKUP($B592,'Nguyên liệu'!$1:$1003,10,0)*E592/100</f>
        <v>0</v>
      </c>
    </row>
    <row r="593" spans="1:13" x14ac:dyDescent="0.25">
      <c r="A593" s="16"/>
      <c r="B593" s="20" t="s">
        <v>33</v>
      </c>
      <c r="C593" s="16">
        <f>VLOOKUP($B593,'Nguyên liệu'!$1:$1003,2,0)</f>
        <v>0</v>
      </c>
      <c r="D593" s="21">
        <v>0</v>
      </c>
      <c r="E593" s="19">
        <f t="shared" si="107"/>
        <v>0</v>
      </c>
      <c r="F593" s="16">
        <f>VLOOKUP($B593,'Nguyên liệu'!$1:$1003,3,0)</f>
        <v>0</v>
      </c>
      <c r="G593" s="19">
        <f>VLOOKUP($B593,'Nguyên liệu'!$1:$1003,4,0)*D593/100</f>
        <v>0</v>
      </c>
      <c r="H593" s="19">
        <f>VLOOKUP($B593,'Nguyên liệu'!$1:$1003,5,0)*E593/100</f>
        <v>0</v>
      </c>
      <c r="I593" s="19">
        <f>VLOOKUP($B593,'Nguyên liệu'!$1:$1003,6,0)*E593/100</f>
        <v>0</v>
      </c>
      <c r="J593" s="19">
        <f>VLOOKUP($B593,'Nguyên liệu'!$1:$1003,7,0)*E593/100</f>
        <v>0</v>
      </c>
      <c r="K593" s="19">
        <f>VLOOKUP($B593,'Nguyên liệu'!$1:$1003,8,0)*E593/100</f>
        <v>0</v>
      </c>
      <c r="L593" s="19">
        <f>VLOOKUP($B593,'Nguyên liệu'!$1:$1003,9,0)*E593/100</f>
        <v>0</v>
      </c>
      <c r="M593" s="19">
        <f>VLOOKUP($B593,'Nguyên liệu'!$1:$1003,10,0)*E593/100</f>
        <v>0</v>
      </c>
    </row>
    <row r="594" spans="1:13" x14ac:dyDescent="0.25">
      <c r="A594" s="16"/>
      <c r="B594" s="20" t="s">
        <v>33</v>
      </c>
      <c r="C594" s="16">
        <f>VLOOKUP($B594,'Nguyên liệu'!$1:$1003,2,0)</f>
        <v>0</v>
      </c>
      <c r="D594" s="21">
        <v>0</v>
      </c>
      <c r="E594" s="19">
        <f t="shared" si="107"/>
        <v>0</v>
      </c>
      <c r="F594" s="16">
        <f>VLOOKUP($B594,'Nguyên liệu'!$1:$1003,3,0)</f>
        <v>0</v>
      </c>
      <c r="G594" s="19">
        <f>VLOOKUP($B594,'Nguyên liệu'!$1:$1003,4,0)*D594/100</f>
        <v>0</v>
      </c>
      <c r="H594" s="19">
        <f>VLOOKUP($B594,'Nguyên liệu'!$1:$1003,5,0)*E594/100</f>
        <v>0</v>
      </c>
      <c r="I594" s="19">
        <f>VLOOKUP($B594,'Nguyên liệu'!$1:$1003,6,0)*E594/100</f>
        <v>0</v>
      </c>
      <c r="J594" s="19">
        <f>VLOOKUP($B594,'Nguyên liệu'!$1:$1003,7,0)*E594/100</f>
        <v>0</v>
      </c>
      <c r="K594" s="19">
        <f>VLOOKUP($B594,'Nguyên liệu'!$1:$1003,8,0)*E594/100</f>
        <v>0</v>
      </c>
      <c r="L594" s="19">
        <f>VLOOKUP($B594,'Nguyên liệu'!$1:$1003,9,0)*E594/100</f>
        <v>0</v>
      </c>
      <c r="M594" s="19">
        <f>VLOOKUP($B594,'Nguyên liệu'!$1:$1003,10,0)*E594/100</f>
        <v>0</v>
      </c>
    </row>
    <row r="595" spans="1:13" x14ac:dyDescent="0.25">
      <c r="A595" s="16"/>
      <c r="B595" s="20" t="s">
        <v>33</v>
      </c>
      <c r="C595" s="16">
        <f>VLOOKUP($B595,'Nguyên liệu'!$1:$1003,2,0)</f>
        <v>0</v>
      </c>
      <c r="D595" s="21">
        <v>0</v>
      </c>
      <c r="E595" s="19">
        <f t="shared" si="107"/>
        <v>0</v>
      </c>
      <c r="F595" s="16">
        <f>VLOOKUP($B595,'Nguyên liệu'!$1:$1003,3,0)</f>
        <v>0</v>
      </c>
      <c r="G595" s="19">
        <f>VLOOKUP($B595,'Nguyên liệu'!$1:$1003,4,0)*D595/100</f>
        <v>0</v>
      </c>
      <c r="H595" s="19">
        <f>VLOOKUP($B595,'Nguyên liệu'!$1:$1003,5,0)*E595/100</f>
        <v>0</v>
      </c>
      <c r="I595" s="19">
        <f>VLOOKUP($B595,'Nguyên liệu'!$1:$1003,6,0)*E595/100</f>
        <v>0</v>
      </c>
      <c r="J595" s="19">
        <f>VLOOKUP($B595,'Nguyên liệu'!$1:$1003,7,0)*E595/100</f>
        <v>0</v>
      </c>
      <c r="K595" s="19">
        <f>VLOOKUP($B595,'Nguyên liệu'!$1:$1003,8,0)*E595/100</f>
        <v>0</v>
      </c>
      <c r="L595" s="19">
        <f>VLOOKUP($B595,'Nguyên liệu'!$1:$1003,9,0)*E595/100</f>
        <v>0</v>
      </c>
      <c r="M595" s="19">
        <f>VLOOKUP($B595,'Nguyên liệu'!$1:$1003,10,0)*E595/100</f>
        <v>0</v>
      </c>
    </row>
    <row r="596" spans="1:13" x14ac:dyDescent="0.25">
      <c r="A596" s="13" t="s">
        <v>692</v>
      </c>
      <c r="B596" s="14"/>
      <c r="C596" s="14" t="str">
        <f>VLOOKUP(A596,Sheet2!$1:$1012,2,0)</f>
        <v>Chè đậu xanh</v>
      </c>
      <c r="D596" s="15">
        <f t="shared" ref="D596:M596" si="108">SUM(D597:D606)</f>
        <v>100</v>
      </c>
      <c r="E596" s="15">
        <f t="shared" si="108"/>
        <v>99.6</v>
      </c>
      <c r="F596" s="15">
        <f t="shared" si="108"/>
        <v>2</v>
      </c>
      <c r="G596" s="15">
        <f t="shared" si="108"/>
        <v>182.6</v>
      </c>
      <c r="H596" s="15">
        <f t="shared" si="108"/>
        <v>4.5864000000000003</v>
      </c>
      <c r="I596" s="15">
        <f t="shared" si="108"/>
        <v>4.5864000000000003</v>
      </c>
      <c r="J596" s="15">
        <f t="shared" si="108"/>
        <v>0.47039999999999998</v>
      </c>
      <c r="K596" s="15">
        <f t="shared" si="108"/>
        <v>0.47039999999999998</v>
      </c>
      <c r="L596" s="15">
        <f t="shared" si="108"/>
        <v>0.92120000000000002</v>
      </c>
      <c r="M596" s="15">
        <f t="shared" si="108"/>
        <v>0</v>
      </c>
    </row>
    <row r="597" spans="1:13" x14ac:dyDescent="0.25">
      <c r="A597" s="16"/>
      <c r="B597" s="17">
        <v>3010</v>
      </c>
      <c r="C597" s="16" t="str">
        <f>VLOOKUP($B597,'Nguyên liệu'!$1:$1003,2,0)</f>
        <v>Đậu xanh ( đậu tắt)</v>
      </c>
      <c r="D597" s="18">
        <v>20</v>
      </c>
      <c r="E597" s="19">
        <f t="shared" ref="E597:E606" si="109">D597*(100-F597)%</f>
        <v>19.600000000000001</v>
      </c>
      <c r="F597" s="16">
        <f>VLOOKUP($B597,'Nguyên liệu'!$1:$1003,3,0)</f>
        <v>2</v>
      </c>
      <c r="G597" s="19">
        <f>VLOOKUP($B597,'Nguyên liệu'!$1:$1003,4,0)*D597/100</f>
        <v>65.599999999999994</v>
      </c>
      <c r="H597" s="19">
        <f>VLOOKUP($B597,'Nguyên liệu'!$1:$1003,5,0)*E597/100</f>
        <v>4.5864000000000003</v>
      </c>
      <c r="I597" s="19">
        <f>VLOOKUP($B597,'Nguyên liệu'!$1:$1003,6,0)*E597/100</f>
        <v>4.5864000000000003</v>
      </c>
      <c r="J597" s="19">
        <f>VLOOKUP($B597,'Nguyên liệu'!$1:$1003,7,0)*E597/100</f>
        <v>0.47039999999999998</v>
      </c>
      <c r="K597" s="19">
        <f>VLOOKUP($B597,'Nguyên liệu'!$1:$1003,8,0)*E597/100</f>
        <v>0.47039999999999998</v>
      </c>
      <c r="L597" s="19">
        <f>VLOOKUP($B597,'Nguyên liệu'!$1:$1003,9,0)*E597/100</f>
        <v>0.92120000000000002</v>
      </c>
      <c r="M597" s="19">
        <f>VLOOKUP($B597,'Nguyên liệu'!$1:$1003,10,0)*E597/100</f>
        <v>0</v>
      </c>
    </row>
    <row r="598" spans="1:13" x14ac:dyDescent="0.25">
      <c r="A598" s="16"/>
      <c r="B598" s="17">
        <v>12013</v>
      </c>
      <c r="C598" s="16" t="str">
        <f>VLOOKUP($B598,'Nguyên liệu'!$1:$1003,2,0)</f>
        <v>Đường cát</v>
      </c>
      <c r="D598" s="18">
        <v>30</v>
      </c>
      <c r="E598" s="19">
        <f t="shared" si="109"/>
        <v>30</v>
      </c>
      <c r="F598" s="16">
        <f>VLOOKUP($B598,'Nguyên liệu'!$1:$1003,3,0)</f>
        <v>0</v>
      </c>
      <c r="G598" s="19">
        <f>VLOOKUP($B598,'Nguyên liệu'!$1:$1003,4,0)*D598/100</f>
        <v>117</v>
      </c>
      <c r="H598" s="19">
        <f>VLOOKUP($B598,'Nguyên liệu'!$1:$1003,5,0)*E598/100</f>
        <v>0</v>
      </c>
      <c r="I598" s="19">
        <f>VLOOKUP($B598,'Nguyên liệu'!$1:$1003,6,0)*E598/100</f>
        <v>0</v>
      </c>
      <c r="J598" s="19">
        <f>VLOOKUP($B598,'Nguyên liệu'!$1:$1003,7,0)*E598/100</f>
        <v>0</v>
      </c>
      <c r="K598" s="19">
        <f>VLOOKUP($B598,'Nguyên liệu'!$1:$1003,8,0)*E598/100</f>
        <v>0</v>
      </c>
      <c r="L598" s="19">
        <f>VLOOKUP($B598,'Nguyên liệu'!$1:$1003,9,0)*E598/100</f>
        <v>0</v>
      </c>
      <c r="M598" s="19">
        <f>VLOOKUP($B598,'Nguyên liệu'!$1:$1003,10,0)*E598/100</f>
        <v>0</v>
      </c>
    </row>
    <row r="599" spans="1:13" x14ac:dyDescent="0.25">
      <c r="A599" s="16"/>
      <c r="B599" s="17">
        <v>1000</v>
      </c>
      <c r="C599" s="16" t="str">
        <f>VLOOKUP($B599,'Nguyên liệu'!$1:$1003,2,0)</f>
        <v>Nước</v>
      </c>
      <c r="D599" s="18">
        <v>50</v>
      </c>
      <c r="E599" s="19">
        <f t="shared" si="109"/>
        <v>50</v>
      </c>
      <c r="F599" s="16">
        <f>VLOOKUP($B599,'Nguyên liệu'!$1:$1003,3,0)</f>
        <v>0</v>
      </c>
      <c r="G599" s="19">
        <f>VLOOKUP($B599,'Nguyên liệu'!$1:$1003,4,0)*D599/100</f>
        <v>0</v>
      </c>
      <c r="H599" s="19">
        <f>VLOOKUP($B599,'Nguyên liệu'!$1:$1003,5,0)*E599/100</f>
        <v>0</v>
      </c>
      <c r="I599" s="19">
        <f>VLOOKUP($B599,'Nguyên liệu'!$1:$1003,6,0)*E599/100</f>
        <v>0</v>
      </c>
      <c r="J599" s="19">
        <f>VLOOKUP($B599,'Nguyên liệu'!$1:$1003,7,0)*E599/100</f>
        <v>0</v>
      </c>
      <c r="K599" s="19">
        <f>VLOOKUP($B599,'Nguyên liệu'!$1:$1003,8,0)*E599/100</f>
        <v>0</v>
      </c>
      <c r="L599" s="19">
        <f>VLOOKUP($B599,'Nguyên liệu'!$1:$1003,9,0)*E599/100</f>
        <v>0</v>
      </c>
      <c r="M599" s="19">
        <f>VLOOKUP($B599,'Nguyên liệu'!$1:$1003,10,0)*E599/100</f>
        <v>0</v>
      </c>
    </row>
    <row r="600" spans="1:13" x14ac:dyDescent="0.25">
      <c r="A600" s="16"/>
      <c r="B600" s="20" t="s">
        <v>33</v>
      </c>
      <c r="C600" s="16">
        <f>VLOOKUP($B600,'Nguyên liệu'!$1:$1003,2,0)</f>
        <v>0</v>
      </c>
      <c r="D600" s="21">
        <v>0</v>
      </c>
      <c r="E600" s="19">
        <f t="shared" si="109"/>
        <v>0</v>
      </c>
      <c r="F600" s="16">
        <f>VLOOKUP($B600,'Nguyên liệu'!$1:$1003,3,0)</f>
        <v>0</v>
      </c>
      <c r="G600" s="19">
        <f>VLOOKUP($B600,'Nguyên liệu'!$1:$1003,4,0)*D600/100</f>
        <v>0</v>
      </c>
      <c r="H600" s="19">
        <f>VLOOKUP($B600,'Nguyên liệu'!$1:$1003,5,0)*E600/100</f>
        <v>0</v>
      </c>
      <c r="I600" s="19">
        <f>VLOOKUP($B600,'Nguyên liệu'!$1:$1003,6,0)*E600/100</f>
        <v>0</v>
      </c>
      <c r="J600" s="19">
        <f>VLOOKUP($B600,'Nguyên liệu'!$1:$1003,7,0)*E600/100</f>
        <v>0</v>
      </c>
      <c r="K600" s="19">
        <f>VLOOKUP($B600,'Nguyên liệu'!$1:$1003,8,0)*E600/100</f>
        <v>0</v>
      </c>
      <c r="L600" s="19">
        <f>VLOOKUP($B600,'Nguyên liệu'!$1:$1003,9,0)*E600/100</f>
        <v>0</v>
      </c>
      <c r="M600" s="19">
        <f>VLOOKUP($B600,'Nguyên liệu'!$1:$1003,10,0)*E600/100</f>
        <v>0</v>
      </c>
    </row>
    <row r="601" spans="1:13" x14ac:dyDescent="0.25">
      <c r="A601" s="16"/>
      <c r="B601" s="20" t="s">
        <v>33</v>
      </c>
      <c r="C601" s="16">
        <f>VLOOKUP($B601,'Nguyên liệu'!$1:$1003,2,0)</f>
        <v>0</v>
      </c>
      <c r="D601" s="21">
        <v>0</v>
      </c>
      <c r="E601" s="19">
        <f t="shared" si="109"/>
        <v>0</v>
      </c>
      <c r="F601" s="16">
        <f>VLOOKUP($B601,'Nguyên liệu'!$1:$1003,3,0)</f>
        <v>0</v>
      </c>
      <c r="G601" s="19">
        <f>VLOOKUP($B601,'Nguyên liệu'!$1:$1003,4,0)*D601/100</f>
        <v>0</v>
      </c>
      <c r="H601" s="19">
        <f>VLOOKUP($B601,'Nguyên liệu'!$1:$1003,5,0)*E601/100</f>
        <v>0</v>
      </c>
      <c r="I601" s="19">
        <f>VLOOKUP($B601,'Nguyên liệu'!$1:$1003,6,0)*E601/100</f>
        <v>0</v>
      </c>
      <c r="J601" s="19">
        <f>VLOOKUP($B601,'Nguyên liệu'!$1:$1003,7,0)*E601/100</f>
        <v>0</v>
      </c>
      <c r="K601" s="19">
        <f>VLOOKUP($B601,'Nguyên liệu'!$1:$1003,8,0)*E601/100</f>
        <v>0</v>
      </c>
      <c r="L601" s="19">
        <f>VLOOKUP($B601,'Nguyên liệu'!$1:$1003,9,0)*E601/100</f>
        <v>0</v>
      </c>
      <c r="M601" s="19">
        <f>VLOOKUP($B601,'Nguyên liệu'!$1:$1003,10,0)*E601/100</f>
        <v>0</v>
      </c>
    </row>
    <row r="602" spans="1:13" x14ac:dyDescent="0.25">
      <c r="A602" s="16"/>
      <c r="B602" s="20" t="s">
        <v>33</v>
      </c>
      <c r="C602" s="16">
        <f>VLOOKUP($B602,'Nguyên liệu'!$1:$1003,2,0)</f>
        <v>0</v>
      </c>
      <c r="D602" s="21">
        <v>0</v>
      </c>
      <c r="E602" s="19">
        <f t="shared" si="109"/>
        <v>0</v>
      </c>
      <c r="F602" s="16">
        <f>VLOOKUP($B602,'Nguyên liệu'!$1:$1003,3,0)</f>
        <v>0</v>
      </c>
      <c r="G602" s="19">
        <f>VLOOKUP($B602,'Nguyên liệu'!$1:$1003,4,0)*D602/100</f>
        <v>0</v>
      </c>
      <c r="H602" s="19">
        <f>VLOOKUP($B602,'Nguyên liệu'!$1:$1003,5,0)*E602/100</f>
        <v>0</v>
      </c>
      <c r="I602" s="19">
        <f>VLOOKUP($B602,'Nguyên liệu'!$1:$1003,6,0)*E602/100</f>
        <v>0</v>
      </c>
      <c r="J602" s="19">
        <f>VLOOKUP($B602,'Nguyên liệu'!$1:$1003,7,0)*E602/100</f>
        <v>0</v>
      </c>
      <c r="K602" s="19">
        <f>VLOOKUP($B602,'Nguyên liệu'!$1:$1003,8,0)*E602/100</f>
        <v>0</v>
      </c>
      <c r="L602" s="19">
        <f>VLOOKUP($B602,'Nguyên liệu'!$1:$1003,9,0)*E602/100</f>
        <v>0</v>
      </c>
      <c r="M602" s="19">
        <f>VLOOKUP($B602,'Nguyên liệu'!$1:$1003,10,0)*E602/100</f>
        <v>0</v>
      </c>
    </row>
    <row r="603" spans="1:13" x14ac:dyDescent="0.25">
      <c r="A603" s="16"/>
      <c r="B603" s="20" t="s">
        <v>33</v>
      </c>
      <c r="C603" s="16">
        <f>VLOOKUP($B603,'Nguyên liệu'!$1:$1003,2,0)</f>
        <v>0</v>
      </c>
      <c r="D603" s="21">
        <v>0</v>
      </c>
      <c r="E603" s="19">
        <f t="shared" si="109"/>
        <v>0</v>
      </c>
      <c r="F603" s="16">
        <f>VLOOKUP($B603,'Nguyên liệu'!$1:$1003,3,0)</f>
        <v>0</v>
      </c>
      <c r="G603" s="19">
        <f>VLOOKUP($B603,'Nguyên liệu'!$1:$1003,4,0)*D603/100</f>
        <v>0</v>
      </c>
      <c r="H603" s="19">
        <f>VLOOKUP($B603,'Nguyên liệu'!$1:$1003,5,0)*E603/100</f>
        <v>0</v>
      </c>
      <c r="I603" s="19">
        <f>VLOOKUP($B603,'Nguyên liệu'!$1:$1003,6,0)*E603/100</f>
        <v>0</v>
      </c>
      <c r="J603" s="19">
        <f>VLOOKUP($B603,'Nguyên liệu'!$1:$1003,7,0)*E603/100</f>
        <v>0</v>
      </c>
      <c r="K603" s="19">
        <f>VLOOKUP($B603,'Nguyên liệu'!$1:$1003,8,0)*E603/100</f>
        <v>0</v>
      </c>
      <c r="L603" s="19">
        <f>VLOOKUP($B603,'Nguyên liệu'!$1:$1003,9,0)*E603/100</f>
        <v>0</v>
      </c>
      <c r="M603" s="19">
        <f>VLOOKUP($B603,'Nguyên liệu'!$1:$1003,10,0)*E603/100</f>
        <v>0</v>
      </c>
    </row>
    <row r="604" spans="1:13" x14ac:dyDescent="0.25">
      <c r="A604" s="16"/>
      <c r="B604" s="20" t="s">
        <v>33</v>
      </c>
      <c r="C604" s="16">
        <f>VLOOKUP($B604,'Nguyên liệu'!$1:$1003,2,0)</f>
        <v>0</v>
      </c>
      <c r="D604" s="21">
        <v>0</v>
      </c>
      <c r="E604" s="19">
        <f t="shared" si="109"/>
        <v>0</v>
      </c>
      <c r="F604" s="16">
        <f>VLOOKUP($B604,'Nguyên liệu'!$1:$1003,3,0)</f>
        <v>0</v>
      </c>
      <c r="G604" s="19">
        <f>VLOOKUP($B604,'Nguyên liệu'!$1:$1003,4,0)*D604/100</f>
        <v>0</v>
      </c>
      <c r="H604" s="19">
        <f>VLOOKUP($B604,'Nguyên liệu'!$1:$1003,5,0)*E604/100</f>
        <v>0</v>
      </c>
      <c r="I604" s="19">
        <f>VLOOKUP($B604,'Nguyên liệu'!$1:$1003,6,0)*E604/100</f>
        <v>0</v>
      </c>
      <c r="J604" s="19">
        <f>VLOOKUP($B604,'Nguyên liệu'!$1:$1003,7,0)*E604/100</f>
        <v>0</v>
      </c>
      <c r="K604" s="19">
        <f>VLOOKUP($B604,'Nguyên liệu'!$1:$1003,8,0)*E604/100</f>
        <v>0</v>
      </c>
      <c r="L604" s="19">
        <f>VLOOKUP($B604,'Nguyên liệu'!$1:$1003,9,0)*E604/100</f>
        <v>0</v>
      </c>
      <c r="M604" s="19">
        <f>VLOOKUP($B604,'Nguyên liệu'!$1:$1003,10,0)*E604/100</f>
        <v>0</v>
      </c>
    </row>
    <row r="605" spans="1:13" x14ac:dyDescent="0.25">
      <c r="A605" s="16"/>
      <c r="B605" s="20" t="s">
        <v>33</v>
      </c>
      <c r="C605" s="16">
        <f>VLOOKUP($B605,'Nguyên liệu'!$1:$1003,2,0)</f>
        <v>0</v>
      </c>
      <c r="D605" s="21">
        <v>0</v>
      </c>
      <c r="E605" s="19">
        <f t="shared" si="109"/>
        <v>0</v>
      </c>
      <c r="F605" s="16">
        <f>VLOOKUP($B605,'Nguyên liệu'!$1:$1003,3,0)</f>
        <v>0</v>
      </c>
      <c r="G605" s="19">
        <f>VLOOKUP($B605,'Nguyên liệu'!$1:$1003,4,0)*D605/100</f>
        <v>0</v>
      </c>
      <c r="H605" s="19">
        <f>VLOOKUP($B605,'Nguyên liệu'!$1:$1003,5,0)*E605/100</f>
        <v>0</v>
      </c>
      <c r="I605" s="19">
        <f>VLOOKUP($B605,'Nguyên liệu'!$1:$1003,6,0)*E605/100</f>
        <v>0</v>
      </c>
      <c r="J605" s="19">
        <f>VLOOKUP($B605,'Nguyên liệu'!$1:$1003,7,0)*E605/100</f>
        <v>0</v>
      </c>
      <c r="K605" s="19">
        <f>VLOOKUP($B605,'Nguyên liệu'!$1:$1003,8,0)*E605/100</f>
        <v>0</v>
      </c>
      <c r="L605" s="19">
        <f>VLOOKUP($B605,'Nguyên liệu'!$1:$1003,9,0)*E605/100</f>
        <v>0</v>
      </c>
      <c r="M605" s="19">
        <f>VLOOKUP($B605,'Nguyên liệu'!$1:$1003,10,0)*E605/100</f>
        <v>0</v>
      </c>
    </row>
    <row r="606" spans="1:13" x14ac:dyDescent="0.25">
      <c r="A606" s="16"/>
      <c r="B606" s="20" t="s">
        <v>33</v>
      </c>
      <c r="C606" s="16">
        <f>VLOOKUP($B606,'Nguyên liệu'!$1:$1003,2,0)</f>
        <v>0</v>
      </c>
      <c r="D606" s="21">
        <v>0</v>
      </c>
      <c r="E606" s="19">
        <f t="shared" si="109"/>
        <v>0</v>
      </c>
      <c r="F606" s="16">
        <f>VLOOKUP($B606,'Nguyên liệu'!$1:$1003,3,0)</f>
        <v>0</v>
      </c>
      <c r="G606" s="19">
        <f>VLOOKUP($B606,'Nguyên liệu'!$1:$1003,4,0)*D606/100</f>
        <v>0</v>
      </c>
      <c r="H606" s="19">
        <f>VLOOKUP($B606,'Nguyên liệu'!$1:$1003,5,0)*E606/100</f>
        <v>0</v>
      </c>
      <c r="I606" s="19">
        <f>VLOOKUP($B606,'Nguyên liệu'!$1:$1003,6,0)*E606/100</f>
        <v>0</v>
      </c>
      <c r="J606" s="19">
        <f>VLOOKUP($B606,'Nguyên liệu'!$1:$1003,7,0)*E606/100</f>
        <v>0</v>
      </c>
      <c r="K606" s="19">
        <f>VLOOKUP($B606,'Nguyên liệu'!$1:$1003,8,0)*E606/100</f>
        <v>0</v>
      </c>
      <c r="L606" s="19">
        <f>VLOOKUP($B606,'Nguyên liệu'!$1:$1003,9,0)*E606/100</f>
        <v>0</v>
      </c>
      <c r="M606" s="19">
        <f>VLOOKUP($B606,'Nguyên liệu'!$1:$1003,10,0)*E606/100</f>
        <v>0</v>
      </c>
    </row>
    <row r="607" spans="1:13" x14ac:dyDescent="0.25">
      <c r="A607" s="13" t="s">
        <v>694</v>
      </c>
      <c r="B607" s="14"/>
      <c r="C607" s="14" t="str">
        <f>VLOOKUP(A607,Sheet2!$1:$1012,2,0)</f>
        <v>Tép rang</v>
      </c>
      <c r="D607" s="15">
        <f t="shared" ref="D607:M607" si="110">SUM(D608:D617)</f>
        <v>100</v>
      </c>
      <c r="E607" s="15">
        <f t="shared" si="110"/>
        <v>94</v>
      </c>
      <c r="F607" s="15">
        <f t="shared" si="110"/>
        <v>28</v>
      </c>
      <c r="G607" s="15">
        <f t="shared" si="110"/>
        <v>145.42000000000002</v>
      </c>
      <c r="H607" s="15">
        <f t="shared" si="110"/>
        <v>8.3448000000000011</v>
      </c>
      <c r="I607" s="15">
        <f t="shared" si="110"/>
        <v>9.6000000000000016E-2</v>
      </c>
      <c r="J607" s="15">
        <f t="shared" si="110"/>
        <v>10.7522</v>
      </c>
      <c r="K607" s="15">
        <f t="shared" si="110"/>
        <v>9.9779999999999998</v>
      </c>
      <c r="L607" s="15">
        <f t="shared" si="110"/>
        <v>2.4000000000000004E-2</v>
      </c>
      <c r="M607" s="15">
        <f t="shared" si="110"/>
        <v>0</v>
      </c>
    </row>
    <row r="608" spans="1:13" x14ac:dyDescent="0.25">
      <c r="A608" s="16"/>
      <c r="B608" s="17">
        <v>8049</v>
      </c>
      <c r="C608" s="16" t="str">
        <f>VLOOKUP($B608,'Nguyên liệu'!$1:$1003,2,0)</f>
        <v>Tép gạo</v>
      </c>
      <c r="D608" s="18">
        <v>70</v>
      </c>
      <c r="E608" s="19">
        <f t="shared" ref="E608:E617" si="111">D608*(100-F608)%</f>
        <v>64.400000000000006</v>
      </c>
      <c r="F608" s="16">
        <f>VLOOKUP($B608,'Nguyên liệu'!$1:$1003,3,0)</f>
        <v>8</v>
      </c>
      <c r="G608" s="19">
        <f>VLOOKUP($B608,'Nguyên liệu'!$1:$1003,4,0)*D608/100</f>
        <v>40.6</v>
      </c>
      <c r="H608" s="19">
        <f>VLOOKUP($B608,'Nguyên liệu'!$1:$1003,5,0)*E608/100</f>
        <v>7.5348000000000006</v>
      </c>
      <c r="I608" s="19">
        <f>VLOOKUP($B608,'Nguyên liệu'!$1:$1003,6,0)*E608/100</f>
        <v>0</v>
      </c>
      <c r="J608" s="19">
        <f>VLOOKUP($B608,'Nguyên liệu'!$1:$1003,7,0)*E608/100</f>
        <v>0.77280000000000004</v>
      </c>
      <c r="K608" s="19">
        <f>VLOOKUP($B608,'Nguyên liệu'!$1:$1003,8,0)*E608/100</f>
        <v>0</v>
      </c>
      <c r="L608" s="19">
        <f>VLOOKUP($B608,'Nguyên liệu'!$1:$1003,9,0)*E608/100</f>
        <v>0</v>
      </c>
      <c r="M608" s="19">
        <f>VLOOKUP($B608,'Nguyên liệu'!$1:$1003,10,0)*E608/100</f>
        <v>0</v>
      </c>
    </row>
    <row r="609" spans="1:13" x14ac:dyDescent="0.25">
      <c r="A609" s="16"/>
      <c r="B609" s="17">
        <v>6002</v>
      </c>
      <c r="C609" s="16" t="str">
        <f>VLOOKUP($B609,'Nguyên liệu'!$1:$1003,2,0)</f>
        <v>Dầu thảo mộc (lạc, vừng, cám...)</v>
      </c>
      <c r="D609" s="18">
        <v>10</v>
      </c>
      <c r="E609" s="19">
        <f t="shared" si="111"/>
        <v>10</v>
      </c>
      <c r="F609" s="16">
        <f>VLOOKUP($B609,'Nguyên liệu'!$1:$1003,3,0)</f>
        <v>0</v>
      </c>
      <c r="G609" s="19">
        <f>VLOOKUP($B609,'Nguyên liệu'!$1:$1003,4,0)*D609/100</f>
        <v>89.7</v>
      </c>
      <c r="H609" s="19">
        <f>VLOOKUP($B609,'Nguyên liệu'!$1:$1003,5,0)*E609/100</f>
        <v>0</v>
      </c>
      <c r="I609" s="19">
        <f>VLOOKUP($B609,'Nguyên liệu'!$1:$1003,6,0)*E609/100</f>
        <v>0</v>
      </c>
      <c r="J609" s="19">
        <f>VLOOKUP($B609,'Nguyên liệu'!$1:$1003,7,0)*E609/100</f>
        <v>9.9700000000000006</v>
      </c>
      <c r="K609" s="19">
        <f>VLOOKUP($B609,'Nguyên liệu'!$1:$1003,8,0)*E609/100</f>
        <v>9.9700000000000006</v>
      </c>
      <c r="L609" s="19">
        <f>VLOOKUP($B609,'Nguyên liệu'!$1:$1003,9,0)*E609/100</f>
        <v>0</v>
      </c>
      <c r="M609" s="19">
        <f>VLOOKUP($B609,'Nguyên liệu'!$1:$1003,10,0)*E609/100</f>
        <v>0</v>
      </c>
    </row>
    <row r="610" spans="1:13" x14ac:dyDescent="0.25">
      <c r="A610" s="16"/>
      <c r="B610" s="17">
        <v>13005</v>
      </c>
      <c r="C610" s="16" t="str">
        <f>VLOOKUP($B610,'Nguyên liệu'!$1:$1003,2,0)</f>
        <v>Muối</v>
      </c>
      <c r="D610" s="18">
        <v>2</v>
      </c>
      <c r="E610" s="19">
        <f t="shared" si="111"/>
        <v>2</v>
      </c>
      <c r="F610" s="16">
        <f>VLOOKUP($B610,'Nguyên liệu'!$1:$1003,3,0)</f>
        <v>0</v>
      </c>
      <c r="G610" s="19">
        <f>VLOOKUP($B610,'Nguyên liệu'!$1:$1003,4,0)*D610/100</f>
        <v>0</v>
      </c>
      <c r="H610" s="19">
        <f>VLOOKUP($B610,'Nguyên liệu'!$1:$1003,5,0)*E610/100</f>
        <v>0</v>
      </c>
      <c r="I610" s="19">
        <f>VLOOKUP($B610,'Nguyên liệu'!$1:$1003,6,0)*E610/100</f>
        <v>0</v>
      </c>
      <c r="J610" s="19">
        <f>VLOOKUP($B610,'Nguyên liệu'!$1:$1003,7,0)*E610/100</f>
        <v>0</v>
      </c>
      <c r="K610" s="19">
        <f>VLOOKUP($B610,'Nguyên liệu'!$1:$1003,8,0)*E610/100</f>
        <v>0</v>
      </c>
      <c r="L610" s="19">
        <f>VLOOKUP($B610,'Nguyên liệu'!$1:$1003,9,0)*E610/100</f>
        <v>0</v>
      </c>
      <c r="M610" s="19">
        <f>VLOOKUP($B610,'Nguyên liệu'!$1:$1003,10,0)*E610/100</f>
        <v>0</v>
      </c>
    </row>
    <row r="611" spans="1:13" x14ac:dyDescent="0.25">
      <c r="A611" s="16"/>
      <c r="B611" s="17">
        <v>12013</v>
      </c>
      <c r="C611" s="16" t="str">
        <f>VLOOKUP($B611,'Nguyên liệu'!$1:$1003,2,0)</f>
        <v>Đường cát</v>
      </c>
      <c r="D611" s="18">
        <v>2</v>
      </c>
      <c r="E611" s="19">
        <f t="shared" si="111"/>
        <v>2</v>
      </c>
      <c r="F611" s="16">
        <f>VLOOKUP($B611,'Nguyên liệu'!$1:$1003,3,0)</f>
        <v>0</v>
      </c>
      <c r="G611" s="19">
        <f>VLOOKUP($B611,'Nguyên liệu'!$1:$1003,4,0)*D611/100</f>
        <v>7.8</v>
      </c>
      <c r="H611" s="19">
        <f>VLOOKUP($B611,'Nguyên liệu'!$1:$1003,5,0)*E611/100</f>
        <v>0</v>
      </c>
      <c r="I611" s="19">
        <f>VLOOKUP($B611,'Nguyên liệu'!$1:$1003,6,0)*E611/100</f>
        <v>0</v>
      </c>
      <c r="J611" s="19">
        <f>VLOOKUP($B611,'Nguyên liệu'!$1:$1003,7,0)*E611/100</f>
        <v>0</v>
      </c>
      <c r="K611" s="19">
        <f>VLOOKUP($B611,'Nguyên liệu'!$1:$1003,8,0)*E611/100</f>
        <v>0</v>
      </c>
      <c r="L611" s="19">
        <f>VLOOKUP($B611,'Nguyên liệu'!$1:$1003,9,0)*E611/100</f>
        <v>0</v>
      </c>
      <c r="M611" s="19">
        <f>VLOOKUP($B611,'Nguyên liệu'!$1:$1003,10,0)*E611/100</f>
        <v>0</v>
      </c>
    </row>
    <row r="612" spans="1:13" x14ac:dyDescent="0.25">
      <c r="A612" s="16"/>
      <c r="B612" s="17">
        <v>4103</v>
      </c>
      <c r="C612" s="16" t="str">
        <f>VLOOKUP($B612,'Nguyên liệu'!$1:$1003,2,0)</f>
        <v xml:space="preserve">Tỏi ta </v>
      </c>
      <c r="D612" s="18">
        <v>2</v>
      </c>
      <c r="E612" s="19">
        <f t="shared" si="111"/>
        <v>1.6</v>
      </c>
      <c r="F612" s="16">
        <f>VLOOKUP($B612,'Nguyên liệu'!$1:$1003,3,0)</f>
        <v>20</v>
      </c>
      <c r="G612" s="19">
        <f>VLOOKUP($B612,'Nguyên liệu'!$1:$1003,4,0)*D612/100</f>
        <v>2.42</v>
      </c>
      <c r="H612" s="19">
        <f>VLOOKUP($B612,'Nguyên liệu'!$1:$1003,5,0)*E612/100</f>
        <v>9.6000000000000016E-2</v>
      </c>
      <c r="I612" s="19">
        <f>VLOOKUP($B612,'Nguyên liệu'!$1:$1003,6,0)*E612/100</f>
        <v>9.6000000000000016E-2</v>
      </c>
      <c r="J612" s="19">
        <f>VLOOKUP($B612,'Nguyên liệu'!$1:$1003,7,0)*E612/100</f>
        <v>8.0000000000000002E-3</v>
      </c>
      <c r="K612" s="19">
        <f>VLOOKUP($B612,'Nguyên liệu'!$1:$1003,8,0)*E612/100</f>
        <v>8.0000000000000002E-3</v>
      </c>
      <c r="L612" s="19">
        <f>VLOOKUP($B612,'Nguyên liệu'!$1:$1003,9,0)*E612/100</f>
        <v>2.4000000000000004E-2</v>
      </c>
      <c r="M612" s="19">
        <f>VLOOKUP($B612,'Nguyên liệu'!$1:$1003,10,0)*E612/100</f>
        <v>0</v>
      </c>
    </row>
    <row r="613" spans="1:13" x14ac:dyDescent="0.25">
      <c r="A613" s="16"/>
      <c r="B613" s="17">
        <v>13017</v>
      </c>
      <c r="C613" s="16" t="str">
        <f>VLOOKUP($B613,'Nguyên liệu'!$1:$1003,2,0)</f>
        <v>Nước mắm cá</v>
      </c>
      <c r="D613" s="18">
        <v>14</v>
      </c>
      <c r="E613" s="19">
        <f t="shared" si="111"/>
        <v>14</v>
      </c>
      <c r="F613" s="16">
        <f>VLOOKUP($B613,'Nguyên liệu'!$1:$1003,3,0)</f>
        <v>0</v>
      </c>
      <c r="G613" s="19">
        <f>VLOOKUP($B613,'Nguyên liệu'!$1:$1003,4,0)*D613/100</f>
        <v>4.9000000000000004</v>
      </c>
      <c r="H613" s="19">
        <f>VLOOKUP($B613,'Nguyên liệu'!$1:$1003,5,0)*E613/100</f>
        <v>0.71399999999999997</v>
      </c>
      <c r="I613" s="19">
        <f>VLOOKUP($B613,'Nguyên liệu'!$1:$1003,6,0)*E613/100</f>
        <v>0</v>
      </c>
      <c r="J613" s="19">
        <f>VLOOKUP($B613,'Nguyên liệu'!$1:$1003,7,0)*E613/100</f>
        <v>1.4000000000000002E-3</v>
      </c>
      <c r="K613" s="19">
        <f>VLOOKUP($B613,'Nguyên liệu'!$1:$1003,8,0)*E613/100</f>
        <v>0</v>
      </c>
      <c r="L613" s="19">
        <f>VLOOKUP($B613,'Nguyên liệu'!$1:$1003,9,0)*E613/100</f>
        <v>0</v>
      </c>
      <c r="M613" s="19">
        <f>VLOOKUP($B613,'Nguyên liệu'!$1:$1003,10,0)*E613/100</f>
        <v>0</v>
      </c>
    </row>
    <row r="614" spans="1:13" x14ac:dyDescent="0.25">
      <c r="A614" s="16"/>
      <c r="B614" s="20" t="s">
        <v>33</v>
      </c>
      <c r="C614" s="16">
        <f>VLOOKUP($B614,'Nguyên liệu'!$1:$1003,2,0)</f>
        <v>0</v>
      </c>
      <c r="D614" s="21">
        <v>0</v>
      </c>
      <c r="E614" s="19">
        <f t="shared" si="111"/>
        <v>0</v>
      </c>
      <c r="F614" s="16">
        <f>VLOOKUP($B614,'Nguyên liệu'!$1:$1003,3,0)</f>
        <v>0</v>
      </c>
      <c r="G614" s="19">
        <f>VLOOKUP($B614,'Nguyên liệu'!$1:$1003,4,0)*D614/100</f>
        <v>0</v>
      </c>
      <c r="H614" s="19">
        <f>VLOOKUP($B614,'Nguyên liệu'!$1:$1003,5,0)*E614/100</f>
        <v>0</v>
      </c>
      <c r="I614" s="19">
        <f>VLOOKUP($B614,'Nguyên liệu'!$1:$1003,6,0)*E614/100</f>
        <v>0</v>
      </c>
      <c r="J614" s="19">
        <f>VLOOKUP($B614,'Nguyên liệu'!$1:$1003,7,0)*E614/100</f>
        <v>0</v>
      </c>
      <c r="K614" s="19">
        <f>VLOOKUP($B614,'Nguyên liệu'!$1:$1003,8,0)*E614/100</f>
        <v>0</v>
      </c>
      <c r="L614" s="19">
        <f>VLOOKUP($B614,'Nguyên liệu'!$1:$1003,9,0)*E614/100</f>
        <v>0</v>
      </c>
      <c r="M614" s="19">
        <f>VLOOKUP($B614,'Nguyên liệu'!$1:$1003,10,0)*E614/100</f>
        <v>0</v>
      </c>
    </row>
    <row r="615" spans="1:13" x14ac:dyDescent="0.25">
      <c r="A615" s="16"/>
      <c r="B615" s="20" t="s">
        <v>33</v>
      </c>
      <c r="C615" s="16">
        <f>VLOOKUP($B615,'Nguyên liệu'!$1:$1003,2,0)</f>
        <v>0</v>
      </c>
      <c r="D615" s="21">
        <v>0</v>
      </c>
      <c r="E615" s="19">
        <f t="shared" si="111"/>
        <v>0</v>
      </c>
      <c r="F615" s="16">
        <f>VLOOKUP($B615,'Nguyên liệu'!$1:$1003,3,0)</f>
        <v>0</v>
      </c>
      <c r="G615" s="19">
        <f>VLOOKUP($B615,'Nguyên liệu'!$1:$1003,4,0)*D615/100</f>
        <v>0</v>
      </c>
      <c r="H615" s="19">
        <f>VLOOKUP($B615,'Nguyên liệu'!$1:$1003,5,0)*E615/100</f>
        <v>0</v>
      </c>
      <c r="I615" s="19">
        <f>VLOOKUP($B615,'Nguyên liệu'!$1:$1003,6,0)*E615/100</f>
        <v>0</v>
      </c>
      <c r="J615" s="19">
        <f>VLOOKUP($B615,'Nguyên liệu'!$1:$1003,7,0)*E615/100</f>
        <v>0</v>
      </c>
      <c r="K615" s="19">
        <f>VLOOKUP($B615,'Nguyên liệu'!$1:$1003,8,0)*E615/100</f>
        <v>0</v>
      </c>
      <c r="L615" s="19">
        <f>VLOOKUP($B615,'Nguyên liệu'!$1:$1003,9,0)*E615/100</f>
        <v>0</v>
      </c>
      <c r="M615" s="19">
        <f>VLOOKUP($B615,'Nguyên liệu'!$1:$1003,10,0)*E615/100</f>
        <v>0</v>
      </c>
    </row>
    <row r="616" spans="1:13" x14ac:dyDescent="0.25">
      <c r="A616" s="16"/>
      <c r="B616" s="20" t="s">
        <v>33</v>
      </c>
      <c r="C616" s="16">
        <f>VLOOKUP($B616,'Nguyên liệu'!$1:$1003,2,0)</f>
        <v>0</v>
      </c>
      <c r="D616" s="21">
        <v>0</v>
      </c>
      <c r="E616" s="19">
        <f t="shared" si="111"/>
        <v>0</v>
      </c>
      <c r="F616" s="16">
        <f>VLOOKUP($B616,'Nguyên liệu'!$1:$1003,3,0)</f>
        <v>0</v>
      </c>
      <c r="G616" s="19">
        <f>VLOOKUP($B616,'Nguyên liệu'!$1:$1003,4,0)*D616/100</f>
        <v>0</v>
      </c>
      <c r="H616" s="19">
        <f>VLOOKUP($B616,'Nguyên liệu'!$1:$1003,5,0)*E616/100</f>
        <v>0</v>
      </c>
      <c r="I616" s="19">
        <f>VLOOKUP($B616,'Nguyên liệu'!$1:$1003,6,0)*E616/100</f>
        <v>0</v>
      </c>
      <c r="J616" s="19">
        <f>VLOOKUP($B616,'Nguyên liệu'!$1:$1003,7,0)*E616/100</f>
        <v>0</v>
      </c>
      <c r="K616" s="19">
        <f>VLOOKUP($B616,'Nguyên liệu'!$1:$1003,8,0)*E616/100</f>
        <v>0</v>
      </c>
      <c r="L616" s="19">
        <f>VLOOKUP($B616,'Nguyên liệu'!$1:$1003,9,0)*E616/100</f>
        <v>0</v>
      </c>
      <c r="M616" s="19">
        <f>VLOOKUP($B616,'Nguyên liệu'!$1:$1003,10,0)*E616/100</f>
        <v>0</v>
      </c>
    </row>
    <row r="617" spans="1:13" x14ac:dyDescent="0.25">
      <c r="A617" s="16"/>
      <c r="B617" s="20" t="s">
        <v>33</v>
      </c>
      <c r="C617" s="16">
        <f>VLOOKUP($B617,'Nguyên liệu'!$1:$1003,2,0)</f>
        <v>0</v>
      </c>
      <c r="D617" s="21">
        <v>0</v>
      </c>
      <c r="E617" s="19">
        <f t="shared" si="111"/>
        <v>0</v>
      </c>
      <c r="F617" s="16">
        <f>VLOOKUP($B617,'Nguyên liệu'!$1:$1003,3,0)</f>
        <v>0</v>
      </c>
      <c r="G617" s="19">
        <f>VLOOKUP($B617,'Nguyên liệu'!$1:$1003,4,0)*D617/100</f>
        <v>0</v>
      </c>
      <c r="H617" s="19">
        <f>VLOOKUP($B617,'Nguyên liệu'!$1:$1003,5,0)*E617/100</f>
        <v>0</v>
      </c>
      <c r="I617" s="19">
        <f>VLOOKUP($B617,'Nguyên liệu'!$1:$1003,6,0)*E617/100</f>
        <v>0</v>
      </c>
      <c r="J617" s="19">
        <f>VLOOKUP($B617,'Nguyên liệu'!$1:$1003,7,0)*E617/100</f>
        <v>0</v>
      </c>
      <c r="K617" s="19">
        <f>VLOOKUP($B617,'Nguyên liệu'!$1:$1003,8,0)*E617/100</f>
        <v>0</v>
      </c>
      <c r="L617" s="19">
        <f>VLOOKUP($B617,'Nguyên liệu'!$1:$1003,9,0)*E617/100</f>
        <v>0</v>
      </c>
      <c r="M617" s="19">
        <f>VLOOKUP($B617,'Nguyên liệu'!$1:$1003,10,0)*E617/100</f>
        <v>0</v>
      </c>
    </row>
    <row r="618" spans="1:13" x14ac:dyDescent="0.25">
      <c r="A618" s="13" t="s">
        <v>696</v>
      </c>
      <c r="B618" s="14"/>
      <c r="C618" s="14" t="str">
        <f>VLOOKUP(A618,Sheet2!$1:$1012,2,0)</f>
        <v>Tôm xào mướp</v>
      </c>
      <c r="D618" s="15">
        <f t="shared" ref="D618:M618" si="112">SUM(D619:D628)</f>
        <v>100</v>
      </c>
      <c r="E618" s="15">
        <f t="shared" si="112"/>
        <v>63.040000000000006</v>
      </c>
      <c r="F618" s="15">
        <f t="shared" si="112"/>
        <v>112.8</v>
      </c>
      <c r="G618" s="15">
        <f t="shared" si="112"/>
        <v>164.66</v>
      </c>
      <c r="H618" s="15">
        <f t="shared" si="112"/>
        <v>5.1205600000000011</v>
      </c>
      <c r="I618" s="15">
        <f t="shared" si="112"/>
        <v>0.26296000000000003</v>
      </c>
      <c r="J618" s="15">
        <f t="shared" si="112"/>
        <v>10.25888</v>
      </c>
      <c r="K618" s="15">
        <f t="shared" si="112"/>
        <v>10.010479999999999</v>
      </c>
      <c r="L618" s="15">
        <f t="shared" si="112"/>
        <v>0.11960000000000001</v>
      </c>
      <c r="M618" s="15">
        <f t="shared" si="112"/>
        <v>41.951999999999998</v>
      </c>
    </row>
    <row r="619" spans="1:13" x14ac:dyDescent="0.25">
      <c r="A619" s="16"/>
      <c r="B619" s="17">
        <v>8051</v>
      </c>
      <c r="C619" s="16" t="str">
        <f>VLOOKUP($B619,'Nguyên liệu'!$1:$1003,2,0)</f>
        <v>Tôm biển</v>
      </c>
      <c r="D619" s="18">
        <v>60</v>
      </c>
      <c r="E619" s="19">
        <f t="shared" ref="E619:E628" si="113">D619*(100-F619)%</f>
        <v>27.6</v>
      </c>
      <c r="F619" s="16">
        <f>VLOOKUP($B619,'Nguyên liệu'!$1:$1003,3,0)</f>
        <v>54</v>
      </c>
      <c r="G619" s="19">
        <f>VLOOKUP($B619,'Nguyên liệu'!$1:$1003,4,0)*D619/100</f>
        <v>49.2</v>
      </c>
      <c r="H619" s="19">
        <f>VLOOKUP($B619,'Nguyên liệu'!$1:$1003,5,0)*E619/100</f>
        <v>4.8576000000000006</v>
      </c>
      <c r="I619" s="19">
        <f>VLOOKUP($B619,'Nguyên liệu'!$1:$1003,6,0)*E619/100</f>
        <v>0</v>
      </c>
      <c r="J619" s="19">
        <f>VLOOKUP($B619,'Nguyên liệu'!$1:$1003,7,0)*E619/100</f>
        <v>0.24840000000000004</v>
      </c>
      <c r="K619" s="19">
        <f>VLOOKUP($B619,'Nguyên liệu'!$1:$1003,8,0)*E619/100</f>
        <v>0</v>
      </c>
      <c r="L619" s="19">
        <f>VLOOKUP($B619,'Nguyên liệu'!$1:$1003,9,0)*E619/100</f>
        <v>0</v>
      </c>
      <c r="M619" s="19">
        <f>VLOOKUP($B619,'Nguyên liệu'!$1:$1003,10,0)*E619/100</f>
        <v>41.951999999999998</v>
      </c>
    </row>
    <row r="620" spans="1:13" x14ac:dyDescent="0.25">
      <c r="A620" s="16"/>
      <c r="B620" s="17">
        <v>4054</v>
      </c>
      <c r="C620" s="16" t="str">
        <f>VLOOKUP($B620,'Nguyên liệu'!$1:$1003,2,0)</f>
        <v>Mướp</v>
      </c>
      <c r="D620" s="18">
        <v>20</v>
      </c>
      <c r="E620" s="19">
        <f t="shared" si="113"/>
        <v>16.240000000000002</v>
      </c>
      <c r="F620" s="16">
        <f>VLOOKUP($B620,'Nguyên liệu'!$1:$1003,3,0)</f>
        <v>18.8</v>
      </c>
      <c r="G620" s="19">
        <f>VLOOKUP($B620,'Nguyên liệu'!$1:$1003,4,0)*D620/100</f>
        <v>3.4</v>
      </c>
      <c r="H620" s="19">
        <f>VLOOKUP($B620,'Nguyên liệu'!$1:$1003,5,0)*E620/100</f>
        <v>0.14616000000000001</v>
      </c>
      <c r="I620" s="19">
        <f>VLOOKUP($B620,'Nguyên liệu'!$1:$1003,6,0)*E620/100</f>
        <v>0.14616000000000001</v>
      </c>
      <c r="J620" s="19">
        <f>VLOOKUP($B620,'Nguyên liệu'!$1:$1003,7,0)*E620/100</f>
        <v>3.2480000000000009E-2</v>
      </c>
      <c r="K620" s="19">
        <f>VLOOKUP($B620,'Nguyên liệu'!$1:$1003,8,0)*E620/100</f>
        <v>3.2480000000000009E-2</v>
      </c>
      <c r="L620" s="19">
        <f>VLOOKUP($B620,'Nguyên liệu'!$1:$1003,9,0)*E620/100</f>
        <v>8.1200000000000008E-2</v>
      </c>
      <c r="M620" s="19">
        <f>VLOOKUP($B620,'Nguyên liệu'!$1:$1003,10,0)*E620/100</f>
        <v>0</v>
      </c>
    </row>
    <row r="621" spans="1:13" x14ac:dyDescent="0.25">
      <c r="A621" s="16"/>
      <c r="B621" s="17">
        <v>6002</v>
      </c>
      <c r="C621" s="16" t="str">
        <f>VLOOKUP($B621,'Nguyên liệu'!$1:$1003,2,0)</f>
        <v>Dầu thảo mộc (lạc, vừng, cám...)</v>
      </c>
      <c r="D621" s="18">
        <v>10</v>
      </c>
      <c r="E621" s="19">
        <f t="shared" si="113"/>
        <v>10</v>
      </c>
      <c r="F621" s="16">
        <f>VLOOKUP($B621,'Nguyên liệu'!$1:$1003,3,0)</f>
        <v>0</v>
      </c>
      <c r="G621" s="19">
        <f>VLOOKUP($B621,'Nguyên liệu'!$1:$1003,4,0)*D621/100</f>
        <v>89.7</v>
      </c>
      <c r="H621" s="19">
        <f>VLOOKUP($B621,'Nguyên liệu'!$1:$1003,5,0)*E621/100</f>
        <v>0</v>
      </c>
      <c r="I621" s="19">
        <f>VLOOKUP($B621,'Nguyên liệu'!$1:$1003,6,0)*E621/100</f>
        <v>0</v>
      </c>
      <c r="J621" s="19">
        <f>VLOOKUP($B621,'Nguyên liệu'!$1:$1003,7,0)*E621/100</f>
        <v>9.9700000000000006</v>
      </c>
      <c r="K621" s="19">
        <f>VLOOKUP($B621,'Nguyên liệu'!$1:$1003,8,0)*E621/100</f>
        <v>9.9700000000000006</v>
      </c>
      <c r="L621" s="19">
        <f>VLOOKUP($B621,'Nguyên liệu'!$1:$1003,9,0)*E621/100</f>
        <v>0</v>
      </c>
      <c r="M621" s="19">
        <f>VLOOKUP($B621,'Nguyên liệu'!$1:$1003,10,0)*E621/100</f>
        <v>0</v>
      </c>
    </row>
    <row r="622" spans="1:13" x14ac:dyDescent="0.25">
      <c r="A622" s="16"/>
      <c r="B622" s="17">
        <v>12013</v>
      </c>
      <c r="C622" s="16" t="str">
        <f>VLOOKUP($B622,'Nguyên liệu'!$1:$1003,2,0)</f>
        <v>Đường cát</v>
      </c>
      <c r="D622" s="18">
        <v>5</v>
      </c>
      <c r="E622" s="19">
        <f t="shared" si="113"/>
        <v>5</v>
      </c>
      <c r="F622" s="16">
        <f>VLOOKUP($B622,'Nguyên liệu'!$1:$1003,3,0)</f>
        <v>0</v>
      </c>
      <c r="G622" s="19">
        <f>VLOOKUP($B622,'Nguyên liệu'!$1:$1003,4,0)*D622/100</f>
        <v>19.5</v>
      </c>
      <c r="H622" s="19">
        <f>VLOOKUP($B622,'Nguyên liệu'!$1:$1003,5,0)*E622/100</f>
        <v>0</v>
      </c>
      <c r="I622" s="19">
        <f>VLOOKUP($B622,'Nguyên liệu'!$1:$1003,6,0)*E622/100</f>
        <v>0</v>
      </c>
      <c r="J622" s="19">
        <f>VLOOKUP($B622,'Nguyên liệu'!$1:$1003,7,0)*E622/100</f>
        <v>0</v>
      </c>
      <c r="K622" s="19">
        <f>VLOOKUP($B622,'Nguyên liệu'!$1:$1003,8,0)*E622/100</f>
        <v>0</v>
      </c>
      <c r="L622" s="19">
        <f>VLOOKUP($B622,'Nguyên liệu'!$1:$1003,9,0)*E622/100</f>
        <v>0</v>
      </c>
      <c r="M622" s="19">
        <f>VLOOKUP($B622,'Nguyên liệu'!$1:$1003,10,0)*E622/100</f>
        <v>0</v>
      </c>
    </row>
    <row r="623" spans="1:13" x14ac:dyDescent="0.25">
      <c r="A623" s="16"/>
      <c r="B623" s="17">
        <v>4038</v>
      </c>
      <c r="C623" s="16" t="str">
        <f>VLOOKUP($B623,'Nguyên liệu'!$1:$1003,2,0)</f>
        <v>Hành lá (hành hoa)</v>
      </c>
      <c r="D623" s="18">
        <v>2</v>
      </c>
      <c r="E623" s="19">
        <f t="shared" si="113"/>
        <v>1.6</v>
      </c>
      <c r="F623" s="16">
        <f>VLOOKUP($B623,'Nguyên liệu'!$1:$1003,3,0)</f>
        <v>20</v>
      </c>
      <c r="G623" s="19">
        <f>VLOOKUP($B623,'Nguyên liệu'!$1:$1003,4,0)*D623/100</f>
        <v>0.44</v>
      </c>
      <c r="H623" s="19">
        <f>VLOOKUP($B623,'Nguyên liệu'!$1:$1003,5,0)*E623/100</f>
        <v>2.0799999999999999E-2</v>
      </c>
      <c r="I623" s="19">
        <f>VLOOKUP($B623,'Nguyên liệu'!$1:$1003,6,0)*E623/100</f>
        <v>2.0799999999999999E-2</v>
      </c>
      <c r="J623" s="19">
        <f>VLOOKUP($B623,'Nguyên liệu'!$1:$1003,7,0)*E623/100</f>
        <v>0</v>
      </c>
      <c r="K623" s="19">
        <f>VLOOKUP($B623,'Nguyên liệu'!$1:$1003,8,0)*E623/100</f>
        <v>0</v>
      </c>
      <c r="L623" s="19">
        <f>VLOOKUP($B623,'Nguyên liệu'!$1:$1003,9,0)*E623/100</f>
        <v>1.4400000000000001E-2</v>
      </c>
      <c r="M623" s="19">
        <f>VLOOKUP($B623,'Nguyên liệu'!$1:$1003,10,0)*E623/100</f>
        <v>0</v>
      </c>
    </row>
    <row r="624" spans="1:13" x14ac:dyDescent="0.25">
      <c r="A624" s="16"/>
      <c r="B624" s="17">
        <v>13005</v>
      </c>
      <c r="C624" s="16" t="str">
        <f>VLOOKUP($B624,'Nguyên liệu'!$1:$1003,2,0)</f>
        <v>Muối</v>
      </c>
      <c r="D624" s="18">
        <v>1</v>
      </c>
      <c r="E624" s="19">
        <f t="shared" si="113"/>
        <v>1</v>
      </c>
      <c r="F624" s="16">
        <f>VLOOKUP($B624,'Nguyên liệu'!$1:$1003,3,0)</f>
        <v>0</v>
      </c>
      <c r="G624" s="19">
        <f>VLOOKUP($B624,'Nguyên liệu'!$1:$1003,4,0)*D624/100</f>
        <v>0</v>
      </c>
      <c r="H624" s="19">
        <f>VLOOKUP($B624,'Nguyên liệu'!$1:$1003,5,0)*E624/100</f>
        <v>0</v>
      </c>
      <c r="I624" s="19">
        <f>VLOOKUP($B624,'Nguyên liệu'!$1:$1003,6,0)*E624/100</f>
        <v>0</v>
      </c>
      <c r="J624" s="19">
        <f>VLOOKUP($B624,'Nguyên liệu'!$1:$1003,7,0)*E624/100</f>
        <v>0</v>
      </c>
      <c r="K624" s="19">
        <f>VLOOKUP($B624,'Nguyên liệu'!$1:$1003,8,0)*E624/100</f>
        <v>0</v>
      </c>
      <c r="L624" s="19">
        <f>VLOOKUP($B624,'Nguyên liệu'!$1:$1003,9,0)*E624/100</f>
        <v>0</v>
      </c>
      <c r="M624" s="19">
        <f>VLOOKUP($B624,'Nguyên liệu'!$1:$1003,10,0)*E624/100</f>
        <v>0</v>
      </c>
    </row>
    <row r="625" spans="1:13" x14ac:dyDescent="0.25">
      <c r="A625" s="16"/>
      <c r="B625" s="17">
        <v>4103</v>
      </c>
      <c r="C625" s="16" t="str">
        <f>VLOOKUP($B625,'Nguyên liệu'!$1:$1003,2,0)</f>
        <v xml:space="preserve">Tỏi ta </v>
      </c>
      <c r="D625" s="18">
        <v>2</v>
      </c>
      <c r="E625" s="19">
        <f t="shared" si="113"/>
        <v>1.6</v>
      </c>
      <c r="F625" s="16">
        <f>VLOOKUP($B625,'Nguyên liệu'!$1:$1003,3,0)</f>
        <v>20</v>
      </c>
      <c r="G625" s="19">
        <f>VLOOKUP($B625,'Nguyên liệu'!$1:$1003,4,0)*D625/100</f>
        <v>2.42</v>
      </c>
      <c r="H625" s="19">
        <f>VLOOKUP($B625,'Nguyên liệu'!$1:$1003,5,0)*E625/100</f>
        <v>9.6000000000000016E-2</v>
      </c>
      <c r="I625" s="19">
        <f>VLOOKUP($B625,'Nguyên liệu'!$1:$1003,6,0)*E625/100</f>
        <v>9.6000000000000016E-2</v>
      </c>
      <c r="J625" s="19">
        <f>VLOOKUP($B625,'Nguyên liệu'!$1:$1003,7,0)*E625/100</f>
        <v>8.0000000000000002E-3</v>
      </c>
      <c r="K625" s="19">
        <f>VLOOKUP($B625,'Nguyên liệu'!$1:$1003,8,0)*E625/100</f>
        <v>8.0000000000000002E-3</v>
      </c>
      <c r="L625" s="19">
        <f>VLOOKUP($B625,'Nguyên liệu'!$1:$1003,9,0)*E625/100</f>
        <v>2.4000000000000004E-2</v>
      </c>
      <c r="M625" s="19">
        <f>VLOOKUP($B625,'Nguyên liệu'!$1:$1003,10,0)*E625/100</f>
        <v>0</v>
      </c>
    </row>
    <row r="626" spans="1:13" x14ac:dyDescent="0.25">
      <c r="A626" s="16"/>
      <c r="B626" s="20" t="s">
        <v>33</v>
      </c>
      <c r="C626" s="16">
        <f>VLOOKUP($B626,'Nguyên liệu'!$1:$1003,2,0)</f>
        <v>0</v>
      </c>
      <c r="D626" s="21">
        <v>0</v>
      </c>
      <c r="E626" s="19">
        <f t="shared" si="113"/>
        <v>0</v>
      </c>
      <c r="F626" s="16">
        <f>VLOOKUP($B626,'Nguyên liệu'!$1:$1003,3,0)</f>
        <v>0</v>
      </c>
      <c r="G626" s="19">
        <f>VLOOKUP($B626,'Nguyên liệu'!$1:$1003,4,0)*D626/100</f>
        <v>0</v>
      </c>
      <c r="H626" s="19">
        <f>VLOOKUP($B626,'Nguyên liệu'!$1:$1003,5,0)*E626/100</f>
        <v>0</v>
      </c>
      <c r="I626" s="19">
        <f>VLOOKUP($B626,'Nguyên liệu'!$1:$1003,6,0)*E626/100</f>
        <v>0</v>
      </c>
      <c r="J626" s="19">
        <f>VLOOKUP($B626,'Nguyên liệu'!$1:$1003,7,0)*E626/100</f>
        <v>0</v>
      </c>
      <c r="K626" s="19">
        <f>VLOOKUP($B626,'Nguyên liệu'!$1:$1003,8,0)*E626/100</f>
        <v>0</v>
      </c>
      <c r="L626" s="19">
        <f>VLOOKUP($B626,'Nguyên liệu'!$1:$1003,9,0)*E626/100</f>
        <v>0</v>
      </c>
      <c r="M626" s="19">
        <f>VLOOKUP($B626,'Nguyên liệu'!$1:$1003,10,0)*E626/100</f>
        <v>0</v>
      </c>
    </row>
    <row r="627" spans="1:13" x14ac:dyDescent="0.25">
      <c r="A627" s="16"/>
      <c r="B627" s="20" t="s">
        <v>33</v>
      </c>
      <c r="C627" s="16">
        <f>VLOOKUP($B627,'Nguyên liệu'!$1:$1003,2,0)</f>
        <v>0</v>
      </c>
      <c r="D627" s="21">
        <v>0</v>
      </c>
      <c r="E627" s="19">
        <f t="shared" si="113"/>
        <v>0</v>
      </c>
      <c r="F627" s="16">
        <f>VLOOKUP($B627,'Nguyên liệu'!$1:$1003,3,0)</f>
        <v>0</v>
      </c>
      <c r="G627" s="19">
        <f>VLOOKUP($B627,'Nguyên liệu'!$1:$1003,4,0)*D627/100</f>
        <v>0</v>
      </c>
      <c r="H627" s="19">
        <f>VLOOKUP($B627,'Nguyên liệu'!$1:$1003,5,0)*E627/100</f>
        <v>0</v>
      </c>
      <c r="I627" s="19">
        <f>VLOOKUP($B627,'Nguyên liệu'!$1:$1003,6,0)*E627/100</f>
        <v>0</v>
      </c>
      <c r="J627" s="19">
        <f>VLOOKUP($B627,'Nguyên liệu'!$1:$1003,7,0)*E627/100</f>
        <v>0</v>
      </c>
      <c r="K627" s="19">
        <f>VLOOKUP($B627,'Nguyên liệu'!$1:$1003,8,0)*E627/100</f>
        <v>0</v>
      </c>
      <c r="L627" s="19">
        <f>VLOOKUP($B627,'Nguyên liệu'!$1:$1003,9,0)*E627/100</f>
        <v>0</v>
      </c>
      <c r="M627" s="19">
        <f>VLOOKUP($B627,'Nguyên liệu'!$1:$1003,10,0)*E627/100</f>
        <v>0</v>
      </c>
    </row>
    <row r="628" spans="1:13" x14ac:dyDescent="0.25">
      <c r="A628" s="16"/>
      <c r="B628" s="20" t="s">
        <v>33</v>
      </c>
      <c r="C628" s="16">
        <f>VLOOKUP($B628,'Nguyên liệu'!$1:$1003,2,0)</f>
        <v>0</v>
      </c>
      <c r="D628" s="21">
        <v>0</v>
      </c>
      <c r="E628" s="19">
        <f t="shared" si="113"/>
        <v>0</v>
      </c>
      <c r="F628" s="16">
        <f>VLOOKUP($B628,'Nguyên liệu'!$1:$1003,3,0)</f>
        <v>0</v>
      </c>
      <c r="G628" s="19">
        <f>VLOOKUP($B628,'Nguyên liệu'!$1:$1003,4,0)*D628/100</f>
        <v>0</v>
      </c>
      <c r="H628" s="19">
        <f>VLOOKUP($B628,'Nguyên liệu'!$1:$1003,5,0)*E628/100</f>
        <v>0</v>
      </c>
      <c r="I628" s="19">
        <f>VLOOKUP($B628,'Nguyên liệu'!$1:$1003,6,0)*E628/100</f>
        <v>0</v>
      </c>
      <c r="J628" s="19">
        <f>VLOOKUP($B628,'Nguyên liệu'!$1:$1003,7,0)*E628/100</f>
        <v>0</v>
      </c>
      <c r="K628" s="19">
        <f>VLOOKUP($B628,'Nguyên liệu'!$1:$1003,8,0)*E628/100</f>
        <v>0</v>
      </c>
      <c r="L628" s="19">
        <f>VLOOKUP($B628,'Nguyên liệu'!$1:$1003,9,0)*E628/100</f>
        <v>0</v>
      </c>
      <c r="M628" s="19">
        <f>VLOOKUP($B628,'Nguyên liệu'!$1:$1003,10,0)*E628/100</f>
        <v>0</v>
      </c>
    </row>
    <row r="629" spans="1:13" x14ac:dyDescent="0.25">
      <c r="A629" s="13" t="s">
        <v>698</v>
      </c>
      <c r="B629" s="14"/>
      <c r="C629" s="14" t="str">
        <f>VLOOKUP(A629,Sheet2!$1:$1012,2,0)</f>
        <v>Cá rô kho tộ</v>
      </c>
      <c r="D629" s="15">
        <f t="shared" ref="D629:M629" si="114">SUM(D630:D639)</f>
        <v>100</v>
      </c>
      <c r="E629" s="15">
        <f t="shared" si="114"/>
        <v>67.650000000000006</v>
      </c>
      <c r="F629" s="15">
        <f t="shared" si="114"/>
        <v>105</v>
      </c>
      <c r="G629" s="15">
        <f t="shared" si="114"/>
        <v>83.950000000000017</v>
      </c>
      <c r="H629" s="15">
        <f t="shared" si="114"/>
        <v>8.4256999999999991</v>
      </c>
      <c r="I629" s="15">
        <f t="shared" si="114"/>
        <v>0.78170000000000006</v>
      </c>
      <c r="J629" s="15">
        <f t="shared" si="114"/>
        <v>1.3312500000000003</v>
      </c>
      <c r="K629" s="15">
        <f t="shared" si="114"/>
        <v>0.19725000000000004</v>
      </c>
      <c r="L629" s="15">
        <f t="shared" si="114"/>
        <v>0.96309999999999996</v>
      </c>
      <c r="M629" s="15">
        <f t="shared" si="114"/>
        <v>252</v>
      </c>
    </row>
    <row r="630" spans="1:13" x14ac:dyDescent="0.25">
      <c r="A630" s="16"/>
      <c r="B630" s="17">
        <v>8022</v>
      </c>
      <c r="C630" s="16" t="str">
        <f>VLOOKUP($B630,'Nguyên liệu'!$1:$1003,2,0)</f>
        <v>Cá quả</v>
      </c>
      <c r="D630" s="18">
        <v>70</v>
      </c>
      <c r="E630" s="19">
        <f t="shared" ref="E630:E639" si="115">D630*(100-F630)%</f>
        <v>42</v>
      </c>
      <c r="F630" s="16">
        <f>VLOOKUP($B630,'Nguyên liệu'!$1:$1003,3,0)</f>
        <v>40</v>
      </c>
      <c r="G630" s="19">
        <f>VLOOKUP($B630,'Nguyên liệu'!$1:$1003,4,0)*D630/100</f>
        <v>67.900000000000006</v>
      </c>
      <c r="H630" s="19">
        <f>VLOOKUP($B630,'Nguyên liệu'!$1:$1003,5,0)*E630/100</f>
        <v>7.6440000000000001</v>
      </c>
      <c r="I630" s="19">
        <f>VLOOKUP($B630,'Nguyên liệu'!$1:$1003,6,0)*E630/100</f>
        <v>0</v>
      </c>
      <c r="J630" s="19">
        <f>VLOOKUP($B630,'Nguyên liệu'!$1:$1003,7,0)*E630/100</f>
        <v>1.1340000000000001</v>
      </c>
      <c r="K630" s="19">
        <f>VLOOKUP($B630,'Nguyên liệu'!$1:$1003,8,0)*E630/100</f>
        <v>0</v>
      </c>
      <c r="L630" s="19">
        <f>VLOOKUP($B630,'Nguyên liệu'!$1:$1003,9,0)*E630/100</f>
        <v>0</v>
      </c>
      <c r="M630" s="19">
        <f>VLOOKUP($B630,'Nguyên liệu'!$1:$1003,10,0)*E630/100</f>
        <v>252</v>
      </c>
    </row>
    <row r="631" spans="1:13" x14ac:dyDescent="0.25">
      <c r="A631" s="16"/>
      <c r="B631" s="17">
        <v>13003</v>
      </c>
      <c r="C631" s="16" t="str">
        <f>VLOOKUP($B631,'Nguyên liệu'!$1:$1003,2,0)</f>
        <v>Gừng tươi</v>
      </c>
      <c r="D631" s="18">
        <v>10</v>
      </c>
      <c r="E631" s="19">
        <f t="shared" si="115"/>
        <v>9</v>
      </c>
      <c r="F631" s="16">
        <f>VLOOKUP($B631,'Nguyên liệu'!$1:$1003,3,0)</f>
        <v>10</v>
      </c>
      <c r="G631" s="19">
        <f>VLOOKUP($B631,'Nguyên liệu'!$1:$1003,4,0)*D631/100</f>
        <v>2.9</v>
      </c>
      <c r="H631" s="19">
        <f>VLOOKUP($B631,'Nguyên liệu'!$1:$1003,5,0)*E631/100</f>
        <v>3.6000000000000004E-2</v>
      </c>
      <c r="I631" s="19">
        <f>VLOOKUP($B631,'Nguyên liệu'!$1:$1003,6,0)*E631/100</f>
        <v>3.6000000000000004E-2</v>
      </c>
      <c r="J631" s="19">
        <f>VLOOKUP($B631,'Nguyên liệu'!$1:$1003,7,0)*E631/100</f>
        <v>7.2000000000000008E-2</v>
      </c>
      <c r="K631" s="19">
        <f>VLOOKUP($B631,'Nguyên liệu'!$1:$1003,8,0)*E631/100</f>
        <v>7.2000000000000008E-2</v>
      </c>
      <c r="L631" s="19">
        <f>VLOOKUP($B631,'Nguyên liệu'!$1:$1003,9,0)*E631/100</f>
        <v>0.29699999999999999</v>
      </c>
      <c r="M631" s="19">
        <f>VLOOKUP($B631,'Nguyên liệu'!$1:$1003,10,0)*E631/100</f>
        <v>0</v>
      </c>
    </row>
    <row r="632" spans="1:13" x14ac:dyDescent="0.25">
      <c r="A632" s="16"/>
      <c r="B632" s="17">
        <v>4103</v>
      </c>
      <c r="C632" s="16" t="str">
        <f>VLOOKUP($B632,'Nguyên liệu'!$1:$1003,2,0)</f>
        <v xml:space="preserve">Tỏi ta </v>
      </c>
      <c r="D632" s="18">
        <v>5</v>
      </c>
      <c r="E632" s="19">
        <f t="shared" si="115"/>
        <v>4</v>
      </c>
      <c r="F632" s="16">
        <f>VLOOKUP($B632,'Nguyên liệu'!$1:$1003,3,0)</f>
        <v>20</v>
      </c>
      <c r="G632" s="19">
        <f>VLOOKUP($B632,'Nguyên liệu'!$1:$1003,4,0)*D632/100</f>
        <v>6.05</v>
      </c>
      <c r="H632" s="19">
        <f>VLOOKUP($B632,'Nguyên liệu'!$1:$1003,5,0)*E632/100</f>
        <v>0.24</v>
      </c>
      <c r="I632" s="19">
        <f>VLOOKUP($B632,'Nguyên liệu'!$1:$1003,6,0)*E632/100</f>
        <v>0.24</v>
      </c>
      <c r="J632" s="19">
        <f>VLOOKUP($B632,'Nguyên liệu'!$1:$1003,7,0)*E632/100</f>
        <v>0.02</v>
      </c>
      <c r="K632" s="19">
        <f>VLOOKUP($B632,'Nguyên liệu'!$1:$1003,8,0)*E632/100</f>
        <v>0.02</v>
      </c>
      <c r="L632" s="19">
        <f>VLOOKUP($B632,'Nguyên liệu'!$1:$1003,9,0)*E632/100</f>
        <v>0.06</v>
      </c>
      <c r="M632" s="19">
        <f>VLOOKUP($B632,'Nguyên liệu'!$1:$1003,10,0)*E632/100</f>
        <v>0</v>
      </c>
    </row>
    <row r="633" spans="1:13" x14ac:dyDescent="0.25">
      <c r="A633" s="16"/>
      <c r="B633" s="17">
        <v>4081</v>
      </c>
      <c r="C633" s="16" t="str">
        <f>VLOOKUP($B633,'Nguyên liệu'!$1:$1003,2,0)</f>
        <v>Rau mùi</v>
      </c>
      <c r="D633" s="18">
        <v>5</v>
      </c>
      <c r="E633" s="19">
        <f t="shared" si="115"/>
        <v>4.25</v>
      </c>
      <c r="F633" s="16">
        <f>VLOOKUP($B633,'Nguyên liệu'!$1:$1003,3,0)</f>
        <v>15</v>
      </c>
      <c r="G633" s="19">
        <f>VLOOKUP($B633,'Nguyên liệu'!$1:$1003,4,0)*D633/100</f>
        <v>0.8</v>
      </c>
      <c r="H633" s="19">
        <f>VLOOKUP($B633,'Nguyên liệu'!$1:$1003,5,0)*E633/100</f>
        <v>0.1105</v>
      </c>
      <c r="I633" s="19">
        <f>VLOOKUP($B633,'Nguyên liệu'!$1:$1003,6,0)*E633/100</f>
        <v>0.1105</v>
      </c>
      <c r="J633" s="19">
        <f>VLOOKUP($B633,'Nguyên liệu'!$1:$1003,7,0)*E633/100</f>
        <v>2.1250000000000002E-2</v>
      </c>
      <c r="K633" s="19">
        <f>VLOOKUP($B633,'Nguyên liệu'!$1:$1003,8,0)*E633/100</f>
        <v>2.1250000000000002E-2</v>
      </c>
      <c r="L633" s="19">
        <f>VLOOKUP($B633,'Nguyên liệu'!$1:$1003,9,0)*E633/100</f>
        <v>7.6499999999999999E-2</v>
      </c>
      <c r="M633" s="19">
        <f>VLOOKUP($B633,'Nguyên liệu'!$1:$1003,10,0)*E633/100</f>
        <v>0</v>
      </c>
    </row>
    <row r="634" spans="1:13" x14ac:dyDescent="0.25">
      <c r="A634" s="16"/>
      <c r="B634" s="17">
        <v>13008</v>
      </c>
      <c r="C634" s="16" t="str">
        <f>VLOOKUP($B634,'Nguyên liệu'!$1:$1003,2,0)</f>
        <v>Ớt khô bột</v>
      </c>
      <c r="D634" s="18">
        <v>2</v>
      </c>
      <c r="E634" s="19">
        <f t="shared" si="115"/>
        <v>2</v>
      </c>
      <c r="F634" s="16">
        <f>VLOOKUP($B634,'Nguyên liệu'!$1:$1003,3,0)</f>
        <v>0</v>
      </c>
      <c r="G634" s="19">
        <f>VLOOKUP($B634,'Nguyên liệu'!$1:$1003,4,0)*D634/100</f>
        <v>4.54</v>
      </c>
      <c r="H634" s="19">
        <f>VLOOKUP($B634,'Nguyên liệu'!$1:$1003,5,0)*E634/100</f>
        <v>0.312</v>
      </c>
      <c r="I634" s="19">
        <f>VLOOKUP($B634,'Nguyên liệu'!$1:$1003,6,0)*E634/100</f>
        <v>0.312</v>
      </c>
      <c r="J634" s="19">
        <f>VLOOKUP($B634,'Nguyên liệu'!$1:$1003,7,0)*E634/100</f>
        <v>8.4000000000000005E-2</v>
      </c>
      <c r="K634" s="19">
        <f>VLOOKUP($B634,'Nguyên liệu'!$1:$1003,8,0)*E634/100</f>
        <v>8.4000000000000005E-2</v>
      </c>
      <c r="L634" s="19">
        <f>VLOOKUP($B634,'Nguyên liệu'!$1:$1003,9,0)*E634/100</f>
        <v>0.47200000000000003</v>
      </c>
      <c r="M634" s="19">
        <f>VLOOKUP($B634,'Nguyên liệu'!$1:$1003,10,0)*E634/100</f>
        <v>0</v>
      </c>
    </row>
    <row r="635" spans="1:13" x14ac:dyDescent="0.25">
      <c r="A635" s="16"/>
      <c r="B635" s="17">
        <v>4038</v>
      </c>
      <c r="C635" s="16" t="str">
        <f>VLOOKUP($B635,'Nguyên liệu'!$1:$1003,2,0)</f>
        <v>Hành lá (hành hoa)</v>
      </c>
      <c r="D635" s="18">
        <v>8</v>
      </c>
      <c r="E635" s="19">
        <f t="shared" si="115"/>
        <v>6.4</v>
      </c>
      <c r="F635" s="16">
        <f>VLOOKUP($B635,'Nguyên liệu'!$1:$1003,3,0)</f>
        <v>20</v>
      </c>
      <c r="G635" s="19">
        <f>VLOOKUP($B635,'Nguyên liệu'!$1:$1003,4,0)*D635/100</f>
        <v>1.76</v>
      </c>
      <c r="H635" s="19">
        <f>VLOOKUP($B635,'Nguyên liệu'!$1:$1003,5,0)*E635/100</f>
        <v>8.3199999999999996E-2</v>
      </c>
      <c r="I635" s="19">
        <f>VLOOKUP($B635,'Nguyên liệu'!$1:$1003,6,0)*E635/100</f>
        <v>8.3199999999999996E-2</v>
      </c>
      <c r="J635" s="19">
        <f>VLOOKUP($B635,'Nguyên liệu'!$1:$1003,7,0)*E635/100</f>
        <v>0</v>
      </c>
      <c r="K635" s="19">
        <f>VLOOKUP($B635,'Nguyên liệu'!$1:$1003,8,0)*E635/100</f>
        <v>0</v>
      </c>
      <c r="L635" s="19">
        <f>VLOOKUP($B635,'Nguyên liệu'!$1:$1003,9,0)*E635/100</f>
        <v>5.7600000000000005E-2</v>
      </c>
      <c r="M635" s="19">
        <f>VLOOKUP($B635,'Nguyên liệu'!$1:$1003,10,0)*E635/100</f>
        <v>0</v>
      </c>
    </row>
    <row r="636" spans="1:13" x14ac:dyDescent="0.25">
      <c r="A636" s="16"/>
      <c r="B636" s="20" t="s">
        <v>33</v>
      </c>
      <c r="C636" s="16">
        <f>VLOOKUP($B636,'Nguyên liệu'!$1:$1003,2,0)</f>
        <v>0</v>
      </c>
      <c r="D636" s="21">
        <v>0</v>
      </c>
      <c r="E636" s="19">
        <f t="shared" si="115"/>
        <v>0</v>
      </c>
      <c r="F636" s="16">
        <f>VLOOKUP($B636,'Nguyên liệu'!$1:$1003,3,0)</f>
        <v>0</v>
      </c>
      <c r="G636" s="19">
        <f>VLOOKUP($B636,'Nguyên liệu'!$1:$1003,4,0)*D636/100</f>
        <v>0</v>
      </c>
      <c r="H636" s="19">
        <f>VLOOKUP($B636,'Nguyên liệu'!$1:$1003,5,0)*E636/100</f>
        <v>0</v>
      </c>
      <c r="I636" s="19">
        <f>VLOOKUP($B636,'Nguyên liệu'!$1:$1003,6,0)*E636/100</f>
        <v>0</v>
      </c>
      <c r="J636" s="19">
        <f>VLOOKUP($B636,'Nguyên liệu'!$1:$1003,7,0)*E636/100</f>
        <v>0</v>
      </c>
      <c r="K636" s="19">
        <f>VLOOKUP($B636,'Nguyên liệu'!$1:$1003,8,0)*E636/100</f>
        <v>0</v>
      </c>
      <c r="L636" s="19">
        <f>VLOOKUP($B636,'Nguyên liệu'!$1:$1003,9,0)*E636/100</f>
        <v>0</v>
      </c>
      <c r="M636" s="19">
        <f>VLOOKUP($B636,'Nguyên liệu'!$1:$1003,10,0)*E636/100</f>
        <v>0</v>
      </c>
    </row>
    <row r="637" spans="1:13" x14ac:dyDescent="0.25">
      <c r="A637" s="16"/>
      <c r="B637" s="20" t="s">
        <v>33</v>
      </c>
      <c r="C637" s="16">
        <f>VLOOKUP($B637,'Nguyên liệu'!$1:$1003,2,0)</f>
        <v>0</v>
      </c>
      <c r="D637" s="21">
        <v>0</v>
      </c>
      <c r="E637" s="19">
        <f t="shared" si="115"/>
        <v>0</v>
      </c>
      <c r="F637" s="16">
        <f>VLOOKUP($B637,'Nguyên liệu'!$1:$1003,3,0)</f>
        <v>0</v>
      </c>
      <c r="G637" s="19">
        <f>VLOOKUP($B637,'Nguyên liệu'!$1:$1003,4,0)*D637/100</f>
        <v>0</v>
      </c>
      <c r="H637" s="19">
        <f>VLOOKUP($B637,'Nguyên liệu'!$1:$1003,5,0)*E637/100</f>
        <v>0</v>
      </c>
      <c r="I637" s="19">
        <f>VLOOKUP($B637,'Nguyên liệu'!$1:$1003,6,0)*E637/100</f>
        <v>0</v>
      </c>
      <c r="J637" s="19">
        <f>VLOOKUP($B637,'Nguyên liệu'!$1:$1003,7,0)*E637/100</f>
        <v>0</v>
      </c>
      <c r="K637" s="19">
        <f>VLOOKUP($B637,'Nguyên liệu'!$1:$1003,8,0)*E637/100</f>
        <v>0</v>
      </c>
      <c r="L637" s="19">
        <f>VLOOKUP($B637,'Nguyên liệu'!$1:$1003,9,0)*E637/100</f>
        <v>0</v>
      </c>
      <c r="M637" s="19">
        <f>VLOOKUP($B637,'Nguyên liệu'!$1:$1003,10,0)*E637/100</f>
        <v>0</v>
      </c>
    </row>
    <row r="638" spans="1:13" x14ac:dyDescent="0.25">
      <c r="A638" s="16"/>
      <c r="B638" s="20" t="s">
        <v>33</v>
      </c>
      <c r="C638" s="16">
        <f>VLOOKUP($B638,'Nguyên liệu'!$1:$1003,2,0)</f>
        <v>0</v>
      </c>
      <c r="D638" s="21">
        <v>0</v>
      </c>
      <c r="E638" s="19">
        <f t="shared" si="115"/>
        <v>0</v>
      </c>
      <c r="F638" s="16">
        <f>VLOOKUP($B638,'Nguyên liệu'!$1:$1003,3,0)</f>
        <v>0</v>
      </c>
      <c r="G638" s="19">
        <f>VLOOKUP($B638,'Nguyên liệu'!$1:$1003,4,0)*D638/100</f>
        <v>0</v>
      </c>
      <c r="H638" s="19">
        <f>VLOOKUP($B638,'Nguyên liệu'!$1:$1003,5,0)*E638/100</f>
        <v>0</v>
      </c>
      <c r="I638" s="19">
        <f>VLOOKUP($B638,'Nguyên liệu'!$1:$1003,6,0)*E638/100</f>
        <v>0</v>
      </c>
      <c r="J638" s="19">
        <f>VLOOKUP($B638,'Nguyên liệu'!$1:$1003,7,0)*E638/100</f>
        <v>0</v>
      </c>
      <c r="K638" s="19">
        <f>VLOOKUP($B638,'Nguyên liệu'!$1:$1003,8,0)*E638/100</f>
        <v>0</v>
      </c>
      <c r="L638" s="19">
        <f>VLOOKUP($B638,'Nguyên liệu'!$1:$1003,9,0)*E638/100</f>
        <v>0</v>
      </c>
      <c r="M638" s="19">
        <f>VLOOKUP($B638,'Nguyên liệu'!$1:$1003,10,0)*E638/100</f>
        <v>0</v>
      </c>
    </row>
    <row r="639" spans="1:13" x14ac:dyDescent="0.25">
      <c r="A639" s="16"/>
      <c r="B639" s="20" t="s">
        <v>33</v>
      </c>
      <c r="C639" s="16">
        <f>VLOOKUP($B639,'Nguyên liệu'!$1:$1003,2,0)</f>
        <v>0</v>
      </c>
      <c r="D639" s="21">
        <v>0</v>
      </c>
      <c r="E639" s="19">
        <f t="shared" si="115"/>
        <v>0</v>
      </c>
      <c r="F639" s="16">
        <f>VLOOKUP($B639,'Nguyên liệu'!$1:$1003,3,0)</f>
        <v>0</v>
      </c>
      <c r="G639" s="19">
        <f>VLOOKUP($B639,'Nguyên liệu'!$1:$1003,4,0)*D639/100</f>
        <v>0</v>
      </c>
      <c r="H639" s="19">
        <f>VLOOKUP($B639,'Nguyên liệu'!$1:$1003,5,0)*E639/100</f>
        <v>0</v>
      </c>
      <c r="I639" s="19">
        <f>VLOOKUP($B639,'Nguyên liệu'!$1:$1003,6,0)*E639/100</f>
        <v>0</v>
      </c>
      <c r="J639" s="19">
        <f>VLOOKUP($B639,'Nguyên liệu'!$1:$1003,7,0)*E639/100</f>
        <v>0</v>
      </c>
      <c r="K639" s="19">
        <f>VLOOKUP($B639,'Nguyên liệu'!$1:$1003,8,0)*E639/100</f>
        <v>0</v>
      </c>
      <c r="L639" s="19">
        <f>VLOOKUP($B639,'Nguyên liệu'!$1:$1003,9,0)*E639/100</f>
        <v>0</v>
      </c>
      <c r="M639" s="19">
        <f>VLOOKUP($B639,'Nguyên liệu'!$1:$1003,10,0)*E639/100</f>
        <v>0</v>
      </c>
    </row>
    <row r="640" spans="1:13" x14ac:dyDescent="0.25">
      <c r="A640" s="13" t="s">
        <v>700</v>
      </c>
      <c r="B640" s="14"/>
      <c r="C640" s="14" t="str">
        <f>VLOOKUP(A640,Sheet2!$1:$1012,2,0)</f>
        <v>Cá rô phi chiên giòn</v>
      </c>
      <c r="D640" s="15">
        <f t="shared" ref="D640:M640" si="116">SUM(D641:D650)</f>
        <v>100</v>
      </c>
      <c r="E640" s="15">
        <f t="shared" si="116"/>
        <v>68.5</v>
      </c>
      <c r="F640" s="15">
        <f t="shared" si="116"/>
        <v>83</v>
      </c>
      <c r="G640" s="15">
        <f t="shared" si="116"/>
        <v>227.57</v>
      </c>
      <c r="H640" s="15">
        <f t="shared" si="116"/>
        <v>8.0082999999999984</v>
      </c>
      <c r="I640" s="15">
        <f t="shared" si="116"/>
        <v>0.14800000000000002</v>
      </c>
      <c r="J640" s="15">
        <f t="shared" si="116"/>
        <v>15.880699999999999</v>
      </c>
      <c r="K640" s="15">
        <f t="shared" si="116"/>
        <v>14.962999999999999</v>
      </c>
      <c r="L640" s="15">
        <f t="shared" si="116"/>
        <v>6.0000000000000012E-2</v>
      </c>
      <c r="M640" s="15">
        <f t="shared" si="116"/>
        <v>0</v>
      </c>
    </row>
    <row r="641" spans="1:13" x14ac:dyDescent="0.25">
      <c r="A641" s="16"/>
      <c r="B641" s="17">
        <v>8024</v>
      </c>
      <c r="C641" s="16" t="str">
        <f>VLOOKUP($B641,'Nguyên liệu'!$1:$1003,2,0)</f>
        <v>Cá rô phi</v>
      </c>
      <c r="D641" s="18">
        <v>70</v>
      </c>
      <c r="E641" s="19">
        <f t="shared" ref="E641:E650" si="117">D641*(100-F641)%</f>
        <v>39.9</v>
      </c>
      <c r="F641" s="16">
        <f>VLOOKUP($B641,'Nguyên liệu'!$1:$1003,3,0)</f>
        <v>43</v>
      </c>
      <c r="G641" s="19">
        <f>VLOOKUP($B641,'Nguyên liệu'!$1:$1003,4,0)*D641/100</f>
        <v>70</v>
      </c>
      <c r="H641" s="19">
        <f>VLOOKUP($B641,'Nguyên liệu'!$1:$1003,5,0)*E641/100</f>
        <v>7.8602999999999996</v>
      </c>
      <c r="I641" s="19">
        <f>VLOOKUP($B641,'Nguyên liệu'!$1:$1003,6,0)*E641/100</f>
        <v>0</v>
      </c>
      <c r="J641" s="19">
        <f>VLOOKUP($B641,'Nguyên liệu'!$1:$1003,7,0)*E641/100</f>
        <v>0.91769999999999996</v>
      </c>
      <c r="K641" s="19">
        <f>VLOOKUP($B641,'Nguyên liệu'!$1:$1003,8,0)*E641/100</f>
        <v>0</v>
      </c>
      <c r="L641" s="19">
        <f>VLOOKUP($B641,'Nguyên liệu'!$1:$1003,9,0)*E641/100</f>
        <v>0</v>
      </c>
      <c r="M641" s="19">
        <f>VLOOKUP($B641,'Nguyên liệu'!$1:$1003,10,0)*E641/100</f>
        <v>0</v>
      </c>
    </row>
    <row r="642" spans="1:13" x14ac:dyDescent="0.25">
      <c r="A642" s="16"/>
      <c r="B642" s="17">
        <v>6002</v>
      </c>
      <c r="C642" s="16" t="str">
        <f>VLOOKUP($B642,'Nguyên liệu'!$1:$1003,2,0)</f>
        <v>Dầu thảo mộc (lạc, vừng, cám...)</v>
      </c>
      <c r="D642" s="18">
        <v>15</v>
      </c>
      <c r="E642" s="19">
        <f t="shared" si="117"/>
        <v>15</v>
      </c>
      <c r="F642" s="16">
        <f>VLOOKUP($B642,'Nguyên liệu'!$1:$1003,3,0)</f>
        <v>0</v>
      </c>
      <c r="G642" s="19">
        <f>VLOOKUP($B642,'Nguyên liệu'!$1:$1003,4,0)*D642/100</f>
        <v>134.55000000000001</v>
      </c>
      <c r="H642" s="19">
        <f>VLOOKUP($B642,'Nguyên liệu'!$1:$1003,5,0)*E642/100</f>
        <v>0</v>
      </c>
      <c r="I642" s="19">
        <f>VLOOKUP($B642,'Nguyên liệu'!$1:$1003,6,0)*E642/100</f>
        <v>0</v>
      </c>
      <c r="J642" s="19">
        <f>VLOOKUP($B642,'Nguyên liệu'!$1:$1003,7,0)*E642/100</f>
        <v>14.955</v>
      </c>
      <c r="K642" s="19">
        <f>VLOOKUP($B642,'Nguyên liệu'!$1:$1003,8,0)*E642/100</f>
        <v>14.955</v>
      </c>
      <c r="L642" s="19">
        <f>VLOOKUP($B642,'Nguyên liệu'!$1:$1003,9,0)*E642/100</f>
        <v>0</v>
      </c>
      <c r="M642" s="19">
        <f>VLOOKUP($B642,'Nguyên liệu'!$1:$1003,10,0)*E642/100</f>
        <v>0</v>
      </c>
    </row>
    <row r="643" spans="1:13" x14ac:dyDescent="0.25">
      <c r="A643" s="16"/>
      <c r="B643" s="17">
        <v>12013</v>
      </c>
      <c r="C643" s="16" t="str">
        <f>VLOOKUP($B643,'Nguyên liệu'!$1:$1003,2,0)</f>
        <v>Đường cát</v>
      </c>
      <c r="D643" s="18">
        <v>5</v>
      </c>
      <c r="E643" s="19">
        <f t="shared" si="117"/>
        <v>5</v>
      </c>
      <c r="F643" s="16">
        <f>VLOOKUP($B643,'Nguyên liệu'!$1:$1003,3,0)</f>
        <v>0</v>
      </c>
      <c r="G643" s="19">
        <f>VLOOKUP($B643,'Nguyên liệu'!$1:$1003,4,0)*D643/100</f>
        <v>19.5</v>
      </c>
      <c r="H643" s="19">
        <f>VLOOKUP($B643,'Nguyên liệu'!$1:$1003,5,0)*E643/100</f>
        <v>0</v>
      </c>
      <c r="I643" s="19">
        <f>VLOOKUP($B643,'Nguyên liệu'!$1:$1003,6,0)*E643/100</f>
        <v>0</v>
      </c>
      <c r="J643" s="19">
        <f>VLOOKUP($B643,'Nguyên liệu'!$1:$1003,7,0)*E643/100</f>
        <v>0</v>
      </c>
      <c r="K643" s="19">
        <f>VLOOKUP($B643,'Nguyên liệu'!$1:$1003,8,0)*E643/100</f>
        <v>0</v>
      </c>
      <c r="L643" s="19">
        <f>VLOOKUP($B643,'Nguyên liệu'!$1:$1003,9,0)*E643/100</f>
        <v>0</v>
      </c>
      <c r="M643" s="19">
        <f>VLOOKUP($B643,'Nguyên liệu'!$1:$1003,10,0)*E643/100</f>
        <v>0</v>
      </c>
    </row>
    <row r="644" spans="1:13" x14ac:dyDescent="0.25">
      <c r="A644" s="16"/>
      <c r="B644" s="17">
        <v>4038</v>
      </c>
      <c r="C644" s="16" t="str">
        <f>VLOOKUP($B644,'Nguyên liệu'!$1:$1003,2,0)</f>
        <v>Hành lá (hành hoa)</v>
      </c>
      <c r="D644" s="18">
        <v>5</v>
      </c>
      <c r="E644" s="19">
        <f t="shared" si="117"/>
        <v>4</v>
      </c>
      <c r="F644" s="16">
        <f>VLOOKUP($B644,'Nguyên liệu'!$1:$1003,3,0)</f>
        <v>20</v>
      </c>
      <c r="G644" s="19">
        <f>VLOOKUP($B644,'Nguyên liệu'!$1:$1003,4,0)*D644/100</f>
        <v>1.1000000000000001</v>
      </c>
      <c r="H644" s="19">
        <f>VLOOKUP($B644,'Nguyên liệu'!$1:$1003,5,0)*E644/100</f>
        <v>5.2000000000000005E-2</v>
      </c>
      <c r="I644" s="19">
        <f>VLOOKUP($B644,'Nguyên liệu'!$1:$1003,6,0)*E644/100</f>
        <v>5.2000000000000005E-2</v>
      </c>
      <c r="J644" s="19">
        <f>VLOOKUP($B644,'Nguyên liệu'!$1:$1003,7,0)*E644/100</f>
        <v>0</v>
      </c>
      <c r="K644" s="19">
        <f>VLOOKUP($B644,'Nguyên liệu'!$1:$1003,8,0)*E644/100</f>
        <v>0</v>
      </c>
      <c r="L644" s="19">
        <f>VLOOKUP($B644,'Nguyên liệu'!$1:$1003,9,0)*E644/100</f>
        <v>3.6000000000000004E-2</v>
      </c>
      <c r="M644" s="19">
        <f>VLOOKUP($B644,'Nguyên liệu'!$1:$1003,10,0)*E644/100</f>
        <v>0</v>
      </c>
    </row>
    <row r="645" spans="1:13" x14ac:dyDescent="0.25">
      <c r="A645" s="16"/>
      <c r="B645" s="17">
        <v>4103</v>
      </c>
      <c r="C645" s="16" t="str">
        <f>VLOOKUP($B645,'Nguyên liệu'!$1:$1003,2,0)</f>
        <v xml:space="preserve">Tỏi ta </v>
      </c>
      <c r="D645" s="18">
        <v>2</v>
      </c>
      <c r="E645" s="19">
        <f t="shared" si="117"/>
        <v>1.6</v>
      </c>
      <c r="F645" s="16">
        <f>VLOOKUP($B645,'Nguyên liệu'!$1:$1003,3,0)</f>
        <v>20</v>
      </c>
      <c r="G645" s="19">
        <f>VLOOKUP($B645,'Nguyên liệu'!$1:$1003,4,0)*D645/100</f>
        <v>2.42</v>
      </c>
      <c r="H645" s="19">
        <f>VLOOKUP($B645,'Nguyên liệu'!$1:$1003,5,0)*E645/100</f>
        <v>9.6000000000000016E-2</v>
      </c>
      <c r="I645" s="19">
        <f>VLOOKUP($B645,'Nguyên liệu'!$1:$1003,6,0)*E645/100</f>
        <v>9.6000000000000016E-2</v>
      </c>
      <c r="J645" s="19">
        <f>VLOOKUP($B645,'Nguyên liệu'!$1:$1003,7,0)*E645/100</f>
        <v>8.0000000000000002E-3</v>
      </c>
      <c r="K645" s="19">
        <f>VLOOKUP($B645,'Nguyên liệu'!$1:$1003,8,0)*E645/100</f>
        <v>8.0000000000000002E-3</v>
      </c>
      <c r="L645" s="19">
        <f>VLOOKUP($B645,'Nguyên liệu'!$1:$1003,9,0)*E645/100</f>
        <v>2.4000000000000004E-2</v>
      </c>
      <c r="M645" s="19">
        <f>VLOOKUP($B645,'Nguyên liệu'!$1:$1003,10,0)*E645/100</f>
        <v>0</v>
      </c>
    </row>
    <row r="646" spans="1:13" x14ac:dyDescent="0.25">
      <c r="A646" s="16"/>
      <c r="B646" s="17">
        <v>13005</v>
      </c>
      <c r="C646" s="16" t="str">
        <f>VLOOKUP($B646,'Nguyên liệu'!$1:$1003,2,0)</f>
        <v>Muối</v>
      </c>
      <c r="D646" s="18">
        <v>3</v>
      </c>
      <c r="E646" s="19">
        <f t="shared" si="117"/>
        <v>3</v>
      </c>
      <c r="F646" s="16">
        <f>VLOOKUP($B646,'Nguyên liệu'!$1:$1003,3,0)</f>
        <v>0</v>
      </c>
      <c r="G646" s="19">
        <f>VLOOKUP($B646,'Nguyên liệu'!$1:$1003,4,0)*D646/100</f>
        <v>0</v>
      </c>
      <c r="H646" s="19">
        <f>VLOOKUP($B646,'Nguyên liệu'!$1:$1003,5,0)*E646/100</f>
        <v>0</v>
      </c>
      <c r="I646" s="19">
        <f>VLOOKUP($B646,'Nguyên liệu'!$1:$1003,6,0)*E646/100</f>
        <v>0</v>
      </c>
      <c r="J646" s="19">
        <f>VLOOKUP($B646,'Nguyên liệu'!$1:$1003,7,0)*E646/100</f>
        <v>0</v>
      </c>
      <c r="K646" s="19">
        <f>VLOOKUP($B646,'Nguyên liệu'!$1:$1003,8,0)*E646/100</f>
        <v>0</v>
      </c>
      <c r="L646" s="19">
        <f>VLOOKUP($B646,'Nguyên liệu'!$1:$1003,9,0)*E646/100</f>
        <v>0</v>
      </c>
      <c r="M646" s="19">
        <f>VLOOKUP($B646,'Nguyên liệu'!$1:$1003,10,0)*E646/100</f>
        <v>0</v>
      </c>
    </row>
    <row r="647" spans="1:13" x14ac:dyDescent="0.25">
      <c r="A647" s="16"/>
      <c r="B647" s="20" t="s">
        <v>33</v>
      </c>
      <c r="C647" s="16">
        <f>VLOOKUP($B647,'Nguyên liệu'!$1:$1003,2,0)</f>
        <v>0</v>
      </c>
      <c r="D647" s="21">
        <v>0</v>
      </c>
      <c r="E647" s="19">
        <f t="shared" si="117"/>
        <v>0</v>
      </c>
      <c r="F647" s="16">
        <f>VLOOKUP($B647,'Nguyên liệu'!$1:$1003,3,0)</f>
        <v>0</v>
      </c>
      <c r="G647" s="19">
        <f>VLOOKUP($B647,'Nguyên liệu'!$1:$1003,4,0)*D647/100</f>
        <v>0</v>
      </c>
      <c r="H647" s="19">
        <f>VLOOKUP($B647,'Nguyên liệu'!$1:$1003,5,0)*E647/100</f>
        <v>0</v>
      </c>
      <c r="I647" s="19">
        <f>VLOOKUP($B647,'Nguyên liệu'!$1:$1003,6,0)*E647/100</f>
        <v>0</v>
      </c>
      <c r="J647" s="19">
        <f>VLOOKUP($B647,'Nguyên liệu'!$1:$1003,7,0)*E647/100</f>
        <v>0</v>
      </c>
      <c r="K647" s="19">
        <f>VLOOKUP($B647,'Nguyên liệu'!$1:$1003,8,0)*E647/100</f>
        <v>0</v>
      </c>
      <c r="L647" s="19">
        <f>VLOOKUP($B647,'Nguyên liệu'!$1:$1003,9,0)*E647/100</f>
        <v>0</v>
      </c>
      <c r="M647" s="19">
        <f>VLOOKUP($B647,'Nguyên liệu'!$1:$1003,10,0)*E647/100</f>
        <v>0</v>
      </c>
    </row>
    <row r="648" spans="1:13" x14ac:dyDescent="0.25">
      <c r="A648" s="16"/>
      <c r="B648" s="20" t="s">
        <v>33</v>
      </c>
      <c r="C648" s="16">
        <f>VLOOKUP($B648,'Nguyên liệu'!$1:$1003,2,0)</f>
        <v>0</v>
      </c>
      <c r="D648" s="21">
        <v>0</v>
      </c>
      <c r="E648" s="19">
        <f t="shared" si="117"/>
        <v>0</v>
      </c>
      <c r="F648" s="16">
        <f>VLOOKUP($B648,'Nguyên liệu'!$1:$1003,3,0)</f>
        <v>0</v>
      </c>
      <c r="G648" s="19">
        <f>VLOOKUP($B648,'Nguyên liệu'!$1:$1003,4,0)*D648/100</f>
        <v>0</v>
      </c>
      <c r="H648" s="19">
        <f>VLOOKUP($B648,'Nguyên liệu'!$1:$1003,5,0)*E648/100</f>
        <v>0</v>
      </c>
      <c r="I648" s="19">
        <f>VLOOKUP($B648,'Nguyên liệu'!$1:$1003,6,0)*E648/100</f>
        <v>0</v>
      </c>
      <c r="J648" s="19">
        <f>VLOOKUP($B648,'Nguyên liệu'!$1:$1003,7,0)*E648/100</f>
        <v>0</v>
      </c>
      <c r="K648" s="19">
        <f>VLOOKUP($B648,'Nguyên liệu'!$1:$1003,8,0)*E648/100</f>
        <v>0</v>
      </c>
      <c r="L648" s="19">
        <f>VLOOKUP($B648,'Nguyên liệu'!$1:$1003,9,0)*E648/100</f>
        <v>0</v>
      </c>
      <c r="M648" s="19">
        <f>VLOOKUP($B648,'Nguyên liệu'!$1:$1003,10,0)*E648/100</f>
        <v>0</v>
      </c>
    </row>
    <row r="649" spans="1:13" x14ac:dyDescent="0.25">
      <c r="A649" s="16"/>
      <c r="B649" s="20" t="s">
        <v>33</v>
      </c>
      <c r="C649" s="16">
        <f>VLOOKUP($B649,'Nguyên liệu'!$1:$1003,2,0)</f>
        <v>0</v>
      </c>
      <c r="D649" s="21">
        <v>0</v>
      </c>
      <c r="E649" s="19">
        <f t="shared" si="117"/>
        <v>0</v>
      </c>
      <c r="F649" s="16">
        <f>VLOOKUP($B649,'Nguyên liệu'!$1:$1003,3,0)</f>
        <v>0</v>
      </c>
      <c r="G649" s="19">
        <f>VLOOKUP($B649,'Nguyên liệu'!$1:$1003,4,0)*D649/100</f>
        <v>0</v>
      </c>
      <c r="H649" s="19">
        <f>VLOOKUP($B649,'Nguyên liệu'!$1:$1003,5,0)*E649/100</f>
        <v>0</v>
      </c>
      <c r="I649" s="19">
        <f>VLOOKUP($B649,'Nguyên liệu'!$1:$1003,6,0)*E649/100</f>
        <v>0</v>
      </c>
      <c r="J649" s="19">
        <f>VLOOKUP($B649,'Nguyên liệu'!$1:$1003,7,0)*E649/100</f>
        <v>0</v>
      </c>
      <c r="K649" s="19">
        <f>VLOOKUP($B649,'Nguyên liệu'!$1:$1003,8,0)*E649/100</f>
        <v>0</v>
      </c>
      <c r="L649" s="19">
        <f>VLOOKUP($B649,'Nguyên liệu'!$1:$1003,9,0)*E649/100</f>
        <v>0</v>
      </c>
      <c r="M649" s="19">
        <f>VLOOKUP($B649,'Nguyên liệu'!$1:$1003,10,0)*E649/100</f>
        <v>0</v>
      </c>
    </row>
    <row r="650" spans="1:13" x14ac:dyDescent="0.25">
      <c r="A650" s="16"/>
      <c r="B650" s="20" t="s">
        <v>33</v>
      </c>
      <c r="C650" s="16">
        <f>VLOOKUP($B650,'Nguyên liệu'!$1:$1003,2,0)</f>
        <v>0</v>
      </c>
      <c r="D650" s="21">
        <v>0</v>
      </c>
      <c r="E650" s="19">
        <f t="shared" si="117"/>
        <v>0</v>
      </c>
      <c r="F650" s="16">
        <f>VLOOKUP($B650,'Nguyên liệu'!$1:$1003,3,0)</f>
        <v>0</v>
      </c>
      <c r="G650" s="19">
        <f>VLOOKUP($B650,'Nguyên liệu'!$1:$1003,4,0)*D650/100</f>
        <v>0</v>
      </c>
      <c r="H650" s="19">
        <f>VLOOKUP($B650,'Nguyên liệu'!$1:$1003,5,0)*E650/100</f>
        <v>0</v>
      </c>
      <c r="I650" s="19">
        <f>VLOOKUP($B650,'Nguyên liệu'!$1:$1003,6,0)*E650/100</f>
        <v>0</v>
      </c>
      <c r="J650" s="19">
        <f>VLOOKUP($B650,'Nguyên liệu'!$1:$1003,7,0)*E650/100</f>
        <v>0</v>
      </c>
      <c r="K650" s="19">
        <f>VLOOKUP($B650,'Nguyên liệu'!$1:$1003,8,0)*E650/100</f>
        <v>0</v>
      </c>
      <c r="L650" s="19">
        <f>VLOOKUP($B650,'Nguyên liệu'!$1:$1003,9,0)*E650/100</f>
        <v>0</v>
      </c>
      <c r="M650" s="19">
        <f>VLOOKUP($B650,'Nguyên liệu'!$1:$1003,10,0)*E650/100</f>
        <v>0</v>
      </c>
    </row>
    <row r="651" spans="1:13" x14ac:dyDescent="0.25">
      <c r="A651" s="13" t="s">
        <v>702</v>
      </c>
      <c r="B651" s="14"/>
      <c r="C651" s="14" t="str">
        <f>VLOOKUP(A651,Sheet2!$1:$1012,2,0)</f>
        <v>Chè bắp</v>
      </c>
      <c r="D651" s="15">
        <f t="shared" ref="D651:M651" si="118">SUM(D652:D661)</f>
        <v>100</v>
      </c>
      <c r="E651" s="15">
        <f t="shared" si="118"/>
        <v>82</v>
      </c>
      <c r="F651" s="15">
        <f t="shared" si="118"/>
        <v>45</v>
      </c>
      <c r="G651" s="15">
        <f t="shared" si="118"/>
        <v>229.4</v>
      </c>
      <c r="H651" s="15">
        <f t="shared" si="118"/>
        <v>0.97199999999999998</v>
      </c>
      <c r="I651" s="15">
        <f t="shared" si="118"/>
        <v>0.97199999999999998</v>
      </c>
      <c r="J651" s="15">
        <f t="shared" si="118"/>
        <v>0.50599999999999989</v>
      </c>
      <c r="K651" s="15">
        <f t="shared" si="118"/>
        <v>0.50599999999999989</v>
      </c>
      <c r="L651" s="15">
        <f t="shared" si="118"/>
        <v>0.34400000000000003</v>
      </c>
      <c r="M651" s="15">
        <f t="shared" si="118"/>
        <v>0</v>
      </c>
    </row>
    <row r="652" spans="1:13" x14ac:dyDescent="0.25">
      <c r="A652" s="16"/>
      <c r="B652" s="17">
        <v>1007</v>
      </c>
      <c r="C652" s="16" t="str">
        <f>VLOOKUP($B652,'Nguyên liệu'!$1:$1003,2,0)</f>
        <v>Bắp ngô tươi</v>
      </c>
      <c r="D652" s="18">
        <v>40</v>
      </c>
      <c r="E652" s="19">
        <f t="shared" ref="E652:E661" si="119">D652*(100-F652)%</f>
        <v>22</v>
      </c>
      <c r="F652" s="16">
        <f>VLOOKUP($B652,'Nguyên liệu'!$1:$1003,3,0)</f>
        <v>45</v>
      </c>
      <c r="G652" s="19">
        <f>VLOOKUP($B652,'Nguyên liệu'!$1:$1003,4,0)*D652/100</f>
        <v>78.400000000000006</v>
      </c>
      <c r="H652" s="19">
        <f>VLOOKUP($B652,'Nguyên liệu'!$1:$1003,5,0)*E652/100</f>
        <v>0.90199999999999991</v>
      </c>
      <c r="I652" s="19">
        <f>VLOOKUP($B652,'Nguyên liệu'!$1:$1003,6,0)*E652/100</f>
        <v>0.90199999999999991</v>
      </c>
      <c r="J652" s="19">
        <f>VLOOKUP($B652,'Nguyên liệu'!$1:$1003,7,0)*E652/100</f>
        <v>0.50599999999999989</v>
      </c>
      <c r="K652" s="19">
        <f>VLOOKUP($B652,'Nguyên liệu'!$1:$1003,8,0)*E652/100</f>
        <v>0.50599999999999989</v>
      </c>
      <c r="L652" s="19">
        <f>VLOOKUP($B652,'Nguyên liệu'!$1:$1003,9,0)*E652/100</f>
        <v>0.26400000000000001</v>
      </c>
      <c r="M652" s="19">
        <f>VLOOKUP($B652,'Nguyên liệu'!$1:$1003,10,0)*E652/100</f>
        <v>0</v>
      </c>
    </row>
    <row r="653" spans="1:13" x14ac:dyDescent="0.25">
      <c r="A653" s="16"/>
      <c r="B653" s="17">
        <v>12013</v>
      </c>
      <c r="C653" s="16" t="str">
        <f>VLOOKUP($B653,'Nguyên liệu'!$1:$1003,2,0)</f>
        <v>Đường cát</v>
      </c>
      <c r="D653" s="18">
        <v>30</v>
      </c>
      <c r="E653" s="19">
        <f t="shared" si="119"/>
        <v>30</v>
      </c>
      <c r="F653" s="16">
        <f>VLOOKUP($B653,'Nguyên liệu'!$1:$1003,3,0)</f>
        <v>0</v>
      </c>
      <c r="G653" s="19">
        <f>VLOOKUP($B653,'Nguyên liệu'!$1:$1003,4,0)*D653/100</f>
        <v>117</v>
      </c>
      <c r="H653" s="19">
        <f>VLOOKUP($B653,'Nguyên liệu'!$1:$1003,5,0)*E653/100</f>
        <v>0</v>
      </c>
      <c r="I653" s="19">
        <f>VLOOKUP($B653,'Nguyên liệu'!$1:$1003,6,0)*E653/100</f>
        <v>0</v>
      </c>
      <c r="J653" s="19">
        <f>VLOOKUP($B653,'Nguyên liệu'!$1:$1003,7,0)*E653/100</f>
        <v>0</v>
      </c>
      <c r="K653" s="19">
        <f>VLOOKUP($B653,'Nguyên liệu'!$1:$1003,8,0)*E653/100</f>
        <v>0</v>
      </c>
      <c r="L653" s="19">
        <f>VLOOKUP($B653,'Nguyên liệu'!$1:$1003,9,0)*E653/100</f>
        <v>0</v>
      </c>
      <c r="M653" s="19">
        <f>VLOOKUP($B653,'Nguyên liệu'!$1:$1003,10,0)*E653/100</f>
        <v>0</v>
      </c>
    </row>
    <row r="654" spans="1:13" x14ac:dyDescent="0.25">
      <c r="A654" s="16"/>
      <c r="B654" s="17">
        <v>2021</v>
      </c>
      <c r="C654" s="16" t="str">
        <f>VLOOKUP($B654,'Nguyên liệu'!$1:$1003,2,0)</f>
        <v>Bột sắn dây</v>
      </c>
      <c r="D654" s="18">
        <v>10</v>
      </c>
      <c r="E654" s="19">
        <f t="shared" si="119"/>
        <v>10</v>
      </c>
      <c r="F654" s="16">
        <f>VLOOKUP($B654,'Nguyên liệu'!$1:$1003,3,0)</f>
        <v>0</v>
      </c>
      <c r="G654" s="19">
        <f>VLOOKUP($B654,'Nguyên liệu'!$1:$1003,4,0)*D654/100</f>
        <v>34</v>
      </c>
      <c r="H654" s="19">
        <f>VLOOKUP($B654,'Nguyên liệu'!$1:$1003,5,0)*E654/100</f>
        <v>7.0000000000000007E-2</v>
      </c>
      <c r="I654" s="19">
        <f>VLOOKUP($B654,'Nguyên liệu'!$1:$1003,6,0)*E654/100</f>
        <v>7.0000000000000007E-2</v>
      </c>
      <c r="J654" s="19">
        <f>VLOOKUP($B654,'Nguyên liệu'!$1:$1003,7,0)*E654/100</f>
        <v>0</v>
      </c>
      <c r="K654" s="19">
        <f>VLOOKUP($B654,'Nguyên liệu'!$1:$1003,8,0)*E654/100</f>
        <v>0</v>
      </c>
      <c r="L654" s="19">
        <f>VLOOKUP($B654,'Nguyên liệu'!$1:$1003,9,0)*E654/100</f>
        <v>0.08</v>
      </c>
      <c r="M654" s="19">
        <f>VLOOKUP($B654,'Nguyên liệu'!$1:$1003,10,0)*E654/100</f>
        <v>0</v>
      </c>
    </row>
    <row r="655" spans="1:13" x14ac:dyDescent="0.25">
      <c r="A655" s="16"/>
      <c r="B655" s="17">
        <v>1000</v>
      </c>
      <c r="C655" s="16" t="str">
        <f>VLOOKUP($B655,'Nguyên liệu'!$1:$1003,2,0)</f>
        <v>Nước</v>
      </c>
      <c r="D655" s="18">
        <v>20</v>
      </c>
      <c r="E655" s="19">
        <f t="shared" si="119"/>
        <v>20</v>
      </c>
      <c r="F655" s="16">
        <f>VLOOKUP($B655,'Nguyên liệu'!$1:$1003,3,0)</f>
        <v>0</v>
      </c>
      <c r="G655" s="19">
        <f>VLOOKUP($B655,'Nguyên liệu'!$1:$1003,4,0)*D655/100</f>
        <v>0</v>
      </c>
      <c r="H655" s="19">
        <f>VLOOKUP($B655,'Nguyên liệu'!$1:$1003,5,0)*E655/100</f>
        <v>0</v>
      </c>
      <c r="I655" s="19">
        <f>VLOOKUP($B655,'Nguyên liệu'!$1:$1003,6,0)*E655/100</f>
        <v>0</v>
      </c>
      <c r="J655" s="19">
        <f>VLOOKUP($B655,'Nguyên liệu'!$1:$1003,7,0)*E655/100</f>
        <v>0</v>
      </c>
      <c r="K655" s="19">
        <f>VLOOKUP($B655,'Nguyên liệu'!$1:$1003,8,0)*E655/100</f>
        <v>0</v>
      </c>
      <c r="L655" s="19">
        <f>VLOOKUP($B655,'Nguyên liệu'!$1:$1003,9,0)*E655/100</f>
        <v>0</v>
      </c>
      <c r="M655" s="19">
        <f>VLOOKUP($B655,'Nguyên liệu'!$1:$1003,10,0)*E655/100</f>
        <v>0</v>
      </c>
    </row>
    <row r="656" spans="1:13" x14ac:dyDescent="0.25">
      <c r="A656" s="16"/>
      <c r="B656" s="20" t="s">
        <v>33</v>
      </c>
      <c r="C656" s="16">
        <f>VLOOKUP($B656,'Nguyên liệu'!$1:$1003,2,0)</f>
        <v>0</v>
      </c>
      <c r="D656" s="21">
        <v>0</v>
      </c>
      <c r="E656" s="19">
        <f t="shared" si="119"/>
        <v>0</v>
      </c>
      <c r="F656" s="16">
        <f>VLOOKUP($B656,'Nguyên liệu'!$1:$1003,3,0)</f>
        <v>0</v>
      </c>
      <c r="G656" s="19">
        <f>VLOOKUP($B656,'Nguyên liệu'!$1:$1003,4,0)*D656/100</f>
        <v>0</v>
      </c>
      <c r="H656" s="19">
        <f>VLOOKUP($B656,'Nguyên liệu'!$1:$1003,5,0)*E656/100</f>
        <v>0</v>
      </c>
      <c r="I656" s="19">
        <f>VLOOKUP($B656,'Nguyên liệu'!$1:$1003,6,0)*E656/100</f>
        <v>0</v>
      </c>
      <c r="J656" s="19">
        <f>VLOOKUP($B656,'Nguyên liệu'!$1:$1003,7,0)*E656/100</f>
        <v>0</v>
      </c>
      <c r="K656" s="19">
        <f>VLOOKUP($B656,'Nguyên liệu'!$1:$1003,8,0)*E656/100</f>
        <v>0</v>
      </c>
      <c r="L656" s="19">
        <f>VLOOKUP($B656,'Nguyên liệu'!$1:$1003,9,0)*E656/100</f>
        <v>0</v>
      </c>
      <c r="M656" s="19">
        <f>VLOOKUP($B656,'Nguyên liệu'!$1:$1003,10,0)*E656/100</f>
        <v>0</v>
      </c>
    </row>
    <row r="657" spans="1:13" x14ac:dyDescent="0.25">
      <c r="A657" s="16"/>
      <c r="B657" s="20" t="s">
        <v>33</v>
      </c>
      <c r="C657" s="16">
        <f>VLOOKUP($B657,'Nguyên liệu'!$1:$1003,2,0)</f>
        <v>0</v>
      </c>
      <c r="D657" s="21">
        <v>0</v>
      </c>
      <c r="E657" s="19">
        <f t="shared" si="119"/>
        <v>0</v>
      </c>
      <c r="F657" s="16">
        <f>VLOOKUP($B657,'Nguyên liệu'!$1:$1003,3,0)</f>
        <v>0</v>
      </c>
      <c r="G657" s="19">
        <f>VLOOKUP($B657,'Nguyên liệu'!$1:$1003,4,0)*D657/100</f>
        <v>0</v>
      </c>
      <c r="H657" s="19">
        <f>VLOOKUP($B657,'Nguyên liệu'!$1:$1003,5,0)*E657/100</f>
        <v>0</v>
      </c>
      <c r="I657" s="19">
        <f>VLOOKUP($B657,'Nguyên liệu'!$1:$1003,6,0)*E657/100</f>
        <v>0</v>
      </c>
      <c r="J657" s="19">
        <f>VLOOKUP($B657,'Nguyên liệu'!$1:$1003,7,0)*E657/100</f>
        <v>0</v>
      </c>
      <c r="K657" s="19">
        <f>VLOOKUP($B657,'Nguyên liệu'!$1:$1003,8,0)*E657/100</f>
        <v>0</v>
      </c>
      <c r="L657" s="19">
        <f>VLOOKUP($B657,'Nguyên liệu'!$1:$1003,9,0)*E657/100</f>
        <v>0</v>
      </c>
      <c r="M657" s="19">
        <f>VLOOKUP($B657,'Nguyên liệu'!$1:$1003,10,0)*E657/100</f>
        <v>0</v>
      </c>
    </row>
    <row r="658" spans="1:13" x14ac:dyDescent="0.25">
      <c r="A658" s="16"/>
      <c r="B658" s="20" t="s">
        <v>33</v>
      </c>
      <c r="C658" s="16">
        <f>VLOOKUP($B658,'Nguyên liệu'!$1:$1003,2,0)</f>
        <v>0</v>
      </c>
      <c r="D658" s="21">
        <v>0</v>
      </c>
      <c r="E658" s="19">
        <f t="shared" si="119"/>
        <v>0</v>
      </c>
      <c r="F658" s="16">
        <f>VLOOKUP($B658,'Nguyên liệu'!$1:$1003,3,0)</f>
        <v>0</v>
      </c>
      <c r="G658" s="19">
        <f>VLOOKUP($B658,'Nguyên liệu'!$1:$1003,4,0)*D658/100</f>
        <v>0</v>
      </c>
      <c r="H658" s="19">
        <f>VLOOKUP($B658,'Nguyên liệu'!$1:$1003,5,0)*E658/100</f>
        <v>0</v>
      </c>
      <c r="I658" s="19">
        <f>VLOOKUP($B658,'Nguyên liệu'!$1:$1003,6,0)*E658/100</f>
        <v>0</v>
      </c>
      <c r="J658" s="19">
        <f>VLOOKUP($B658,'Nguyên liệu'!$1:$1003,7,0)*E658/100</f>
        <v>0</v>
      </c>
      <c r="K658" s="19">
        <f>VLOOKUP($B658,'Nguyên liệu'!$1:$1003,8,0)*E658/100</f>
        <v>0</v>
      </c>
      <c r="L658" s="19">
        <f>VLOOKUP($B658,'Nguyên liệu'!$1:$1003,9,0)*E658/100</f>
        <v>0</v>
      </c>
      <c r="M658" s="19">
        <f>VLOOKUP($B658,'Nguyên liệu'!$1:$1003,10,0)*E658/100</f>
        <v>0</v>
      </c>
    </row>
    <row r="659" spans="1:13" x14ac:dyDescent="0.25">
      <c r="A659" s="16"/>
      <c r="B659" s="20" t="s">
        <v>33</v>
      </c>
      <c r="C659" s="16">
        <f>VLOOKUP($B659,'Nguyên liệu'!$1:$1003,2,0)</f>
        <v>0</v>
      </c>
      <c r="D659" s="21">
        <v>0</v>
      </c>
      <c r="E659" s="19">
        <f t="shared" si="119"/>
        <v>0</v>
      </c>
      <c r="F659" s="16">
        <f>VLOOKUP($B659,'Nguyên liệu'!$1:$1003,3,0)</f>
        <v>0</v>
      </c>
      <c r="G659" s="19">
        <f>VLOOKUP($B659,'Nguyên liệu'!$1:$1003,4,0)*D659/100</f>
        <v>0</v>
      </c>
      <c r="H659" s="19">
        <f>VLOOKUP($B659,'Nguyên liệu'!$1:$1003,5,0)*E659/100</f>
        <v>0</v>
      </c>
      <c r="I659" s="19">
        <f>VLOOKUP($B659,'Nguyên liệu'!$1:$1003,6,0)*E659/100</f>
        <v>0</v>
      </c>
      <c r="J659" s="19">
        <f>VLOOKUP($B659,'Nguyên liệu'!$1:$1003,7,0)*E659/100</f>
        <v>0</v>
      </c>
      <c r="K659" s="19">
        <f>VLOOKUP($B659,'Nguyên liệu'!$1:$1003,8,0)*E659/100</f>
        <v>0</v>
      </c>
      <c r="L659" s="19">
        <f>VLOOKUP($B659,'Nguyên liệu'!$1:$1003,9,0)*E659/100</f>
        <v>0</v>
      </c>
      <c r="M659" s="19">
        <f>VLOOKUP($B659,'Nguyên liệu'!$1:$1003,10,0)*E659/100</f>
        <v>0</v>
      </c>
    </row>
    <row r="660" spans="1:13" x14ac:dyDescent="0.25">
      <c r="A660" s="16"/>
      <c r="B660" s="20" t="s">
        <v>33</v>
      </c>
      <c r="C660" s="16">
        <f>VLOOKUP($B660,'Nguyên liệu'!$1:$1003,2,0)</f>
        <v>0</v>
      </c>
      <c r="D660" s="21">
        <v>0</v>
      </c>
      <c r="E660" s="19">
        <f t="shared" si="119"/>
        <v>0</v>
      </c>
      <c r="F660" s="16">
        <f>VLOOKUP($B660,'Nguyên liệu'!$1:$1003,3,0)</f>
        <v>0</v>
      </c>
      <c r="G660" s="19">
        <f>VLOOKUP($B660,'Nguyên liệu'!$1:$1003,4,0)*D660/100</f>
        <v>0</v>
      </c>
      <c r="H660" s="19">
        <f>VLOOKUP($B660,'Nguyên liệu'!$1:$1003,5,0)*E660/100</f>
        <v>0</v>
      </c>
      <c r="I660" s="19">
        <f>VLOOKUP($B660,'Nguyên liệu'!$1:$1003,6,0)*E660/100</f>
        <v>0</v>
      </c>
      <c r="J660" s="19">
        <f>VLOOKUP($B660,'Nguyên liệu'!$1:$1003,7,0)*E660/100</f>
        <v>0</v>
      </c>
      <c r="K660" s="19">
        <f>VLOOKUP($B660,'Nguyên liệu'!$1:$1003,8,0)*E660/100</f>
        <v>0</v>
      </c>
      <c r="L660" s="19">
        <f>VLOOKUP($B660,'Nguyên liệu'!$1:$1003,9,0)*E660/100</f>
        <v>0</v>
      </c>
      <c r="M660" s="19">
        <f>VLOOKUP($B660,'Nguyên liệu'!$1:$1003,10,0)*E660/100</f>
        <v>0</v>
      </c>
    </row>
    <row r="661" spans="1:13" x14ac:dyDescent="0.25">
      <c r="A661" s="16"/>
      <c r="B661" s="20" t="s">
        <v>33</v>
      </c>
      <c r="C661" s="16">
        <f>VLOOKUP($B661,'Nguyên liệu'!$1:$1003,2,0)</f>
        <v>0</v>
      </c>
      <c r="D661" s="21">
        <v>0</v>
      </c>
      <c r="E661" s="19">
        <f t="shared" si="119"/>
        <v>0</v>
      </c>
      <c r="F661" s="16">
        <f>VLOOKUP($B661,'Nguyên liệu'!$1:$1003,3,0)</f>
        <v>0</v>
      </c>
      <c r="G661" s="19">
        <f>VLOOKUP($B661,'Nguyên liệu'!$1:$1003,4,0)*D661/100</f>
        <v>0</v>
      </c>
      <c r="H661" s="19">
        <f>VLOOKUP($B661,'Nguyên liệu'!$1:$1003,5,0)*E661/100</f>
        <v>0</v>
      </c>
      <c r="I661" s="19">
        <f>VLOOKUP($B661,'Nguyên liệu'!$1:$1003,6,0)*E661/100</f>
        <v>0</v>
      </c>
      <c r="J661" s="19">
        <f>VLOOKUP($B661,'Nguyên liệu'!$1:$1003,7,0)*E661/100</f>
        <v>0</v>
      </c>
      <c r="K661" s="19">
        <f>VLOOKUP($B661,'Nguyên liệu'!$1:$1003,8,0)*E661/100</f>
        <v>0</v>
      </c>
      <c r="L661" s="19">
        <f>VLOOKUP($B661,'Nguyên liệu'!$1:$1003,9,0)*E661/100</f>
        <v>0</v>
      </c>
      <c r="M661" s="19">
        <f>VLOOKUP($B661,'Nguyên liệu'!$1:$1003,10,0)*E661/100</f>
        <v>0</v>
      </c>
    </row>
    <row r="662" spans="1:13" x14ac:dyDescent="0.25">
      <c r="A662" s="13" t="s">
        <v>704</v>
      </c>
      <c r="B662" s="14"/>
      <c r="C662" s="14" t="str">
        <f>VLOOKUP(A662,Sheet2!$1:$1012,2,0)</f>
        <v>Thịt băm xào nấm mèo</v>
      </c>
      <c r="D662" s="15">
        <f t="shared" ref="D662:M662" si="120">SUM(D663:D672)</f>
        <v>100</v>
      </c>
      <c r="E662" s="15">
        <f t="shared" si="120"/>
        <v>93.38</v>
      </c>
      <c r="F662" s="15">
        <f t="shared" si="120"/>
        <v>56</v>
      </c>
      <c r="G662" s="15">
        <f t="shared" si="120"/>
        <v>261.22000000000003</v>
      </c>
      <c r="H662" s="15">
        <f t="shared" si="120"/>
        <v>11.3186</v>
      </c>
      <c r="I662" s="15">
        <f t="shared" si="120"/>
        <v>3.5804</v>
      </c>
      <c r="J662" s="15">
        <f t="shared" si="120"/>
        <v>12.9184</v>
      </c>
      <c r="K662" s="15">
        <f t="shared" si="120"/>
        <v>3.2262</v>
      </c>
      <c r="L662" s="15">
        <f t="shared" si="120"/>
        <v>2.9376000000000002</v>
      </c>
      <c r="M662" s="15">
        <f t="shared" si="120"/>
        <v>30.654399999999999</v>
      </c>
    </row>
    <row r="663" spans="1:13" x14ac:dyDescent="0.25">
      <c r="A663" s="16"/>
      <c r="B663" s="17">
        <v>7018</v>
      </c>
      <c r="C663" s="16" t="str">
        <f>VLOOKUP($B663,'Nguyên liệu'!$1:$1003,2,0)</f>
        <v>Thịt lợn nửa nạc, nửa mỡ</v>
      </c>
      <c r="D663" s="18">
        <v>46</v>
      </c>
      <c r="E663" s="19">
        <f t="shared" ref="E663:E672" si="121">D663*(100-F663)%</f>
        <v>45.08</v>
      </c>
      <c r="F663" s="16">
        <f>VLOOKUP($B663,'Nguyên liệu'!$1:$1003,3,0)</f>
        <v>2</v>
      </c>
      <c r="G663" s="19">
        <f>VLOOKUP($B663,'Nguyên liệu'!$1:$1003,4,0)*D663/100</f>
        <v>119.6</v>
      </c>
      <c r="H663" s="19">
        <f>VLOOKUP($B663,'Nguyên liệu'!$1:$1003,5,0)*E663/100</f>
        <v>7.4381999999999993</v>
      </c>
      <c r="I663" s="19">
        <f>VLOOKUP($B663,'Nguyên liệu'!$1:$1003,6,0)*E663/100</f>
        <v>0</v>
      </c>
      <c r="J663" s="19">
        <f>VLOOKUP($B663,'Nguyên liệu'!$1:$1003,7,0)*E663/100</f>
        <v>9.6921999999999997</v>
      </c>
      <c r="K663" s="19">
        <f>VLOOKUP($B663,'Nguyên liệu'!$1:$1003,8,0)*E663/100</f>
        <v>0</v>
      </c>
      <c r="L663" s="19">
        <f>VLOOKUP($B663,'Nguyên liệu'!$1:$1003,9,0)*E663/100</f>
        <v>0</v>
      </c>
      <c r="M663" s="19">
        <f>VLOOKUP($B663,'Nguyên liệu'!$1:$1003,10,0)*E663/100</f>
        <v>30.654399999999999</v>
      </c>
    </row>
    <row r="664" spans="1:13" x14ac:dyDescent="0.25">
      <c r="A664" s="16"/>
      <c r="B664" s="17">
        <v>4121</v>
      </c>
      <c r="C664" s="16" t="str">
        <f>VLOOKUP($B664,'Nguyên liệu'!$1:$1003,2,0)</f>
        <v>Mộc nhĩ</v>
      </c>
      <c r="D664" s="18">
        <v>35</v>
      </c>
      <c r="E664" s="19">
        <f t="shared" si="121"/>
        <v>31.5</v>
      </c>
      <c r="F664" s="16">
        <f>VLOOKUP($B664,'Nguyên liệu'!$1:$1003,3,0)</f>
        <v>10</v>
      </c>
      <c r="G664" s="19">
        <f>VLOOKUP($B664,'Nguyên liệu'!$1:$1003,4,0)*D664/100</f>
        <v>106.4</v>
      </c>
      <c r="H664" s="19">
        <f>VLOOKUP($B664,'Nguyên liệu'!$1:$1003,5,0)*E664/100</f>
        <v>3.339</v>
      </c>
      <c r="I664" s="19">
        <f>VLOOKUP($B664,'Nguyên liệu'!$1:$1003,6,0)*E664/100</f>
        <v>3.339</v>
      </c>
      <c r="J664" s="19">
        <f>VLOOKUP($B664,'Nguyên liệu'!$1:$1003,7,0)*E664/100</f>
        <v>6.3E-2</v>
      </c>
      <c r="K664" s="19">
        <f>VLOOKUP($B664,'Nguyên liệu'!$1:$1003,8,0)*E664/100</f>
        <v>6.3E-2</v>
      </c>
      <c r="L664" s="19">
        <f>VLOOKUP($B664,'Nguyên liệu'!$1:$1003,9,0)*E664/100</f>
        <v>2.2050000000000001</v>
      </c>
      <c r="M664" s="19">
        <f>VLOOKUP($B664,'Nguyên liệu'!$1:$1003,10,0)*E664/100</f>
        <v>0</v>
      </c>
    </row>
    <row r="665" spans="1:13" x14ac:dyDescent="0.25">
      <c r="A665" s="16"/>
      <c r="B665" s="17">
        <v>13004</v>
      </c>
      <c r="C665" s="16" t="str">
        <f>VLOOKUP($B665,'Nguyên liệu'!$1:$1003,2,0)</f>
        <v>Hạt tiêu</v>
      </c>
      <c r="D665" s="18">
        <v>2</v>
      </c>
      <c r="E665" s="19">
        <f t="shared" si="121"/>
        <v>2</v>
      </c>
      <c r="F665" s="16">
        <f>VLOOKUP($B665,'Nguyên liệu'!$1:$1003,3,0)</f>
        <v>0</v>
      </c>
      <c r="G665" s="19">
        <f>VLOOKUP($B665,'Nguyên liệu'!$1:$1003,4,0)*D665/100</f>
        <v>4.62</v>
      </c>
      <c r="H665" s="19">
        <f>VLOOKUP($B665,'Nguyên liệu'!$1:$1003,5,0)*E665/100</f>
        <v>0.14000000000000001</v>
      </c>
      <c r="I665" s="19">
        <f>VLOOKUP($B665,'Nguyên liệu'!$1:$1003,6,0)*E665/100</f>
        <v>0.14000000000000001</v>
      </c>
      <c r="J665" s="19">
        <f>VLOOKUP($B665,'Nguyên liệu'!$1:$1003,7,0)*E665/100</f>
        <v>0.14800000000000002</v>
      </c>
      <c r="K665" s="19">
        <f>VLOOKUP($B665,'Nguyên liệu'!$1:$1003,8,0)*E665/100</f>
        <v>0.14800000000000002</v>
      </c>
      <c r="L665" s="19">
        <f>VLOOKUP($B665,'Nguyên liệu'!$1:$1003,9,0)*E665/100</f>
        <v>0.67</v>
      </c>
      <c r="M665" s="19">
        <f>VLOOKUP($B665,'Nguyên liệu'!$1:$1003,10,0)*E665/100</f>
        <v>0</v>
      </c>
    </row>
    <row r="666" spans="1:13" x14ac:dyDescent="0.25">
      <c r="A666" s="16"/>
      <c r="B666" s="17">
        <v>13005</v>
      </c>
      <c r="C666" s="16" t="str">
        <f>VLOOKUP($B666,'Nguyên liệu'!$1:$1003,2,0)</f>
        <v>Muối</v>
      </c>
      <c r="D666" s="18">
        <v>2</v>
      </c>
      <c r="E666" s="19">
        <f t="shared" si="121"/>
        <v>2</v>
      </c>
      <c r="F666" s="16">
        <f>VLOOKUP($B666,'Nguyên liệu'!$1:$1003,3,0)</f>
        <v>0</v>
      </c>
      <c r="G666" s="19">
        <f>VLOOKUP($B666,'Nguyên liệu'!$1:$1003,4,0)*D666/100</f>
        <v>0</v>
      </c>
      <c r="H666" s="19">
        <f>VLOOKUP($B666,'Nguyên liệu'!$1:$1003,5,0)*E666/100</f>
        <v>0</v>
      </c>
      <c r="I666" s="19">
        <f>VLOOKUP($B666,'Nguyên liệu'!$1:$1003,6,0)*E666/100</f>
        <v>0</v>
      </c>
      <c r="J666" s="19">
        <f>VLOOKUP($B666,'Nguyên liệu'!$1:$1003,7,0)*E666/100</f>
        <v>0</v>
      </c>
      <c r="K666" s="19">
        <f>VLOOKUP($B666,'Nguyên liệu'!$1:$1003,8,0)*E666/100</f>
        <v>0</v>
      </c>
      <c r="L666" s="19">
        <f>VLOOKUP($B666,'Nguyên liệu'!$1:$1003,9,0)*E666/100</f>
        <v>0</v>
      </c>
      <c r="M666" s="19">
        <f>VLOOKUP($B666,'Nguyên liệu'!$1:$1003,10,0)*E666/100</f>
        <v>0</v>
      </c>
    </row>
    <row r="667" spans="1:13" x14ac:dyDescent="0.25">
      <c r="A667" s="16"/>
      <c r="B667" s="17">
        <v>13014</v>
      </c>
      <c r="C667" s="16" t="str">
        <f>VLOOKUP($B667,'Nguyên liệu'!$1:$1003,2,0)</f>
        <v>Nước mắm cá (loại đặc biệt)</v>
      </c>
      <c r="D667" s="18">
        <v>2</v>
      </c>
      <c r="E667" s="19">
        <f t="shared" si="121"/>
        <v>2</v>
      </c>
      <c r="F667" s="16">
        <f>VLOOKUP($B667,'Nguyên liệu'!$1:$1003,3,0)</f>
        <v>0</v>
      </c>
      <c r="G667" s="19">
        <f>VLOOKUP($B667,'Nguyên liệu'!$1:$1003,4,0)*D667/100</f>
        <v>1.2</v>
      </c>
      <c r="H667" s="19">
        <f>VLOOKUP($B667,'Nguyên liệu'!$1:$1003,5,0)*E667/100</f>
        <v>0.3</v>
      </c>
      <c r="I667" s="19">
        <f>VLOOKUP($B667,'Nguyên liệu'!$1:$1003,6,0)*E667/100</f>
        <v>0</v>
      </c>
      <c r="J667" s="19">
        <f>VLOOKUP($B667,'Nguyên liệu'!$1:$1003,7,0)*E667/100</f>
        <v>0</v>
      </c>
      <c r="K667" s="19">
        <f>VLOOKUP($B667,'Nguyên liệu'!$1:$1003,8,0)*E667/100</f>
        <v>0</v>
      </c>
      <c r="L667" s="19">
        <f>VLOOKUP($B667,'Nguyên liệu'!$1:$1003,9,0)*E667/100</f>
        <v>0</v>
      </c>
      <c r="M667" s="19">
        <f>VLOOKUP($B667,'Nguyên liệu'!$1:$1003,10,0)*E667/100</f>
        <v>0</v>
      </c>
    </row>
    <row r="668" spans="1:13" x14ac:dyDescent="0.25">
      <c r="A668" s="16"/>
      <c r="B668" s="17">
        <v>6011</v>
      </c>
      <c r="C668" s="16" t="str">
        <f>VLOOKUP($B668,'Nguyên liệu'!$1:$1003,2,0)</f>
        <v>Dầu lạc</v>
      </c>
      <c r="D668" s="18">
        <v>3</v>
      </c>
      <c r="E668" s="19">
        <f t="shared" si="121"/>
        <v>3</v>
      </c>
      <c r="F668" s="16">
        <f>VLOOKUP($B668,'Nguyên liệu'!$1:$1003,3,0)</f>
        <v>0</v>
      </c>
      <c r="G668" s="19">
        <f>VLOOKUP($B668,'Nguyên liệu'!$1:$1003,4,0)*D668/100</f>
        <v>27</v>
      </c>
      <c r="H668" s="19">
        <f>VLOOKUP($B668,'Nguyên liệu'!$1:$1003,5,0)*E668/100</f>
        <v>0</v>
      </c>
      <c r="I668" s="19">
        <f>VLOOKUP($B668,'Nguyên liệu'!$1:$1003,6,0)*E668/100</f>
        <v>0</v>
      </c>
      <c r="J668" s="19">
        <f>VLOOKUP($B668,'Nguyên liệu'!$1:$1003,7,0)*E668/100</f>
        <v>3</v>
      </c>
      <c r="K668" s="19">
        <f>VLOOKUP($B668,'Nguyên liệu'!$1:$1003,8,0)*E668/100</f>
        <v>3</v>
      </c>
      <c r="L668" s="19">
        <f>VLOOKUP($B668,'Nguyên liệu'!$1:$1003,9,0)*E668/100</f>
        <v>0</v>
      </c>
      <c r="M668" s="19">
        <f>VLOOKUP($B668,'Nguyên liệu'!$1:$1003,10,0)*E668/100</f>
        <v>0</v>
      </c>
    </row>
    <row r="669" spans="1:13" x14ac:dyDescent="0.25">
      <c r="A669" s="16"/>
      <c r="B669" s="17">
        <v>4038</v>
      </c>
      <c r="C669" s="16" t="str">
        <f>VLOOKUP($B669,'Nguyên liệu'!$1:$1003,2,0)</f>
        <v>Hành lá (hành hoa)</v>
      </c>
      <c r="D669" s="18">
        <v>5</v>
      </c>
      <c r="E669" s="19">
        <f t="shared" si="121"/>
        <v>4</v>
      </c>
      <c r="F669" s="16">
        <f>VLOOKUP($B669,'Nguyên liệu'!$1:$1003,3,0)</f>
        <v>20</v>
      </c>
      <c r="G669" s="19">
        <f>VLOOKUP($B669,'Nguyên liệu'!$1:$1003,4,0)*D669/100</f>
        <v>1.1000000000000001</v>
      </c>
      <c r="H669" s="19">
        <f>VLOOKUP($B669,'Nguyên liệu'!$1:$1003,5,0)*E669/100</f>
        <v>5.2000000000000005E-2</v>
      </c>
      <c r="I669" s="19">
        <f>VLOOKUP($B669,'Nguyên liệu'!$1:$1003,6,0)*E669/100</f>
        <v>5.2000000000000005E-2</v>
      </c>
      <c r="J669" s="19">
        <f>VLOOKUP($B669,'Nguyên liệu'!$1:$1003,7,0)*E669/100</f>
        <v>0</v>
      </c>
      <c r="K669" s="19">
        <f>VLOOKUP($B669,'Nguyên liệu'!$1:$1003,8,0)*E669/100</f>
        <v>0</v>
      </c>
      <c r="L669" s="19">
        <f>VLOOKUP($B669,'Nguyên liệu'!$1:$1003,9,0)*E669/100</f>
        <v>3.6000000000000004E-2</v>
      </c>
      <c r="M669" s="19">
        <f>VLOOKUP($B669,'Nguyên liệu'!$1:$1003,10,0)*E669/100</f>
        <v>0</v>
      </c>
    </row>
    <row r="670" spans="1:13" x14ac:dyDescent="0.25">
      <c r="A670" s="16"/>
      <c r="B670" s="17">
        <v>4037</v>
      </c>
      <c r="C670" s="16" t="str">
        <f>VLOOKUP($B670,'Nguyên liệu'!$1:$1003,2,0)</f>
        <v>Hành củ tươi</v>
      </c>
      <c r="D670" s="18">
        <v>5</v>
      </c>
      <c r="E670" s="19">
        <f t="shared" si="121"/>
        <v>3.8</v>
      </c>
      <c r="F670" s="16">
        <f>VLOOKUP($B670,'Nguyên liệu'!$1:$1003,3,0)</f>
        <v>24</v>
      </c>
      <c r="G670" s="19">
        <f>VLOOKUP($B670,'Nguyên liệu'!$1:$1003,4,0)*D670/100</f>
        <v>1.3</v>
      </c>
      <c r="H670" s="19">
        <f>VLOOKUP($B670,'Nguyên liệu'!$1:$1003,5,0)*E670/100</f>
        <v>4.9399999999999993E-2</v>
      </c>
      <c r="I670" s="19">
        <f>VLOOKUP($B670,'Nguyên liệu'!$1:$1003,6,0)*E670/100</f>
        <v>4.9399999999999993E-2</v>
      </c>
      <c r="J670" s="19">
        <f>VLOOKUP($B670,'Nguyên liệu'!$1:$1003,7,0)*E670/100</f>
        <v>1.52E-2</v>
      </c>
      <c r="K670" s="19">
        <f>VLOOKUP($B670,'Nguyên liệu'!$1:$1003,8,0)*E670/100</f>
        <v>1.52E-2</v>
      </c>
      <c r="L670" s="19">
        <f>VLOOKUP($B670,'Nguyên liệu'!$1:$1003,9,0)*E670/100</f>
        <v>2.6599999999999999E-2</v>
      </c>
      <c r="M670" s="19">
        <f>VLOOKUP($B670,'Nguyên liệu'!$1:$1003,10,0)*E670/100</f>
        <v>0</v>
      </c>
    </row>
    <row r="671" spans="1:13" x14ac:dyDescent="0.25">
      <c r="A671" s="16"/>
      <c r="B671" s="20" t="s">
        <v>33</v>
      </c>
      <c r="C671" s="16">
        <f>VLOOKUP($B671,'Nguyên liệu'!$1:$1003,2,0)</f>
        <v>0</v>
      </c>
      <c r="D671" s="21">
        <v>0</v>
      </c>
      <c r="E671" s="19">
        <f t="shared" si="121"/>
        <v>0</v>
      </c>
      <c r="F671" s="16">
        <f>VLOOKUP($B671,'Nguyên liệu'!$1:$1003,3,0)</f>
        <v>0</v>
      </c>
      <c r="G671" s="19">
        <f>VLOOKUP($B671,'Nguyên liệu'!$1:$1003,4,0)*D671/100</f>
        <v>0</v>
      </c>
      <c r="H671" s="19">
        <f>VLOOKUP($B671,'Nguyên liệu'!$1:$1003,5,0)*E671/100</f>
        <v>0</v>
      </c>
      <c r="I671" s="19">
        <f>VLOOKUP($B671,'Nguyên liệu'!$1:$1003,6,0)*E671/100</f>
        <v>0</v>
      </c>
      <c r="J671" s="19">
        <f>VLOOKUP($B671,'Nguyên liệu'!$1:$1003,7,0)*E671/100</f>
        <v>0</v>
      </c>
      <c r="K671" s="19">
        <f>VLOOKUP($B671,'Nguyên liệu'!$1:$1003,8,0)*E671/100</f>
        <v>0</v>
      </c>
      <c r="L671" s="19">
        <f>VLOOKUP($B671,'Nguyên liệu'!$1:$1003,9,0)*E671/100</f>
        <v>0</v>
      </c>
      <c r="M671" s="19">
        <f>VLOOKUP($B671,'Nguyên liệu'!$1:$1003,10,0)*E671/100</f>
        <v>0</v>
      </c>
    </row>
    <row r="672" spans="1:13" x14ac:dyDescent="0.25">
      <c r="A672" s="16"/>
      <c r="B672" s="20" t="s">
        <v>33</v>
      </c>
      <c r="C672" s="16">
        <f>VLOOKUP($B672,'Nguyên liệu'!$1:$1003,2,0)</f>
        <v>0</v>
      </c>
      <c r="D672" s="21">
        <v>0</v>
      </c>
      <c r="E672" s="19">
        <f t="shared" si="121"/>
        <v>0</v>
      </c>
      <c r="F672" s="16">
        <f>VLOOKUP($B672,'Nguyên liệu'!$1:$1003,3,0)</f>
        <v>0</v>
      </c>
      <c r="G672" s="19">
        <f>VLOOKUP($B672,'Nguyên liệu'!$1:$1003,4,0)*D672/100</f>
        <v>0</v>
      </c>
      <c r="H672" s="19">
        <f>VLOOKUP($B672,'Nguyên liệu'!$1:$1003,5,0)*E672/100</f>
        <v>0</v>
      </c>
      <c r="I672" s="19">
        <f>VLOOKUP($B672,'Nguyên liệu'!$1:$1003,6,0)*E672/100</f>
        <v>0</v>
      </c>
      <c r="J672" s="19">
        <f>VLOOKUP($B672,'Nguyên liệu'!$1:$1003,7,0)*E672/100</f>
        <v>0</v>
      </c>
      <c r="K672" s="19">
        <f>VLOOKUP($B672,'Nguyên liệu'!$1:$1003,8,0)*E672/100</f>
        <v>0</v>
      </c>
      <c r="L672" s="19">
        <f>VLOOKUP($B672,'Nguyên liệu'!$1:$1003,9,0)*E672/100</f>
        <v>0</v>
      </c>
      <c r="M672" s="19">
        <f>VLOOKUP($B672,'Nguyên liệu'!$1:$1003,10,0)*E672/100</f>
        <v>0</v>
      </c>
    </row>
    <row r="673" spans="1:13" x14ac:dyDescent="0.25">
      <c r="A673" s="13" t="s">
        <v>706</v>
      </c>
      <c r="B673" s="14"/>
      <c r="C673" s="14" t="str">
        <f>VLOOKUP(A673,Sheet2!$1:$1012,2,0)</f>
        <v>Chôm chôm</v>
      </c>
      <c r="D673" s="15">
        <f t="shared" ref="D673:M673" si="122">SUM(D674:D683)</f>
        <v>100</v>
      </c>
      <c r="E673" s="15">
        <f t="shared" si="122"/>
        <v>50</v>
      </c>
      <c r="F673" s="15">
        <f t="shared" si="122"/>
        <v>50</v>
      </c>
      <c r="G673" s="15">
        <f t="shared" si="122"/>
        <v>72</v>
      </c>
      <c r="H673" s="15">
        <f t="shared" si="122"/>
        <v>0.75</v>
      </c>
      <c r="I673" s="15">
        <f t="shared" si="122"/>
        <v>0.75</v>
      </c>
      <c r="J673" s="15">
        <f t="shared" si="122"/>
        <v>0</v>
      </c>
      <c r="K673" s="15">
        <f t="shared" si="122"/>
        <v>0</v>
      </c>
      <c r="L673" s="15">
        <f t="shared" si="122"/>
        <v>0.65</v>
      </c>
      <c r="M673" s="15">
        <f t="shared" si="122"/>
        <v>0</v>
      </c>
    </row>
    <row r="674" spans="1:13" x14ac:dyDescent="0.25">
      <c r="A674" s="16"/>
      <c r="B674" s="17">
        <v>5004</v>
      </c>
      <c r="C674" s="16" t="str">
        <f>VLOOKUP($B674,'Nguyên liệu'!$1:$1003,2,0)</f>
        <v>Chôm chôm</v>
      </c>
      <c r="D674" s="18">
        <v>100</v>
      </c>
      <c r="E674" s="19">
        <f t="shared" ref="E674:E683" si="123">D674*(100-F674)%</f>
        <v>50</v>
      </c>
      <c r="F674" s="16">
        <f>VLOOKUP($B674,'Nguyên liệu'!$1:$1003,3,0)</f>
        <v>50</v>
      </c>
      <c r="G674" s="19">
        <f>VLOOKUP($B674,'Nguyên liệu'!$1:$1003,4,0)*D674/100</f>
        <v>72</v>
      </c>
      <c r="H674" s="19">
        <f>VLOOKUP($B674,'Nguyên liệu'!$1:$1003,5,0)*E674/100</f>
        <v>0.75</v>
      </c>
      <c r="I674" s="19">
        <f>VLOOKUP($B674,'Nguyên liệu'!$1:$1003,6,0)*E674/100</f>
        <v>0.75</v>
      </c>
      <c r="J674" s="19">
        <f>VLOOKUP($B674,'Nguyên liệu'!$1:$1003,7,0)*E674/100</f>
        <v>0</v>
      </c>
      <c r="K674" s="19">
        <f>VLOOKUP($B674,'Nguyên liệu'!$1:$1003,8,0)*E674/100</f>
        <v>0</v>
      </c>
      <c r="L674" s="19">
        <f>VLOOKUP($B674,'Nguyên liệu'!$1:$1003,9,0)*E674/100</f>
        <v>0.65</v>
      </c>
      <c r="M674" s="19">
        <f>VLOOKUP($B674,'Nguyên liệu'!$1:$1003,10,0)*E674/100</f>
        <v>0</v>
      </c>
    </row>
    <row r="675" spans="1:13" x14ac:dyDescent="0.25">
      <c r="A675" s="16"/>
      <c r="B675" s="17" t="s">
        <v>33</v>
      </c>
      <c r="C675" s="16">
        <f>VLOOKUP($B675,'Nguyên liệu'!$1:$1003,2,0)</f>
        <v>0</v>
      </c>
      <c r="D675" s="18">
        <v>0</v>
      </c>
      <c r="E675" s="19">
        <f t="shared" si="123"/>
        <v>0</v>
      </c>
      <c r="F675" s="16">
        <f>VLOOKUP($B675,'Nguyên liệu'!$1:$1003,3,0)</f>
        <v>0</v>
      </c>
      <c r="G675" s="19">
        <f>VLOOKUP($B675,'Nguyên liệu'!$1:$1003,4,0)*D675/100</f>
        <v>0</v>
      </c>
      <c r="H675" s="19">
        <f>VLOOKUP($B675,'Nguyên liệu'!$1:$1003,5,0)*E675/100</f>
        <v>0</v>
      </c>
      <c r="I675" s="19">
        <f>VLOOKUP($B675,'Nguyên liệu'!$1:$1003,6,0)*E675/100</f>
        <v>0</v>
      </c>
      <c r="J675" s="19">
        <f>VLOOKUP($B675,'Nguyên liệu'!$1:$1003,7,0)*E675/100</f>
        <v>0</v>
      </c>
      <c r="K675" s="19">
        <f>VLOOKUP($B675,'Nguyên liệu'!$1:$1003,8,0)*E675/100</f>
        <v>0</v>
      </c>
      <c r="L675" s="19">
        <f>VLOOKUP($B675,'Nguyên liệu'!$1:$1003,9,0)*E675/100</f>
        <v>0</v>
      </c>
      <c r="M675" s="19">
        <f>VLOOKUP($B675,'Nguyên liệu'!$1:$1003,10,0)*E675/100</f>
        <v>0</v>
      </c>
    </row>
    <row r="676" spans="1:13" x14ac:dyDescent="0.25">
      <c r="A676" s="16"/>
      <c r="B676" s="17" t="s">
        <v>33</v>
      </c>
      <c r="C676" s="16">
        <f>VLOOKUP($B676,'Nguyên liệu'!$1:$1003,2,0)</f>
        <v>0</v>
      </c>
      <c r="D676" s="18">
        <v>0</v>
      </c>
      <c r="E676" s="19">
        <f t="shared" si="123"/>
        <v>0</v>
      </c>
      <c r="F676" s="16">
        <f>VLOOKUP($B676,'Nguyên liệu'!$1:$1003,3,0)</f>
        <v>0</v>
      </c>
      <c r="G676" s="19">
        <f>VLOOKUP($B676,'Nguyên liệu'!$1:$1003,4,0)*D676/100</f>
        <v>0</v>
      </c>
      <c r="H676" s="19">
        <f>VLOOKUP($B676,'Nguyên liệu'!$1:$1003,5,0)*E676/100</f>
        <v>0</v>
      </c>
      <c r="I676" s="19">
        <f>VLOOKUP($B676,'Nguyên liệu'!$1:$1003,6,0)*E676/100</f>
        <v>0</v>
      </c>
      <c r="J676" s="19">
        <f>VLOOKUP($B676,'Nguyên liệu'!$1:$1003,7,0)*E676/100</f>
        <v>0</v>
      </c>
      <c r="K676" s="19">
        <f>VLOOKUP($B676,'Nguyên liệu'!$1:$1003,8,0)*E676/100</f>
        <v>0</v>
      </c>
      <c r="L676" s="19">
        <f>VLOOKUP($B676,'Nguyên liệu'!$1:$1003,9,0)*E676/100</f>
        <v>0</v>
      </c>
      <c r="M676" s="19">
        <f>VLOOKUP($B676,'Nguyên liệu'!$1:$1003,10,0)*E676/100</f>
        <v>0</v>
      </c>
    </row>
    <row r="677" spans="1:13" x14ac:dyDescent="0.25">
      <c r="A677" s="16"/>
      <c r="B677" s="17" t="s">
        <v>33</v>
      </c>
      <c r="C677" s="16">
        <f>VLOOKUP($B677,'Nguyên liệu'!$1:$1003,2,0)</f>
        <v>0</v>
      </c>
      <c r="D677" s="18">
        <v>0</v>
      </c>
      <c r="E677" s="19">
        <f t="shared" si="123"/>
        <v>0</v>
      </c>
      <c r="F677" s="16">
        <f>VLOOKUP($B677,'Nguyên liệu'!$1:$1003,3,0)</f>
        <v>0</v>
      </c>
      <c r="G677" s="19">
        <f>VLOOKUP($B677,'Nguyên liệu'!$1:$1003,4,0)*D677/100</f>
        <v>0</v>
      </c>
      <c r="H677" s="19">
        <f>VLOOKUP($B677,'Nguyên liệu'!$1:$1003,5,0)*E677/100</f>
        <v>0</v>
      </c>
      <c r="I677" s="19">
        <f>VLOOKUP($B677,'Nguyên liệu'!$1:$1003,6,0)*E677/100</f>
        <v>0</v>
      </c>
      <c r="J677" s="19">
        <f>VLOOKUP($B677,'Nguyên liệu'!$1:$1003,7,0)*E677/100</f>
        <v>0</v>
      </c>
      <c r="K677" s="19">
        <f>VLOOKUP($B677,'Nguyên liệu'!$1:$1003,8,0)*E677/100</f>
        <v>0</v>
      </c>
      <c r="L677" s="19">
        <f>VLOOKUP($B677,'Nguyên liệu'!$1:$1003,9,0)*E677/100</f>
        <v>0</v>
      </c>
      <c r="M677" s="19">
        <f>VLOOKUP($B677,'Nguyên liệu'!$1:$1003,10,0)*E677/100</f>
        <v>0</v>
      </c>
    </row>
    <row r="678" spans="1:13" x14ac:dyDescent="0.25">
      <c r="A678" s="16"/>
      <c r="B678" s="20" t="s">
        <v>33</v>
      </c>
      <c r="C678" s="16">
        <f>VLOOKUP($B678,'Nguyên liệu'!$1:$1003,2,0)</f>
        <v>0</v>
      </c>
      <c r="D678" s="21">
        <v>0</v>
      </c>
      <c r="E678" s="19">
        <f t="shared" si="123"/>
        <v>0</v>
      </c>
      <c r="F678" s="16">
        <f>VLOOKUP($B678,'Nguyên liệu'!$1:$1003,3,0)</f>
        <v>0</v>
      </c>
      <c r="G678" s="19">
        <f>VLOOKUP($B678,'Nguyên liệu'!$1:$1003,4,0)*D678/100</f>
        <v>0</v>
      </c>
      <c r="H678" s="19">
        <f>VLOOKUP($B678,'Nguyên liệu'!$1:$1003,5,0)*E678/100</f>
        <v>0</v>
      </c>
      <c r="I678" s="19">
        <f>VLOOKUP($B678,'Nguyên liệu'!$1:$1003,6,0)*E678/100</f>
        <v>0</v>
      </c>
      <c r="J678" s="19">
        <f>VLOOKUP($B678,'Nguyên liệu'!$1:$1003,7,0)*E678/100</f>
        <v>0</v>
      </c>
      <c r="K678" s="19">
        <f>VLOOKUP($B678,'Nguyên liệu'!$1:$1003,8,0)*E678/100</f>
        <v>0</v>
      </c>
      <c r="L678" s="19">
        <f>VLOOKUP($B678,'Nguyên liệu'!$1:$1003,9,0)*E678/100</f>
        <v>0</v>
      </c>
      <c r="M678" s="19">
        <f>VLOOKUP($B678,'Nguyên liệu'!$1:$1003,10,0)*E678/100</f>
        <v>0</v>
      </c>
    </row>
    <row r="679" spans="1:13" x14ac:dyDescent="0.25">
      <c r="A679" s="16"/>
      <c r="B679" s="20" t="s">
        <v>33</v>
      </c>
      <c r="C679" s="16">
        <f>VLOOKUP($B679,'Nguyên liệu'!$1:$1003,2,0)</f>
        <v>0</v>
      </c>
      <c r="D679" s="21">
        <v>0</v>
      </c>
      <c r="E679" s="19">
        <f t="shared" si="123"/>
        <v>0</v>
      </c>
      <c r="F679" s="16">
        <f>VLOOKUP($B679,'Nguyên liệu'!$1:$1003,3,0)</f>
        <v>0</v>
      </c>
      <c r="G679" s="19">
        <f>VLOOKUP($B679,'Nguyên liệu'!$1:$1003,4,0)*D679/100</f>
        <v>0</v>
      </c>
      <c r="H679" s="19">
        <f>VLOOKUP($B679,'Nguyên liệu'!$1:$1003,5,0)*E679/100</f>
        <v>0</v>
      </c>
      <c r="I679" s="19">
        <f>VLOOKUP($B679,'Nguyên liệu'!$1:$1003,6,0)*E679/100</f>
        <v>0</v>
      </c>
      <c r="J679" s="19">
        <f>VLOOKUP($B679,'Nguyên liệu'!$1:$1003,7,0)*E679/100</f>
        <v>0</v>
      </c>
      <c r="K679" s="19">
        <f>VLOOKUP($B679,'Nguyên liệu'!$1:$1003,8,0)*E679/100</f>
        <v>0</v>
      </c>
      <c r="L679" s="19">
        <f>VLOOKUP($B679,'Nguyên liệu'!$1:$1003,9,0)*E679/100</f>
        <v>0</v>
      </c>
      <c r="M679" s="19">
        <f>VLOOKUP($B679,'Nguyên liệu'!$1:$1003,10,0)*E679/100</f>
        <v>0</v>
      </c>
    </row>
    <row r="680" spans="1:13" x14ac:dyDescent="0.25">
      <c r="A680" s="16"/>
      <c r="B680" s="20" t="s">
        <v>33</v>
      </c>
      <c r="C680" s="16">
        <f>VLOOKUP($B680,'Nguyên liệu'!$1:$1003,2,0)</f>
        <v>0</v>
      </c>
      <c r="D680" s="21">
        <v>0</v>
      </c>
      <c r="E680" s="19">
        <f t="shared" si="123"/>
        <v>0</v>
      </c>
      <c r="F680" s="16">
        <f>VLOOKUP($B680,'Nguyên liệu'!$1:$1003,3,0)</f>
        <v>0</v>
      </c>
      <c r="G680" s="19">
        <f>VLOOKUP($B680,'Nguyên liệu'!$1:$1003,4,0)*D680/100</f>
        <v>0</v>
      </c>
      <c r="H680" s="19">
        <f>VLOOKUP($B680,'Nguyên liệu'!$1:$1003,5,0)*E680/100</f>
        <v>0</v>
      </c>
      <c r="I680" s="19">
        <f>VLOOKUP($B680,'Nguyên liệu'!$1:$1003,6,0)*E680/100</f>
        <v>0</v>
      </c>
      <c r="J680" s="19">
        <f>VLOOKUP($B680,'Nguyên liệu'!$1:$1003,7,0)*E680/100</f>
        <v>0</v>
      </c>
      <c r="K680" s="19">
        <f>VLOOKUP($B680,'Nguyên liệu'!$1:$1003,8,0)*E680/100</f>
        <v>0</v>
      </c>
      <c r="L680" s="19">
        <f>VLOOKUP($B680,'Nguyên liệu'!$1:$1003,9,0)*E680/100</f>
        <v>0</v>
      </c>
      <c r="M680" s="19">
        <f>VLOOKUP($B680,'Nguyên liệu'!$1:$1003,10,0)*E680/100</f>
        <v>0</v>
      </c>
    </row>
    <row r="681" spans="1:13" x14ac:dyDescent="0.25">
      <c r="A681" s="16"/>
      <c r="B681" s="20" t="s">
        <v>33</v>
      </c>
      <c r="C681" s="16">
        <f>VLOOKUP($B681,'Nguyên liệu'!$1:$1003,2,0)</f>
        <v>0</v>
      </c>
      <c r="D681" s="21">
        <v>0</v>
      </c>
      <c r="E681" s="19">
        <f t="shared" si="123"/>
        <v>0</v>
      </c>
      <c r="F681" s="16">
        <f>VLOOKUP($B681,'Nguyên liệu'!$1:$1003,3,0)</f>
        <v>0</v>
      </c>
      <c r="G681" s="19">
        <f>VLOOKUP($B681,'Nguyên liệu'!$1:$1003,4,0)*D681/100</f>
        <v>0</v>
      </c>
      <c r="H681" s="19">
        <f>VLOOKUP($B681,'Nguyên liệu'!$1:$1003,5,0)*E681/100</f>
        <v>0</v>
      </c>
      <c r="I681" s="19">
        <f>VLOOKUP($B681,'Nguyên liệu'!$1:$1003,6,0)*E681/100</f>
        <v>0</v>
      </c>
      <c r="J681" s="19">
        <f>VLOOKUP($B681,'Nguyên liệu'!$1:$1003,7,0)*E681/100</f>
        <v>0</v>
      </c>
      <c r="K681" s="19">
        <f>VLOOKUP($B681,'Nguyên liệu'!$1:$1003,8,0)*E681/100</f>
        <v>0</v>
      </c>
      <c r="L681" s="19">
        <f>VLOOKUP($B681,'Nguyên liệu'!$1:$1003,9,0)*E681/100</f>
        <v>0</v>
      </c>
      <c r="M681" s="19">
        <f>VLOOKUP($B681,'Nguyên liệu'!$1:$1003,10,0)*E681/100</f>
        <v>0</v>
      </c>
    </row>
    <row r="682" spans="1:13" x14ac:dyDescent="0.25">
      <c r="A682" s="16"/>
      <c r="B682" s="20" t="s">
        <v>33</v>
      </c>
      <c r="C682" s="16">
        <f>VLOOKUP($B682,'Nguyên liệu'!$1:$1003,2,0)</f>
        <v>0</v>
      </c>
      <c r="D682" s="21">
        <v>0</v>
      </c>
      <c r="E682" s="19">
        <f t="shared" si="123"/>
        <v>0</v>
      </c>
      <c r="F682" s="16">
        <f>VLOOKUP($B682,'Nguyên liệu'!$1:$1003,3,0)</f>
        <v>0</v>
      </c>
      <c r="G682" s="19">
        <f>VLOOKUP($B682,'Nguyên liệu'!$1:$1003,4,0)*D682/100</f>
        <v>0</v>
      </c>
      <c r="H682" s="19">
        <f>VLOOKUP($B682,'Nguyên liệu'!$1:$1003,5,0)*E682/100</f>
        <v>0</v>
      </c>
      <c r="I682" s="19">
        <f>VLOOKUP($B682,'Nguyên liệu'!$1:$1003,6,0)*E682/100</f>
        <v>0</v>
      </c>
      <c r="J682" s="19">
        <f>VLOOKUP($B682,'Nguyên liệu'!$1:$1003,7,0)*E682/100</f>
        <v>0</v>
      </c>
      <c r="K682" s="19">
        <f>VLOOKUP($B682,'Nguyên liệu'!$1:$1003,8,0)*E682/100</f>
        <v>0</v>
      </c>
      <c r="L682" s="19">
        <f>VLOOKUP($B682,'Nguyên liệu'!$1:$1003,9,0)*E682/100</f>
        <v>0</v>
      </c>
      <c r="M682" s="19">
        <f>VLOOKUP($B682,'Nguyên liệu'!$1:$1003,10,0)*E682/100</f>
        <v>0</v>
      </c>
    </row>
    <row r="683" spans="1:13" x14ac:dyDescent="0.25">
      <c r="A683" s="16"/>
      <c r="B683" s="20" t="s">
        <v>33</v>
      </c>
      <c r="C683" s="16">
        <f>VLOOKUP($B683,'Nguyên liệu'!$1:$1003,2,0)</f>
        <v>0</v>
      </c>
      <c r="D683" s="21">
        <v>0</v>
      </c>
      <c r="E683" s="19">
        <f t="shared" si="123"/>
        <v>0</v>
      </c>
      <c r="F683" s="16">
        <f>VLOOKUP($B683,'Nguyên liệu'!$1:$1003,3,0)</f>
        <v>0</v>
      </c>
      <c r="G683" s="19">
        <f>VLOOKUP($B683,'Nguyên liệu'!$1:$1003,4,0)*D683/100</f>
        <v>0</v>
      </c>
      <c r="H683" s="19">
        <f>VLOOKUP($B683,'Nguyên liệu'!$1:$1003,5,0)*E683/100</f>
        <v>0</v>
      </c>
      <c r="I683" s="19">
        <f>VLOOKUP($B683,'Nguyên liệu'!$1:$1003,6,0)*E683/100</f>
        <v>0</v>
      </c>
      <c r="J683" s="19">
        <f>VLOOKUP($B683,'Nguyên liệu'!$1:$1003,7,0)*E683/100</f>
        <v>0</v>
      </c>
      <c r="K683" s="19">
        <f>VLOOKUP($B683,'Nguyên liệu'!$1:$1003,8,0)*E683/100</f>
        <v>0</v>
      </c>
      <c r="L683" s="19">
        <f>VLOOKUP($B683,'Nguyên liệu'!$1:$1003,9,0)*E683/100</f>
        <v>0</v>
      </c>
      <c r="M683" s="19">
        <f>VLOOKUP($B683,'Nguyên liệu'!$1:$1003,10,0)*E683/100</f>
        <v>0</v>
      </c>
    </row>
    <row r="684" spans="1:13" x14ac:dyDescent="0.25">
      <c r="A684" s="13" t="s">
        <v>707</v>
      </c>
      <c r="B684" s="14"/>
      <c r="C684" s="14" t="str">
        <f>VLOOKUP(A684,Sheet2!$1:$1012,2,0)</f>
        <v>Sinh tố lựu sữa chua</v>
      </c>
      <c r="D684" s="15">
        <f t="shared" ref="D684:M684" si="124">SUM(D685:D694)</f>
        <v>100</v>
      </c>
      <c r="E684" s="15">
        <f t="shared" si="124"/>
        <v>74.5</v>
      </c>
      <c r="F684" s="15">
        <f t="shared" si="124"/>
        <v>85</v>
      </c>
      <c r="G684" s="15">
        <f t="shared" si="124"/>
        <v>85.1</v>
      </c>
      <c r="H684" s="15">
        <f t="shared" si="124"/>
        <v>2.4870000000000001</v>
      </c>
      <c r="I684" s="15">
        <f t="shared" si="124"/>
        <v>2.6999999999999996E-2</v>
      </c>
      <c r="J684" s="15">
        <f t="shared" si="124"/>
        <v>2.7435</v>
      </c>
      <c r="K684" s="15">
        <f t="shared" si="124"/>
        <v>1.3499999999999998E-2</v>
      </c>
      <c r="L684" s="15">
        <f t="shared" si="124"/>
        <v>0.1125</v>
      </c>
      <c r="M684" s="15">
        <f t="shared" si="124"/>
        <v>6.5</v>
      </c>
    </row>
    <row r="685" spans="1:13" x14ac:dyDescent="0.25">
      <c r="A685" s="16"/>
      <c r="B685" s="17">
        <v>5024</v>
      </c>
      <c r="C685" s="16" t="str">
        <f>VLOOKUP($B685,'Nguyên liệu'!$1:$1003,2,0)</f>
        <v>Lựu</v>
      </c>
      <c r="D685" s="18">
        <v>30</v>
      </c>
      <c r="E685" s="19">
        <f t="shared" ref="E685:E694" si="125">D685*(100-F685)%</f>
        <v>4.5</v>
      </c>
      <c r="F685" s="16">
        <f>VLOOKUP($B685,'Nguyên liệu'!$1:$1003,3,0)</f>
        <v>85</v>
      </c>
      <c r="G685" s="19">
        <f>VLOOKUP($B685,'Nguyên liệu'!$1:$1003,4,0)*D685/100</f>
        <v>21</v>
      </c>
      <c r="H685" s="19">
        <f>VLOOKUP($B685,'Nguyên liệu'!$1:$1003,5,0)*E685/100</f>
        <v>2.6999999999999996E-2</v>
      </c>
      <c r="I685" s="19">
        <f>VLOOKUP($B685,'Nguyên liệu'!$1:$1003,6,0)*E685/100</f>
        <v>2.6999999999999996E-2</v>
      </c>
      <c r="J685" s="19">
        <f>VLOOKUP($B685,'Nguyên liệu'!$1:$1003,7,0)*E685/100</f>
        <v>1.3499999999999998E-2</v>
      </c>
      <c r="K685" s="19">
        <f>VLOOKUP($B685,'Nguyên liệu'!$1:$1003,8,0)*E685/100</f>
        <v>1.3499999999999998E-2</v>
      </c>
      <c r="L685" s="19">
        <f>VLOOKUP($B685,'Nguyên liệu'!$1:$1003,9,0)*E685/100</f>
        <v>0.1125</v>
      </c>
      <c r="M685" s="19">
        <f>VLOOKUP($B685,'Nguyên liệu'!$1:$1003,10,0)*E685/100</f>
        <v>0</v>
      </c>
    </row>
    <row r="686" spans="1:13" x14ac:dyDescent="0.25">
      <c r="A686" s="16"/>
      <c r="B686" s="17">
        <v>10004</v>
      </c>
      <c r="C686" s="16" t="str">
        <f>VLOOKUP($B686,'Nguyên liệu'!$1:$1003,2,0)</f>
        <v>Sữa chua (từ sữa bò)</v>
      </c>
      <c r="D686" s="18">
        <v>50</v>
      </c>
      <c r="E686" s="19">
        <f t="shared" si="125"/>
        <v>50</v>
      </c>
      <c r="F686" s="16">
        <f>VLOOKUP($B686,'Nguyên liệu'!$1:$1003,3,0)</f>
        <v>0</v>
      </c>
      <c r="G686" s="19">
        <f>VLOOKUP($B686,'Nguyên liệu'!$1:$1003,4,0)*D686/100</f>
        <v>30.5</v>
      </c>
      <c r="H686" s="19">
        <f>VLOOKUP($B686,'Nguyên liệu'!$1:$1003,5,0)*E686/100</f>
        <v>1.65</v>
      </c>
      <c r="I686" s="19">
        <f>VLOOKUP($B686,'Nguyên liệu'!$1:$1003,6,0)*E686/100</f>
        <v>0</v>
      </c>
      <c r="J686" s="19">
        <f>VLOOKUP($B686,'Nguyên liệu'!$1:$1003,7,0)*E686/100</f>
        <v>1.85</v>
      </c>
      <c r="K686" s="19">
        <f>VLOOKUP($B686,'Nguyên liệu'!$1:$1003,8,0)*E686/100</f>
        <v>0</v>
      </c>
      <c r="L686" s="19">
        <f>VLOOKUP($B686,'Nguyên liệu'!$1:$1003,9,0)*E686/100</f>
        <v>0</v>
      </c>
      <c r="M686" s="19">
        <f>VLOOKUP($B686,'Nguyên liệu'!$1:$1003,10,0)*E686/100</f>
        <v>6.5</v>
      </c>
    </row>
    <row r="687" spans="1:13" x14ac:dyDescent="0.25">
      <c r="A687" s="16"/>
      <c r="B687" s="17">
        <v>1000</v>
      </c>
      <c r="C687" s="16" t="str">
        <f>VLOOKUP($B687,'Nguyên liệu'!$1:$1003,2,0)</f>
        <v>Nước</v>
      </c>
      <c r="D687" s="18">
        <v>10</v>
      </c>
      <c r="E687" s="19">
        <f t="shared" si="125"/>
        <v>10</v>
      </c>
      <c r="F687" s="16">
        <f>VLOOKUP($B687,'Nguyên liệu'!$1:$1003,3,0)</f>
        <v>0</v>
      </c>
      <c r="G687" s="19">
        <f>VLOOKUP($B687,'Nguyên liệu'!$1:$1003,4,0)*D687/100</f>
        <v>0</v>
      </c>
      <c r="H687" s="19">
        <f>VLOOKUP($B687,'Nguyên liệu'!$1:$1003,5,0)*E687/100</f>
        <v>0</v>
      </c>
      <c r="I687" s="19">
        <f>VLOOKUP($B687,'Nguyên liệu'!$1:$1003,6,0)*E687/100</f>
        <v>0</v>
      </c>
      <c r="J687" s="19">
        <f>VLOOKUP($B687,'Nguyên liệu'!$1:$1003,7,0)*E687/100</f>
        <v>0</v>
      </c>
      <c r="K687" s="19">
        <f>VLOOKUP($B687,'Nguyên liệu'!$1:$1003,8,0)*E687/100</f>
        <v>0</v>
      </c>
      <c r="L687" s="19">
        <f>VLOOKUP($B687,'Nguyên liệu'!$1:$1003,9,0)*E687/100</f>
        <v>0</v>
      </c>
      <c r="M687" s="19">
        <f>VLOOKUP($B687,'Nguyên liệu'!$1:$1003,10,0)*E687/100</f>
        <v>0</v>
      </c>
    </row>
    <row r="688" spans="1:13" x14ac:dyDescent="0.25">
      <c r="A688" s="16"/>
      <c r="B688" s="23">
        <v>10008</v>
      </c>
      <c r="C688" s="16" t="str">
        <f>VLOOKUP($B688,'Nguyên liệu'!$1:$1003,2,0)</f>
        <v>Sữa đặc có đường Việt Nam</v>
      </c>
      <c r="D688" s="18">
        <v>10</v>
      </c>
      <c r="E688" s="19">
        <f t="shared" si="125"/>
        <v>10</v>
      </c>
      <c r="F688" s="16">
        <f>VLOOKUP($B688,'Nguyên liệu'!$1:$1003,3,0)</f>
        <v>0</v>
      </c>
      <c r="G688" s="19">
        <f>VLOOKUP($B688,'Nguyên liệu'!$1:$1003,4,0)*D688/100</f>
        <v>33.6</v>
      </c>
      <c r="H688" s="19">
        <f>VLOOKUP($B688,'Nguyên liệu'!$1:$1003,5,0)*E688/100</f>
        <v>0.81</v>
      </c>
      <c r="I688" s="19">
        <f>VLOOKUP($B688,'Nguyên liệu'!$1:$1003,6,0)*E688/100</f>
        <v>0</v>
      </c>
      <c r="J688" s="19">
        <f>VLOOKUP($B688,'Nguyên liệu'!$1:$1003,7,0)*E688/100</f>
        <v>0.88</v>
      </c>
      <c r="K688" s="19">
        <f>VLOOKUP($B688,'Nguyên liệu'!$1:$1003,8,0)*E688/100</f>
        <v>0</v>
      </c>
      <c r="L688" s="19">
        <f>VLOOKUP($B688,'Nguyên liệu'!$1:$1003,9,0)*E688/100</f>
        <v>0</v>
      </c>
      <c r="M688" s="19">
        <f>VLOOKUP($B688,'Nguyên liệu'!$1:$1003,10,0)*E688/100</f>
        <v>0</v>
      </c>
    </row>
    <row r="689" spans="1:13" x14ac:dyDescent="0.25">
      <c r="A689" s="16"/>
      <c r="B689" s="20" t="s">
        <v>33</v>
      </c>
      <c r="C689" s="16">
        <f>VLOOKUP($B689,'Nguyên liệu'!$1:$1003,2,0)</f>
        <v>0</v>
      </c>
      <c r="D689" s="21">
        <v>0</v>
      </c>
      <c r="E689" s="19">
        <f t="shared" si="125"/>
        <v>0</v>
      </c>
      <c r="F689" s="16">
        <f>VLOOKUP($B689,'Nguyên liệu'!$1:$1003,3,0)</f>
        <v>0</v>
      </c>
      <c r="G689" s="19">
        <f>VLOOKUP($B689,'Nguyên liệu'!$1:$1003,4,0)*D689/100</f>
        <v>0</v>
      </c>
      <c r="H689" s="19">
        <f>VLOOKUP($B689,'Nguyên liệu'!$1:$1003,5,0)*E689/100</f>
        <v>0</v>
      </c>
      <c r="I689" s="19">
        <f>VLOOKUP($B689,'Nguyên liệu'!$1:$1003,6,0)*E689/100</f>
        <v>0</v>
      </c>
      <c r="J689" s="19">
        <f>VLOOKUP($B689,'Nguyên liệu'!$1:$1003,7,0)*E689/100</f>
        <v>0</v>
      </c>
      <c r="K689" s="19">
        <f>VLOOKUP($B689,'Nguyên liệu'!$1:$1003,8,0)*E689/100</f>
        <v>0</v>
      </c>
      <c r="L689" s="19">
        <f>VLOOKUP($B689,'Nguyên liệu'!$1:$1003,9,0)*E689/100</f>
        <v>0</v>
      </c>
      <c r="M689" s="19">
        <f>VLOOKUP($B689,'Nguyên liệu'!$1:$1003,10,0)*E689/100</f>
        <v>0</v>
      </c>
    </row>
    <row r="690" spans="1:13" x14ac:dyDescent="0.25">
      <c r="A690" s="16"/>
      <c r="B690" s="20" t="s">
        <v>33</v>
      </c>
      <c r="C690" s="16">
        <f>VLOOKUP($B690,'Nguyên liệu'!$1:$1003,2,0)</f>
        <v>0</v>
      </c>
      <c r="D690" s="21">
        <v>0</v>
      </c>
      <c r="E690" s="19">
        <f t="shared" si="125"/>
        <v>0</v>
      </c>
      <c r="F690" s="16">
        <f>VLOOKUP($B690,'Nguyên liệu'!$1:$1003,3,0)</f>
        <v>0</v>
      </c>
      <c r="G690" s="19">
        <f>VLOOKUP($B690,'Nguyên liệu'!$1:$1003,4,0)*D690/100</f>
        <v>0</v>
      </c>
      <c r="H690" s="19">
        <f>VLOOKUP($B690,'Nguyên liệu'!$1:$1003,5,0)*E690/100</f>
        <v>0</v>
      </c>
      <c r="I690" s="19">
        <f>VLOOKUP($B690,'Nguyên liệu'!$1:$1003,6,0)*E690/100</f>
        <v>0</v>
      </c>
      <c r="J690" s="19">
        <f>VLOOKUP($B690,'Nguyên liệu'!$1:$1003,7,0)*E690/100</f>
        <v>0</v>
      </c>
      <c r="K690" s="19">
        <f>VLOOKUP($B690,'Nguyên liệu'!$1:$1003,8,0)*E690/100</f>
        <v>0</v>
      </c>
      <c r="L690" s="19">
        <f>VLOOKUP($B690,'Nguyên liệu'!$1:$1003,9,0)*E690/100</f>
        <v>0</v>
      </c>
      <c r="M690" s="19">
        <f>VLOOKUP($B690,'Nguyên liệu'!$1:$1003,10,0)*E690/100</f>
        <v>0</v>
      </c>
    </row>
    <row r="691" spans="1:13" x14ac:dyDescent="0.25">
      <c r="A691" s="16"/>
      <c r="B691" s="20" t="s">
        <v>33</v>
      </c>
      <c r="C691" s="16">
        <f>VLOOKUP($B691,'Nguyên liệu'!$1:$1003,2,0)</f>
        <v>0</v>
      </c>
      <c r="D691" s="21">
        <v>0</v>
      </c>
      <c r="E691" s="19">
        <f t="shared" si="125"/>
        <v>0</v>
      </c>
      <c r="F691" s="16">
        <f>VLOOKUP($B691,'Nguyên liệu'!$1:$1003,3,0)</f>
        <v>0</v>
      </c>
      <c r="G691" s="19">
        <f>VLOOKUP($B691,'Nguyên liệu'!$1:$1003,4,0)*D691/100</f>
        <v>0</v>
      </c>
      <c r="H691" s="19">
        <f>VLOOKUP($B691,'Nguyên liệu'!$1:$1003,5,0)*E691/100</f>
        <v>0</v>
      </c>
      <c r="I691" s="19">
        <f>VLOOKUP($B691,'Nguyên liệu'!$1:$1003,6,0)*E691/100</f>
        <v>0</v>
      </c>
      <c r="J691" s="19">
        <f>VLOOKUP($B691,'Nguyên liệu'!$1:$1003,7,0)*E691/100</f>
        <v>0</v>
      </c>
      <c r="K691" s="19">
        <f>VLOOKUP($B691,'Nguyên liệu'!$1:$1003,8,0)*E691/100</f>
        <v>0</v>
      </c>
      <c r="L691" s="19">
        <f>VLOOKUP($B691,'Nguyên liệu'!$1:$1003,9,0)*E691/100</f>
        <v>0</v>
      </c>
      <c r="M691" s="19">
        <f>VLOOKUP($B691,'Nguyên liệu'!$1:$1003,10,0)*E691/100</f>
        <v>0</v>
      </c>
    </row>
    <row r="692" spans="1:13" x14ac:dyDescent="0.25">
      <c r="A692" s="16"/>
      <c r="B692" s="20" t="s">
        <v>33</v>
      </c>
      <c r="C692" s="16">
        <f>VLOOKUP($B692,'Nguyên liệu'!$1:$1003,2,0)</f>
        <v>0</v>
      </c>
      <c r="D692" s="21">
        <v>0</v>
      </c>
      <c r="E692" s="19">
        <f t="shared" si="125"/>
        <v>0</v>
      </c>
      <c r="F692" s="16">
        <f>VLOOKUP($B692,'Nguyên liệu'!$1:$1003,3,0)</f>
        <v>0</v>
      </c>
      <c r="G692" s="19">
        <f>VLOOKUP($B692,'Nguyên liệu'!$1:$1003,4,0)*D692/100</f>
        <v>0</v>
      </c>
      <c r="H692" s="19">
        <f>VLOOKUP($B692,'Nguyên liệu'!$1:$1003,5,0)*E692/100</f>
        <v>0</v>
      </c>
      <c r="I692" s="19">
        <f>VLOOKUP($B692,'Nguyên liệu'!$1:$1003,6,0)*E692/100</f>
        <v>0</v>
      </c>
      <c r="J692" s="19">
        <f>VLOOKUP($B692,'Nguyên liệu'!$1:$1003,7,0)*E692/100</f>
        <v>0</v>
      </c>
      <c r="K692" s="19">
        <f>VLOOKUP($B692,'Nguyên liệu'!$1:$1003,8,0)*E692/100</f>
        <v>0</v>
      </c>
      <c r="L692" s="19">
        <f>VLOOKUP($B692,'Nguyên liệu'!$1:$1003,9,0)*E692/100</f>
        <v>0</v>
      </c>
      <c r="M692" s="19">
        <f>VLOOKUP($B692,'Nguyên liệu'!$1:$1003,10,0)*E692/100</f>
        <v>0</v>
      </c>
    </row>
    <row r="693" spans="1:13" x14ac:dyDescent="0.25">
      <c r="A693" s="16"/>
      <c r="B693" s="20" t="s">
        <v>33</v>
      </c>
      <c r="C693" s="16">
        <f>VLOOKUP($B693,'Nguyên liệu'!$1:$1003,2,0)</f>
        <v>0</v>
      </c>
      <c r="D693" s="21">
        <v>0</v>
      </c>
      <c r="E693" s="19">
        <f t="shared" si="125"/>
        <v>0</v>
      </c>
      <c r="F693" s="16">
        <f>VLOOKUP($B693,'Nguyên liệu'!$1:$1003,3,0)</f>
        <v>0</v>
      </c>
      <c r="G693" s="19">
        <f>VLOOKUP($B693,'Nguyên liệu'!$1:$1003,4,0)*D693/100</f>
        <v>0</v>
      </c>
      <c r="H693" s="19">
        <f>VLOOKUP($B693,'Nguyên liệu'!$1:$1003,5,0)*E693/100</f>
        <v>0</v>
      </c>
      <c r="I693" s="19">
        <f>VLOOKUP($B693,'Nguyên liệu'!$1:$1003,6,0)*E693/100</f>
        <v>0</v>
      </c>
      <c r="J693" s="19">
        <f>VLOOKUP($B693,'Nguyên liệu'!$1:$1003,7,0)*E693/100</f>
        <v>0</v>
      </c>
      <c r="K693" s="19">
        <f>VLOOKUP($B693,'Nguyên liệu'!$1:$1003,8,0)*E693/100</f>
        <v>0</v>
      </c>
      <c r="L693" s="19">
        <f>VLOOKUP($B693,'Nguyên liệu'!$1:$1003,9,0)*E693/100</f>
        <v>0</v>
      </c>
      <c r="M693" s="19">
        <f>VLOOKUP($B693,'Nguyên liệu'!$1:$1003,10,0)*E693/100</f>
        <v>0</v>
      </c>
    </row>
    <row r="694" spans="1:13" x14ac:dyDescent="0.25">
      <c r="A694" s="16"/>
      <c r="B694" s="20" t="s">
        <v>33</v>
      </c>
      <c r="C694" s="16">
        <f>VLOOKUP($B694,'Nguyên liệu'!$1:$1003,2,0)</f>
        <v>0</v>
      </c>
      <c r="D694" s="21">
        <v>0</v>
      </c>
      <c r="E694" s="19">
        <f t="shared" si="125"/>
        <v>0</v>
      </c>
      <c r="F694" s="16">
        <f>VLOOKUP($B694,'Nguyên liệu'!$1:$1003,3,0)</f>
        <v>0</v>
      </c>
      <c r="G694" s="19">
        <f>VLOOKUP($B694,'Nguyên liệu'!$1:$1003,4,0)*D694/100</f>
        <v>0</v>
      </c>
      <c r="H694" s="19">
        <f>VLOOKUP($B694,'Nguyên liệu'!$1:$1003,5,0)*E694/100</f>
        <v>0</v>
      </c>
      <c r="I694" s="19">
        <f>VLOOKUP($B694,'Nguyên liệu'!$1:$1003,6,0)*E694/100</f>
        <v>0</v>
      </c>
      <c r="J694" s="19">
        <f>VLOOKUP($B694,'Nguyên liệu'!$1:$1003,7,0)*E694/100</f>
        <v>0</v>
      </c>
      <c r="K694" s="19">
        <f>VLOOKUP($B694,'Nguyên liệu'!$1:$1003,8,0)*E694/100</f>
        <v>0</v>
      </c>
      <c r="L694" s="19">
        <f>VLOOKUP($B694,'Nguyên liệu'!$1:$1003,9,0)*E694/100</f>
        <v>0</v>
      </c>
      <c r="M694" s="19">
        <f>VLOOKUP($B694,'Nguyên liệu'!$1:$1003,10,0)*E694/100</f>
        <v>0</v>
      </c>
    </row>
    <row r="695" spans="1:13" x14ac:dyDescent="0.25">
      <c r="A695" s="13" t="s">
        <v>709</v>
      </c>
      <c r="B695" s="14"/>
      <c r="C695" s="14" t="str">
        <f>VLOOKUP(A695,Sheet2!$1:$1012,2,0)</f>
        <v>Nước cam</v>
      </c>
      <c r="D695" s="15">
        <f t="shared" ref="D695:M695" si="126">SUM(D696:D705)</f>
        <v>100</v>
      </c>
      <c r="E695" s="15">
        <f t="shared" si="126"/>
        <v>100</v>
      </c>
      <c r="F695" s="15">
        <f t="shared" si="126"/>
        <v>0</v>
      </c>
      <c r="G695" s="15">
        <f t="shared" si="126"/>
        <v>30.34</v>
      </c>
      <c r="H695" s="15">
        <f t="shared" si="126"/>
        <v>0.68599999999999994</v>
      </c>
      <c r="I695" s="15">
        <f t="shared" si="126"/>
        <v>0.68599999999999994</v>
      </c>
      <c r="J695" s="15">
        <f t="shared" si="126"/>
        <v>0.19600000000000001</v>
      </c>
      <c r="K695" s="15">
        <f t="shared" si="126"/>
        <v>0.19600000000000001</v>
      </c>
      <c r="L695" s="15">
        <f t="shared" si="126"/>
        <v>0.19600000000000001</v>
      </c>
      <c r="M695" s="15">
        <f t="shared" si="126"/>
        <v>0</v>
      </c>
    </row>
    <row r="696" spans="1:13" x14ac:dyDescent="0.25">
      <c r="A696" s="16"/>
      <c r="B696" s="17">
        <v>14005</v>
      </c>
      <c r="C696" s="16" t="str">
        <f>VLOOKUP($B696,'Nguyên liệu'!$1:$1003,2,0)</f>
        <v>Nước cam tươi</v>
      </c>
      <c r="D696" s="18">
        <v>98</v>
      </c>
      <c r="E696" s="19">
        <f t="shared" ref="E696:E705" si="127">D696*(100-F696)%</f>
        <v>98</v>
      </c>
      <c r="F696" s="16">
        <f>VLOOKUP($B696,'Nguyên liệu'!$1:$1003,3,0)</f>
        <v>0</v>
      </c>
      <c r="G696" s="19">
        <f>VLOOKUP($B696,'Nguyên liệu'!$1:$1003,4,0)*D696/100</f>
        <v>22.54</v>
      </c>
      <c r="H696" s="19">
        <f>VLOOKUP($B696,'Nguyên liệu'!$1:$1003,5,0)*E696/100</f>
        <v>0.68599999999999994</v>
      </c>
      <c r="I696" s="19">
        <f>VLOOKUP($B696,'Nguyên liệu'!$1:$1003,6,0)*E696/100</f>
        <v>0.68599999999999994</v>
      </c>
      <c r="J696" s="19">
        <f>VLOOKUP($B696,'Nguyên liệu'!$1:$1003,7,0)*E696/100</f>
        <v>0.19600000000000001</v>
      </c>
      <c r="K696" s="19">
        <f>VLOOKUP($B696,'Nguyên liệu'!$1:$1003,8,0)*E696/100</f>
        <v>0.19600000000000001</v>
      </c>
      <c r="L696" s="19">
        <f>VLOOKUP($B696,'Nguyên liệu'!$1:$1003,9,0)*E696/100</f>
        <v>0.19600000000000001</v>
      </c>
      <c r="M696" s="19">
        <f>VLOOKUP($B696,'Nguyên liệu'!$1:$1003,10,0)*E696/100</f>
        <v>0</v>
      </c>
    </row>
    <row r="697" spans="1:13" x14ac:dyDescent="0.25">
      <c r="A697" s="16"/>
      <c r="B697" s="17">
        <v>12013</v>
      </c>
      <c r="C697" s="16" t="str">
        <f>VLOOKUP($B697,'Nguyên liệu'!$1:$1003,2,0)</f>
        <v>Đường cát</v>
      </c>
      <c r="D697" s="18">
        <v>2</v>
      </c>
      <c r="E697" s="19">
        <f t="shared" si="127"/>
        <v>2</v>
      </c>
      <c r="F697" s="16">
        <f>VLOOKUP($B697,'Nguyên liệu'!$1:$1003,3,0)</f>
        <v>0</v>
      </c>
      <c r="G697" s="19">
        <f>VLOOKUP($B697,'Nguyên liệu'!$1:$1003,4,0)*D697/100</f>
        <v>7.8</v>
      </c>
      <c r="H697" s="19">
        <f>VLOOKUP($B697,'Nguyên liệu'!$1:$1003,5,0)*E697/100</f>
        <v>0</v>
      </c>
      <c r="I697" s="19">
        <f>VLOOKUP($B697,'Nguyên liệu'!$1:$1003,6,0)*E697/100</f>
        <v>0</v>
      </c>
      <c r="J697" s="19">
        <f>VLOOKUP($B697,'Nguyên liệu'!$1:$1003,7,0)*E697/100</f>
        <v>0</v>
      </c>
      <c r="K697" s="19">
        <f>VLOOKUP($B697,'Nguyên liệu'!$1:$1003,8,0)*E697/100</f>
        <v>0</v>
      </c>
      <c r="L697" s="19">
        <f>VLOOKUP($B697,'Nguyên liệu'!$1:$1003,9,0)*E697/100</f>
        <v>0</v>
      </c>
      <c r="M697" s="19">
        <f>VLOOKUP($B697,'Nguyên liệu'!$1:$1003,10,0)*E697/100</f>
        <v>0</v>
      </c>
    </row>
    <row r="698" spans="1:13" x14ac:dyDescent="0.25">
      <c r="A698" s="16"/>
      <c r="B698" s="17" t="s">
        <v>33</v>
      </c>
      <c r="C698" s="16">
        <f>VLOOKUP($B698,'Nguyên liệu'!$1:$1003,2,0)</f>
        <v>0</v>
      </c>
      <c r="D698" s="18">
        <v>0</v>
      </c>
      <c r="E698" s="19">
        <f t="shared" si="127"/>
        <v>0</v>
      </c>
      <c r="F698" s="16">
        <f>VLOOKUP($B698,'Nguyên liệu'!$1:$1003,3,0)</f>
        <v>0</v>
      </c>
      <c r="G698" s="19">
        <f>VLOOKUP($B698,'Nguyên liệu'!$1:$1003,4,0)*D698/100</f>
        <v>0</v>
      </c>
      <c r="H698" s="19">
        <f>VLOOKUP($B698,'Nguyên liệu'!$1:$1003,5,0)*E698/100</f>
        <v>0</v>
      </c>
      <c r="I698" s="19">
        <f>VLOOKUP($B698,'Nguyên liệu'!$1:$1003,6,0)*E698/100</f>
        <v>0</v>
      </c>
      <c r="J698" s="19">
        <f>VLOOKUP($B698,'Nguyên liệu'!$1:$1003,7,0)*E698/100</f>
        <v>0</v>
      </c>
      <c r="K698" s="19">
        <f>VLOOKUP($B698,'Nguyên liệu'!$1:$1003,8,0)*E698/100</f>
        <v>0</v>
      </c>
      <c r="L698" s="19">
        <f>VLOOKUP($B698,'Nguyên liệu'!$1:$1003,9,0)*E698/100</f>
        <v>0</v>
      </c>
      <c r="M698" s="19">
        <f>VLOOKUP($B698,'Nguyên liệu'!$1:$1003,10,0)*E698/100</f>
        <v>0</v>
      </c>
    </row>
    <row r="699" spans="1:13" x14ac:dyDescent="0.25">
      <c r="A699" s="16"/>
      <c r="B699" s="17" t="s">
        <v>33</v>
      </c>
      <c r="C699" s="16">
        <f>VLOOKUP($B699,'Nguyên liệu'!$1:$1003,2,0)</f>
        <v>0</v>
      </c>
      <c r="D699" s="18">
        <v>0</v>
      </c>
      <c r="E699" s="19">
        <f t="shared" si="127"/>
        <v>0</v>
      </c>
      <c r="F699" s="16">
        <f>VLOOKUP($B699,'Nguyên liệu'!$1:$1003,3,0)</f>
        <v>0</v>
      </c>
      <c r="G699" s="19">
        <f>VLOOKUP($B699,'Nguyên liệu'!$1:$1003,4,0)*D699/100</f>
        <v>0</v>
      </c>
      <c r="H699" s="19">
        <f>VLOOKUP($B699,'Nguyên liệu'!$1:$1003,5,0)*E699/100</f>
        <v>0</v>
      </c>
      <c r="I699" s="19">
        <f>VLOOKUP($B699,'Nguyên liệu'!$1:$1003,6,0)*E699/100</f>
        <v>0</v>
      </c>
      <c r="J699" s="19">
        <f>VLOOKUP($B699,'Nguyên liệu'!$1:$1003,7,0)*E699/100</f>
        <v>0</v>
      </c>
      <c r="K699" s="19">
        <f>VLOOKUP($B699,'Nguyên liệu'!$1:$1003,8,0)*E699/100</f>
        <v>0</v>
      </c>
      <c r="L699" s="19">
        <f>VLOOKUP($B699,'Nguyên liệu'!$1:$1003,9,0)*E699/100</f>
        <v>0</v>
      </c>
      <c r="M699" s="19">
        <f>VLOOKUP($B699,'Nguyên liệu'!$1:$1003,10,0)*E699/100</f>
        <v>0</v>
      </c>
    </row>
    <row r="700" spans="1:13" x14ac:dyDescent="0.25">
      <c r="A700" s="16"/>
      <c r="B700" s="20" t="s">
        <v>33</v>
      </c>
      <c r="C700" s="16">
        <f>VLOOKUP($B700,'Nguyên liệu'!$1:$1003,2,0)</f>
        <v>0</v>
      </c>
      <c r="D700" s="21">
        <v>0</v>
      </c>
      <c r="E700" s="19">
        <f t="shared" si="127"/>
        <v>0</v>
      </c>
      <c r="F700" s="16">
        <f>VLOOKUP($B700,'Nguyên liệu'!$1:$1003,3,0)</f>
        <v>0</v>
      </c>
      <c r="G700" s="19">
        <f>VLOOKUP($B700,'Nguyên liệu'!$1:$1003,4,0)*D700/100</f>
        <v>0</v>
      </c>
      <c r="H700" s="19">
        <f>VLOOKUP($B700,'Nguyên liệu'!$1:$1003,5,0)*E700/100</f>
        <v>0</v>
      </c>
      <c r="I700" s="19">
        <f>VLOOKUP($B700,'Nguyên liệu'!$1:$1003,6,0)*E700/100</f>
        <v>0</v>
      </c>
      <c r="J700" s="19">
        <f>VLOOKUP($B700,'Nguyên liệu'!$1:$1003,7,0)*E700/100</f>
        <v>0</v>
      </c>
      <c r="K700" s="19">
        <f>VLOOKUP($B700,'Nguyên liệu'!$1:$1003,8,0)*E700/100</f>
        <v>0</v>
      </c>
      <c r="L700" s="19">
        <f>VLOOKUP($B700,'Nguyên liệu'!$1:$1003,9,0)*E700/100</f>
        <v>0</v>
      </c>
      <c r="M700" s="19">
        <f>VLOOKUP($B700,'Nguyên liệu'!$1:$1003,10,0)*E700/100</f>
        <v>0</v>
      </c>
    </row>
    <row r="701" spans="1:13" x14ac:dyDescent="0.25">
      <c r="A701" s="16"/>
      <c r="B701" s="20" t="s">
        <v>33</v>
      </c>
      <c r="C701" s="16">
        <f>VLOOKUP($B701,'Nguyên liệu'!$1:$1003,2,0)</f>
        <v>0</v>
      </c>
      <c r="D701" s="21">
        <v>0</v>
      </c>
      <c r="E701" s="19">
        <f t="shared" si="127"/>
        <v>0</v>
      </c>
      <c r="F701" s="16">
        <f>VLOOKUP($B701,'Nguyên liệu'!$1:$1003,3,0)</f>
        <v>0</v>
      </c>
      <c r="G701" s="19">
        <f>VLOOKUP($B701,'Nguyên liệu'!$1:$1003,4,0)*D701/100</f>
        <v>0</v>
      </c>
      <c r="H701" s="19">
        <f>VLOOKUP($B701,'Nguyên liệu'!$1:$1003,5,0)*E701/100</f>
        <v>0</v>
      </c>
      <c r="I701" s="19">
        <f>VLOOKUP($B701,'Nguyên liệu'!$1:$1003,6,0)*E701/100</f>
        <v>0</v>
      </c>
      <c r="J701" s="19">
        <f>VLOOKUP($B701,'Nguyên liệu'!$1:$1003,7,0)*E701/100</f>
        <v>0</v>
      </c>
      <c r="K701" s="19">
        <f>VLOOKUP($B701,'Nguyên liệu'!$1:$1003,8,0)*E701/100</f>
        <v>0</v>
      </c>
      <c r="L701" s="19">
        <f>VLOOKUP($B701,'Nguyên liệu'!$1:$1003,9,0)*E701/100</f>
        <v>0</v>
      </c>
      <c r="M701" s="19">
        <f>VLOOKUP($B701,'Nguyên liệu'!$1:$1003,10,0)*E701/100</f>
        <v>0</v>
      </c>
    </row>
    <row r="702" spans="1:13" x14ac:dyDescent="0.25">
      <c r="A702" s="16"/>
      <c r="B702" s="20" t="s">
        <v>33</v>
      </c>
      <c r="C702" s="16">
        <f>VLOOKUP($B702,'Nguyên liệu'!$1:$1003,2,0)</f>
        <v>0</v>
      </c>
      <c r="D702" s="21">
        <v>0</v>
      </c>
      <c r="E702" s="19">
        <f t="shared" si="127"/>
        <v>0</v>
      </c>
      <c r="F702" s="16">
        <f>VLOOKUP($B702,'Nguyên liệu'!$1:$1003,3,0)</f>
        <v>0</v>
      </c>
      <c r="G702" s="19">
        <f>VLOOKUP($B702,'Nguyên liệu'!$1:$1003,4,0)*D702/100</f>
        <v>0</v>
      </c>
      <c r="H702" s="19">
        <f>VLOOKUP($B702,'Nguyên liệu'!$1:$1003,5,0)*E702/100</f>
        <v>0</v>
      </c>
      <c r="I702" s="19">
        <f>VLOOKUP($B702,'Nguyên liệu'!$1:$1003,6,0)*E702/100</f>
        <v>0</v>
      </c>
      <c r="J702" s="19">
        <f>VLOOKUP($B702,'Nguyên liệu'!$1:$1003,7,0)*E702/100</f>
        <v>0</v>
      </c>
      <c r="K702" s="19">
        <f>VLOOKUP($B702,'Nguyên liệu'!$1:$1003,8,0)*E702/100</f>
        <v>0</v>
      </c>
      <c r="L702" s="19">
        <f>VLOOKUP($B702,'Nguyên liệu'!$1:$1003,9,0)*E702/100</f>
        <v>0</v>
      </c>
      <c r="M702" s="19">
        <f>VLOOKUP($B702,'Nguyên liệu'!$1:$1003,10,0)*E702/100</f>
        <v>0</v>
      </c>
    </row>
    <row r="703" spans="1:13" x14ac:dyDescent="0.25">
      <c r="A703" s="16"/>
      <c r="B703" s="20" t="s">
        <v>33</v>
      </c>
      <c r="C703" s="16">
        <f>VLOOKUP($B703,'Nguyên liệu'!$1:$1003,2,0)</f>
        <v>0</v>
      </c>
      <c r="D703" s="21">
        <v>0</v>
      </c>
      <c r="E703" s="19">
        <f t="shared" si="127"/>
        <v>0</v>
      </c>
      <c r="F703" s="16">
        <f>VLOOKUP($B703,'Nguyên liệu'!$1:$1003,3,0)</f>
        <v>0</v>
      </c>
      <c r="G703" s="19">
        <f>VLOOKUP($B703,'Nguyên liệu'!$1:$1003,4,0)*D703/100</f>
        <v>0</v>
      </c>
      <c r="H703" s="19">
        <f>VLOOKUP($B703,'Nguyên liệu'!$1:$1003,5,0)*E703/100</f>
        <v>0</v>
      </c>
      <c r="I703" s="19">
        <f>VLOOKUP($B703,'Nguyên liệu'!$1:$1003,6,0)*E703/100</f>
        <v>0</v>
      </c>
      <c r="J703" s="19">
        <f>VLOOKUP($B703,'Nguyên liệu'!$1:$1003,7,0)*E703/100</f>
        <v>0</v>
      </c>
      <c r="K703" s="19">
        <f>VLOOKUP($B703,'Nguyên liệu'!$1:$1003,8,0)*E703/100</f>
        <v>0</v>
      </c>
      <c r="L703" s="19">
        <f>VLOOKUP($B703,'Nguyên liệu'!$1:$1003,9,0)*E703/100</f>
        <v>0</v>
      </c>
      <c r="M703" s="19">
        <f>VLOOKUP($B703,'Nguyên liệu'!$1:$1003,10,0)*E703/100</f>
        <v>0</v>
      </c>
    </row>
    <row r="704" spans="1:13" x14ac:dyDescent="0.25">
      <c r="A704" s="16"/>
      <c r="B704" s="20" t="s">
        <v>33</v>
      </c>
      <c r="C704" s="16">
        <f>VLOOKUP($B704,'Nguyên liệu'!$1:$1003,2,0)</f>
        <v>0</v>
      </c>
      <c r="D704" s="21">
        <v>0</v>
      </c>
      <c r="E704" s="19">
        <f t="shared" si="127"/>
        <v>0</v>
      </c>
      <c r="F704" s="16">
        <f>VLOOKUP($B704,'Nguyên liệu'!$1:$1003,3,0)</f>
        <v>0</v>
      </c>
      <c r="G704" s="19">
        <f>VLOOKUP($B704,'Nguyên liệu'!$1:$1003,4,0)*D704/100</f>
        <v>0</v>
      </c>
      <c r="H704" s="19">
        <f>VLOOKUP($B704,'Nguyên liệu'!$1:$1003,5,0)*E704/100</f>
        <v>0</v>
      </c>
      <c r="I704" s="19">
        <f>VLOOKUP($B704,'Nguyên liệu'!$1:$1003,6,0)*E704/100</f>
        <v>0</v>
      </c>
      <c r="J704" s="19">
        <f>VLOOKUP($B704,'Nguyên liệu'!$1:$1003,7,0)*E704/100</f>
        <v>0</v>
      </c>
      <c r="K704" s="19">
        <f>VLOOKUP($B704,'Nguyên liệu'!$1:$1003,8,0)*E704/100</f>
        <v>0</v>
      </c>
      <c r="L704" s="19">
        <f>VLOOKUP($B704,'Nguyên liệu'!$1:$1003,9,0)*E704/100</f>
        <v>0</v>
      </c>
      <c r="M704" s="19">
        <f>VLOOKUP($B704,'Nguyên liệu'!$1:$1003,10,0)*E704/100</f>
        <v>0</v>
      </c>
    </row>
    <row r="705" spans="1:13" x14ac:dyDescent="0.25">
      <c r="A705" s="16"/>
      <c r="B705" s="20" t="s">
        <v>33</v>
      </c>
      <c r="C705" s="16">
        <f>VLOOKUP($B705,'Nguyên liệu'!$1:$1003,2,0)</f>
        <v>0</v>
      </c>
      <c r="D705" s="21">
        <v>0</v>
      </c>
      <c r="E705" s="19">
        <f t="shared" si="127"/>
        <v>0</v>
      </c>
      <c r="F705" s="16">
        <f>VLOOKUP($B705,'Nguyên liệu'!$1:$1003,3,0)</f>
        <v>0</v>
      </c>
      <c r="G705" s="19">
        <f>VLOOKUP($B705,'Nguyên liệu'!$1:$1003,4,0)*D705/100</f>
        <v>0</v>
      </c>
      <c r="H705" s="19">
        <f>VLOOKUP($B705,'Nguyên liệu'!$1:$1003,5,0)*E705/100</f>
        <v>0</v>
      </c>
      <c r="I705" s="19">
        <f>VLOOKUP($B705,'Nguyên liệu'!$1:$1003,6,0)*E705/100</f>
        <v>0</v>
      </c>
      <c r="J705" s="19">
        <f>VLOOKUP($B705,'Nguyên liệu'!$1:$1003,7,0)*E705/100</f>
        <v>0</v>
      </c>
      <c r="K705" s="19">
        <f>VLOOKUP($B705,'Nguyên liệu'!$1:$1003,8,0)*E705/100</f>
        <v>0</v>
      </c>
      <c r="L705" s="19">
        <f>VLOOKUP($B705,'Nguyên liệu'!$1:$1003,9,0)*E705/100</f>
        <v>0</v>
      </c>
      <c r="M705" s="19">
        <f>VLOOKUP($B705,'Nguyên liệu'!$1:$1003,10,0)*E705/100</f>
        <v>0</v>
      </c>
    </row>
    <row r="706" spans="1:13" x14ac:dyDescent="0.25">
      <c r="A706" s="13" t="s">
        <v>711</v>
      </c>
      <c r="B706" s="14"/>
      <c r="C706" s="14" t="str">
        <f>VLOOKUP(A706,Sheet2!$1:$1012,2,0)</f>
        <v>Nấm rơm hấp sả</v>
      </c>
      <c r="D706" s="15">
        <f t="shared" ref="D706:M706" si="128">SUM(D707:D716)</f>
        <v>100</v>
      </c>
      <c r="E706" s="15">
        <f t="shared" si="128"/>
        <v>90.8</v>
      </c>
      <c r="F706" s="15">
        <f t="shared" si="128"/>
        <v>20</v>
      </c>
      <c r="G706" s="15">
        <f t="shared" si="128"/>
        <v>63.39</v>
      </c>
      <c r="H706" s="15">
        <f t="shared" si="128"/>
        <v>3.0442000000000005</v>
      </c>
      <c r="I706" s="15">
        <f t="shared" si="128"/>
        <v>3.0842000000000005</v>
      </c>
      <c r="J706" s="15">
        <f t="shared" si="128"/>
        <v>2.7050000000000005</v>
      </c>
      <c r="K706" s="15">
        <f t="shared" si="128"/>
        <v>2.7049000000000003</v>
      </c>
      <c r="L706" s="15">
        <f t="shared" si="128"/>
        <v>1.5853999999999999</v>
      </c>
      <c r="M706" s="15">
        <f t="shared" si="128"/>
        <v>0</v>
      </c>
    </row>
    <row r="707" spans="1:13" x14ac:dyDescent="0.25">
      <c r="A707" s="16"/>
      <c r="B707" s="17">
        <v>4125</v>
      </c>
      <c r="C707" s="16" t="str">
        <f>VLOOKUP($B707,'Nguyên liệu'!$1:$1003,2,0)</f>
        <v>Nấm rơm</v>
      </c>
      <c r="D707" s="22">
        <v>90</v>
      </c>
      <c r="E707" s="19">
        <f t="shared" ref="E707:E716" si="129">D707*(100-F707)%</f>
        <v>81</v>
      </c>
      <c r="F707" s="16">
        <f>VLOOKUP($B707,'Nguyên liệu'!$1:$1003,3,0)</f>
        <v>10</v>
      </c>
      <c r="G707" s="19">
        <f>VLOOKUP($B707,'Nguyên liệu'!$1:$1003,4,0)*D707/100</f>
        <v>51.3</v>
      </c>
      <c r="H707" s="19">
        <f>VLOOKUP($B707,'Nguyên liệu'!$1:$1003,5,0)*E707/100</f>
        <v>2.9160000000000004</v>
      </c>
      <c r="I707" s="19">
        <f>VLOOKUP($B707,'Nguyên liệu'!$1:$1003,6,0)*E707/100</f>
        <v>2.9160000000000004</v>
      </c>
      <c r="J707" s="19">
        <f>VLOOKUP($B707,'Nguyên liệu'!$1:$1003,7,0)*E707/100</f>
        <v>2.5920000000000001</v>
      </c>
      <c r="K707" s="19">
        <f>VLOOKUP($B707,'Nguyên liệu'!$1:$1003,8,0)*E707/100</f>
        <v>2.5920000000000001</v>
      </c>
      <c r="L707" s="19">
        <f>VLOOKUP($B707,'Nguyên liệu'!$1:$1003,9,0)*E707/100</f>
        <v>0.89100000000000013</v>
      </c>
      <c r="M707" s="19">
        <f>VLOOKUP($B707,'Nguyên liệu'!$1:$1003,10,0)*E707/100</f>
        <v>0</v>
      </c>
    </row>
    <row r="708" spans="1:13" x14ac:dyDescent="0.25">
      <c r="A708" s="16"/>
      <c r="B708" s="23">
        <v>13024</v>
      </c>
      <c r="C708" s="16" t="str">
        <f>VLOOKUP($B708,'Nguyên liệu'!$1:$1003,2,0)</f>
        <v>Sả</v>
      </c>
      <c r="D708" s="22">
        <v>5</v>
      </c>
      <c r="E708" s="19">
        <f t="shared" si="129"/>
        <v>5</v>
      </c>
      <c r="F708" s="16">
        <f>VLOOKUP($B708,'Nguyên liệu'!$1:$1003,3,0)</f>
        <v>0</v>
      </c>
      <c r="G708" s="19">
        <f>VLOOKUP($B708,'Nguyên liệu'!$1:$1003,4,0)*D708/100</f>
        <v>4.95</v>
      </c>
      <c r="H708" s="19">
        <f>VLOOKUP($B708,'Nguyên liệu'!$1:$1003,5,0)*E708/100</f>
        <v>0</v>
      </c>
      <c r="I708" s="19">
        <f>VLOOKUP($B708,'Nguyên liệu'!$1:$1003,6,0)*E708/100</f>
        <v>9.0999999999999998E-2</v>
      </c>
      <c r="J708" s="19">
        <f>VLOOKUP($B708,'Nguyên liệu'!$1:$1003,7,0)*E708/100</f>
        <v>2.4500000000000001E-2</v>
      </c>
      <c r="K708" s="19">
        <f>VLOOKUP($B708,'Nguyên liệu'!$1:$1003,8,0)*E708/100</f>
        <v>2.4500000000000001E-2</v>
      </c>
      <c r="L708" s="19">
        <f>VLOOKUP($B708,'Nguyên liệu'!$1:$1003,9,0)*E708/100</f>
        <v>0.3</v>
      </c>
      <c r="M708" s="19">
        <f>VLOOKUP($B708,'Nguyên liệu'!$1:$1003,10,0)*E708/100</f>
        <v>0</v>
      </c>
    </row>
    <row r="709" spans="1:13" x14ac:dyDescent="0.25">
      <c r="A709" s="16"/>
      <c r="B709" s="23">
        <v>13003</v>
      </c>
      <c r="C709" s="16" t="str">
        <f>VLOOKUP($B709,'Nguyên liệu'!$1:$1003,2,0)</f>
        <v>Gừng tươi</v>
      </c>
      <c r="D709" s="22">
        <v>2</v>
      </c>
      <c r="E709" s="19">
        <f t="shared" si="129"/>
        <v>1.8</v>
      </c>
      <c r="F709" s="16">
        <f>VLOOKUP($B709,'Nguyên liệu'!$1:$1003,3,0)</f>
        <v>10</v>
      </c>
      <c r="G709" s="19">
        <f>VLOOKUP($B709,'Nguyên liệu'!$1:$1003,4,0)*D709/100</f>
        <v>0.57999999999999996</v>
      </c>
      <c r="H709" s="19">
        <f>VLOOKUP($B709,'Nguyên liệu'!$1:$1003,5,0)*E709/100</f>
        <v>7.2000000000000007E-3</v>
      </c>
      <c r="I709" s="19">
        <f>VLOOKUP($B709,'Nguyên liệu'!$1:$1003,6,0)*E709/100</f>
        <v>7.2000000000000007E-3</v>
      </c>
      <c r="J709" s="19">
        <f>VLOOKUP($B709,'Nguyên liệu'!$1:$1003,7,0)*E709/100</f>
        <v>1.4400000000000001E-2</v>
      </c>
      <c r="K709" s="19">
        <f>VLOOKUP($B709,'Nguyên liệu'!$1:$1003,8,0)*E709/100</f>
        <v>1.4400000000000001E-2</v>
      </c>
      <c r="L709" s="19">
        <f>VLOOKUP($B709,'Nguyên liệu'!$1:$1003,9,0)*E709/100</f>
        <v>5.9399999999999994E-2</v>
      </c>
      <c r="M709" s="19">
        <f>VLOOKUP($B709,'Nguyên liệu'!$1:$1003,10,0)*E709/100</f>
        <v>0</v>
      </c>
    </row>
    <row r="710" spans="1:13" x14ac:dyDescent="0.25">
      <c r="A710" s="16"/>
      <c r="B710" s="23">
        <v>13017</v>
      </c>
      <c r="C710" s="16" t="str">
        <f>VLOOKUP($B710,'Nguyên liệu'!$1:$1003,2,0)</f>
        <v>Nước mắm cá</v>
      </c>
      <c r="D710" s="22">
        <v>1</v>
      </c>
      <c r="E710" s="19">
        <f t="shared" si="129"/>
        <v>1</v>
      </c>
      <c r="F710" s="16">
        <f>VLOOKUP($B710,'Nguyên liệu'!$1:$1003,3,0)</f>
        <v>0</v>
      </c>
      <c r="G710" s="19">
        <f>VLOOKUP($B710,'Nguyên liệu'!$1:$1003,4,0)*D710/100</f>
        <v>0.35</v>
      </c>
      <c r="H710" s="19">
        <f>VLOOKUP($B710,'Nguyên liệu'!$1:$1003,5,0)*E710/100</f>
        <v>5.0999999999999997E-2</v>
      </c>
      <c r="I710" s="19">
        <f>VLOOKUP($B710,'Nguyên liệu'!$1:$1003,6,0)*E710/100</f>
        <v>0</v>
      </c>
      <c r="J710" s="19">
        <f>VLOOKUP($B710,'Nguyên liệu'!$1:$1003,7,0)*E710/100</f>
        <v>1E-4</v>
      </c>
      <c r="K710" s="19">
        <f>VLOOKUP($B710,'Nguyên liệu'!$1:$1003,8,0)*E710/100</f>
        <v>0</v>
      </c>
      <c r="L710" s="19">
        <f>VLOOKUP($B710,'Nguyên liệu'!$1:$1003,9,0)*E710/100</f>
        <v>0</v>
      </c>
      <c r="M710" s="19">
        <f>VLOOKUP($B710,'Nguyên liệu'!$1:$1003,10,0)*E710/100</f>
        <v>0</v>
      </c>
    </row>
    <row r="711" spans="1:13" x14ac:dyDescent="0.25">
      <c r="A711" s="16"/>
      <c r="B711" s="23">
        <v>13004</v>
      </c>
      <c r="C711" s="16" t="str">
        <f>VLOOKUP($B711,'Nguyên liệu'!$1:$1003,2,0)</f>
        <v>Hạt tiêu</v>
      </c>
      <c r="D711" s="22">
        <v>1</v>
      </c>
      <c r="E711" s="19">
        <f t="shared" si="129"/>
        <v>1</v>
      </c>
      <c r="F711" s="16">
        <f>VLOOKUP($B711,'Nguyên liệu'!$1:$1003,3,0)</f>
        <v>0</v>
      </c>
      <c r="G711" s="19">
        <f>VLOOKUP($B711,'Nguyên liệu'!$1:$1003,4,0)*D711/100</f>
        <v>2.31</v>
      </c>
      <c r="H711" s="19">
        <f>VLOOKUP($B711,'Nguyên liệu'!$1:$1003,5,0)*E711/100</f>
        <v>7.0000000000000007E-2</v>
      </c>
      <c r="I711" s="19">
        <f>VLOOKUP($B711,'Nguyên liệu'!$1:$1003,6,0)*E711/100</f>
        <v>7.0000000000000007E-2</v>
      </c>
      <c r="J711" s="19">
        <f>VLOOKUP($B711,'Nguyên liệu'!$1:$1003,7,0)*E711/100</f>
        <v>7.400000000000001E-2</v>
      </c>
      <c r="K711" s="19">
        <f>VLOOKUP($B711,'Nguyên liệu'!$1:$1003,8,0)*E711/100</f>
        <v>7.400000000000001E-2</v>
      </c>
      <c r="L711" s="19">
        <f>VLOOKUP($B711,'Nguyên liệu'!$1:$1003,9,0)*E711/100</f>
        <v>0.33500000000000002</v>
      </c>
      <c r="M711" s="19">
        <f>VLOOKUP($B711,'Nguyên liệu'!$1:$1003,10,0)*E711/100</f>
        <v>0</v>
      </c>
    </row>
    <row r="712" spans="1:13" x14ac:dyDescent="0.25">
      <c r="A712" s="16"/>
      <c r="B712" s="23">
        <v>12013</v>
      </c>
      <c r="C712" s="16" t="str">
        <f>VLOOKUP($B712,'Nguyên liệu'!$1:$1003,2,0)</f>
        <v>Đường cát</v>
      </c>
      <c r="D712" s="22">
        <v>1</v>
      </c>
      <c r="E712" s="19">
        <f t="shared" si="129"/>
        <v>1</v>
      </c>
      <c r="F712" s="16">
        <f>VLOOKUP($B712,'Nguyên liệu'!$1:$1003,3,0)</f>
        <v>0</v>
      </c>
      <c r="G712" s="19">
        <f>VLOOKUP($B712,'Nguyên liệu'!$1:$1003,4,0)*D712/100</f>
        <v>3.9</v>
      </c>
      <c r="H712" s="19">
        <f>VLOOKUP($B712,'Nguyên liệu'!$1:$1003,5,0)*E712/100</f>
        <v>0</v>
      </c>
      <c r="I712" s="19">
        <f>VLOOKUP($B712,'Nguyên liệu'!$1:$1003,6,0)*E712/100</f>
        <v>0</v>
      </c>
      <c r="J712" s="19">
        <f>VLOOKUP($B712,'Nguyên liệu'!$1:$1003,7,0)*E712/100</f>
        <v>0</v>
      </c>
      <c r="K712" s="19">
        <f>VLOOKUP($B712,'Nguyên liệu'!$1:$1003,8,0)*E712/100</f>
        <v>0</v>
      </c>
      <c r="L712" s="19">
        <f>VLOOKUP($B712,'Nguyên liệu'!$1:$1003,9,0)*E712/100</f>
        <v>0</v>
      </c>
      <c r="M712" s="19">
        <f>VLOOKUP($B712,'Nguyên liệu'!$1:$1003,10,0)*E712/100</f>
        <v>0</v>
      </c>
    </row>
    <row r="713" spans="1:13" x14ac:dyDescent="0.25">
      <c r="A713" s="16"/>
      <c r="B713" s="20" t="s">
        <v>33</v>
      </c>
      <c r="C713" s="16">
        <f>VLOOKUP($B713,'Nguyên liệu'!$1:$1003,2,0)</f>
        <v>0</v>
      </c>
      <c r="D713" s="21">
        <v>0</v>
      </c>
      <c r="E713" s="19">
        <f t="shared" si="129"/>
        <v>0</v>
      </c>
      <c r="F713" s="16">
        <f>VLOOKUP($B713,'Nguyên liệu'!$1:$1003,3,0)</f>
        <v>0</v>
      </c>
      <c r="G713" s="19">
        <f>VLOOKUP($B713,'Nguyên liệu'!$1:$1003,4,0)*D713/100</f>
        <v>0</v>
      </c>
      <c r="H713" s="19">
        <f>VLOOKUP($B713,'Nguyên liệu'!$1:$1003,5,0)*E713/100</f>
        <v>0</v>
      </c>
      <c r="I713" s="19">
        <f>VLOOKUP($B713,'Nguyên liệu'!$1:$1003,6,0)*E713/100</f>
        <v>0</v>
      </c>
      <c r="J713" s="19">
        <f>VLOOKUP($B713,'Nguyên liệu'!$1:$1003,7,0)*E713/100</f>
        <v>0</v>
      </c>
      <c r="K713" s="19">
        <f>VLOOKUP($B713,'Nguyên liệu'!$1:$1003,8,0)*E713/100</f>
        <v>0</v>
      </c>
      <c r="L713" s="19">
        <f>VLOOKUP($B713,'Nguyên liệu'!$1:$1003,9,0)*E713/100</f>
        <v>0</v>
      </c>
      <c r="M713" s="19">
        <f>VLOOKUP($B713,'Nguyên liệu'!$1:$1003,10,0)*E713/100</f>
        <v>0</v>
      </c>
    </row>
    <row r="714" spans="1:13" x14ac:dyDescent="0.25">
      <c r="A714" s="16"/>
      <c r="B714" s="20" t="s">
        <v>33</v>
      </c>
      <c r="C714" s="16">
        <f>VLOOKUP($B714,'Nguyên liệu'!$1:$1003,2,0)</f>
        <v>0</v>
      </c>
      <c r="D714" s="21">
        <v>0</v>
      </c>
      <c r="E714" s="19">
        <f t="shared" si="129"/>
        <v>0</v>
      </c>
      <c r="F714" s="16">
        <f>VLOOKUP($B714,'Nguyên liệu'!$1:$1003,3,0)</f>
        <v>0</v>
      </c>
      <c r="G714" s="19">
        <f>VLOOKUP($B714,'Nguyên liệu'!$1:$1003,4,0)*D714/100</f>
        <v>0</v>
      </c>
      <c r="H714" s="19">
        <f>VLOOKUP($B714,'Nguyên liệu'!$1:$1003,5,0)*E714/100</f>
        <v>0</v>
      </c>
      <c r="I714" s="19">
        <f>VLOOKUP($B714,'Nguyên liệu'!$1:$1003,6,0)*E714/100</f>
        <v>0</v>
      </c>
      <c r="J714" s="19">
        <f>VLOOKUP($B714,'Nguyên liệu'!$1:$1003,7,0)*E714/100</f>
        <v>0</v>
      </c>
      <c r="K714" s="19">
        <f>VLOOKUP($B714,'Nguyên liệu'!$1:$1003,8,0)*E714/100</f>
        <v>0</v>
      </c>
      <c r="L714" s="19">
        <f>VLOOKUP($B714,'Nguyên liệu'!$1:$1003,9,0)*E714/100</f>
        <v>0</v>
      </c>
      <c r="M714" s="19">
        <f>VLOOKUP($B714,'Nguyên liệu'!$1:$1003,10,0)*E714/100</f>
        <v>0</v>
      </c>
    </row>
    <row r="715" spans="1:13" x14ac:dyDescent="0.25">
      <c r="A715" s="16"/>
      <c r="B715" s="20" t="s">
        <v>33</v>
      </c>
      <c r="C715" s="16">
        <f>VLOOKUP($B715,'Nguyên liệu'!$1:$1003,2,0)</f>
        <v>0</v>
      </c>
      <c r="D715" s="21">
        <v>0</v>
      </c>
      <c r="E715" s="19">
        <f t="shared" si="129"/>
        <v>0</v>
      </c>
      <c r="F715" s="16">
        <f>VLOOKUP($B715,'Nguyên liệu'!$1:$1003,3,0)</f>
        <v>0</v>
      </c>
      <c r="G715" s="19">
        <f>VLOOKUP($B715,'Nguyên liệu'!$1:$1003,4,0)*D715/100</f>
        <v>0</v>
      </c>
      <c r="H715" s="19">
        <f>VLOOKUP($B715,'Nguyên liệu'!$1:$1003,5,0)*E715/100</f>
        <v>0</v>
      </c>
      <c r="I715" s="19">
        <f>VLOOKUP($B715,'Nguyên liệu'!$1:$1003,6,0)*E715/100</f>
        <v>0</v>
      </c>
      <c r="J715" s="19">
        <f>VLOOKUP($B715,'Nguyên liệu'!$1:$1003,7,0)*E715/100</f>
        <v>0</v>
      </c>
      <c r="K715" s="19">
        <f>VLOOKUP($B715,'Nguyên liệu'!$1:$1003,8,0)*E715/100</f>
        <v>0</v>
      </c>
      <c r="L715" s="19">
        <f>VLOOKUP($B715,'Nguyên liệu'!$1:$1003,9,0)*E715/100</f>
        <v>0</v>
      </c>
      <c r="M715" s="19">
        <f>VLOOKUP($B715,'Nguyên liệu'!$1:$1003,10,0)*E715/100</f>
        <v>0</v>
      </c>
    </row>
    <row r="716" spans="1:13" x14ac:dyDescent="0.25">
      <c r="A716" s="16"/>
      <c r="B716" s="20" t="s">
        <v>33</v>
      </c>
      <c r="C716" s="16">
        <f>VLOOKUP($B716,'Nguyên liệu'!$1:$1003,2,0)</f>
        <v>0</v>
      </c>
      <c r="D716" s="21">
        <v>0</v>
      </c>
      <c r="E716" s="19">
        <f t="shared" si="129"/>
        <v>0</v>
      </c>
      <c r="F716" s="16">
        <f>VLOOKUP($B716,'Nguyên liệu'!$1:$1003,3,0)</f>
        <v>0</v>
      </c>
      <c r="G716" s="19">
        <f>VLOOKUP($B716,'Nguyên liệu'!$1:$1003,4,0)*D716/100</f>
        <v>0</v>
      </c>
      <c r="H716" s="19">
        <f>VLOOKUP($B716,'Nguyên liệu'!$1:$1003,5,0)*E716/100</f>
        <v>0</v>
      </c>
      <c r="I716" s="19">
        <f>VLOOKUP($B716,'Nguyên liệu'!$1:$1003,6,0)*E716/100</f>
        <v>0</v>
      </c>
      <c r="J716" s="19">
        <f>VLOOKUP($B716,'Nguyên liệu'!$1:$1003,7,0)*E716/100</f>
        <v>0</v>
      </c>
      <c r="K716" s="19">
        <f>VLOOKUP($B716,'Nguyên liệu'!$1:$1003,8,0)*E716/100</f>
        <v>0</v>
      </c>
      <c r="L716" s="19">
        <f>VLOOKUP($B716,'Nguyên liệu'!$1:$1003,9,0)*E716/100</f>
        <v>0</v>
      </c>
      <c r="M716" s="19">
        <f>VLOOKUP($B716,'Nguyên liệu'!$1:$1003,10,0)*E716/100</f>
        <v>0</v>
      </c>
    </row>
    <row r="717" spans="1:13" x14ac:dyDescent="0.25">
      <c r="A717" s="13" t="s">
        <v>713</v>
      </c>
      <c r="B717" s="14"/>
      <c r="C717" s="14" t="str">
        <f>VLOOKUP(A717,Sheet2!$1:$1012,2,0)</f>
        <v>Canh bí đỏ đậu phộng</v>
      </c>
      <c r="D717" s="15">
        <f t="shared" ref="D717:M717" si="130">SUM(D718:D727)</f>
        <v>100</v>
      </c>
      <c r="E717" s="15">
        <f t="shared" si="130"/>
        <v>85.322000000000003</v>
      </c>
      <c r="F717" s="15">
        <f t="shared" si="130"/>
        <v>64.3</v>
      </c>
      <c r="G717" s="15">
        <f t="shared" si="130"/>
        <v>152.82</v>
      </c>
      <c r="H717" s="15">
        <f t="shared" si="130"/>
        <v>5.6531659999999997</v>
      </c>
      <c r="I717" s="15">
        <f t="shared" si="130"/>
        <v>5.6531659999999997</v>
      </c>
      <c r="J717" s="15">
        <f t="shared" si="130"/>
        <v>10.791122000000001</v>
      </c>
      <c r="K717" s="15">
        <f t="shared" si="130"/>
        <v>10.791122000000001</v>
      </c>
      <c r="L717" s="15">
        <f t="shared" si="130"/>
        <v>0.93005399999999994</v>
      </c>
      <c r="M717" s="15">
        <f t="shared" si="130"/>
        <v>0</v>
      </c>
    </row>
    <row r="718" spans="1:13" x14ac:dyDescent="0.25">
      <c r="A718" s="16"/>
      <c r="B718" s="17">
        <v>4003</v>
      </c>
      <c r="C718" s="16" t="str">
        <f>VLOOKUP($B718,'Nguyên liệu'!$1:$1003,2,0)</f>
        <v>Bí ngô</v>
      </c>
      <c r="D718" s="18">
        <v>66</v>
      </c>
      <c r="E718" s="19">
        <f t="shared" ref="E718:E727" si="131">D718*(100-F718)%</f>
        <v>53.922000000000004</v>
      </c>
      <c r="F718" s="16">
        <f>VLOOKUP($B718,'Nguyên liệu'!$1:$1003,3,0)</f>
        <v>18.3</v>
      </c>
      <c r="G718" s="19">
        <f>VLOOKUP($B718,'Nguyên liệu'!$1:$1003,4,0)*D718/100</f>
        <v>17.82</v>
      </c>
      <c r="H718" s="19">
        <f>VLOOKUP($B718,'Nguyên liệu'!$1:$1003,5,0)*E718/100</f>
        <v>0.16176599999999999</v>
      </c>
      <c r="I718" s="19">
        <f>VLOOKUP($B718,'Nguyên liệu'!$1:$1003,6,0)*E718/100</f>
        <v>0.16176599999999999</v>
      </c>
      <c r="J718" s="19">
        <f>VLOOKUP($B718,'Nguyên liệu'!$1:$1003,7,0)*E718/100</f>
        <v>5.3922000000000005E-2</v>
      </c>
      <c r="K718" s="19">
        <f>VLOOKUP($B718,'Nguyên liệu'!$1:$1003,8,0)*E718/100</f>
        <v>5.3922000000000005E-2</v>
      </c>
      <c r="L718" s="19">
        <f>VLOOKUP($B718,'Nguyên liệu'!$1:$1003,9,0)*E718/100</f>
        <v>0.37745400000000001</v>
      </c>
      <c r="M718" s="19">
        <f>VLOOKUP($B718,'Nguyên liệu'!$1:$1003,10,0)*E718/100</f>
        <v>0</v>
      </c>
    </row>
    <row r="719" spans="1:13" x14ac:dyDescent="0.25">
      <c r="A719" s="16"/>
      <c r="B719" s="17">
        <v>3017</v>
      </c>
      <c r="C719" s="16" t="str">
        <f>VLOOKUP($B719,'Nguyên liệu'!$1:$1003,2,0)</f>
        <v>Lạc hạt</v>
      </c>
      <c r="D719" s="18">
        <v>20</v>
      </c>
      <c r="E719" s="19">
        <f t="shared" si="131"/>
        <v>19.600000000000001</v>
      </c>
      <c r="F719" s="16">
        <f>VLOOKUP($B719,'Nguyên liệu'!$1:$1003,3,0)</f>
        <v>2</v>
      </c>
      <c r="G719" s="19">
        <f>VLOOKUP($B719,'Nguyên liệu'!$1:$1003,4,0)*D719/100</f>
        <v>114.6</v>
      </c>
      <c r="H719" s="19">
        <f>VLOOKUP($B719,'Nguyên liệu'!$1:$1003,5,0)*E719/100</f>
        <v>5.39</v>
      </c>
      <c r="I719" s="19">
        <f>VLOOKUP($B719,'Nguyên liệu'!$1:$1003,6,0)*E719/100</f>
        <v>5.39</v>
      </c>
      <c r="J719" s="19">
        <f>VLOOKUP($B719,'Nguyên liệu'!$1:$1003,7,0)*E719/100</f>
        <v>8.7220000000000013</v>
      </c>
      <c r="K719" s="19">
        <f>VLOOKUP($B719,'Nguyên liệu'!$1:$1003,8,0)*E719/100</f>
        <v>8.7220000000000013</v>
      </c>
      <c r="L719" s="19">
        <f>VLOOKUP($B719,'Nguyên liệu'!$1:$1003,9,0)*E719/100</f>
        <v>0.49</v>
      </c>
      <c r="M719" s="19">
        <f>VLOOKUP($B719,'Nguyên liệu'!$1:$1003,10,0)*E719/100</f>
        <v>0</v>
      </c>
    </row>
    <row r="720" spans="1:13" x14ac:dyDescent="0.25">
      <c r="A720" s="16"/>
      <c r="B720" s="17">
        <v>4038</v>
      </c>
      <c r="C720" s="16" t="str">
        <f>VLOOKUP($B720,'Nguyên liệu'!$1:$1003,2,0)</f>
        <v>Hành lá (hành hoa)</v>
      </c>
      <c r="D720" s="18">
        <v>5</v>
      </c>
      <c r="E720" s="19">
        <f t="shared" si="131"/>
        <v>4</v>
      </c>
      <c r="F720" s="16">
        <f>VLOOKUP($B720,'Nguyên liệu'!$1:$1003,3,0)</f>
        <v>20</v>
      </c>
      <c r="G720" s="19">
        <f>VLOOKUP($B720,'Nguyên liệu'!$1:$1003,4,0)*D720/100</f>
        <v>1.1000000000000001</v>
      </c>
      <c r="H720" s="19">
        <f>VLOOKUP($B720,'Nguyên liệu'!$1:$1003,5,0)*E720/100</f>
        <v>5.2000000000000005E-2</v>
      </c>
      <c r="I720" s="19">
        <f>VLOOKUP($B720,'Nguyên liệu'!$1:$1003,6,0)*E720/100</f>
        <v>5.2000000000000005E-2</v>
      </c>
      <c r="J720" s="19">
        <f>VLOOKUP($B720,'Nguyên liệu'!$1:$1003,7,0)*E720/100</f>
        <v>0</v>
      </c>
      <c r="K720" s="19">
        <f>VLOOKUP($B720,'Nguyên liệu'!$1:$1003,8,0)*E720/100</f>
        <v>0</v>
      </c>
      <c r="L720" s="19">
        <f>VLOOKUP($B720,'Nguyên liệu'!$1:$1003,9,0)*E720/100</f>
        <v>3.6000000000000004E-2</v>
      </c>
      <c r="M720" s="19">
        <f>VLOOKUP($B720,'Nguyên liệu'!$1:$1003,10,0)*E720/100</f>
        <v>0</v>
      </c>
    </row>
    <row r="721" spans="1:13" x14ac:dyDescent="0.25">
      <c r="A721" s="16"/>
      <c r="B721" s="17">
        <v>4037</v>
      </c>
      <c r="C721" s="16" t="str">
        <f>VLOOKUP($B721,'Nguyên liệu'!$1:$1003,2,0)</f>
        <v>Hành củ tươi</v>
      </c>
      <c r="D721" s="18">
        <v>5</v>
      </c>
      <c r="E721" s="19">
        <f t="shared" si="131"/>
        <v>3.8</v>
      </c>
      <c r="F721" s="16">
        <f>VLOOKUP($B721,'Nguyên liệu'!$1:$1003,3,0)</f>
        <v>24</v>
      </c>
      <c r="G721" s="19">
        <f>VLOOKUP($B721,'Nguyên liệu'!$1:$1003,4,0)*D721/100</f>
        <v>1.3</v>
      </c>
      <c r="H721" s="19">
        <f>VLOOKUP($B721,'Nguyên liệu'!$1:$1003,5,0)*E721/100</f>
        <v>4.9399999999999993E-2</v>
      </c>
      <c r="I721" s="19">
        <f>VLOOKUP($B721,'Nguyên liệu'!$1:$1003,6,0)*E721/100</f>
        <v>4.9399999999999993E-2</v>
      </c>
      <c r="J721" s="19">
        <f>VLOOKUP($B721,'Nguyên liệu'!$1:$1003,7,0)*E721/100</f>
        <v>1.52E-2</v>
      </c>
      <c r="K721" s="19">
        <f>VLOOKUP($B721,'Nguyên liệu'!$1:$1003,8,0)*E721/100</f>
        <v>1.52E-2</v>
      </c>
      <c r="L721" s="19">
        <f>VLOOKUP($B721,'Nguyên liệu'!$1:$1003,9,0)*E721/100</f>
        <v>2.6599999999999999E-2</v>
      </c>
      <c r="M721" s="19">
        <f>VLOOKUP($B721,'Nguyên liệu'!$1:$1003,10,0)*E721/100</f>
        <v>0</v>
      </c>
    </row>
    <row r="722" spans="1:13" x14ac:dyDescent="0.25">
      <c r="A722" s="16"/>
      <c r="B722" s="17">
        <v>13005</v>
      </c>
      <c r="C722" s="16" t="str">
        <f>VLOOKUP($B722,'Nguyên liệu'!$1:$1003,2,0)</f>
        <v>Muối</v>
      </c>
      <c r="D722" s="18">
        <v>2</v>
      </c>
      <c r="E722" s="19">
        <f t="shared" si="131"/>
        <v>2</v>
      </c>
      <c r="F722" s="16">
        <f>VLOOKUP($B722,'Nguyên liệu'!$1:$1003,3,0)</f>
        <v>0</v>
      </c>
      <c r="G722" s="19">
        <f>VLOOKUP($B722,'Nguyên liệu'!$1:$1003,4,0)*D722/100</f>
        <v>0</v>
      </c>
      <c r="H722" s="19">
        <f>VLOOKUP($B722,'Nguyên liệu'!$1:$1003,5,0)*E722/100</f>
        <v>0</v>
      </c>
      <c r="I722" s="19">
        <f>VLOOKUP($B722,'Nguyên liệu'!$1:$1003,6,0)*E722/100</f>
        <v>0</v>
      </c>
      <c r="J722" s="19">
        <f>VLOOKUP($B722,'Nguyên liệu'!$1:$1003,7,0)*E722/100</f>
        <v>0</v>
      </c>
      <c r="K722" s="19">
        <f>VLOOKUP($B722,'Nguyên liệu'!$1:$1003,8,0)*E722/100</f>
        <v>0</v>
      </c>
      <c r="L722" s="19">
        <f>VLOOKUP($B722,'Nguyên liệu'!$1:$1003,9,0)*E722/100</f>
        <v>0</v>
      </c>
      <c r="M722" s="19">
        <f>VLOOKUP($B722,'Nguyên liệu'!$1:$1003,10,0)*E722/100</f>
        <v>0</v>
      </c>
    </row>
    <row r="723" spans="1:13" x14ac:dyDescent="0.25">
      <c r="A723" s="16"/>
      <c r="B723" s="17">
        <v>6011</v>
      </c>
      <c r="C723" s="16" t="str">
        <f>VLOOKUP($B723,'Nguyên liệu'!$1:$1003,2,0)</f>
        <v>Dầu lạc</v>
      </c>
      <c r="D723" s="18">
        <v>2</v>
      </c>
      <c r="E723" s="19">
        <f t="shared" si="131"/>
        <v>2</v>
      </c>
      <c r="F723" s="16">
        <f>VLOOKUP($B723,'Nguyên liệu'!$1:$1003,3,0)</f>
        <v>0</v>
      </c>
      <c r="G723" s="19">
        <f>VLOOKUP($B723,'Nguyên liệu'!$1:$1003,4,0)*D723/100</f>
        <v>18</v>
      </c>
      <c r="H723" s="19">
        <f>VLOOKUP($B723,'Nguyên liệu'!$1:$1003,5,0)*E723/100</f>
        <v>0</v>
      </c>
      <c r="I723" s="19">
        <f>VLOOKUP($B723,'Nguyên liệu'!$1:$1003,6,0)*E723/100</f>
        <v>0</v>
      </c>
      <c r="J723" s="19">
        <f>VLOOKUP($B723,'Nguyên liệu'!$1:$1003,7,0)*E723/100</f>
        <v>2</v>
      </c>
      <c r="K723" s="19">
        <f>VLOOKUP($B723,'Nguyên liệu'!$1:$1003,8,0)*E723/100</f>
        <v>2</v>
      </c>
      <c r="L723" s="19">
        <f>VLOOKUP($B723,'Nguyên liệu'!$1:$1003,9,0)*E723/100</f>
        <v>0</v>
      </c>
      <c r="M723" s="19">
        <f>VLOOKUP($B723,'Nguyên liệu'!$1:$1003,10,0)*E723/100</f>
        <v>0</v>
      </c>
    </row>
    <row r="724" spans="1:13" x14ac:dyDescent="0.25">
      <c r="A724" s="16"/>
      <c r="B724" s="20" t="s">
        <v>33</v>
      </c>
      <c r="C724" s="16">
        <f>VLOOKUP($B724,'Nguyên liệu'!$1:$1003,2,0)</f>
        <v>0</v>
      </c>
      <c r="D724" s="21">
        <v>0</v>
      </c>
      <c r="E724" s="19">
        <f t="shared" si="131"/>
        <v>0</v>
      </c>
      <c r="F724" s="16">
        <f>VLOOKUP($B724,'Nguyên liệu'!$1:$1003,3,0)</f>
        <v>0</v>
      </c>
      <c r="G724" s="19">
        <f>VLOOKUP($B724,'Nguyên liệu'!$1:$1003,4,0)*D724/100</f>
        <v>0</v>
      </c>
      <c r="H724" s="19">
        <f>VLOOKUP($B724,'Nguyên liệu'!$1:$1003,5,0)*E724/100</f>
        <v>0</v>
      </c>
      <c r="I724" s="19">
        <f>VLOOKUP($B724,'Nguyên liệu'!$1:$1003,6,0)*E724/100</f>
        <v>0</v>
      </c>
      <c r="J724" s="19">
        <f>VLOOKUP($B724,'Nguyên liệu'!$1:$1003,7,0)*E724/100</f>
        <v>0</v>
      </c>
      <c r="K724" s="19">
        <f>VLOOKUP($B724,'Nguyên liệu'!$1:$1003,8,0)*E724/100</f>
        <v>0</v>
      </c>
      <c r="L724" s="19">
        <f>VLOOKUP($B724,'Nguyên liệu'!$1:$1003,9,0)*E724/100</f>
        <v>0</v>
      </c>
      <c r="M724" s="19">
        <f>VLOOKUP($B724,'Nguyên liệu'!$1:$1003,10,0)*E724/100</f>
        <v>0</v>
      </c>
    </row>
    <row r="725" spans="1:13" x14ac:dyDescent="0.25">
      <c r="A725" s="16"/>
      <c r="B725" s="20" t="s">
        <v>33</v>
      </c>
      <c r="C725" s="16">
        <f>VLOOKUP($B725,'Nguyên liệu'!$1:$1003,2,0)</f>
        <v>0</v>
      </c>
      <c r="D725" s="21">
        <v>0</v>
      </c>
      <c r="E725" s="19">
        <f t="shared" si="131"/>
        <v>0</v>
      </c>
      <c r="F725" s="16">
        <f>VLOOKUP($B725,'Nguyên liệu'!$1:$1003,3,0)</f>
        <v>0</v>
      </c>
      <c r="G725" s="19">
        <f>VLOOKUP($B725,'Nguyên liệu'!$1:$1003,4,0)*D725/100</f>
        <v>0</v>
      </c>
      <c r="H725" s="19">
        <f>VLOOKUP($B725,'Nguyên liệu'!$1:$1003,5,0)*E725/100</f>
        <v>0</v>
      </c>
      <c r="I725" s="19">
        <f>VLOOKUP($B725,'Nguyên liệu'!$1:$1003,6,0)*E725/100</f>
        <v>0</v>
      </c>
      <c r="J725" s="19">
        <f>VLOOKUP($B725,'Nguyên liệu'!$1:$1003,7,0)*E725/100</f>
        <v>0</v>
      </c>
      <c r="K725" s="19">
        <f>VLOOKUP($B725,'Nguyên liệu'!$1:$1003,8,0)*E725/100</f>
        <v>0</v>
      </c>
      <c r="L725" s="19">
        <f>VLOOKUP($B725,'Nguyên liệu'!$1:$1003,9,0)*E725/100</f>
        <v>0</v>
      </c>
      <c r="M725" s="19">
        <f>VLOOKUP($B725,'Nguyên liệu'!$1:$1003,10,0)*E725/100</f>
        <v>0</v>
      </c>
    </row>
    <row r="726" spans="1:13" x14ac:dyDescent="0.25">
      <c r="A726" s="16"/>
      <c r="B726" s="20" t="s">
        <v>33</v>
      </c>
      <c r="C726" s="16">
        <f>VLOOKUP($B726,'Nguyên liệu'!$1:$1003,2,0)</f>
        <v>0</v>
      </c>
      <c r="D726" s="21">
        <v>0</v>
      </c>
      <c r="E726" s="19">
        <f t="shared" si="131"/>
        <v>0</v>
      </c>
      <c r="F726" s="16">
        <f>VLOOKUP($B726,'Nguyên liệu'!$1:$1003,3,0)</f>
        <v>0</v>
      </c>
      <c r="G726" s="19">
        <f>VLOOKUP($B726,'Nguyên liệu'!$1:$1003,4,0)*D726/100</f>
        <v>0</v>
      </c>
      <c r="H726" s="19">
        <f>VLOOKUP($B726,'Nguyên liệu'!$1:$1003,5,0)*E726/100</f>
        <v>0</v>
      </c>
      <c r="I726" s="19">
        <f>VLOOKUP($B726,'Nguyên liệu'!$1:$1003,6,0)*E726/100</f>
        <v>0</v>
      </c>
      <c r="J726" s="19">
        <f>VLOOKUP($B726,'Nguyên liệu'!$1:$1003,7,0)*E726/100</f>
        <v>0</v>
      </c>
      <c r="K726" s="19">
        <f>VLOOKUP($B726,'Nguyên liệu'!$1:$1003,8,0)*E726/100</f>
        <v>0</v>
      </c>
      <c r="L726" s="19">
        <f>VLOOKUP($B726,'Nguyên liệu'!$1:$1003,9,0)*E726/100</f>
        <v>0</v>
      </c>
      <c r="M726" s="19">
        <f>VLOOKUP($B726,'Nguyên liệu'!$1:$1003,10,0)*E726/100</f>
        <v>0</v>
      </c>
    </row>
    <row r="727" spans="1:13" x14ac:dyDescent="0.25">
      <c r="A727" s="16"/>
      <c r="B727" s="20" t="s">
        <v>33</v>
      </c>
      <c r="C727" s="16">
        <f>VLOOKUP($B727,'Nguyên liệu'!$1:$1003,2,0)</f>
        <v>0</v>
      </c>
      <c r="D727" s="21">
        <v>0</v>
      </c>
      <c r="E727" s="19">
        <f t="shared" si="131"/>
        <v>0</v>
      </c>
      <c r="F727" s="16">
        <f>VLOOKUP($B727,'Nguyên liệu'!$1:$1003,3,0)</f>
        <v>0</v>
      </c>
      <c r="G727" s="19">
        <f>VLOOKUP($B727,'Nguyên liệu'!$1:$1003,4,0)*D727/100</f>
        <v>0</v>
      </c>
      <c r="H727" s="19">
        <f>VLOOKUP($B727,'Nguyên liệu'!$1:$1003,5,0)*E727/100</f>
        <v>0</v>
      </c>
      <c r="I727" s="19">
        <f>VLOOKUP($B727,'Nguyên liệu'!$1:$1003,6,0)*E727/100</f>
        <v>0</v>
      </c>
      <c r="J727" s="19">
        <f>VLOOKUP($B727,'Nguyên liệu'!$1:$1003,7,0)*E727/100</f>
        <v>0</v>
      </c>
      <c r="K727" s="19">
        <f>VLOOKUP($B727,'Nguyên liệu'!$1:$1003,8,0)*E727/100</f>
        <v>0</v>
      </c>
      <c r="L727" s="19">
        <f>VLOOKUP($B727,'Nguyên liệu'!$1:$1003,9,0)*E727/100</f>
        <v>0</v>
      </c>
      <c r="M727" s="19">
        <f>VLOOKUP($B727,'Nguyên liệu'!$1:$1003,10,0)*E727/100</f>
        <v>0</v>
      </c>
    </row>
    <row r="728" spans="1:13" x14ac:dyDescent="0.25">
      <c r="A728" s="13" t="s">
        <v>715</v>
      </c>
      <c r="B728" s="14"/>
      <c r="C728" s="14" t="str">
        <f>VLOOKUP(A728,Sheet2!$1:$1012,2,0)</f>
        <v>Thanh long</v>
      </c>
      <c r="D728" s="15">
        <f t="shared" ref="D728:M728" si="132">SUM(D729:D738)</f>
        <v>100</v>
      </c>
      <c r="E728" s="15">
        <f t="shared" si="132"/>
        <v>100</v>
      </c>
      <c r="F728" s="15">
        <f t="shared" si="132"/>
        <v>0</v>
      </c>
      <c r="G728" s="15">
        <f t="shared" si="132"/>
        <v>40</v>
      </c>
      <c r="H728" s="15">
        <f t="shared" si="132"/>
        <v>1.3</v>
      </c>
      <c r="I728" s="15">
        <f t="shared" si="132"/>
        <v>1.3</v>
      </c>
      <c r="J728" s="15">
        <f t="shared" si="132"/>
        <v>0</v>
      </c>
      <c r="K728" s="15">
        <f t="shared" si="132"/>
        <v>0</v>
      </c>
      <c r="L728" s="15">
        <f t="shared" si="132"/>
        <v>1.8</v>
      </c>
      <c r="M728" s="15">
        <f t="shared" si="132"/>
        <v>0</v>
      </c>
    </row>
    <row r="729" spans="1:13" x14ac:dyDescent="0.25">
      <c r="A729" s="16"/>
      <c r="B729" s="17">
        <v>5044</v>
      </c>
      <c r="C729" s="16" t="str">
        <f>VLOOKUP($B729,'Nguyên liệu'!$1:$1003,2,0)</f>
        <v>Quả thanh long</v>
      </c>
      <c r="D729" s="18">
        <v>100</v>
      </c>
      <c r="E729" s="19">
        <f t="shared" ref="E729:E738" si="133">D729*(100-F729)%</f>
        <v>100</v>
      </c>
      <c r="F729" s="16">
        <f>VLOOKUP($B729,'Nguyên liệu'!$1:$1003,3,0)</f>
        <v>0</v>
      </c>
      <c r="G729" s="19">
        <f>VLOOKUP($B729,'Nguyên liệu'!$1:$1003,4,0)*D729/100</f>
        <v>40</v>
      </c>
      <c r="H729" s="19">
        <f>VLOOKUP($B729,'Nguyên liệu'!$1:$1003,5,0)*E729/100</f>
        <v>1.3</v>
      </c>
      <c r="I729" s="19">
        <f>VLOOKUP($B729,'Nguyên liệu'!$1:$1003,6,0)*E729/100</f>
        <v>1.3</v>
      </c>
      <c r="J729" s="19">
        <f>VLOOKUP($B729,'Nguyên liệu'!$1:$1003,7,0)*E729/100</f>
        <v>0</v>
      </c>
      <c r="K729" s="19">
        <f>VLOOKUP($B729,'Nguyên liệu'!$1:$1003,8,0)*E729/100</f>
        <v>0</v>
      </c>
      <c r="L729" s="19">
        <f>VLOOKUP($B729,'Nguyên liệu'!$1:$1003,9,0)*E729/100</f>
        <v>1.8</v>
      </c>
      <c r="M729" s="19">
        <f>VLOOKUP($B729,'Nguyên liệu'!$1:$1003,10,0)*E729/100</f>
        <v>0</v>
      </c>
    </row>
    <row r="730" spans="1:13" x14ac:dyDescent="0.25">
      <c r="A730" s="16"/>
      <c r="B730" s="17" t="s">
        <v>33</v>
      </c>
      <c r="C730" s="16">
        <f>VLOOKUP($B730,'Nguyên liệu'!$1:$1003,2,0)</f>
        <v>0</v>
      </c>
      <c r="D730" s="18">
        <v>0</v>
      </c>
      <c r="E730" s="19">
        <f t="shared" si="133"/>
        <v>0</v>
      </c>
      <c r="F730" s="16">
        <f>VLOOKUP($B730,'Nguyên liệu'!$1:$1003,3,0)</f>
        <v>0</v>
      </c>
      <c r="G730" s="19">
        <f>VLOOKUP($B730,'Nguyên liệu'!$1:$1003,4,0)*D730/100</f>
        <v>0</v>
      </c>
      <c r="H730" s="19">
        <f>VLOOKUP($B730,'Nguyên liệu'!$1:$1003,5,0)*E730/100</f>
        <v>0</v>
      </c>
      <c r="I730" s="19">
        <f>VLOOKUP($B730,'Nguyên liệu'!$1:$1003,6,0)*E730/100</f>
        <v>0</v>
      </c>
      <c r="J730" s="19">
        <f>VLOOKUP($B730,'Nguyên liệu'!$1:$1003,7,0)*E730/100</f>
        <v>0</v>
      </c>
      <c r="K730" s="19">
        <f>VLOOKUP($B730,'Nguyên liệu'!$1:$1003,8,0)*E730/100</f>
        <v>0</v>
      </c>
      <c r="L730" s="19">
        <f>VLOOKUP($B730,'Nguyên liệu'!$1:$1003,9,0)*E730/100</f>
        <v>0</v>
      </c>
      <c r="M730" s="19">
        <f>VLOOKUP($B730,'Nguyên liệu'!$1:$1003,10,0)*E730/100</f>
        <v>0</v>
      </c>
    </row>
    <row r="731" spans="1:13" x14ac:dyDescent="0.25">
      <c r="A731" s="16"/>
      <c r="B731" s="17" t="s">
        <v>33</v>
      </c>
      <c r="C731" s="16">
        <f>VLOOKUP($B731,'Nguyên liệu'!$1:$1003,2,0)</f>
        <v>0</v>
      </c>
      <c r="D731" s="18">
        <v>0</v>
      </c>
      <c r="E731" s="19">
        <f t="shared" si="133"/>
        <v>0</v>
      </c>
      <c r="F731" s="16">
        <f>VLOOKUP($B731,'Nguyên liệu'!$1:$1003,3,0)</f>
        <v>0</v>
      </c>
      <c r="G731" s="19">
        <f>VLOOKUP($B731,'Nguyên liệu'!$1:$1003,4,0)*D731/100</f>
        <v>0</v>
      </c>
      <c r="H731" s="19">
        <f>VLOOKUP($B731,'Nguyên liệu'!$1:$1003,5,0)*E731/100</f>
        <v>0</v>
      </c>
      <c r="I731" s="19">
        <f>VLOOKUP($B731,'Nguyên liệu'!$1:$1003,6,0)*E731/100</f>
        <v>0</v>
      </c>
      <c r="J731" s="19">
        <f>VLOOKUP($B731,'Nguyên liệu'!$1:$1003,7,0)*E731/100</f>
        <v>0</v>
      </c>
      <c r="K731" s="19">
        <f>VLOOKUP($B731,'Nguyên liệu'!$1:$1003,8,0)*E731/100</f>
        <v>0</v>
      </c>
      <c r="L731" s="19">
        <f>VLOOKUP($B731,'Nguyên liệu'!$1:$1003,9,0)*E731/100</f>
        <v>0</v>
      </c>
      <c r="M731" s="19">
        <f>VLOOKUP($B731,'Nguyên liệu'!$1:$1003,10,0)*E731/100</f>
        <v>0</v>
      </c>
    </row>
    <row r="732" spans="1:13" x14ac:dyDescent="0.25">
      <c r="A732" s="16"/>
      <c r="B732" s="17" t="s">
        <v>33</v>
      </c>
      <c r="C732" s="16">
        <f>VLOOKUP($B732,'Nguyên liệu'!$1:$1003,2,0)</f>
        <v>0</v>
      </c>
      <c r="D732" s="18">
        <v>0</v>
      </c>
      <c r="E732" s="19">
        <f t="shared" si="133"/>
        <v>0</v>
      </c>
      <c r="F732" s="16">
        <f>VLOOKUP($B732,'Nguyên liệu'!$1:$1003,3,0)</f>
        <v>0</v>
      </c>
      <c r="G732" s="19">
        <f>VLOOKUP($B732,'Nguyên liệu'!$1:$1003,4,0)*D732/100</f>
        <v>0</v>
      </c>
      <c r="H732" s="19">
        <f>VLOOKUP($B732,'Nguyên liệu'!$1:$1003,5,0)*E732/100</f>
        <v>0</v>
      </c>
      <c r="I732" s="19">
        <f>VLOOKUP($B732,'Nguyên liệu'!$1:$1003,6,0)*E732/100</f>
        <v>0</v>
      </c>
      <c r="J732" s="19">
        <f>VLOOKUP($B732,'Nguyên liệu'!$1:$1003,7,0)*E732/100</f>
        <v>0</v>
      </c>
      <c r="K732" s="19">
        <f>VLOOKUP($B732,'Nguyên liệu'!$1:$1003,8,0)*E732/100</f>
        <v>0</v>
      </c>
      <c r="L732" s="19">
        <f>VLOOKUP($B732,'Nguyên liệu'!$1:$1003,9,0)*E732/100</f>
        <v>0</v>
      </c>
      <c r="M732" s="19">
        <f>VLOOKUP($B732,'Nguyên liệu'!$1:$1003,10,0)*E732/100</f>
        <v>0</v>
      </c>
    </row>
    <row r="733" spans="1:13" x14ac:dyDescent="0.25">
      <c r="A733" s="16"/>
      <c r="B733" s="20" t="s">
        <v>33</v>
      </c>
      <c r="C733" s="16">
        <f>VLOOKUP($B733,'Nguyên liệu'!$1:$1003,2,0)</f>
        <v>0</v>
      </c>
      <c r="D733" s="21">
        <v>0</v>
      </c>
      <c r="E733" s="19">
        <f t="shared" si="133"/>
        <v>0</v>
      </c>
      <c r="F733" s="16">
        <f>VLOOKUP($B733,'Nguyên liệu'!$1:$1003,3,0)</f>
        <v>0</v>
      </c>
      <c r="G733" s="19">
        <f>VLOOKUP($B733,'Nguyên liệu'!$1:$1003,4,0)*D733/100</f>
        <v>0</v>
      </c>
      <c r="H733" s="19">
        <f>VLOOKUP($B733,'Nguyên liệu'!$1:$1003,5,0)*E733/100</f>
        <v>0</v>
      </c>
      <c r="I733" s="19">
        <f>VLOOKUP($B733,'Nguyên liệu'!$1:$1003,6,0)*E733/100</f>
        <v>0</v>
      </c>
      <c r="J733" s="19">
        <f>VLOOKUP($B733,'Nguyên liệu'!$1:$1003,7,0)*E733/100</f>
        <v>0</v>
      </c>
      <c r="K733" s="19">
        <f>VLOOKUP($B733,'Nguyên liệu'!$1:$1003,8,0)*E733/100</f>
        <v>0</v>
      </c>
      <c r="L733" s="19">
        <f>VLOOKUP($B733,'Nguyên liệu'!$1:$1003,9,0)*E733/100</f>
        <v>0</v>
      </c>
      <c r="M733" s="19">
        <f>VLOOKUP($B733,'Nguyên liệu'!$1:$1003,10,0)*E733/100</f>
        <v>0</v>
      </c>
    </row>
    <row r="734" spans="1:13" x14ac:dyDescent="0.25">
      <c r="A734" s="16"/>
      <c r="B734" s="20" t="s">
        <v>33</v>
      </c>
      <c r="C734" s="16">
        <f>VLOOKUP($B734,'Nguyên liệu'!$1:$1003,2,0)</f>
        <v>0</v>
      </c>
      <c r="D734" s="21">
        <v>0</v>
      </c>
      <c r="E734" s="19">
        <f t="shared" si="133"/>
        <v>0</v>
      </c>
      <c r="F734" s="16">
        <f>VLOOKUP($B734,'Nguyên liệu'!$1:$1003,3,0)</f>
        <v>0</v>
      </c>
      <c r="G734" s="19">
        <f>VLOOKUP($B734,'Nguyên liệu'!$1:$1003,4,0)*D734/100</f>
        <v>0</v>
      </c>
      <c r="H734" s="19">
        <f>VLOOKUP($B734,'Nguyên liệu'!$1:$1003,5,0)*E734/100</f>
        <v>0</v>
      </c>
      <c r="I734" s="19">
        <f>VLOOKUP($B734,'Nguyên liệu'!$1:$1003,6,0)*E734/100</f>
        <v>0</v>
      </c>
      <c r="J734" s="19">
        <f>VLOOKUP($B734,'Nguyên liệu'!$1:$1003,7,0)*E734/100</f>
        <v>0</v>
      </c>
      <c r="K734" s="19">
        <f>VLOOKUP($B734,'Nguyên liệu'!$1:$1003,8,0)*E734/100</f>
        <v>0</v>
      </c>
      <c r="L734" s="19">
        <f>VLOOKUP($B734,'Nguyên liệu'!$1:$1003,9,0)*E734/100</f>
        <v>0</v>
      </c>
      <c r="M734" s="19">
        <f>VLOOKUP($B734,'Nguyên liệu'!$1:$1003,10,0)*E734/100</f>
        <v>0</v>
      </c>
    </row>
    <row r="735" spans="1:13" x14ac:dyDescent="0.25">
      <c r="A735" s="16"/>
      <c r="B735" s="20" t="s">
        <v>33</v>
      </c>
      <c r="C735" s="16">
        <f>VLOOKUP($B735,'Nguyên liệu'!$1:$1003,2,0)</f>
        <v>0</v>
      </c>
      <c r="D735" s="21">
        <v>0</v>
      </c>
      <c r="E735" s="19">
        <f t="shared" si="133"/>
        <v>0</v>
      </c>
      <c r="F735" s="16">
        <f>VLOOKUP($B735,'Nguyên liệu'!$1:$1003,3,0)</f>
        <v>0</v>
      </c>
      <c r="G735" s="19">
        <f>VLOOKUP($B735,'Nguyên liệu'!$1:$1003,4,0)*D735/100</f>
        <v>0</v>
      </c>
      <c r="H735" s="19">
        <f>VLOOKUP($B735,'Nguyên liệu'!$1:$1003,5,0)*E735/100</f>
        <v>0</v>
      </c>
      <c r="I735" s="19">
        <f>VLOOKUP($B735,'Nguyên liệu'!$1:$1003,6,0)*E735/100</f>
        <v>0</v>
      </c>
      <c r="J735" s="19">
        <f>VLOOKUP($B735,'Nguyên liệu'!$1:$1003,7,0)*E735/100</f>
        <v>0</v>
      </c>
      <c r="K735" s="19">
        <f>VLOOKUP($B735,'Nguyên liệu'!$1:$1003,8,0)*E735/100</f>
        <v>0</v>
      </c>
      <c r="L735" s="19">
        <f>VLOOKUP($B735,'Nguyên liệu'!$1:$1003,9,0)*E735/100</f>
        <v>0</v>
      </c>
      <c r="M735" s="19">
        <f>VLOOKUP($B735,'Nguyên liệu'!$1:$1003,10,0)*E735/100</f>
        <v>0</v>
      </c>
    </row>
    <row r="736" spans="1:13" x14ac:dyDescent="0.25">
      <c r="A736" s="16"/>
      <c r="B736" s="20" t="s">
        <v>33</v>
      </c>
      <c r="C736" s="16">
        <f>VLOOKUP($B736,'Nguyên liệu'!$1:$1003,2,0)</f>
        <v>0</v>
      </c>
      <c r="D736" s="21">
        <v>0</v>
      </c>
      <c r="E736" s="19">
        <f t="shared" si="133"/>
        <v>0</v>
      </c>
      <c r="F736" s="16">
        <f>VLOOKUP($B736,'Nguyên liệu'!$1:$1003,3,0)</f>
        <v>0</v>
      </c>
      <c r="G736" s="19">
        <f>VLOOKUP($B736,'Nguyên liệu'!$1:$1003,4,0)*D736/100</f>
        <v>0</v>
      </c>
      <c r="H736" s="19">
        <f>VLOOKUP($B736,'Nguyên liệu'!$1:$1003,5,0)*E736/100</f>
        <v>0</v>
      </c>
      <c r="I736" s="19">
        <f>VLOOKUP($B736,'Nguyên liệu'!$1:$1003,6,0)*E736/100</f>
        <v>0</v>
      </c>
      <c r="J736" s="19">
        <f>VLOOKUP($B736,'Nguyên liệu'!$1:$1003,7,0)*E736/100</f>
        <v>0</v>
      </c>
      <c r="K736" s="19">
        <f>VLOOKUP($B736,'Nguyên liệu'!$1:$1003,8,0)*E736/100</f>
        <v>0</v>
      </c>
      <c r="L736" s="19">
        <f>VLOOKUP($B736,'Nguyên liệu'!$1:$1003,9,0)*E736/100</f>
        <v>0</v>
      </c>
      <c r="M736" s="19">
        <f>VLOOKUP($B736,'Nguyên liệu'!$1:$1003,10,0)*E736/100</f>
        <v>0</v>
      </c>
    </row>
    <row r="737" spans="1:13" x14ac:dyDescent="0.25">
      <c r="A737" s="16"/>
      <c r="B737" s="20" t="s">
        <v>33</v>
      </c>
      <c r="C737" s="16">
        <f>VLOOKUP($B737,'Nguyên liệu'!$1:$1003,2,0)</f>
        <v>0</v>
      </c>
      <c r="D737" s="21">
        <v>0</v>
      </c>
      <c r="E737" s="19">
        <f t="shared" si="133"/>
        <v>0</v>
      </c>
      <c r="F737" s="16">
        <f>VLOOKUP($B737,'Nguyên liệu'!$1:$1003,3,0)</f>
        <v>0</v>
      </c>
      <c r="G737" s="19">
        <f>VLOOKUP($B737,'Nguyên liệu'!$1:$1003,4,0)*D737/100</f>
        <v>0</v>
      </c>
      <c r="H737" s="19">
        <f>VLOOKUP($B737,'Nguyên liệu'!$1:$1003,5,0)*E737/100</f>
        <v>0</v>
      </c>
      <c r="I737" s="19">
        <f>VLOOKUP($B737,'Nguyên liệu'!$1:$1003,6,0)*E737/100</f>
        <v>0</v>
      </c>
      <c r="J737" s="19">
        <f>VLOOKUP($B737,'Nguyên liệu'!$1:$1003,7,0)*E737/100</f>
        <v>0</v>
      </c>
      <c r="K737" s="19">
        <f>VLOOKUP($B737,'Nguyên liệu'!$1:$1003,8,0)*E737/100</f>
        <v>0</v>
      </c>
      <c r="L737" s="19">
        <f>VLOOKUP($B737,'Nguyên liệu'!$1:$1003,9,0)*E737/100</f>
        <v>0</v>
      </c>
      <c r="M737" s="19">
        <f>VLOOKUP($B737,'Nguyên liệu'!$1:$1003,10,0)*E737/100</f>
        <v>0</v>
      </c>
    </row>
    <row r="738" spans="1:13" x14ac:dyDescent="0.25">
      <c r="A738" s="16"/>
      <c r="B738" s="20" t="s">
        <v>33</v>
      </c>
      <c r="C738" s="16">
        <f>VLOOKUP($B738,'Nguyên liệu'!$1:$1003,2,0)</f>
        <v>0</v>
      </c>
      <c r="D738" s="21">
        <v>0</v>
      </c>
      <c r="E738" s="19">
        <f t="shared" si="133"/>
        <v>0</v>
      </c>
      <c r="F738" s="16">
        <f>VLOOKUP($B738,'Nguyên liệu'!$1:$1003,3,0)</f>
        <v>0</v>
      </c>
      <c r="G738" s="19">
        <f>VLOOKUP($B738,'Nguyên liệu'!$1:$1003,4,0)*D738/100</f>
        <v>0</v>
      </c>
      <c r="H738" s="19">
        <f>VLOOKUP($B738,'Nguyên liệu'!$1:$1003,5,0)*E738/100</f>
        <v>0</v>
      </c>
      <c r="I738" s="19">
        <f>VLOOKUP($B738,'Nguyên liệu'!$1:$1003,6,0)*E738/100</f>
        <v>0</v>
      </c>
      <c r="J738" s="19">
        <f>VLOOKUP($B738,'Nguyên liệu'!$1:$1003,7,0)*E738/100</f>
        <v>0</v>
      </c>
      <c r="K738" s="19">
        <f>VLOOKUP($B738,'Nguyên liệu'!$1:$1003,8,0)*E738/100</f>
        <v>0</v>
      </c>
      <c r="L738" s="19">
        <f>VLOOKUP($B738,'Nguyên liệu'!$1:$1003,9,0)*E738/100</f>
        <v>0</v>
      </c>
      <c r="M738" s="19">
        <f>VLOOKUP($B738,'Nguyên liệu'!$1:$1003,10,0)*E738/100</f>
        <v>0</v>
      </c>
    </row>
    <row r="739" spans="1:13" x14ac:dyDescent="0.25">
      <c r="A739" s="13" t="s">
        <v>717</v>
      </c>
      <c r="B739" s="14"/>
      <c r="C739" s="14" t="str">
        <f>VLOOKUP(A739,Sheet2!$1:$1012,2,0)</f>
        <v>Cá thu sốt cà</v>
      </c>
      <c r="D739" s="15">
        <f t="shared" ref="D739:M739" si="134">SUM(D740:D749)</f>
        <v>100</v>
      </c>
      <c r="E739" s="15">
        <f t="shared" si="134"/>
        <v>74.099999999999994</v>
      </c>
      <c r="F739" s="15">
        <f t="shared" si="134"/>
        <v>60</v>
      </c>
      <c r="G739" s="15">
        <f t="shared" si="134"/>
        <v>135.34</v>
      </c>
      <c r="H739" s="15">
        <f t="shared" si="134"/>
        <v>9.1658000000000008</v>
      </c>
      <c r="I739" s="15">
        <f t="shared" si="134"/>
        <v>0.1348</v>
      </c>
      <c r="J739" s="15">
        <f t="shared" si="134"/>
        <v>4.7245000000000008</v>
      </c>
      <c r="K739" s="15">
        <f t="shared" si="134"/>
        <v>3.8000000000000006E-2</v>
      </c>
      <c r="L739" s="15">
        <f t="shared" si="134"/>
        <v>0.16640000000000002</v>
      </c>
      <c r="M739" s="15">
        <f t="shared" si="134"/>
        <v>0</v>
      </c>
    </row>
    <row r="740" spans="1:13" x14ac:dyDescent="0.25">
      <c r="A740" s="16"/>
      <c r="B740" s="17">
        <v>8026</v>
      </c>
      <c r="C740" s="16" t="str">
        <f>VLOOKUP($B740,'Nguyên liệu'!$1:$1003,2,0)</f>
        <v>Cá thu</v>
      </c>
      <c r="D740" s="18">
        <v>70</v>
      </c>
      <c r="E740" s="19">
        <f t="shared" ref="E740:E749" si="135">D740*(100-F740)%</f>
        <v>45.5</v>
      </c>
      <c r="F740" s="16">
        <f>VLOOKUP($B740,'Nguyên liệu'!$1:$1003,3,0)</f>
        <v>35</v>
      </c>
      <c r="G740" s="19">
        <f>VLOOKUP($B740,'Nguyên liệu'!$1:$1003,4,0)*D740/100</f>
        <v>116.2</v>
      </c>
      <c r="H740" s="19">
        <f>VLOOKUP($B740,'Nguyên liệu'!$1:$1003,5,0)*E740/100</f>
        <v>8.2810000000000006</v>
      </c>
      <c r="I740" s="19">
        <f>VLOOKUP($B740,'Nguyên liệu'!$1:$1003,6,0)*E740/100</f>
        <v>0</v>
      </c>
      <c r="J740" s="19">
        <f>VLOOKUP($B740,'Nguyên liệu'!$1:$1003,7,0)*E740/100</f>
        <v>4.6865000000000006</v>
      </c>
      <c r="K740" s="19">
        <f>VLOOKUP($B740,'Nguyên liệu'!$1:$1003,8,0)*E740/100</f>
        <v>0</v>
      </c>
      <c r="L740" s="19">
        <f>VLOOKUP($B740,'Nguyên liệu'!$1:$1003,9,0)*E740/100</f>
        <v>0</v>
      </c>
      <c r="M740" s="19">
        <f>VLOOKUP($B740,'Nguyên liệu'!$1:$1003,10,0)*E740/100</f>
        <v>0</v>
      </c>
    </row>
    <row r="741" spans="1:13" x14ac:dyDescent="0.25">
      <c r="A741" s="16"/>
      <c r="B741" s="17">
        <v>4005</v>
      </c>
      <c r="C741" s="16" t="str">
        <f>VLOOKUP($B741,'Nguyên liệu'!$1:$1003,2,0)</f>
        <v>Cà chua</v>
      </c>
      <c r="D741" s="18">
        <v>20</v>
      </c>
      <c r="E741" s="19">
        <f t="shared" si="135"/>
        <v>19</v>
      </c>
      <c r="F741" s="16">
        <f>VLOOKUP($B741,'Nguyên liệu'!$1:$1003,3,0)</f>
        <v>5</v>
      </c>
      <c r="G741" s="19">
        <f>VLOOKUP($B741,'Nguyên liệu'!$1:$1003,4,0)*D741/100</f>
        <v>4</v>
      </c>
      <c r="H741" s="19">
        <f>VLOOKUP($B741,'Nguyên liệu'!$1:$1003,5,0)*E741/100</f>
        <v>0.114</v>
      </c>
      <c r="I741" s="19">
        <f>VLOOKUP($B741,'Nguyên liệu'!$1:$1003,6,0)*E741/100</f>
        <v>0.114</v>
      </c>
      <c r="J741" s="19">
        <f>VLOOKUP($B741,'Nguyên liệu'!$1:$1003,7,0)*E741/100</f>
        <v>3.8000000000000006E-2</v>
      </c>
      <c r="K741" s="19">
        <f>VLOOKUP($B741,'Nguyên liệu'!$1:$1003,8,0)*E741/100</f>
        <v>3.8000000000000006E-2</v>
      </c>
      <c r="L741" s="19">
        <f>VLOOKUP($B741,'Nguyên liệu'!$1:$1003,9,0)*E741/100</f>
        <v>0.15200000000000002</v>
      </c>
      <c r="M741" s="19">
        <f>VLOOKUP($B741,'Nguyên liệu'!$1:$1003,10,0)*E741/100</f>
        <v>0</v>
      </c>
    </row>
    <row r="742" spans="1:13" x14ac:dyDescent="0.25">
      <c r="A742" s="16"/>
      <c r="B742" s="17">
        <v>4038</v>
      </c>
      <c r="C742" s="16" t="str">
        <f>VLOOKUP($B742,'Nguyên liệu'!$1:$1003,2,0)</f>
        <v>Hành lá (hành hoa)</v>
      </c>
      <c r="D742" s="18">
        <v>2</v>
      </c>
      <c r="E742" s="19">
        <f t="shared" si="135"/>
        <v>1.6</v>
      </c>
      <c r="F742" s="16">
        <f>VLOOKUP($B742,'Nguyên liệu'!$1:$1003,3,0)</f>
        <v>20</v>
      </c>
      <c r="G742" s="19">
        <f>VLOOKUP($B742,'Nguyên liệu'!$1:$1003,4,0)*D742/100</f>
        <v>0.44</v>
      </c>
      <c r="H742" s="19">
        <f>VLOOKUP($B742,'Nguyên liệu'!$1:$1003,5,0)*E742/100</f>
        <v>2.0799999999999999E-2</v>
      </c>
      <c r="I742" s="19">
        <f>VLOOKUP($B742,'Nguyên liệu'!$1:$1003,6,0)*E742/100</f>
        <v>2.0799999999999999E-2</v>
      </c>
      <c r="J742" s="19">
        <f>VLOOKUP($B742,'Nguyên liệu'!$1:$1003,7,0)*E742/100</f>
        <v>0</v>
      </c>
      <c r="K742" s="19">
        <f>VLOOKUP($B742,'Nguyên liệu'!$1:$1003,8,0)*E742/100</f>
        <v>0</v>
      </c>
      <c r="L742" s="19">
        <f>VLOOKUP($B742,'Nguyên liệu'!$1:$1003,9,0)*E742/100</f>
        <v>1.4400000000000001E-2</v>
      </c>
      <c r="M742" s="19">
        <f>VLOOKUP($B742,'Nguyên liệu'!$1:$1003,10,0)*E742/100</f>
        <v>0</v>
      </c>
    </row>
    <row r="743" spans="1:13" x14ac:dyDescent="0.25">
      <c r="A743" s="16"/>
      <c r="B743" s="17">
        <v>13014</v>
      </c>
      <c r="C743" s="16" t="str">
        <f>VLOOKUP($B743,'Nguyên liệu'!$1:$1003,2,0)</f>
        <v>Nước mắm cá (loại đặc biệt)</v>
      </c>
      <c r="D743" s="18">
        <v>5</v>
      </c>
      <c r="E743" s="19">
        <f t="shared" si="135"/>
        <v>5</v>
      </c>
      <c r="F743" s="16">
        <f>VLOOKUP($B743,'Nguyên liệu'!$1:$1003,3,0)</f>
        <v>0</v>
      </c>
      <c r="G743" s="19">
        <f>VLOOKUP($B743,'Nguyên liệu'!$1:$1003,4,0)*D743/100</f>
        <v>3</v>
      </c>
      <c r="H743" s="19">
        <f>VLOOKUP($B743,'Nguyên liệu'!$1:$1003,5,0)*E743/100</f>
        <v>0.75</v>
      </c>
      <c r="I743" s="19">
        <f>VLOOKUP($B743,'Nguyên liệu'!$1:$1003,6,0)*E743/100</f>
        <v>0</v>
      </c>
      <c r="J743" s="19">
        <f>VLOOKUP($B743,'Nguyên liệu'!$1:$1003,7,0)*E743/100</f>
        <v>0</v>
      </c>
      <c r="K743" s="19">
        <f>VLOOKUP($B743,'Nguyên liệu'!$1:$1003,8,0)*E743/100</f>
        <v>0</v>
      </c>
      <c r="L743" s="19">
        <f>VLOOKUP($B743,'Nguyên liệu'!$1:$1003,9,0)*E743/100</f>
        <v>0</v>
      </c>
      <c r="M743" s="19">
        <f>VLOOKUP($B743,'Nguyên liệu'!$1:$1003,10,0)*E743/100</f>
        <v>0</v>
      </c>
    </row>
    <row r="744" spans="1:13" x14ac:dyDescent="0.25">
      <c r="A744" s="16"/>
      <c r="B744" s="17">
        <v>12013</v>
      </c>
      <c r="C744" s="16" t="str">
        <f>VLOOKUP($B744,'Nguyên liệu'!$1:$1003,2,0)</f>
        <v>Đường cát</v>
      </c>
      <c r="D744" s="18">
        <v>3</v>
      </c>
      <c r="E744" s="19">
        <f t="shared" si="135"/>
        <v>3</v>
      </c>
      <c r="F744" s="16">
        <f>VLOOKUP($B744,'Nguyên liệu'!$1:$1003,3,0)</f>
        <v>0</v>
      </c>
      <c r="G744" s="19">
        <f>VLOOKUP($B744,'Nguyên liệu'!$1:$1003,4,0)*D744/100</f>
        <v>11.7</v>
      </c>
      <c r="H744" s="19">
        <f>VLOOKUP($B744,'Nguyên liệu'!$1:$1003,5,0)*E744/100</f>
        <v>0</v>
      </c>
      <c r="I744" s="19">
        <f>VLOOKUP($B744,'Nguyên liệu'!$1:$1003,6,0)*E744/100</f>
        <v>0</v>
      </c>
      <c r="J744" s="19">
        <f>VLOOKUP($B744,'Nguyên liệu'!$1:$1003,7,0)*E744/100</f>
        <v>0</v>
      </c>
      <c r="K744" s="19">
        <f>VLOOKUP($B744,'Nguyên liệu'!$1:$1003,8,0)*E744/100</f>
        <v>0</v>
      </c>
      <c r="L744" s="19">
        <f>VLOOKUP($B744,'Nguyên liệu'!$1:$1003,9,0)*E744/100</f>
        <v>0</v>
      </c>
      <c r="M744" s="19">
        <f>VLOOKUP($B744,'Nguyên liệu'!$1:$1003,10,0)*E744/100</f>
        <v>0</v>
      </c>
    </row>
    <row r="745" spans="1:13" x14ac:dyDescent="0.25">
      <c r="A745" s="16"/>
      <c r="B745" s="20" t="s">
        <v>33</v>
      </c>
      <c r="C745" s="16">
        <f>VLOOKUP($B745,'Nguyên liệu'!$1:$1003,2,0)</f>
        <v>0</v>
      </c>
      <c r="D745" s="21">
        <v>0</v>
      </c>
      <c r="E745" s="19">
        <f t="shared" si="135"/>
        <v>0</v>
      </c>
      <c r="F745" s="16">
        <f>VLOOKUP($B745,'Nguyên liệu'!$1:$1003,3,0)</f>
        <v>0</v>
      </c>
      <c r="G745" s="19">
        <f>VLOOKUP($B745,'Nguyên liệu'!$1:$1003,4,0)*D745/100</f>
        <v>0</v>
      </c>
      <c r="H745" s="19">
        <f>VLOOKUP($B745,'Nguyên liệu'!$1:$1003,5,0)*E745/100</f>
        <v>0</v>
      </c>
      <c r="I745" s="19">
        <f>VLOOKUP($B745,'Nguyên liệu'!$1:$1003,6,0)*E745/100</f>
        <v>0</v>
      </c>
      <c r="J745" s="19">
        <f>VLOOKUP($B745,'Nguyên liệu'!$1:$1003,7,0)*E745/100</f>
        <v>0</v>
      </c>
      <c r="K745" s="19">
        <f>VLOOKUP($B745,'Nguyên liệu'!$1:$1003,8,0)*E745/100</f>
        <v>0</v>
      </c>
      <c r="L745" s="19">
        <f>VLOOKUP($B745,'Nguyên liệu'!$1:$1003,9,0)*E745/100</f>
        <v>0</v>
      </c>
      <c r="M745" s="19">
        <f>VLOOKUP($B745,'Nguyên liệu'!$1:$1003,10,0)*E745/100</f>
        <v>0</v>
      </c>
    </row>
    <row r="746" spans="1:13" x14ac:dyDescent="0.25">
      <c r="A746" s="16"/>
      <c r="B746" s="20" t="s">
        <v>33</v>
      </c>
      <c r="C746" s="16">
        <f>VLOOKUP($B746,'Nguyên liệu'!$1:$1003,2,0)</f>
        <v>0</v>
      </c>
      <c r="D746" s="21">
        <v>0</v>
      </c>
      <c r="E746" s="19">
        <f t="shared" si="135"/>
        <v>0</v>
      </c>
      <c r="F746" s="16">
        <f>VLOOKUP($B746,'Nguyên liệu'!$1:$1003,3,0)</f>
        <v>0</v>
      </c>
      <c r="G746" s="19">
        <f>VLOOKUP($B746,'Nguyên liệu'!$1:$1003,4,0)*D746/100</f>
        <v>0</v>
      </c>
      <c r="H746" s="19">
        <f>VLOOKUP($B746,'Nguyên liệu'!$1:$1003,5,0)*E746/100</f>
        <v>0</v>
      </c>
      <c r="I746" s="19">
        <f>VLOOKUP($B746,'Nguyên liệu'!$1:$1003,6,0)*E746/100</f>
        <v>0</v>
      </c>
      <c r="J746" s="19">
        <f>VLOOKUP($B746,'Nguyên liệu'!$1:$1003,7,0)*E746/100</f>
        <v>0</v>
      </c>
      <c r="K746" s="19">
        <f>VLOOKUP($B746,'Nguyên liệu'!$1:$1003,8,0)*E746/100</f>
        <v>0</v>
      </c>
      <c r="L746" s="19">
        <f>VLOOKUP($B746,'Nguyên liệu'!$1:$1003,9,0)*E746/100</f>
        <v>0</v>
      </c>
      <c r="M746" s="19">
        <f>VLOOKUP($B746,'Nguyên liệu'!$1:$1003,10,0)*E746/100</f>
        <v>0</v>
      </c>
    </row>
    <row r="747" spans="1:13" x14ac:dyDescent="0.25">
      <c r="A747" s="16"/>
      <c r="B747" s="20" t="s">
        <v>33</v>
      </c>
      <c r="C747" s="16">
        <f>VLOOKUP($B747,'Nguyên liệu'!$1:$1003,2,0)</f>
        <v>0</v>
      </c>
      <c r="D747" s="21">
        <v>0</v>
      </c>
      <c r="E747" s="19">
        <f t="shared" si="135"/>
        <v>0</v>
      </c>
      <c r="F747" s="16">
        <f>VLOOKUP($B747,'Nguyên liệu'!$1:$1003,3,0)</f>
        <v>0</v>
      </c>
      <c r="G747" s="19">
        <f>VLOOKUP($B747,'Nguyên liệu'!$1:$1003,4,0)*D747/100</f>
        <v>0</v>
      </c>
      <c r="H747" s="19">
        <f>VLOOKUP($B747,'Nguyên liệu'!$1:$1003,5,0)*E747/100</f>
        <v>0</v>
      </c>
      <c r="I747" s="19">
        <f>VLOOKUP($B747,'Nguyên liệu'!$1:$1003,6,0)*E747/100</f>
        <v>0</v>
      </c>
      <c r="J747" s="19">
        <f>VLOOKUP($B747,'Nguyên liệu'!$1:$1003,7,0)*E747/100</f>
        <v>0</v>
      </c>
      <c r="K747" s="19">
        <f>VLOOKUP($B747,'Nguyên liệu'!$1:$1003,8,0)*E747/100</f>
        <v>0</v>
      </c>
      <c r="L747" s="19">
        <f>VLOOKUP($B747,'Nguyên liệu'!$1:$1003,9,0)*E747/100</f>
        <v>0</v>
      </c>
      <c r="M747" s="19">
        <f>VLOOKUP($B747,'Nguyên liệu'!$1:$1003,10,0)*E747/100</f>
        <v>0</v>
      </c>
    </row>
    <row r="748" spans="1:13" x14ac:dyDescent="0.25">
      <c r="A748" s="16"/>
      <c r="B748" s="20" t="s">
        <v>33</v>
      </c>
      <c r="C748" s="16">
        <f>VLOOKUP($B748,'Nguyên liệu'!$1:$1003,2,0)</f>
        <v>0</v>
      </c>
      <c r="D748" s="21">
        <v>0</v>
      </c>
      <c r="E748" s="19">
        <f t="shared" si="135"/>
        <v>0</v>
      </c>
      <c r="F748" s="16">
        <f>VLOOKUP($B748,'Nguyên liệu'!$1:$1003,3,0)</f>
        <v>0</v>
      </c>
      <c r="G748" s="19">
        <f>VLOOKUP($B748,'Nguyên liệu'!$1:$1003,4,0)*D748/100</f>
        <v>0</v>
      </c>
      <c r="H748" s="19">
        <f>VLOOKUP($B748,'Nguyên liệu'!$1:$1003,5,0)*E748/100</f>
        <v>0</v>
      </c>
      <c r="I748" s="19">
        <f>VLOOKUP($B748,'Nguyên liệu'!$1:$1003,6,0)*E748/100</f>
        <v>0</v>
      </c>
      <c r="J748" s="19">
        <f>VLOOKUP($B748,'Nguyên liệu'!$1:$1003,7,0)*E748/100</f>
        <v>0</v>
      </c>
      <c r="K748" s="19">
        <f>VLOOKUP($B748,'Nguyên liệu'!$1:$1003,8,0)*E748/100</f>
        <v>0</v>
      </c>
      <c r="L748" s="19">
        <f>VLOOKUP($B748,'Nguyên liệu'!$1:$1003,9,0)*E748/100</f>
        <v>0</v>
      </c>
      <c r="M748" s="19">
        <f>VLOOKUP($B748,'Nguyên liệu'!$1:$1003,10,0)*E748/100</f>
        <v>0</v>
      </c>
    </row>
    <row r="749" spans="1:13" x14ac:dyDescent="0.25">
      <c r="A749" s="16"/>
      <c r="B749" s="20" t="s">
        <v>33</v>
      </c>
      <c r="C749" s="16">
        <f>VLOOKUP($B749,'Nguyên liệu'!$1:$1003,2,0)</f>
        <v>0</v>
      </c>
      <c r="D749" s="21">
        <v>0</v>
      </c>
      <c r="E749" s="19">
        <f t="shared" si="135"/>
        <v>0</v>
      </c>
      <c r="F749" s="16">
        <f>VLOOKUP($B749,'Nguyên liệu'!$1:$1003,3,0)</f>
        <v>0</v>
      </c>
      <c r="G749" s="19">
        <f>VLOOKUP($B749,'Nguyên liệu'!$1:$1003,4,0)*D749/100</f>
        <v>0</v>
      </c>
      <c r="H749" s="19">
        <f>VLOOKUP($B749,'Nguyên liệu'!$1:$1003,5,0)*E749/100</f>
        <v>0</v>
      </c>
      <c r="I749" s="19">
        <f>VLOOKUP($B749,'Nguyên liệu'!$1:$1003,6,0)*E749/100</f>
        <v>0</v>
      </c>
      <c r="J749" s="19">
        <f>VLOOKUP($B749,'Nguyên liệu'!$1:$1003,7,0)*E749/100</f>
        <v>0</v>
      </c>
      <c r="K749" s="19">
        <f>VLOOKUP($B749,'Nguyên liệu'!$1:$1003,8,0)*E749/100</f>
        <v>0</v>
      </c>
      <c r="L749" s="19">
        <f>VLOOKUP($B749,'Nguyên liệu'!$1:$1003,9,0)*E749/100</f>
        <v>0</v>
      </c>
      <c r="M749" s="19">
        <f>VLOOKUP($B749,'Nguyên liệu'!$1:$1003,10,0)*E749/100</f>
        <v>0</v>
      </c>
    </row>
    <row r="750" spans="1:13" x14ac:dyDescent="0.25">
      <c r="A750" s="13" t="s">
        <v>719</v>
      </c>
      <c r="B750" s="14"/>
      <c r="C750" s="14" t="str">
        <f>VLOOKUP(A750,Sheet2!$1:$1012,2,0)</f>
        <v>Nhãn</v>
      </c>
      <c r="D750" s="15">
        <f t="shared" ref="D750:M750" si="136">SUM(D751:D760)</f>
        <v>100</v>
      </c>
      <c r="E750" s="15">
        <f t="shared" si="136"/>
        <v>55.000000000000007</v>
      </c>
      <c r="F750" s="15">
        <f t="shared" si="136"/>
        <v>45</v>
      </c>
      <c r="G750" s="15">
        <f t="shared" si="136"/>
        <v>48</v>
      </c>
      <c r="H750" s="15">
        <f t="shared" si="136"/>
        <v>0.49500000000000005</v>
      </c>
      <c r="I750" s="15">
        <f t="shared" si="136"/>
        <v>0.49500000000000005</v>
      </c>
      <c r="J750" s="15">
        <f t="shared" si="136"/>
        <v>5.5000000000000007E-2</v>
      </c>
      <c r="K750" s="15">
        <f t="shared" si="136"/>
        <v>5.5000000000000007E-2</v>
      </c>
      <c r="L750" s="15">
        <f t="shared" si="136"/>
        <v>0.55000000000000004</v>
      </c>
      <c r="M750" s="15">
        <f t="shared" si="136"/>
        <v>0</v>
      </c>
    </row>
    <row r="751" spans="1:13" x14ac:dyDescent="0.25">
      <c r="A751" s="16"/>
      <c r="B751" s="17">
        <v>5035</v>
      </c>
      <c r="C751" s="16" t="str">
        <f>VLOOKUP($B751,'Nguyên liệu'!$1:$1003,2,0)</f>
        <v>Nhãn</v>
      </c>
      <c r="D751" s="18">
        <v>100</v>
      </c>
      <c r="E751" s="19">
        <f t="shared" ref="E751:E760" si="137">D751*(100-F751)%</f>
        <v>55.000000000000007</v>
      </c>
      <c r="F751" s="16">
        <f>VLOOKUP($B751,'Nguyên liệu'!$1:$1003,3,0)</f>
        <v>45</v>
      </c>
      <c r="G751" s="19">
        <f>VLOOKUP($B751,'Nguyên liệu'!$1:$1003,4,0)*D751/100</f>
        <v>48</v>
      </c>
      <c r="H751" s="19">
        <f>VLOOKUP($B751,'Nguyên liệu'!$1:$1003,5,0)*E751/100</f>
        <v>0.49500000000000005</v>
      </c>
      <c r="I751" s="19">
        <f>VLOOKUP($B751,'Nguyên liệu'!$1:$1003,6,0)*E751/100</f>
        <v>0.49500000000000005</v>
      </c>
      <c r="J751" s="19">
        <f>VLOOKUP($B751,'Nguyên liệu'!$1:$1003,7,0)*E751/100</f>
        <v>5.5000000000000007E-2</v>
      </c>
      <c r="K751" s="19">
        <f>VLOOKUP($B751,'Nguyên liệu'!$1:$1003,8,0)*E751/100</f>
        <v>5.5000000000000007E-2</v>
      </c>
      <c r="L751" s="19">
        <f>VLOOKUP($B751,'Nguyên liệu'!$1:$1003,9,0)*E751/100</f>
        <v>0.55000000000000004</v>
      </c>
      <c r="M751" s="19">
        <f>VLOOKUP($B751,'Nguyên liệu'!$1:$1003,10,0)*E751/100</f>
        <v>0</v>
      </c>
    </row>
    <row r="752" spans="1:13" x14ac:dyDescent="0.25">
      <c r="A752" s="16"/>
      <c r="B752" s="17" t="s">
        <v>33</v>
      </c>
      <c r="C752" s="16">
        <f>VLOOKUP($B752,'Nguyên liệu'!$1:$1003,2,0)</f>
        <v>0</v>
      </c>
      <c r="D752" s="18">
        <v>0</v>
      </c>
      <c r="E752" s="19">
        <f t="shared" si="137"/>
        <v>0</v>
      </c>
      <c r="F752" s="16">
        <f>VLOOKUP($B752,'Nguyên liệu'!$1:$1003,3,0)</f>
        <v>0</v>
      </c>
      <c r="G752" s="19">
        <f>VLOOKUP($B752,'Nguyên liệu'!$1:$1003,4,0)*D752/100</f>
        <v>0</v>
      </c>
      <c r="H752" s="19">
        <f>VLOOKUP($B752,'Nguyên liệu'!$1:$1003,5,0)*E752/100</f>
        <v>0</v>
      </c>
      <c r="I752" s="19">
        <f>VLOOKUP($B752,'Nguyên liệu'!$1:$1003,6,0)*E752/100</f>
        <v>0</v>
      </c>
      <c r="J752" s="19">
        <f>VLOOKUP($B752,'Nguyên liệu'!$1:$1003,7,0)*E752/100</f>
        <v>0</v>
      </c>
      <c r="K752" s="19">
        <f>VLOOKUP($B752,'Nguyên liệu'!$1:$1003,8,0)*E752/100</f>
        <v>0</v>
      </c>
      <c r="L752" s="19">
        <f>VLOOKUP($B752,'Nguyên liệu'!$1:$1003,9,0)*E752/100</f>
        <v>0</v>
      </c>
      <c r="M752" s="19">
        <f>VLOOKUP($B752,'Nguyên liệu'!$1:$1003,10,0)*E752/100</f>
        <v>0</v>
      </c>
    </row>
    <row r="753" spans="1:13" x14ac:dyDescent="0.25">
      <c r="A753" s="16"/>
      <c r="B753" s="17" t="s">
        <v>33</v>
      </c>
      <c r="C753" s="16">
        <f>VLOOKUP($B753,'Nguyên liệu'!$1:$1003,2,0)</f>
        <v>0</v>
      </c>
      <c r="D753" s="18">
        <v>0</v>
      </c>
      <c r="E753" s="19">
        <f t="shared" si="137"/>
        <v>0</v>
      </c>
      <c r="F753" s="16">
        <f>VLOOKUP($B753,'Nguyên liệu'!$1:$1003,3,0)</f>
        <v>0</v>
      </c>
      <c r="G753" s="19">
        <f>VLOOKUP($B753,'Nguyên liệu'!$1:$1003,4,0)*D753/100</f>
        <v>0</v>
      </c>
      <c r="H753" s="19">
        <f>VLOOKUP($B753,'Nguyên liệu'!$1:$1003,5,0)*E753/100</f>
        <v>0</v>
      </c>
      <c r="I753" s="19">
        <f>VLOOKUP($B753,'Nguyên liệu'!$1:$1003,6,0)*E753/100</f>
        <v>0</v>
      </c>
      <c r="J753" s="19">
        <f>VLOOKUP($B753,'Nguyên liệu'!$1:$1003,7,0)*E753/100</f>
        <v>0</v>
      </c>
      <c r="K753" s="19">
        <f>VLOOKUP($B753,'Nguyên liệu'!$1:$1003,8,0)*E753/100</f>
        <v>0</v>
      </c>
      <c r="L753" s="19">
        <f>VLOOKUP($B753,'Nguyên liệu'!$1:$1003,9,0)*E753/100</f>
        <v>0</v>
      </c>
      <c r="M753" s="19">
        <f>VLOOKUP($B753,'Nguyên liệu'!$1:$1003,10,0)*E753/100</f>
        <v>0</v>
      </c>
    </row>
    <row r="754" spans="1:13" x14ac:dyDescent="0.25">
      <c r="A754" s="16"/>
      <c r="B754" s="17" t="s">
        <v>33</v>
      </c>
      <c r="C754" s="16">
        <f>VLOOKUP($B754,'Nguyên liệu'!$1:$1003,2,0)</f>
        <v>0</v>
      </c>
      <c r="D754" s="18">
        <v>0</v>
      </c>
      <c r="E754" s="19">
        <f t="shared" si="137"/>
        <v>0</v>
      </c>
      <c r="F754" s="16">
        <f>VLOOKUP($B754,'Nguyên liệu'!$1:$1003,3,0)</f>
        <v>0</v>
      </c>
      <c r="G754" s="19">
        <f>VLOOKUP($B754,'Nguyên liệu'!$1:$1003,4,0)*D754/100</f>
        <v>0</v>
      </c>
      <c r="H754" s="19">
        <f>VLOOKUP($B754,'Nguyên liệu'!$1:$1003,5,0)*E754/100</f>
        <v>0</v>
      </c>
      <c r="I754" s="19">
        <f>VLOOKUP($B754,'Nguyên liệu'!$1:$1003,6,0)*E754/100</f>
        <v>0</v>
      </c>
      <c r="J754" s="19">
        <f>VLOOKUP($B754,'Nguyên liệu'!$1:$1003,7,0)*E754/100</f>
        <v>0</v>
      </c>
      <c r="K754" s="19">
        <f>VLOOKUP($B754,'Nguyên liệu'!$1:$1003,8,0)*E754/100</f>
        <v>0</v>
      </c>
      <c r="L754" s="19">
        <f>VLOOKUP($B754,'Nguyên liệu'!$1:$1003,9,0)*E754/100</f>
        <v>0</v>
      </c>
      <c r="M754" s="19">
        <f>VLOOKUP($B754,'Nguyên liệu'!$1:$1003,10,0)*E754/100</f>
        <v>0</v>
      </c>
    </row>
    <row r="755" spans="1:13" x14ac:dyDescent="0.25">
      <c r="A755" s="16"/>
      <c r="B755" s="20" t="s">
        <v>33</v>
      </c>
      <c r="C755" s="16">
        <f>VLOOKUP($B755,'Nguyên liệu'!$1:$1003,2,0)</f>
        <v>0</v>
      </c>
      <c r="D755" s="21">
        <v>0</v>
      </c>
      <c r="E755" s="19">
        <f t="shared" si="137"/>
        <v>0</v>
      </c>
      <c r="F755" s="16">
        <f>VLOOKUP($B755,'Nguyên liệu'!$1:$1003,3,0)</f>
        <v>0</v>
      </c>
      <c r="G755" s="19">
        <f>VLOOKUP($B755,'Nguyên liệu'!$1:$1003,4,0)*D755/100</f>
        <v>0</v>
      </c>
      <c r="H755" s="19">
        <f>VLOOKUP($B755,'Nguyên liệu'!$1:$1003,5,0)*E755/100</f>
        <v>0</v>
      </c>
      <c r="I755" s="19">
        <f>VLOOKUP($B755,'Nguyên liệu'!$1:$1003,6,0)*E755/100</f>
        <v>0</v>
      </c>
      <c r="J755" s="19">
        <f>VLOOKUP($B755,'Nguyên liệu'!$1:$1003,7,0)*E755/100</f>
        <v>0</v>
      </c>
      <c r="K755" s="19">
        <f>VLOOKUP($B755,'Nguyên liệu'!$1:$1003,8,0)*E755/100</f>
        <v>0</v>
      </c>
      <c r="L755" s="19">
        <f>VLOOKUP($B755,'Nguyên liệu'!$1:$1003,9,0)*E755/100</f>
        <v>0</v>
      </c>
      <c r="M755" s="19">
        <f>VLOOKUP($B755,'Nguyên liệu'!$1:$1003,10,0)*E755/100</f>
        <v>0</v>
      </c>
    </row>
    <row r="756" spans="1:13" x14ac:dyDescent="0.25">
      <c r="A756" s="16"/>
      <c r="B756" s="20" t="s">
        <v>33</v>
      </c>
      <c r="C756" s="16">
        <f>VLOOKUP($B756,'Nguyên liệu'!$1:$1003,2,0)</f>
        <v>0</v>
      </c>
      <c r="D756" s="21">
        <v>0</v>
      </c>
      <c r="E756" s="19">
        <f t="shared" si="137"/>
        <v>0</v>
      </c>
      <c r="F756" s="16">
        <f>VLOOKUP($B756,'Nguyên liệu'!$1:$1003,3,0)</f>
        <v>0</v>
      </c>
      <c r="G756" s="19">
        <f>VLOOKUP($B756,'Nguyên liệu'!$1:$1003,4,0)*D756/100</f>
        <v>0</v>
      </c>
      <c r="H756" s="19">
        <f>VLOOKUP($B756,'Nguyên liệu'!$1:$1003,5,0)*E756/100</f>
        <v>0</v>
      </c>
      <c r="I756" s="19">
        <f>VLOOKUP($B756,'Nguyên liệu'!$1:$1003,6,0)*E756/100</f>
        <v>0</v>
      </c>
      <c r="J756" s="19">
        <f>VLOOKUP($B756,'Nguyên liệu'!$1:$1003,7,0)*E756/100</f>
        <v>0</v>
      </c>
      <c r="K756" s="19">
        <f>VLOOKUP($B756,'Nguyên liệu'!$1:$1003,8,0)*E756/100</f>
        <v>0</v>
      </c>
      <c r="L756" s="19">
        <f>VLOOKUP($B756,'Nguyên liệu'!$1:$1003,9,0)*E756/100</f>
        <v>0</v>
      </c>
      <c r="M756" s="19">
        <f>VLOOKUP($B756,'Nguyên liệu'!$1:$1003,10,0)*E756/100</f>
        <v>0</v>
      </c>
    </row>
    <row r="757" spans="1:13" x14ac:dyDescent="0.25">
      <c r="A757" s="16"/>
      <c r="B757" s="20" t="s">
        <v>33</v>
      </c>
      <c r="C757" s="16">
        <f>VLOOKUP($B757,'Nguyên liệu'!$1:$1003,2,0)</f>
        <v>0</v>
      </c>
      <c r="D757" s="21">
        <v>0</v>
      </c>
      <c r="E757" s="19">
        <f t="shared" si="137"/>
        <v>0</v>
      </c>
      <c r="F757" s="16">
        <f>VLOOKUP($B757,'Nguyên liệu'!$1:$1003,3,0)</f>
        <v>0</v>
      </c>
      <c r="G757" s="19">
        <f>VLOOKUP($B757,'Nguyên liệu'!$1:$1003,4,0)*D757/100</f>
        <v>0</v>
      </c>
      <c r="H757" s="19">
        <f>VLOOKUP($B757,'Nguyên liệu'!$1:$1003,5,0)*E757/100</f>
        <v>0</v>
      </c>
      <c r="I757" s="19">
        <f>VLOOKUP($B757,'Nguyên liệu'!$1:$1003,6,0)*E757/100</f>
        <v>0</v>
      </c>
      <c r="J757" s="19">
        <f>VLOOKUP($B757,'Nguyên liệu'!$1:$1003,7,0)*E757/100</f>
        <v>0</v>
      </c>
      <c r="K757" s="19">
        <f>VLOOKUP($B757,'Nguyên liệu'!$1:$1003,8,0)*E757/100</f>
        <v>0</v>
      </c>
      <c r="L757" s="19">
        <f>VLOOKUP($B757,'Nguyên liệu'!$1:$1003,9,0)*E757/100</f>
        <v>0</v>
      </c>
      <c r="M757" s="19">
        <f>VLOOKUP($B757,'Nguyên liệu'!$1:$1003,10,0)*E757/100</f>
        <v>0</v>
      </c>
    </row>
    <row r="758" spans="1:13" x14ac:dyDescent="0.25">
      <c r="A758" s="16"/>
      <c r="B758" s="20" t="s">
        <v>33</v>
      </c>
      <c r="C758" s="16">
        <f>VLOOKUP($B758,'Nguyên liệu'!$1:$1003,2,0)</f>
        <v>0</v>
      </c>
      <c r="D758" s="21">
        <v>0</v>
      </c>
      <c r="E758" s="19">
        <f t="shared" si="137"/>
        <v>0</v>
      </c>
      <c r="F758" s="16">
        <f>VLOOKUP($B758,'Nguyên liệu'!$1:$1003,3,0)</f>
        <v>0</v>
      </c>
      <c r="G758" s="19">
        <f>VLOOKUP($B758,'Nguyên liệu'!$1:$1003,4,0)*D758/100</f>
        <v>0</v>
      </c>
      <c r="H758" s="19">
        <f>VLOOKUP($B758,'Nguyên liệu'!$1:$1003,5,0)*E758/100</f>
        <v>0</v>
      </c>
      <c r="I758" s="19">
        <f>VLOOKUP($B758,'Nguyên liệu'!$1:$1003,6,0)*E758/100</f>
        <v>0</v>
      </c>
      <c r="J758" s="19">
        <f>VLOOKUP($B758,'Nguyên liệu'!$1:$1003,7,0)*E758/100</f>
        <v>0</v>
      </c>
      <c r="K758" s="19">
        <f>VLOOKUP($B758,'Nguyên liệu'!$1:$1003,8,0)*E758/100</f>
        <v>0</v>
      </c>
      <c r="L758" s="19">
        <f>VLOOKUP($B758,'Nguyên liệu'!$1:$1003,9,0)*E758/100</f>
        <v>0</v>
      </c>
      <c r="M758" s="19">
        <f>VLOOKUP($B758,'Nguyên liệu'!$1:$1003,10,0)*E758/100</f>
        <v>0</v>
      </c>
    </row>
    <row r="759" spans="1:13" x14ac:dyDescent="0.25">
      <c r="A759" s="16"/>
      <c r="B759" s="20" t="s">
        <v>33</v>
      </c>
      <c r="C759" s="16">
        <f>VLOOKUP($B759,'Nguyên liệu'!$1:$1003,2,0)</f>
        <v>0</v>
      </c>
      <c r="D759" s="21">
        <v>0</v>
      </c>
      <c r="E759" s="19">
        <f t="shared" si="137"/>
        <v>0</v>
      </c>
      <c r="F759" s="16">
        <f>VLOOKUP($B759,'Nguyên liệu'!$1:$1003,3,0)</f>
        <v>0</v>
      </c>
      <c r="G759" s="19">
        <f>VLOOKUP($B759,'Nguyên liệu'!$1:$1003,4,0)*D759/100</f>
        <v>0</v>
      </c>
      <c r="H759" s="19">
        <f>VLOOKUP($B759,'Nguyên liệu'!$1:$1003,5,0)*E759/100</f>
        <v>0</v>
      </c>
      <c r="I759" s="19">
        <f>VLOOKUP($B759,'Nguyên liệu'!$1:$1003,6,0)*E759/100</f>
        <v>0</v>
      </c>
      <c r="J759" s="19">
        <f>VLOOKUP($B759,'Nguyên liệu'!$1:$1003,7,0)*E759/100</f>
        <v>0</v>
      </c>
      <c r="K759" s="19">
        <f>VLOOKUP($B759,'Nguyên liệu'!$1:$1003,8,0)*E759/100</f>
        <v>0</v>
      </c>
      <c r="L759" s="19">
        <f>VLOOKUP($B759,'Nguyên liệu'!$1:$1003,9,0)*E759/100</f>
        <v>0</v>
      </c>
      <c r="M759" s="19">
        <f>VLOOKUP($B759,'Nguyên liệu'!$1:$1003,10,0)*E759/100</f>
        <v>0</v>
      </c>
    </row>
    <row r="760" spans="1:13" x14ac:dyDescent="0.25">
      <c r="A760" s="16"/>
      <c r="B760" s="20" t="s">
        <v>33</v>
      </c>
      <c r="C760" s="16">
        <f>VLOOKUP($B760,'Nguyên liệu'!$1:$1003,2,0)</f>
        <v>0</v>
      </c>
      <c r="D760" s="21">
        <v>0</v>
      </c>
      <c r="E760" s="19">
        <f t="shared" si="137"/>
        <v>0</v>
      </c>
      <c r="F760" s="16">
        <f>VLOOKUP($B760,'Nguyên liệu'!$1:$1003,3,0)</f>
        <v>0</v>
      </c>
      <c r="G760" s="19">
        <f>VLOOKUP($B760,'Nguyên liệu'!$1:$1003,4,0)*D760/100</f>
        <v>0</v>
      </c>
      <c r="H760" s="19">
        <f>VLOOKUP($B760,'Nguyên liệu'!$1:$1003,5,0)*E760/100</f>
        <v>0</v>
      </c>
      <c r="I760" s="19">
        <f>VLOOKUP($B760,'Nguyên liệu'!$1:$1003,6,0)*E760/100</f>
        <v>0</v>
      </c>
      <c r="J760" s="19">
        <f>VLOOKUP($B760,'Nguyên liệu'!$1:$1003,7,0)*E760/100</f>
        <v>0</v>
      </c>
      <c r="K760" s="19">
        <f>VLOOKUP($B760,'Nguyên liệu'!$1:$1003,8,0)*E760/100</f>
        <v>0</v>
      </c>
      <c r="L760" s="19">
        <f>VLOOKUP($B760,'Nguyên liệu'!$1:$1003,9,0)*E760/100</f>
        <v>0</v>
      </c>
      <c r="M760" s="19">
        <f>VLOOKUP($B760,'Nguyên liệu'!$1:$1003,10,0)*E760/100</f>
        <v>0</v>
      </c>
    </row>
    <row r="761" spans="1:13" x14ac:dyDescent="0.25">
      <c r="A761" s="13" t="s">
        <v>720</v>
      </c>
      <c r="B761" s="14"/>
      <c r="C761" s="14" t="str">
        <f>VLOOKUP(A761,Sheet2!$1:$1012,2,0)</f>
        <v>Xoài</v>
      </c>
      <c r="D761" s="15">
        <f t="shared" ref="D761:M761" si="138">SUM(D762:D771)</f>
        <v>100</v>
      </c>
      <c r="E761" s="15">
        <f t="shared" si="138"/>
        <v>80</v>
      </c>
      <c r="F761" s="15">
        <f t="shared" si="138"/>
        <v>20</v>
      </c>
      <c r="G761" s="15">
        <f t="shared" si="138"/>
        <v>62</v>
      </c>
      <c r="H761" s="15">
        <f t="shared" si="138"/>
        <v>0.48</v>
      </c>
      <c r="I761" s="15">
        <f t="shared" si="138"/>
        <v>0.48</v>
      </c>
      <c r="J761" s="15">
        <f t="shared" si="138"/>
        <v>0.24</v>
      </c>
      <c r="K761" s="15">
        <f t="shared" si="138"/>
        <v>0.24</v>
      </c>
      <c r="L761" s="15">
        <f t="shared" si="138"/>
        <v>1.44</v>
      </c>
      <c r="M761" s="15">
        <f t="shared" si="138"/>
        <v>0</v>
      </c>
    </row>
    <row r="762" spans="1:13" x14ac:dyDescent="0.25">
      <c r="A762" s="16"/>
      <c r="B762" s="17">
        <v>5055</v>
      </c>
      <c r="C762" s="16" t="str">
        <f>VLOOKUP($B762,'Nguyên liệu'!$1:$1003,2,0)</f>
        <v>Xoài chín</v>
      </c>
      <c r="D762" s="18">
        <v>100</v>
      </c>
      <c r="E762" s="19">
        <f t="shared" ref="E762:E771" si="139">D762*(100-F762)%</f>
        <v>80</v>
      </c>
      <c r="F762" s="16">
        <f>VLOOKUP($B762,'Nguyên liệu'!$1:$1003,3,0)</f>
        <v>20</v>
      </c>
      <c r="G762" s="19">
        <f>VLOOKUP($B762,'Nguyên liệu'!$1:$1003,4,0)*D762/100</f>
        <v>62</v>
      </c>
      <c r="H762" s="19">
        <f>VLOOKUP($B762,'Nguyên liệu'!$1:$1003,5,0)*E762/100</f>
        <v>0.48</v>
      </c>
      <c r="I762" s="19">
        <f>VLOOKUP($B762,'Nguyên liệu'!$1:$1003,6,0)*E762/100</f>
        <v>0.48</v>
      </c>
      <c r="J762" s="19">
        <f>VLOOKUP($B762,'Nguyên liệu'!$1:$1003,7,0)*E762/100</f>
        <v>0.24</v>
      </c>
      <c r="K762" s="19">
        <f>VLOOKUP($B762,'Nguyên liệu'!$1:$1003,8,0)*E762/100</f>
        <v>0.24</v>
      </c>
      <c r="L762" s="19">
        <f>VLOOKUP($B762,'Nguyên liệu'!$1:$1003,9,0)*E762/100</f>
        <v>1.44</v>
      </c>
      <c r="M762" s="19">
        <f>VLOOKUP($B762,'Nguyên liệu'!$1:$1003,10,0)*E762/100</f>
        <v>0</v>
      </c>
    </row>
    <row r="763" spans="1:13" x14ac:dyDescent="0.25">
      <c r="A763" s="16"/>
      <c r="B763" s="17" t="s">
        <v>33</v>
      </c>
      <c r="C763" s="16">
        <f>VLOOKUP($B763,'Nguyên liệu'!$1:$1003,2,0)</f>
        <v>0</v>
      </c>
      <c r="D763" s="18">
        <v>0</v>
      </c>
      <c r="E763" s="19">
        <f t="shared" si="139"/>
        <v>0</v>
      </c>
      <c r="F763" s="16">
        <f>VLOOKUP($B763,'Nguyên liệu'!$1:$1003,3,0)</f>
        <v>0</v>
      </c>
      <c r="G763" s="19">
        <f>VLOOKUP($B763,'Nguyên liệu'!$1:$1003,4,0)*D763/100</f>
        <v>0</v>
      </c>
      <c r="H763" s="19">
        <f>VLOOKUP($B763,'Nguyên liệu'!$1:$1003,5,0)*E763/100</f>
        <v>0</v>
      </c>
      <c r="I763" s="19">
        <f>VLOOKUP($B763,'Nguyên liệu'!$1:$1003,6,0)*E763/100</f>
        <v>0</v>
      </c>
      <c r="J763" s="19">
        <f>VLOOKUP($B763,'Nguyên liệu'!$1:$1003,7,0)*E763/100</f>
        <v>0</v>
      </c>
      <c r="K763" s="19">
        <f>VLOOKUP($B763,'Nguyên liệu'!$1:$1003,8,0)*E763/100</f>
        <v>0</v>
      </c>
      <c r="L763" s="19">
        <f>VLOOKUP($B763,'Nguyên liệu'!$1:$1003,9,0)*E763/100</f>
        <v>0</v>
      </c>
      <c r="M763" s="19">
        <f>VLOOKUP($B763,'Nguyên liệu'!$1:$1003,10,0)*E763/100</f>
        <v>0</v>
      </c>
    </row>
    <row r="764" spans="1:13" x14ac:dyDescent="0.25">
      <c r="A764" s="16"/>
      <c r="B764" s="17" t="s">
        <v>33</v>
      </c>
      <c r="C764" s="16">
        <f>VLOOKUP($B764,'Nguyên liệu'!$1:$1003,2,0)</f>
        <v>0</v>
      </c>
      <c r="D764" s="18">
        <v>0</v>
      </c>
      <c r="E764" s="19">
        <f t="shared" si="139"/>
        <v>0</v>
      </c>
      <c r="F764" s="16">
        <f>VLOOKUP($B764,'Nguyên liệu'!$1:$1003,3,0)</f>
        <v>0</v>
      </c>
      <c r="G764" s="19">
        <f>VLOOKUP($B764,'Nguyên liệu'!$1:$1003,4,0)*D764/100</f>
        <v>0</v>
      </c>
      <c r="H764" s="19">
        <f>VLOOKUP($B764,'Nguyên liệu'!$1:$1003,5,0)*E764/100</f>
        <v>0</v>
      </c>
      <c r="I764" s="19">
        <f>VLOOKUP($B764,'Nguyên liệu'!$1:$1003,6,0)*E764/100</f>
        <v>0</v>
      </c>
      <c r="J764" s="19">
        <f>VLOOKUP($B764,'Nguyên liệu'!$1:$1003,7,0)*E764/100</f>
        <v>0</v>
      </c>
      <c r="K764" s="19">
        <f>VLOOKUP($B764,'Nguyên liệu'!$1:$1003,8,0)*E764/100</f>
        <v>0</v>
      </c>
      <c r="L764" s="19">
        <f>VLOOKUP($B764,'Nguyên liệu'!$1:$1003,9,0)*E764/100</f>
        <v>0</v>
      </c>
      <c r="M764" s="19">
        <f>VLOOKUP($B764,'Nguyên liệu'!$1:$1003,10,0)*E764/100</f>
        <v>0</v>
      </c>
    </row>
    <row r="765" spans="1:13" x14ac:dyDescent="0.25">
      <c r="A765" s="16"/>
      <c r="B765" s="17" t="s">
        <v>33</v>
      </c>
      <c r="C765" s="16">
        <f>VLOOKUP($B765,'Nguyên liệu'!$1:$1003,2,0)</f>
        <v>0</v>
      </c>
      <c r="D765" s="18">
        <v>0</v>
      </c>
      <c r="E765" s="19">
        <f t="shared" si="139"/>
        <v>0</v>
      </c>
      <c r="F765" s="16">
        <f>VLOOKUP($B765,'Nguyên liệu'!$1:$1003,3,0)</f>
        <v>0</v>
      </c>
      <c r="G765" s="19">
        <f>VLOOKUP($B765,'Nguyên liệu'!$1:$1003,4,0)*D765/100</f>
        <v>0</v>
      </c>
      <c r="H765" s="19">
        <f>VLOOKUP($B765,'Nguyên liệu'!$1:$1003,5,0)*E765/100</f>
        <v>0</v>
      </c>
      <c r="I765" s="19">
        <f>VLOOKUP($B765,'Nguyên liệu'!$1:$1003,6,0)*E765/100</f>
        <v>0</v>
      </c>
      <c r="J765" s="19">
        <f>VLOOKUP($B765,'Nguyên liệu'!$1:$1003,7,0)*E765/100</f>
        <v>0</v>
      </c>
      <c r="K765" s="19">
        <f>VLOOKUP($B765,'Nguyên liệu'!$1:$1003,8,0)*E765/100</f>
        <v>0</v>
      </c>
      <c r="L765" s="19">
        <f>VLOOKUP($B765,'Nguyên liệu'!$1:$1003,9,0)*E765/100</f>
        <v>0</v>
      </c>
      <c r="M765" s="19">
        <f>VLOOKUP($B765,'Nguyên liệu'!$1:$1003,10,0)*E765/100</f>
        <v>0</v>
      </c>
    </row>
    <row r="766" spans="1:13" x14ac:dyDescent="0.25">
      <c r="A766" s="16"/>
      <c r="B766" s="20" t="s">
        <v>33</v>
      </c>
      <c r="C766" s="16">
        <f>VLOOKUP($B766,'Nguyên liệu'!$1:$1003,2,0)</f>
        <v>0</v>
      </c>
      <c r="D766" s="21">
        <v>0</v>
      </c>
      <c r="E766" s="19">
        <f t="shared" si="139"/>
        <v>0</v>
      </c>
      <c r="F766" s="16">
        <f>VLOOKUP($B766,'Nguyên liệu'!$1:$1003,3,0)</f>
        <v>0</v>
      </c>
      <c r="G766" s="19">
        <f>VLOOKUP($B766,'Nguyên liệu'!$1:$1003,4,0)*D766/100</f>
        <v>0</v>
      </c>
      <c r="H766" s="19">
        <f>VLOOKUP($B766,'Nguyên liệu'!$1:$1003,5,0)*E766/100</f>
        <v>0</v>
      </c>
      <c r="I766" s="19">
        <f>VLOOKUP($B766,'Nguyên liệu'!$1:$1003,6,0)*E766/100</f>
        <v>0</v>
      </c>
      <c r="J766" s="19">
        <f>VLOOKUP($B766,'Nguyên liệu'!$1:$1003,7,0)*E766/100</f>
        <v>0</v>
      </c>
      <c r="K766" s="19">
        <f>VLOOKUP($B766,'Nguyên liệu'!$1:$1003,8,0)*E766/100</f>
        <v>0</v>
      </c>
      <c r="L766" s="19">
        <f>VLOOKUP($B766,'Nguyên liệu'!$1:$1003,9,0)*E766/100</f>
        <v>0</v>
      </c>
      <c r="M766" s="19">
        <f>VLOOKUP($B766,'Nguyên liệu'!$1:$1003,10,0)*E766/100</f>
        <v>0</v>
      </c>
    </row>
    <row r="767" spans="1:13" x14ac:dyDescent="0.25">
      <c r="A767" s="16"/>
      <c r="B767" s="20" t="s">
        <v>33</v>
      </c>
      <c r="C767" s="16">
        <f>VLOOKUP($B767,'Nguyên liệu'!$1:$1003,2,0)</f>
        <v>0</v>
      </c>
      <c r="D767" s="21">
        <v>0</v>
      </c>
      <c r="E767" s="19">
        <f t="shared" si="139"/>
        <v>0</v>
      </c>
      <c r="F767" s="16">
        <f>VLOOKUP($B767,'Nguyên liệu'!$1:$1003,3,0)</f>
        <v>0</v>
      </c>
      <c r="G767" s="19">
        <f>VLOOKUP($B767,'Nguyên liệu'!$1:$1003,4,0)*D767/100</f>
        <v>0</v>
      </c>
      <c r="H767" s="19">
        <f>VLOOKUP($B767,'Nguyên liệu'!$1:$1003,5,0)*E767/100</f>
        <v>0</v>
      </c>
      <c r="I767" s="19">
        <f>VLOOKUP($B767,'Nguyên liệu'!$1:$1003,6,0)*E767/100</f>
        <v>0</v>
      </c>
      <c r="J767" s="19">
        <f>VLOOKUP($B767,'Nguyên liệu'!$1:$1003,7,0)*E767/100</f>
        <v>0</v>
      </c>
      <c r="K767" s="19">
        <f>VLOOKUP($B767,'Nguyên liệu'!$1:$1003,8,0)*E767/100</f>
        <v>0</v>
      </c>
      <c r="L767" s="19">
        <f>VLOOKUP($B767,'Nguyên liệu'!$1:$1003,9,0)*E767/100</f>
        <v>0</v>
      </c>
      <c r="M767" s="19">
        <f>VLOOKUP($B767,'Nguyên liệu'!$1:$1003,10,0)*E767/100</f>
        <v>0</v>
      </c>
    </row>
    <row r="768" spans="1:13" x14ac:dyDescent="0.25">
      <c r="A768" s="16"/>
      <c r="B768" s="20" t="s">
        <v>33</v>
      </c>
      <c r="C768" s="16">
        <f>VLOOKUP($B768,'Nguyên liệu'!$1:$1003,2,0)</f>
        <v>0</v>
      </c>
      <c r="D768" s="21">
        <v>0</v>
      </c>
      <c r="E768" s="19">
        <f t="shared" si="139"/>
        <v>0</v>
      </c>
      <c r="F768" s="16">
        <f>VLOOKUP($B768,'Nguyên liệu'!$1:$1003,3,0)</f>
        <v>0</v>
      </c>
      <c r="G768" s="19">
        <f>VLOOKUP($B768,'Nguyên liệu'!$1:$1003,4,0)*D768/100</f>
        <v>0</v>
      </c>
      <c r="H768" s="19">
        <f>VLOOKUP($B768,'Nguyên liệu'!$1:$1003,5,0)*E768/100</f>
        <v>0</v>
      </c>
      <c r="I768" s="19">
        <f>VLOOKUP($B768,'Nguyên liệu'!$1:$1003,6,0)*E768/100</f>
        <v>0</v>
      </c>
      <c r="J768" s="19">
        <f>VLOOKUP($B768,'Nguyên liệu'!$1:$1003,7,0)*E768/100</f>
        <v>0</v>
      </c>
      <c r="K768" s="19">
        <f>VLOOKUP($B768,'Nguyên liệu'!$1:$1003,8,0)*E768/100</f>
        <v>0</v>
      </c>
      <c r="L768" s="19">
        <f>VLOOKUP($B768,'Nguyên liệu'!$1:$1003,9,0)*E768/100</f>
        <v>0</v>
      </c>
      <c r="M768" s="19">
        <f>VLOOKUP($B768,'Nguyên liệu'!$1:$1003,10,0)*E768/100</f>
        <v>0</v>
      </c>
    </row>
    <row r="769" spans="1:13" x14ac:dyDescent="0.25">
      <c r="A769" s="16"/>
      <c r="B769" s="20" t="s">
        <v>33</v>
      </c>
      <c r="C769" s="16">
        <f>VLOOKUP($B769,'Nguyên liệu'!$1:$1003,2,0)</f>
        <v>0</v>
      </c>
      <c r="D769" s="21">
        <v>0</v>
      </c>
      <c r="E769" s="19">
        <f t="shared" si="139"/>
        <v>0</v>
      </c>
      <c r="F769" s="16">
        <f>VLOOKUP($B769,'Nguyên liệu'!$1:$1003,3,0)</f>
        <v>0</v>
      </c>
      <c r="G769" s="19">
        <f>VLOOKUP($B769,'Nguyên liệu'!$1:$1003,4,0)*D769/100</f>
        <v>0</v>
      </c>
      <c r="H769" s="19">
        <f>VLOOKUP($B769,'Nguyên liệu'!$1:$1003,5,0)*E769/100</f>
        <v>0</v>
      </c>
      <c r="I769" s="19">
        <f>VLOOKUP($B769,'Nguyên liệu'!$1:$1003,6,0)*E769/100</f>
        <v>0</v>
      </c>
      <c r="J769" s="19">
        <f>VLOOKUP($B769,'Nguyên liệu'!$1:$1003,7,0)*E769/100</f>
        <v>0</v>
      </c>
      <c r="K769" s="19">
        <f>VLOOKUP($B769,'Nguyên liệu'!$1:$1003,8,0)*E769/100</f>
        <v>0</v>
      </c>
      <c r="L769" s="19">
        <f>VLOOKUP($B769,'Nguyên liệu'!$1:$1003,9,0)*E769/100</f>
        <v>0</v>
      </c>
      <c r="M769" s="19">
        <f>VLOOKUP($B769,'Nguyên liệu'!$1:$1003,10,0)*E769/100</f>
        <v>0</v>
      </c>
    </row>
    <row r="770" spans="1:13" x14ac:dyDescent="0.25">
      <c r="A770" s="16"/>
      <c r="B770" s="20" t="s">
        <v>33</v>
      </c>
      <c r="C770" s="16">
        <f>VLOOKUP($B770,'Nguyên liệu'!$1:$1003,2,0)</f>
        <v>0</v>
      </c>
      <c r="D770" s="21">
        <v>0</v>
      </c>
      <c r="E770" s="19">
        <f t="shared" si="139"/>
        <v>0</v>
      </c>
      <c r="F770" s="16">
        <f>VLOOKUP($B770,'Nguyên liệu'!$1:$1003,3,0)</f>
        <v>0</v>
      </c>
      <c r="G770" s="19">
        <f>VLOOKUP($B770,'Nguyên liệu'!$1:$1003,4,0)*D770/100</f>
        <v>0</v>
      </c>
      <c r="H770" s="19">
        <f>VLOOKUP($B770,'Nguyên liệu'!$1:$1003,5,0)*E770/100</f>
        <v>0</v>
      </c>
      <c r="I770" s="19">
        <f>VLOOKUP($B770,'Nguyên liệu'!$1:$1003,6,0)*E770/100</f>
        <v>0</v>
      </c>
      <c r="J770" s="19">
        <f>VLOOKUP($B770,'Nguyên liệu'!$1:$1003,7,0)*E770/100</f>
        <v>0</v>
      </c>
      <c r="K770" s="19">
        <f>VLOOKUP($B770,'Nguyên liệu'!$1:$1003,8,0)*E770/100</f>
        <v>0</v>
      </c>
      <c r="L770" s="19">
        <f>VLOOKUP($B770,'Nguyên liệu'!$1:$1003,9,0)*E770/100</f>
        <v>0</v>
      </c>
      <c r="M770" s="19">
        <f>VLOOKUP($B770,'Nguyên liệu'!$1:$1003,10,0)*E770/100</f>
        <v>0</v>
      </c>
    </row>
    <row r="771" spans="1:13" x14ac:dyDescent="0.25">
      <c r="A771" s="16"/>
      <c r="B771" s="20" t="s">
        <v>33</v>
      </c>
      <c r="C771" s="16">
        <f>VLOOKUP($B771,'Nguyên liệu'!$1:$1003,2,0)</f>
        <v>0</v>
      </c>
      <c r="D771" s="21">
        <v>0</v>
      </c>
      <c r="E771" s="19">
        <f t="shared" si="139"/>
        <v>0</v>
      </c>
      <c r="F771" s="16">
        <f>VLOOKUP($B771,'Nguyên liệu'!$1:$1003,3,0)</f>
        <v>0</v>
      </c>
      <c r="G771" s="19">
        <f>VLOOKUP($B771,'Nguyên liệu'!$1:$1003,4,0)*D771/100</f>
        <v>0</v>
      </c>
      <c r="H771" s="19">
        <f>VLOOKUP($B771,'Nguyên liệu'!$1:$1003,5,0)*E771/100</f>
        <v>0</v>
      </c>
      <c r="I771" s="19">
        <f>VLOOKUP($B771,'Nguyên liệu'!$1:$1003,6,0)*E771/100</f>
        <v>0</v>
      </c>
      <c r="J771" s="19">
        <f>VLOOKUP($B771,'Nguyên liệu'!$1:$1003,7,0)*E771/100</f>
        <v>0</v>
      </c>
      <c r="K771" s="19">
        <f>VLOOKUP($B771,'Nguyên liệu'!$1:$1003,8,0)*E771/100</f>
        <v>0</v>
      </c>
      <c r="L771" s="19">
        <f>VLOOKUP($B771,'Nguyên liệu'!$1:$1003,9,0)*E771/100</f>
        <v>0</v>
      </c>
      <c r="M771" s="19">
        <f>VLOOKUP($B771,'Nguyên liệu'!$1:$1003,10,0)*E771/100</f>
        <v>0</v>
      </c>
    </row>
    <row r="772" spans="1:13" x14ac:dyDescent="0.25">
      <c r="A772" s="13" t="s">
        <v>722</v>
      </c>
      <c r="B772" s="14"/>
      <c r="C772" s="14" t="str">
        <f>VLOOKUP(A772,Sheet2!$1:$1012,2,0)</f>
        <v>Canh chua cá lóc</v>
      </c>
      <c r="D772" s="15">
        <f t="shared" ref="D772:M772" si="140">SUM(D773:D782)</f>
        <v>100</v>
      </c>
      <c r="E772" s="15">
        <f t="shared" si="140"/>
        <v>66.650000000000006</v>
      </c>
      <c r="F772" s="15">
        <f t="shared" si="140"/>
        <v>135.5</v>
      </c>
      <c r="G772" s="15">
        <f t="shared" si="140"/>
        <v>67.8</v>
      </c>
      <c r="H772" s="15">
        <f t="shared" si="140"/>
        <v>7.2232999999999992</v>
      </c>
      <c r="I772" s="15">
        <f t="shared" si="140"/>
        <v>0.67130000000000012</v>
      </c>
      <c r="J772" s="15">
        <f t="shared" si="140"/>
        <v>1.0537500000000002</v>
      </c>
      <c r="K772" s="15">
        <f t="shared" si="140"/>
        <v>8.1750000000000003E-2</v>
      </c>
      <c r="L772" s="15">
        <f t="shared" si="140"/>
        <v>0.42299999999999999</v>
      </c>
      <c r="M772" s="15">
        <f t="shared" si="140"/>
        <v>216</v>
      </c>
    </row>
    <row r="773" spans="1:13" x14ac:dyDescent="0.25">
      <c r="A773" s="16"/>
      <c r="B773" s="17">
        <v>8022</v>
      </c>
      <c r="C773" s="16" t="str">
        <f>VLOOKUP($B773,'Nguyên liệu'!$1:$1003,2,0)</f>
        <v>Cá quả</v>
      </c>
      <c r="D773" s="18">
        <v>60</v>
      </c>
      <c r="E773" s="19">
        <f t="shared" ref="E773:E782" si="141">D773*(100-F773)%</f>
        <v>36</v>
      </c>
      <c r="F773" s="16">
        <f>VLOOKUP($B773,'Nguyên liệu'!$1:$1003,3,0)</f>
        <v>40</v>
      </c>
      <c r="G773" s="19">
        <f>VLOOKUP($B773,'Nguyên liệu'!$1:$1003,4,0)*D773/100</f>
        <v>58.2</v>
      </c>
      <c r="H773" s="19">
        <f>VLOOKUP($B773,'Nguyên liệu'!$1:$1003,5,0)*E773/100</f>
        <v>6.5519999999999996</v>
      </c>
      <c r="I773" s="19">
        <f>VLOOKUP($B773,'Nguyên liệu'!$1:$1003,6,0)*E773/100</f>
        <v>0</v>
      </c>
      <c r="J773" s="19">
        <f>VLOOKUP($B773,'Nguyên liệu'!$1:$1003,7,0)*E773/100</f>
        <v>0.97199999999999998</v>
      </c>
      <c r="K773" s="19">
        <f>VLOOKUP($B773,'Nguyên liệu'!$1:$1003,8,0)*E773/100</f>
        <v>0</v>
      </c>
      <c r="L773" s="19">
        <f>VLOOKUP($B773,'Nguyên liệu'!$1:$1003,9,0)*E773/100</f>
        <v>0</v>
      </c>
      <c r="M773" s="19">
        <f>VLOOKUP($B773,'Nguyên liệu'!$1:$1003,10,0)*E773/100</f>
        <v>216</v>
      </c>
    </row>
    <row r="774" spans="1:13" x14ac:dyDescent="0.25">
      <c r="A774" s="16"/>
      <c r="B774" s="17">
        <v>4045</v>
      </c>
      <c r="C774" s="16" t="str">
        <f>VLOOKUP($B774,'Nguyên liệu'!$1:$1003,2,0)</f>
        <v>Khế</v>
      </c>
      <c r="D774" s="18">
        <v>5</v>
      </c>
      <c r="E774" s="19">
        <f t="shared" si="141"/>
        <v>4.3499999999999996</v>
      </c>
      <c r="F774" s="16">
        <f>VLOOKUP($B774,'Nguyên liệu'!$1:$1003,3,0)</f>
        <v>13</v>
      </c>
      <c r="G774" s="19">
        <f>VLOOKUP($B774,'Nguyên liệu'!$1:$1003,4,0)*D774/100</f>
        <v>0.8</v>
      </c>
      <c r="H774" s="19">
        <f>VLOOKUP($B774,'Nguyên liệu'!$1:$1003,5,0)*E774/100</f>
        <v>2.6099999999999998E-2</v>
      </c>
      <c r="I774" s="19">
        <f>VLOOKUP($B774,'Nguyên liệu'!$1:$1003,6,0)*E774/100</f>
        <v>2.6099999999999998E-2</v>
      </c>
      <c r="J774" s="19">
        <f>VLOOKUP($B774,'Nguyên liệu'!$1:$1003,7,0)*E774/100</f>
        <v>1.3049999999999999E-2</v>
      </c>
      <c r="K774" s="19">
        <f>VLOOKUP($B774,'Nguyên liệu'!$1:$1003,8,0)*E774/100</f>
        <v>1.3049999999999999E-2</v>
      </c>
      <c r="L774" s="19">
        <f>VLOOKUP($B774,'Nguyên liệu'!$1:$1003,9,0)*E774/100</f>
        <v>0.11309999999999999</v>
      </c>
      <c r="M774" s="19">
        <f>VLOOKUP($B774,'Nguyên liệu'!$1:$1003,10,0)*E774/100</f>
        <v>0</v>
      </c>
    </row>
    <row r="775" spans="1:13" x14ac:dyDescent="0.25">
      <c r="A775" s="16"/>
      <c r="B775" s="17">
        <v>4083</v>
      </c>
      <c r="C775" s="16" t="str">
        <f>VLOOKUP($B775,'Nguyên liệu'!$1:$1003,2,0)</f>
        <v>Rau muống</v>
      </c>
      <c r="D775" s="18">
        <v>20</v>
      </c>
      <c r="E775" s="19">
        <f t="shared" si="141"/>
        <v>12.5</v>
      </c>
      <c r="F775" s="16">
        <f>VLOOKUP($B775,'Nguyên liệu'!$1:$1003,3,0)</f>
        <v>37.5</v>
      </c>
      <c r="G775" s="19">
        <f>VLOOKUP($B775,'Nguyên liệu'!$1:$1003,4,0)*D775/100</f>
        <v>5</v>
      </c>
      <c r="H775" s="19">
        <f>VLOOKUP($B775,'Nguyên liệu'!$1:$1003,5,0)*E775/100</f>
        <v>0.4</v>
      </c>
      <c r="I775" s="19">
        <f>VLOOKUP($B775,'Nguyên liệu'!$1:$1003,6,0)*E775/100</f>
        <v>0.4</v>
      </c>
      <c r="J775" s="19">
        <f>VLOOKUP($B775,'Nguyên liệu'!$1:$1003,7,0)*E775/100</f>
        <v>0.05</v>
      </c>
      <c r="K775" s="19">
        <f>VLOOKUP($B775,'Nguyên liệu'!$1:$1003,8,0)*E775/100</f>
        <v>0.05</v>
      </c>
      <c r="L775" s="19">
        <f>VLOOKUP($B775,'Nguyên liệu'!$1:$1003,9,0)*E775/100</f>
        <v>0.125</v>
      </c>
      <c r="M775" s="19">
        <f>VLOOKUP($B775,'Nguyên liệu'!$1:$1003,10,0)*E775/100</f>
        <v>0</v>
      </c>
    </row>
    <row r="776" spans="1:13" x14ac:dyDescent="0.25">
      <c r="A776" s="16"/>
      <c r="B776" s="17">
        <v>4094</v>
      </c>
      <c r="C776" s="16" t="str">
        <f>VLOOKUP($B776,'Nguyên liệu'!$1:$1003,2,0)</f>
        <v>Rau thơm</v>
      </c>
      <c r="D776" s="18">
        <v>1</v>
      </c>
      <c r="E776" s="19">
        <f t="shared" si="141"/>
        <v>0.75</v>
      </c>
      <c r="F776" s="16">
        <f>VLOOKUP($B776,'Nguyên liệu'!$1:$1003,3,0)</f>
        <v>25</v>
      </c>
      <c r="G776" s="19">
        <f>VLOOKUP($B776,'Nguyên liệu'!$1:$1003,4,0)*D776/100</f>
        <v>0.18</v>
      </c>
      <c r="H776" s="19">
        <f>VLOOKUP($B776,'Nguyên liệu'!$1:$1003,5,0)*E776/100</f>
        <v>1.4999999999999999E-2</v>
      </c>
      <c r="I776" s="19">
        <f>VLOOKUP($B776,'Nguyên liệu'!$1:$1003,6,0)*E776/100</f>
        <v>1.4999999999999999E-2</v>
      </c>
      <c r="J776" s="19">
        <f>VLOOKUP($B776,'Nguyên liệu'!$1:$1003,7,0)*E776/100</f>
        <v>0</v>
      </c>
      <c r="K776" s="19">
        <f>VLOOKUP($B776,'Nguyên liệu'!$1:$1003,8,0)*E776/100</f>
        <v>0</v>
      </c>
      <c r="L776" s="19">
        <f>VLOOKUP($B776,'Nguyên liệu'!$1:$1003,9,0)*E776/100</f>
        <v>2.2499999999999999E-2</v>
      </c>
      <c r="M776" s="19">
        <f>VLOOKUP($B776,'Nguyên liệu'!$1:$1003,10,0)*E776/100</f>
        <v>0</v>
      </c>
    </row>
    <row r="777" spans="1:13" x14ac:dyDescent="0.25">
      <c r="A777" s="16"/>
      <c r="B777" s="17">
        <v>4005</v>
      </c>
      <c r="C777" s="16" t="str">
        <f>VLOOKUP($B777,'Nguyên liệu'!$1:$1003,2,0)</f>
        <v>Cà chua</v>
      </c>
      <c r="D777" s="18">
        <v>5</v>
      </c>
      <c r="E777" s="19">
        <f t="shared" si="141"/>
        <v>4.75</v>
      </c>
      <c r="F777" s="16">
        <f>VLOOKUP($B777,'Nguyên liệu'!$1:$1003,3,0)</f>
        <v>5</v>
      </c>
      <c r="G777" s="19">
        <f>VLOOKUP($B777,'Nguyên liệu'!$1:$1003,4,0)*D777/100</f>
        <v>1</v>
      </c>
      <c r="H777" s="19">
        <f>VLOOKUP($B777,'Nguyên liệu'!$1:$1003,5,0)*E777/100</f>
        <v>2.8500000000000001E-2</v>
      </c>
      <c r="I777" s="19">
        <f>VLOOKUP($B777,'Nguyên liệu'!$1:$1003,6,0)*E777/100</f>
        <v>2.8500000000000001E-2</v>
      </c>
      <c r="J777" s="19">
        <f>VLOOKUP($B777,'Nguyên liệu'!$1:$1003,7,0)*E777/100</f>
        <v>9.5000000000000015E-3</v>
      </c>
      <c r="K777" s="19">
        <f>VLOOKUP($B777,'Nguyên liệu'!$1:$1003,8,0)*E777/100</f>
        <v>9.5000000000000015E-3</v>
      </c>
      <c r="L777" s="19">
        <f>VLOOKUP($B777,'Nguyên liệu'!$1:$1003,9,0)*E777/100</f>
        <v>3.8000000000000006E-2</v>
      </c>
      <c r="M777" s="19">
        <f>VLOOKUP($B777,'Nguyên liệu'!$1:$1003,10,0)*E777/100</f>
        <v>0</v>
      </c>
    </row>
    <row r="778" spans="1:13" x14ac:dyDescent="0.25">
      <c r="A778" s="16"/>
      <c r="B778" s="17">
        <v>4010</v>
      </c>
      <c r="C778" s="16" t="str">
        <f>VLOOKUP($B778,'Nguyên liệu'!$1:$1003,2,0)</f>
        <v>Cải bắp</v>
      </c>
      <c r="D778" s="18">
        <v>6</v>
      </c>
      <c r="E778" s="19">
        <f t="shared" si="141"/>
        <v>5.4</v>
      </c>
      <c r="F778" s="16">
        <f>VLOOKUP($B778,'Nguyên liệu'!$1:$1003,3,0)</f>
        <v>10</v>
      </c>
      <c r="G778" s="19">
        <f>VLOOKUP($B778,'Nguyên liệu'!$1:$1003,4,0)*D778/100</f>
        <v>1.74</v>
      </c>
      <c r="H778" s="19">
        <f>VLOOKUP($B778,'Nguyên liệu'!$1:$1003,5,0)*E778/100</f>
        <v>9.7200000000000009E-2</v>
      </c>
      <c r="I778" s="19">
        <f>VLOOKUP($B778,'Nguyên liệu'!$1:$1003,6,0)*E778/100</f>
        <v>9.7200000000000009E-2</v>
      </c>
      <c r="J778" s="19">
        <f>VLOOKUP($B778,'Nguyên liệu'!$1:$1003,7,0)*E778/100</f>
        <v>5.4000000000000003E-3</v>
      </c>
      <c r="K778" s="19">
        <f>VLOOKUP($B778,'Nguyên liệu'!$1:$1003,8,0)*E778/100</f>
        <v>5.4000000000000003E-3</v>
      </c>
      <c r="L778" s="19">
        <f>VLOOKUP($B778,'Nguyên liệu'!$1:$1003,9,0)*E778/100</f>
        <v>8.6400000000000005E-2</v>
      </c>
      <c r="M778" s="19">
        <f>VLOOKUP($B778,'Nguyên liệu'!$1:$1003,10,0)*E778/100</f>
        <v>0</v>
      </c>
    </row>
    <row r="779" spans="1:13" x14ac:dyDescent="0.25">
      <c r="A779" s="16"/>
      <c r="B779" s="17">
        <v>4036</v>
      </c>
      <c r="C779" s="16" t="str">
        <f>VLOOKUP($B779,'Nguyên liệu'!$1:$1003,2,0)</f>
        <v>Giá đậu xanh</v>
      </c>
      <c r="D779" s="18">
        <v>2</v>
      </c>
      <c r="E779" s="19">
        <f t="shared" si="141"/>
        <v>1.9</v>
      </c>
      <c r="F779" s="16">
        <f>VLOOKUP($B779,'Nguyên liệu'!$1:$1003,3,0)</f>
        <v>5</v>
      </c>
      <c r="G779" s="19">
        <f>VLOOKUP($B779,'Nguyên liệu'!$1:$1003,4,0)*D779/100</f>
        <v>0.88</v>
      </c>
      <c r="H779" s="19">
        <f>VLOOKUP($B779,'Nguyên liệu'!$1:$1003,5,0)*E779/100</f>
        <v>0.1045</v>
      </c>
      <c r="I779" s="19">
        <f>VLOOKUP($B779,'Nguyên liệu'!$1:$1003,6,0)*E779/100</f>
        <v>0.1045</v>
      </c>
      <c r="J779" s="19">
        <f>VLOOKUP($B779,'Nguyên liệu'!$1:$1003,7,0)*E779/100</f>
        <v>3.8E-3</v>
      </c>
      <c r="K779" s="19">
        <f>VLOOKUP($B779,'Nguyên liệu'!$1:$1003,8,0)*E779/100</f>
        <v>3.8E-3</v>
      </c>
      <c r="L779" s="19">
        <f>VLOOKUP($B779,'Nguyên liệu'!$1:$1003,9,0)*E779/100</f>
        <v>3.7999999999999999E-2</v>
      </c>
      <c r="M779" s="19">
        <f>VLOOKUP($B779,'Nguyên liệu'!$1:$1003,10,0)*E779/100</f>
        <v>0</v>
      </c>
    </row>
    <row r="780" spans="1:13" x14ac:dyDescent="0.25">
      <c r="A780" s="16"/>
      <c r="B780" s="17">
        <v>13005</v>
      </c>
      <c r="C780" s="16" t="str">
        <f>VLOOKUP($B780,'Nguyên liệu'!$1:$1003,2,0)</f>
        <v>Muối</v>
      </c>
      <c r="D780" s="18">
        <v>1</v>
      </c>
      <c r="E780" s="19">
        <f t="shared" si="141"/>
        <v>1</v>
      </c>
      <c r="F780" s="16">
        <f>VLOOKUP($B780,'Nguyên liệu'!$1:$1003,3,0)</f>
        <v>0</v>
      </c>
      <c r="G780" s="19">
        <f>VLOOKUP($B780,'Nguyên liệu'!$1:$1003,4,0)*D780/100</f>
        <v>0</v>
      </c>
      <c r="H780" s="19">
        <f>VLOOKUP($B780,'Nguyên liệu'!$1:$1003,5,0)*E780/100</f>
        <v>0</v>
      </c>
      <c r="I780" s="19">
        <f>VLOOKUP($B780,'Nguyên liệu'!$1:$1003,6,0)*E780/100</f>
        <v>0</v>
      </c>
      <c r="J780" s="19">
        <f>VLOOKUP($B780,'Nguyên liệu'!$1:$1003,7,0)*E780/100</f>
        <v>0</v>
      </c>
      <c r="K780" s="19">
        <f>VLOOKUP($B780,'Nguyên liệu'!$1:$1003,8,0)*E780/100</f>
        <v>0</v>
      </c>
      <c r="L780" s="19">
        <f>VLOOKUP($B780,'Nguyên liệu'!$1:$1003,9,0)*E780/100</f>
        <v>0</v>
      </c>
      <c r="M780" s="19">
        <f>VLOOKUP($B780,'Nguyên liệu'!$1:$1003,10,0)*E780/100</f>
        <v>0</v>
      </c>
    </row>
    <row r="781" spans="1:13" x14ac:dyDescent="0.25">
      <c r="A781" s="16"/>
      <c r="B781" s="20" t="s">
        <v>33</v>
      </c>
      <c r="C781" s="16">
        <f>VLOOKUP($B781,'Nguyên liệu'!$1:$1003,2,0)</f>
        <v>0</v>
      </c>
      <c r="D781" s="21">
        <v>0</v>
      </c>
      <c r="E781" s="19">
        <f t="shared" si="141"/>
        <v>0</v>
      </c>
      <c r="F781" s="16">
        <f>VLOOKUP($B781,'Nguyên liệu'!$1:$1003,3,0)</f>
        <v>0</v>
      </c>
      <c r="G781" s="19">
        <f>VLOOKUP($B781,'Nguyên liệu'!$1:$1003,4,0)*D781/100</f>
        <v>0</v>
      </c>
      <c r="H781" s="19">
        <f>VLOOKUP($B781,'Nguyên liệu'!$1:$1003,5,0)*E781/100</f>
        <v>0</v>
      </c>
      <c r="I781" s="19">
        <f>VLOOKUP($B781,'Nguyên liệu'!$1:$1003,6,0)*E781/100</f>
        <v>0</v>
      </c>
      <c r="J781" s="19">
        <f>VLOOKUP($B781,'Nguyên liệu'!$1:$1003,7,0)*E781/100</f>
        <v>0</v>
      </c>
      <c r="K781" s="19">
        <f>VLOOKUP($B781,'Nguyên liệu'!$1:$1003,8,0)*E781/100</f>
        <v>0</v>
      </c>
      <c r="L781" s="19">
        <f>VLOOKUP($B781,'Nguyên liệu'!$1:$1003,9,0)*E781/100</f>
        <v>0</v>
      </c>
      <c r="M781" s="19">
        <f>VLOOKUP($B781,'Nguyên liệu'!$1:$1003,10,0)*E781/100</f>
        <v>0</v>
      </c>
    </row>
    <row r="782" spans="1:13" x14ac:dyDescent="0.25">
      <c r="A782" s="16"/>
      <c r="B782" s="20" t="s">
        <v>33</v>
      </c>
      <c r="C782" s="16">
        <f>VLOOKUP($B782,'Nguyên liệu'!$1:$1003,2,0)</f>
        <v>0</v>
      </c>
      <c r="D782" s="21">
        <v>0</v>
      </c>
      <c r="E782" s="19">
        <f t="shared" si="141"/>
        <v>0</v>
      </c>
      <c r="F782" s="16">
        <f>VLOOKUP($B782,'Nguyên liệu'!$1:$1003,3,0)</f>
        <v>0</v>
      </c>
      <c r="G782" s="19">
        <f>VLOOKUP($B782,'Nguyên liệu'!$1:$1003,4,0)*D782/100</f>
        <v>0</v>
      </c>
      <c r="H782" s="19">
        <f>VLOOKUP($B782,'Nguyên liệu'!$1:$1003,5,0)*E782/100</f>
        <v>0</v>
      </c>
      <c r="I782" s="19">
        <f>VLOOKUP($B782,'Nguyên liệu'!$1:$1003,6,0)*E782/100</f>
        <v>0</v>
      </c>
      <c r="J782" s="19">
        <f>VLOOKUP($B782,'Nguyên liệu'!$1:$1003,7,0)*E782/100</f>
        <v>0</v>
      </c>
      <c r="K782" s="19">
        <f>VLOOKUP($B782,'Nguyên liệu'!$1:$1003,8,0)*E782/100</f>
        <v>0</v>
      </c>
      <c r="L782" s="19">
        <f>VLOOKUP($B782,'Nguyên liệu'!$1:$1003,9,0)*E782/100</f>
        <v>0</v>
      </c>
      <c r="M782" s="19">
        <f>VLOOKUP($B782,'Nguyên liệu'!$1:$1003,10,0)*E782/100</f>
        <v>0</v>
      </c>
    </row>
    <row r="783" spans="1:13" x14ac:dyDescent="0.25">
      <c r="A783" s="13" t="s">
        <v>724</v>
      </c>
      <c r="B783" s="14"/>
      <c r="C783" s="14" t="str">
        <f>VLOOKUP(A783,Sheet2!$1:$1012,2,0)</f>
        <v>Sinh tố dâu</v>
      </c>
      <c r="D783" s="15">
        <f t="shared" ref="D783:M783" si="142">SUM(D784:D793)</f>
        <v>100</v>
      </c>
      <c r="E783" s="15">
        <f t="shared" si="142"/>
        <v>88</v>
      </c>
      <c r="F783" s="15">
        <f t="shared" si="142"/>
        <v>15</v>
      </c>
      <c r="G783" s="15">
        <f t="shared" si="142"/>
        <v>73.400000000000006</v>
      </c>
      <c r="H783" s="15">
        <f t="shared" si="142"/>
        <v>1.224</v>
      </c>
      <c r="I783" s="15">
        <f t="shared" si="142"/>
        <v>1.224</v>
      </c>
      <c r="J783" s="15">
        <f t="shared" si="142"/>
        <v>0.27200000000000002</v>
      </c>
      <c r="K783" s="15">
        <f t="shared" si="142"/>
        <v>0.27200000000000002</v>
      </c>
      <c r="L783" s="15">
        <f t="shared" si="142"/>
        <v>2.72</v>
      </c>
      <c r="M783" s="15">
        <f t="shared" si="142"/>
        <v>0</v>
      </c>
    </row>
    <row r="784" spans="1:13" x14ac:dyDescent="0.25">
      <c r="A784" s="16"/>
      <c r="B784" s="17">
        <v>5009</v>
      </c>
      <c r="C784" s="16" t="str">
        <f>VLOOKUP($B784,'Nguyên liệu'!$1:$1003,2,0)</f>
        <v>Dâu tây</v>
      </c>
      <c r="D784" s="18">
        <v>80</v>
      </c>
      <c r="E784" s="19">
        <f t="shared" ref="E784:E793" si="143">D784*(100-F784)%</f>
        <v>68</v>
      </c>
      <c r="F784" s="16">
        <f>VLOOKUP($B784,'Nguyên liệu'!$1:$1003,3,0)</f>
        <v>15</v>
      </c>
      <c r="G784" s="19">
        <f>VLOOKUP($B784,'Nguyên liệu'!$1:$1003,4,0)*D784/100</f>
        <v>34.4</v>
      </c>
      <c r="H784" s="19">
        <f>VLOOKUP($B784,'Nguyên liệu'!$1:$1003,5,0)*E784/100</f>
        <v>1.224</v>
      </c>
      <c r="I784" s="19">
        <f>VLOOKUP($B784,'Nguyên liệu'!$1:$1003,6,0)*E784/100</f>
        <v>1.224</v>
      </c>
      <c r="J784" s="19">
        <f>VLOOKUP($B784,'Nguyên liệu'!$1:$1003,7,0)*E784/100</f>
        <v>0.27200000000000002</v>
      </c>
      <c r="K784" s="19">
        <f>VLOOKUP($B784,'Nguyên liệu'!$1:$1003,8,0)*E784/100</f>
        <v>0.27200000000000002</v>
      </c>
      <c r="L784" s="19">
        <f>VLOOKUP($B784,'Nguyên liệu'!$1:$1003,9,0)*E784/100</f>
        <v>2.72</v>
      </c>
      <c r="M784" s="19">
        <f>VLOOKUP($B784,'Nguyên liệu'!$1:$1003,10,0)*E784/100</f>
        <v>0</v>
      </c>
    </row>
    <row r="785" spans="1:13" x14ac:dyDescent="0.25">
      <c r="A785" s="16"/>
      <c r="B785" s="17">
        <v>12013</v>
      </c>
      <c r="C785" s="16" t="str">
        <f>VLOOKUP($B785,'Nguyên liệu'!$1:$1003,2,0)</f>
        <v>Đường cát</v>
      </c>
      <c r="D785" s="18">
        <v>10</v>
      </c>
      <c r="E785" s="19">
        <f t="shared" si="143"/>
        <v>10</v>
      </c>
      <c r="F785" s="16">
        <f>VLOOKUP($B785,'Nguyên liệu'!$1:$1003,3,0)</f>
        <v>0</v>
      </c>
      <c r="G785" s="19">
        <f>VLOOKUP($B785,'Nguyên liệu'!$1:$1003,4,0)*D785/100</f>
        <v>39</v>
      </c>
      <c r="H785" s="19">
        <f>VLOOKUP($B785,'Nguyên liệu'!$1:$1003,5,0)*E785/100</f>
        <v>0</v>
      </c>
      <c r="I785" s="19">
        <f>VLOOKUP($B785,'Nguyên liệu'!$1:$1003,6,0)*E785/100</f>
        <v>0</v>
      </c>
      <c r="J785" s="19">
        <f>VLOOKUP($B785,'Nguyên liệu'!$1:$1003,7,0)*E785/100</f>
        <v>0</v>
      </c>
      <c r="K785" s="19">
        <f>VLOOKUP($B785,'Nguyên liệu'!$1:$1003,8,0)*E785/100</f>
        <v>0</v>
      </c>
      <c r="L785" s="19">
        <f>VLOOKUP($B785,'Nguyên liệu'!$1:$1003,9,0)*E785/100</f>
        <v>0</v>
      </c>
      <c r="M785" s="19">
        <f>VLOOKUP($B785,'Nguyên liệu'!$1:$1003,10,0)*E785/100</f>
        <v>0</v>
      </c>
    </row>
    <row r="786" spans="1:13" x14ac:dyDescent="0.25">
      <c r="A786" s="16"/>
      <c r="B786" s="17">
        <v>1000</v>
      </c>
      <c r="C786" s="16" t="str">
        <f>VLOOKUP($B786,'Nguyên liệu'!$1:$1003,2,0)</f>
        <v>Nước</v>
      </c>
      <c r="D786" s="18">
        <v>10</v>
      </c>
      <c r="E786" s="19">
        <f t="shared" si="143"/>
        <v>10</v>
      </c>
      <c r="F786" s="16">
        <f>VLOOKUP($B786,'Nguyên liệu'!$1:$1003,3,0)</f>
        <v>0</v>
      </c>
      <c r="G786" s="19">
        <f>VLOOKUP($B786,'Nguyên liệu'!$1:$1003,4,0)*D786/100</f>
        <v>0</v>
      </c>
      <c r="H786" s="19">
        <f>VLOOKUP($B786,'Nguyên liệu'!$1:$1003,5,0)*E786/100</f>
        <v>0</v>
      </c>
      <c r="I786" s="19">
        <f>VLOOKUP($B786,'Nguyên liệu'!$1:$1003,6,0)*E786/100</f>
        <v>0</v>
      </c>
      <c r="J786" s="19">
        <f>VLOOKUP($B786,'Nguyên liệu'!$1:$1003,7,0)*E786/100</f>
        <v>0</v>
      </c>
      <c r="K786" s="19">
        <f>VLOOKUP($B786,'Nguyên liệu'!$1:$1003,8,0)*E786/100</f>
        <v>0</v>
      </c>
      <c r="L786" s="19">
        <f>VLOOKUP($B786,'Nguyên liệu'!$1:$1003,9,0)*E786/100</f>
        <v>0</v>
      </c>
      <c r="M786" s="19">
        <f>VLOOKUP($B786,'Nguyên liệu'!$1:$1003,10,0)*E786/100</f>
        <v>0</v>
      </c>
    </row>
    <row r="787" spans="1:13" x14ac:dyDescent="0.25">
      <c r="A787" s="16"/>
      <c r="B787" s="17" t="s">
        <v>33</v>
      </c>
      <c r="C787" s="16">
        <f>VLOOKUP($B787,'Nguyên liệu'!$1:$1003,2,0)</f>
        <v>0</v>
      </c>
      <c r="D787" s="18">
        <v>0</v>
      </c>
      <c r="E787" s="19">
        <f t="shared" si="143"/>
        <v>0</v>
      </c>
      <c r="F787" s="16">
        <f>VLOOKUP($B787,'Nguyên liệu'!$1:$1003,3,0)</f>
        <v>0</v>
      </c>
      <c r="G787" s="19">
        <f>VLOOKUP($B787,'Nguyên liệu'!$1:$1003,4,0)*D787/100</f>
        <v>0</v>
      </c>
      <c r="H787" s="19">
        <f>VLOOKUP($B787,'Nguyên liệu'!$1:$1003,5,0)*E787/100</f>
        <v>0</v>
      </c>
      <c r="I787" s="19">
        <f>VLOOKUP($B787,'Nguyên liệu'!$1:$1003,6,0)*E787/100</f>
        <v>0</v>
      </c>
      <c r="J787" s="19">
        <f>VLOOKUP($B787,'Nguyên liệu'!$1:$1003,7,0)*E787/100</f>
        <v>0</v>
      </c>
      <c r="K787" s="19">
        <f>VLOOKUP($B787,'Nguyên liệu'!$1:$1003,8,0)*E787/100</f>
        <v>0</v>
      </c>
      <c r="L787" s="19">
        <f>VLOOKUP($B787,'Nguyên liệu'!$1:$1003,9,0)*E787/100</f>
        <v>0</v>
      </c>
      <c r="M787" s="19">
        <f>VLOOKUP($B787,'Nguyên liệu'!$1:$1003,10,0)*E787/100</f>
        <v>0</v>
      </c>
    </row>
    <row r="788" spans="1:13" x14ac:dyDescent="0.25">
      <c r="A788" s="16"/>
      <c r="B788" s="20" t="s">
        <v>33</v>
      </c>
      <c r="C788" s="16">
        <f>VLOOKUP($B788,'Nguyên liệu'!$1:$1003,2,0)</f>
        <v>0</v>
      </c>
      <c r="D788" s="21">
        <v>0</v>
      </c>
      <c r="E788" s="19">
        <f t="shared" si="143"/>
        <v>0</v>
      </c>
      <c r="F788" s="16">
        <f>VLOOKUP($B788,'Nguyên liệu'!$1:$1003,3,0)</f>
        <v>0</v>
      </c>
      <c r="G788" s="19">
        <f>VLOOKUP($B788,'Nguyên liệu'!$1:$1003,4,0)*D788/100</f>
        <v>0</v>
      </c>
      <c r="H788" s="19">
        <f>VLOOKUP($B788,'Nguyên liệu'!$1:$1003,5,0)*E788/100</f>
        <v>0</v>
      </c>
      <c r="I788" s="19">
        <f>VLOOKUP($B788,'Nguyên liệu'!$1:$1003,6,0)*E788/100</f>
        <v>0</v>
      </c>
      <c r="J788" s="19">
        <f>VLOOKUP($B788,'Nguyên liệu'!$1:$1003,7,0)*E788/100</f>
        <v>0</v>
      </c>
      <c r="K788" s="19">
        <f>VLOOKUP($B788,'Nguyên liệu'!$1:$1003,8,0)*E788/100</f>
        <v>0</v>
      </c>
      <c r="L788" s="19">
        <f>VLOOKUP($B788,'Nguyên liệu'!$1:$1003,9,0)*E788/100</f>
        <v>0</v>
      </c>
      <c r="M788" s="19">
        <f>VLOOKUP($B788,'Nguyên liệu'!$1:$1003,10,0)*E788/100</f>
        <v>0</v>
      </c>
    </row>
    <row r="789" spans="1:13" x14ac:dyDescent="0.25">
      <c r="A789" s="16"/>
      <c r="B789" s="20" t="s">
        <v>33</v>
      </c>
      <c r="C789" s="16">
        <f>VLOOKUP($B789,'Nguyên liệu'!$1:$1003,2,0)</f>
        <v>0</v>
      </c>
      <c r="D789" s="21">
        <v>0</v>
      </c>
      <c r="E789" s="19">
        <f t="shared" si="143"/>
        <v>0</v>
      </c>
      <c r="F789" s="16">
        <f>VLOOKUP($B789,'Nguyên liệu'!$1:$1003,3,0)</f>
        <v>0</v>
      </c>
      <c r="G789" s="19">
        <f>VLOOKUP($B789,'Nguyên liệu'!$1:$1003,4,0)*D789/100</f>
        <v>0</v>
      </c>
      <c r="H789" s="19">
        <f>VLOOKUP($B789,'Nguyên liệu'!$1:$1003,5,0)*E789/100</f>
        <v>0</v>
      </c>
      <c r="I789" s="19">
        <f>VLOOKUP($B789,'Nguyên liệu'!$1:$1003,6,0)*E789/100</f>
        <v>0</v>
      </c>
      <c r="J789" s="19">
        <f>VLOOKUP($B789,'Nguyên liệu'!$1:$1003,7,0)*E789/100</f>
        <v>0</v>
      </c>
      <c r="K789" s="19">
        <f>VLOOKUP($B789,'Nguyên liệu'!$1:$1003,8,0)*E789/100</f>
        <v>0</v>
      </c>
      <c r="L789" s="19">
        <f>VLOOKUP($B789,'Nguyên liệu'!$1:$1003,9,0)*E789/100</f>
        <v>0</v>
      </c>
      <c r="M789" s="19">
        <f>VLOOKUP($B789,'Nguyên liệu'!$1:$1003,10,0)*E789/100</f>
        <v>0</v>
      </c>
    </row>
    <row r="790" spans="1:13" x14ac:dyDescent="0.25">
      <c r="A790" s="16"/>
      <c r="B790" s="20" t="s">
        <v>33</v>
      </c>
      <c r="C790" s="16">
        <f>VLOOKUP($B790,'Nguyên liệu'!$1:$1003,2,0)</f>
        <v>0</v>
      </c>
      <c r="D790" s="21">
        <v>0</v>
      </c>
      <c r="E790" s="19">
        <f t="shared" si="143"/>
        <v>0</v>
      </c>
      <c r="F790" s="16">
        <f>VLOOKUP($B790,'Nguyên liệu'!$1:$1003,3,0)</f>
        <v>0</v>
      </c>
      <c r="G790" s="19">
        <f>VLOOKUP($B790,'Nguyên liệu'!$1:$1003,4,0)*D790/100</f>
        <v>0</v>
      </c>
      <c r="H790" s="19">
        <f>VLOOKUP($B790,'Nguyên liệu'!$1:$1003,5,0)*E790/100</f>
        <v>0</v>
      </c>
      <c r="I790" s="19">
        <f>VLOOKUP($B790,'Nguyên liệu'!$1:$1003,6,0)*E790/100</f>
        <v>0</v>
      </c>
      <c r="J790" s="19">
        <f>VLOOKUP($B790,'Nguyên liệu'!$1:$1003,7,0)*E790/100</f>
        <v>0</v>
      </c>
      <c r="K790" s="19">
        <f>VLOOKUP($B790,'Nguyên liệu'!$1:$1003,8,0)*E790/100</f>
        <v>0</v>
      </c>
      <c r="L790" s="19">
        <f>VLOOKUP($B790,'Nguyên liệu'!$1:$1003,9,0)*E790/100</f>
        <v>0</v>
      </c>
      <c r="M790" s="19">
        <f>VLOOKUP($B790,'Nguyên liệu'!$1:$1003,10,0)*E790/100</f>
        <v>0</v>
      </c>
    </row>
    <row r="791" spans="1:13" x14ac:dyDescent="0.25">
      <c r="A791" s="16"/>
      <c r="B791" s="20" t="s">
        <v>33</v>
      </c>
      <c r="C791" s="16">
        <f>VLOOKUP($B791,'Nguyên liệu'!$1:$1003,2,0)</f>
        <v>0</v>
      </c>
      <c r="D791" s="21">
        <v>0</v>
      </c>
      <c r="E791" s="19">
        <f t="shared" si="143"/>
        <v>0</v>
      </c>
      <c r="F791" s="16">
        <f>VLOOKUP($B791,'Nguyên liệu'!$1:$1003,3,0)</f>
        <v>0</v>
      </c>
      <c r="G791" s="19">
        <f>VLOOKUP($B791,'Nguyên liệu'!$1:$1003,4,0)*D791/100</f>
        <v>0</v>
      </c>
      <c r="H791" s="19">
        <f>VLOOKUP($B791,'Nguyên liệu'!$1:$1003,5,0)*E791/100</f>
        <v>0</v>
      </c>
      <c r="I791" s="19">
        <f>VLOOKUP($B791,'Nguyên liệu'!$1:$1003,6,0)*E791/100</f>
        <v>0</v>
      </c>
      <c r="J791" s="19">
        <f>VLOOKUP($B791,'Nguyên liệu'!$1:$1003,7,0)*E791/100</f>
        <v>0</v>
      </c>
      <c r="K791" s="19">
        <f>VLOOKUP($B791,'Nguyên liệu'!$1:$1003,8,0)*E791/100</f>
        <v>0</v>
      </c>
      <c r="L791" s="19">
        <f>VLOOKUP($B791,'Nguyên liệu'!$1:$1003,9,0)*E791/100</f>
        <v>0</v>
      </c>
      <c r="M791" s="19">
        <f>VLOOKUP($B791,'Nguyên liệu'!$1:$1003,10,0)*E791/100</f>
        <v>0</v>
      </c>
    </row>
    <row r="792" spans="1:13" x14ac:dyDescent="0.25">
      <c r="A792" s="16"/>
      <c r="B792" s="20" t="s">
        <v>33</v>
      </c>
      <c r="C792" s="16">
        <f>VLOOKUP($B792,'Nguyên liệu'!$1:$1003,2,0)</f>
        <v>0</v>
      </c>
      <c r="D792" s="21">
        <v>0</v>
      </c>
      <c r="E792" s="19">
        <f t="shared" si="143"/>
        <v>0</v>
      </c>
      <c r="F792" s="16">
        <f>VLOOKUP($B792,'Nguyên liệu'!$1:$1003,3,0)</f>
        <v>0</v>
      </c>
      <c r="G792" s="19">
        <f>VLOOKUP($B792,'Nguyên liệu'!$1:$1003,4,0)*D792/100</f>
        <v>0</v>
      </c>
      <c r="H792" s="19">
        <f>VLOOKUP($B792,'Nguyên liệu'!$1:$1003,5,0)*E792/100</f>
        <v>0</v>
      </c>
      <c r="I792" s="19">
        <f>VLOOKUP($B792,'Nguyên liệu'!$1:$1003,6,0)*E792/100</f>
        <v>0</v>
      </c>
      <c r="J792" s="19">
        <f>VLOOKUP($B792,'Nguyên liệu'!$1:$1003,7,0)*E792/100</f>
        <v>0</v>
      </c>
      <c r="K792" s="19">
        <f>VLOOKUP($B792,'Nguyên liệu'!$1:$1003,8,0)*E792/100</f>
        <v>0</v>
      </c>
      <c r="L792" s="19">
        <f>VLOOKUP($B792,'Nguyên liệu'!$1:$1003,9,0)*E792/100</f>
        <v>0</v>
      </c>
      <c r="M792" s="19">
        <f>VLOOKUP($B792,'Nguyên liệu'!$1:$1003,10,0)*E792/100</f>
        <v>0</v>
      </c>
    </row>
    <row r="793" spans="1:13" x14ac:dyDescent="0.25">
      <c r="A793" s="16"/>
      <c r="B793" s="20" t="s">
        <v>33</v>
      </c>
      <c r="C793" s="16">
        <f>VLOOKUP($B793,'Nguyên liệu'!$1:$1003,2,0)</f>
        <v>0</v>
      </c>
      <c r="D793" s="21">
        <v>0</v>
      </c>
      <c r="E793" s="19">
        <f t="shared" si="143"/>
        <v>0</v>
      </c>
      <c r="F793" s="16">
        <f>VLOOKUP($B793,'Nguyên liệu'!$1:$1003,3,0)</f>
        <v>0</v>
      </c>
      <c r="G793" s="19">
        <f>VLOOKUP($B793,'Nguyên liệu'!$1:$1003,4,0)*D793/100</f>
        <v>0</v>
      </c>
      <c r="H793" s="19">
        <f>VLOOKUP($B793,'Nguyên liệu'!$1:$1003,5,0)*E793/100</f>
        <v>0</v>
      </c>
      <c r="I793" s="19">
        <f>VLOOKUP($B793,'Nguyên liệu'!$1:$1003,6,0)*E793/100</f>
        <v>0</v>
      </c>
      <c r="J793" s="19">
        <f>VLOOKUP($B793,'Nguyên liệu'!$1:$1003,7,0)*E793/100</f>
        <v>0</v>
      </c>
      <c r="K793" s="19">
        <f>VLOOKUP($B793,'Nguyên liệu'!$1:$1003,8,0)*E793/100</f>
        <v>0</v>
      </c>
      <c r="L793" s="19">
        <f>VLOOKUP($B793,'Nguyên liệu'!$1:$1003,9,0)*E793/100</f>
        <v>0</v>
      </c>
      <c r="M793" s="19">
        <f>VLOOKUP($B793,'Nguyên liệu'!$1:$1003,10,0)*E793/100</f>
        <v>0</v>
      </c>
    </row>
    <row r="794" spans="1:13" x14ac:dyDescent="0.25">
      <c r="A794" s="13" t="s">
        <v>726</v>
      </c>
      <c r="B794" s="14"/>
      <c r="C794" s="14" t="str">
        <f>VLOOKUP(A794,Sheet2!$1:$1012,2,0)</f>
        <v xml:space="preserve">Bưởi </v>
      </c>
      <c r="D794" s="15">
        <f t="shared" ref="D794:M794" si="144">SUM(D795:D804)</f>
        <v>100</v>
      </c>
      <c r="E794" s="15">
        <f t="shared" si="144"/>
        <v>65</v>
      </c>
      <c r="F794" s="15">
        <f t="shared" si="144"/>
        <v>35</v>
      </c>
      <c r="G794" s="15">
        <f t="shared" si="144"/>
        <v>30</v>
      </c>
      <c r="H794" s="15">
        <f t="shared" si="144"/>
        <v>0.13</v>
      </c>
      <c r="I794" s="15">
        <f t="shared" si="144"/>
        <v>0.13</v>
      </c>
      <c r="J794" s="15">
        <f t="shared" si="144"/>
        <v>0</v>
      </c>
      <c r="K794" s="15">
        <f t="shared" si="144"/>
        <v>0</v>
      </c>
      <c r="L794" s="15">
        <f t="shared" si="144"/>
        <v>0.45500000000000002</v>
      </c>
      <c r="M794" s="15">
        <f t="shared" si="144"/>
        <v>0</v>
      </c>
    </row>
    <row r="795" spans="1:13" x14ac:dyDescent="0.25">
      <c r="A795" s="16"/>
      <c r="B795" s="17">
        <v>5001</v>
      </c>
      <c r="C795" s="16" t="str">
        <f>VLOOKUP($B795,'Nguyên liệu'!$1:$1003,2,0)</f>
        <v>Bưởi</v>
      </c>
      <c r="D795" s="18">
        <v>100</v>
      </c>
      <c r="E795" s="19">
        <f t="shared" ref="E795:E804" si="145">D795*(100-F795)%</f>
        <v>65</v>
      </c>
      <c r="F795" s="16">
        <f>VLOOKUP($B795,'Nguyên liệu'!$1:$1003,3,0)</f>
        <v>35</v>
      </c>
      <c r="G795" s="19">
        <f>VLOOKUP($B795,'Nguyên liệu'!$1:$1003,4,0)*D795/100</f>
        <v>30</v>
      </c>
      <c r="H795" s="19">
        <f>VLOOKUP($B795,'Nguyên liệu'!$1:$1003,5,0)*E795/100</f>
        <v>0.13</v>
      </c>
      <c r="I795" s="19">
        <f>VLOOKUP($B795,'Nguyên liệu'!$1:$1003,6,0)*E795/100</f>
        <v>0.13</v>
      </c>
      <c r="J795" s="19">
        <f>VLOOKUP($B795,'Nguyên liệu'!$1:$1003,7,0)*E795/100</f>
        <v>0</v>
      </c>
      <c r="K795" s="19">
        <f>VLOOKUP($B795,'Nguyên liệu'!$1:$1003,8,0)*E795/100</f>
        <v>0</v>
      </c>
      <c r="L795" s="19">
        <f>VLOOKUP($B795,'Nguyên liệu'!$1:$1003,9,0)*E795/100</f>
        <v>0.45500000000000002</v>
      </c>
      <c r="M795" s="19">
        <f>VLOOKUP($B795,'Nguyên liệu'!$1:$1003,10,0)*E795/100</f>
        <v>0</v>
      </c>
    </row>
    <row r="796" spans="1:13" x14ac:dyDescent="0.25">
      <c r="A796" s="16"/>
      <c r="B796" s="17" t="s">
        <v>33</v>
      </c>
      <c r="C796" s="16">
        <f>VLOOKUP($B796,'Nguyên liệu'!$1:$1003,2,0)</f>
        <v>0</v>
      </c>
      <c r="D796" s="18">
        <v>0</v>
      </c>
      <c r="E796" s="19">
        <f t="shared" si="145"/>
        <v>0</v>
      </c>
      <c r="F796" s="16">
        <f>VLOOKUP($B796,'Nguyên liệu'!$1:$1003,3,0)</f>
        <v>0</v>
      </c>
      <c r="G796" s="19">
        <f>VLOOKUP($B796,'Nguyên liệu'!$1:$1003,4,0)*D796/100</f>
        <v>0</v>
      </c>
      <c r="H796" s="19">
        <f>VLOOKUP($B796,'Nguyên liệu'!$1:$1003,5,0)*E796/100</f>
        <v>0</v>
      </c>
      <c r="I796" s="19">
        <f>VLOOKUP($B796,'Nguyên liệu'!$1:$1003,6,0)*E796/100</f>
        <v>0</v>
      </c>
      <c r="J796" s="19">
        <f>VLOOKUP($B796,'Nguyên liệu'!$1:$1003,7,0)*E796/100</f>
        <v>0</v>
      </c>
      <c r="K796" s="19">
        <f>VLOOKUP($B796,'Nguyên liệu'!$1:$1003,8,0)*E796/100</f>
        <v>0</v>
      </c>
      <c r="L796" s="19">
        <f>VLOOKUP($B796,'Nguyên liệu'!$1:$1003,9,0)*E796/100</f>
        <v>0</v>
      </c>
      <c r="M796" s="19">
        <f>VLOOKUP($B796,'Nguyên liệu'!$1:$1003,10,0)*E796/100</f>
        <v>0</v>
      </c>
    </row>
    <row r="797" spans="1:13" x14ac:dyDescent="0.25">
      <c r="A797" s="16"/>
      <c r="B797" s="17" t="s">
        <v>33</v>
      </c>
      <c r="C797" s="16">
        <f>VLOOKUP($B797,'Nguyên liệu'!$1:$1003,2,0)</f>
        <v>0</v>
      </c>
      <c r="D797" s="18">
        <v>0</v>
      </c>
      <c r="E797" s="19">
        <f t="shared" si="145"/>
        <v>0</v>
      </c>
      <c r="F797" s="16">
        <f>VLOOKUP($B797,'Nguyên liệu'!$1:$1003,3,0)</f>
        <v>0</v>
      </c>
      <c r="G797" s="19">
        <f>VLOOKUP($B797,'Nguyên liệu'!$1:$1003,4,0)*D797/100</f>
        <v>0</v>
      </c>
      <c r="H797" s="19">
        <f>VLOOKUP($B797,'Nguyên liệu'!$1:$1003,5,0)*E797/100</f>
        <v>0</v>
      </c>
      <c r="I797" s="19">
        <f>VLOOKUP($B797,'Nguyên liệu'!$1:$1003,6,0)*E797/100</f>
        <v>0</v>
      </c>
      <c r="J797" s="19">
        <f>VLOOKUP($B797,'Nguyên liệu'!$1:$1003,7,0)*E797/100</f>
        <v>0</v>
      </c>
      <c r="K797" s="19">
        <f>VLOOKUP($B797,'Nguyên liệu'!$1:$1003,8,0)*E797/100</f>
        <v>0</v>
      </c>
      <c r="L797" s="19">
        <f>VLOOKUP($B797,'Nguyên liệu'!$1:$1003,9,0)*E797/100</f>
        <v>0</v>
      </c>
      <c r="M797" s="19">
        <f>VLOOKUP($B797,'Nguyên liệu'!$1:$1003,10,0)*E797/100</f>
        <v>0</v>
      </c>
    </row>
    <row r="798" spans="1:13" x14ac:dyDescent="0.25">
      <c r="A798" s="16"/>
      <c r="B798" s="17" t="s">
        <v>33</v>
      </c>
      <c r="C798" s="16">
        <f>VLOOKUP($B798,'Nguyên liệu'!$1:$1003,2,0)</f>
        <v>0</v>
      </c>
      <c r="D798" s="18">
        <v>0</v>
      </c>
      <c r="E798" s="19">
        <f t="shared" si="145"/>
        <v>0</v>
      </c>
      <c r="F798" s="16">
        <f>VLOOKUP($B798,'Nguyên liệu'!$1:$1003,3,0)</f>
        <v>0</v>
      </c>
      <c r="G798" s="19">
        <f>VLOOKUP($B798,'Nguyên liệu'!$1:$1003,4,0)*D798/100</f>
        <v>0</v>
      </c>
      <c r="H798" s="19">
        <f>VLOOKUP($B798,'Nguyên liệu'!$1:$1003,5,0)*E798/100</f>
        <v>0</v>
      </c>
      <c r="I798" s="19">
        <f>VLOOKUP($B798,'Nguyên liệu'!$1:$1003,6,0)*E798/100</f>
        <v>0</v>
      </c>
      <c r="J798" s="19">
        <f>VLOOKUP($B798,'Nguyên liệu'!$1:$1003,7,0)*E798/100</f>
        <v>0</v>
      </c>
      <c r="K798" s="19">
        <f>VLOOKUP($B798,'Nguyên liệu'!$1:$1003,8,0)*E798/100</f>
        <v>0</v>
      </c>
      <c r="L798" s="19">
        <f>VLOOKUP($B798,'Nguyên liệu'!$1:$1003,9,0)*E798/100</f>
        <v>0</v>
      </c>
      <c r="M798" s="19">
        <f>VLOOKUP($B798,'Nguyên liệu'!$1:$1003,10,0)*E798/100</f>
        <v>0</v>
      </c>
    </row>
    <row r="799" spans="1:13" x14ac:dyDescent="0.25">
      <c r="A799" s="16"/>
      <c r="B799" s="20" t="s">
        <v>33</v>
      </c>
      <c r="C799" s="16">
        <f>VLOOKUP($B799,'Nguyên liệu'!$1:$1003,2,0)</f>
        <v>0</v>
      </c>
      <c r="D799" s="21">
        <v>0</v>
      </c>
      <c r="E799" s="19">
        <f t="shared" si="145"/>
        <v>0</v>
      </c>
      <c r="F799" s="16">
        <f>VLOOKUP($B799,'Nguyên liệu'!$1:$1003,3,0)</f>
        <v>0</v>
      </c>
      <c r="G799" s="19">
        <f>VLOOKUP($B799,'Nguyên liệu'!$1:$1003,4,0)*D799/100</f>
        <v>0</v>
      </c>
      <c r="H799" s="19">
        <f>VLOOKUP($B799,'Nguyên liệu'!$1:$1003,5,0)*E799/100</f>
        <v>0</v>
      </c>
      <c r="I799" s="19">
        <f>VLOOKUP($B799,'Nguyên liệu'!$1:$1003,6,0)*E799/100</f>
        <v>0</v>
      </c>
      <c r="J799" s="19">
        <f>VLOOKUP($B799,'Nguyên liệu'!$1:$1003,7,0)*E799/100</f>
        <v>0</v>
      </c>
      <c r="K799" s="19">
        <f>VLOOKUP($B799,'Nguyên liệu'!$1:$1003,8,0)*E799/100</f>
        <v>0</v>
      </c>
      <c r="L799" s="19">
        <f>VLOOKUP($B799,'Nguyên liệu'!$1:$1003,9,0)*E799/100</f>
        <v>0</v>
      </c>
      <c r="M799" s="19">
        <f>VLOOKUP($B799,'Nguyên liệu'!$1:$1003,10,0)*E799/100</f>
        <v>0</v>
      </c>
    </row>
    <row r="800" spans="1:13" x14ac:dyDescent="0.25">
      <c r="A800" s="16"/>
      <c r="B800" s="20" t="s">
        <v>33</v>
      </c>
      <c r="C800" s="16">
        <f>VLOOKUP($B800,'Nguyên liệu'!$1:$1003,2,0)</f>
        <v>0</v>
      </c>
      <c r="D800" s="21">
        <v>0</v>
      </c>
      <c r="E800" s="19">
        <f t="shared" si="145"/>
        <v>0</v>
      </c>
      <c r="F800" s="16">
        <f>VLOOKUP($B800,'Nguyên liệu'!$1:$1003,3,0)</f>
        <v>0</v>
      </c>
      <c r="G800" s="19">
        <f>VLOOKUP($B800,'Nguyên liệu'!$1:$1003,4,0)*D800/100</f>
        <v>0</v>
      </c>
      <c r="H800" s="19">
        <f>VLOOKUP($B800,'Nguyên liệu'!$1:$1003,5,0)*E800/100</f>
        <v>0</v>
      </c>
      <c r="I800" s="19">
        <f>VLOOKUP($B800,'Nguyên liệu'!$1:$1003,6,0)*E800/100</f>
        <v>0</v>
      </c>
      <c r="J800" s="19">
        <f>VLOOKUP($B800,'Nguyên liệu'!$1:$1003,7,0)*E800/100</f>
        <v>0</v>
      </c>
      <c r="K800" s="19">
        <f>VLOOKUP($B800,'Nguyên liệu'!$1:$1003,8,0)*E800/100</f>
        <v>0</v>
      </c>
      <c r="L800" s="19">
        <f>VLOOKUP($B800,'Nguyên liệu'!$1:$1003,9,0)*E800/100</f>
        <v>0</v>
      </c>
      <c r="M800" s="19">
        <f>VLOOKUP($B800,'Nguyên liệu'!$1:$1003,10,0)*E800/100</f>
        <v>0</v>
      </c>
    </row>
    <row r="801" spans="1:13" x14ac:dyDescent="0.25">
      <c r="A801" s="16"/>
      <c r="B801" s="20" t="s">
        <v>33</v>
      </c>
      <c r="C801" s="16">
        <f>VLOOKUP($B801,'Nguyên liệu'!$1:$1003,2,0)</f>
        <v>0</v>
      </c>
      <c r="D801" s="21">
        <v>0</v>
      </c>
      <c r="E801" s="19">
        <f t="shared" si="145"/>
        <v>0</v>
      </c>
      <c r="F801" s="16">
        <f>VLOOKUP($B801,'Nguyên liệu'!$1:$1003,3,0)</f>
        <v>0</v>
      </c>
      <c r="G801" s="19">
        <f>VLOOKUP($B801,'Nguyên liệu'!$1:$1003,4,0)*D801/100</f>
        <v>0</v>
      </c>
      <c r="H801" s="19">
        <f>VLOOKUP($B801,'Nguyên liệu'!$1:$1003,5,0)*E801/100</f>
        <v>0</v>
      </c>
      <c r="I801" s="19">
        <f>VLOOKUP($B801,'Nguyên liệu'!$1:$1003,6,0)*E801/100</f>
        <v>0</v>
      </c>
      <c r="J801" s="19">
        <f>VLOOKUP($B801,'Nguyên liệu'!$1:$1003,7,0)*E801/100</f>
        <v>0</v>
      </c>
      <c r="K801" s="19">
        <f>VLOOKUP($B801,'Nguyên liệu'!$1:$1003,8,0)*E801/100</f>
        <v>0</v>
      </c>
      <c r="L801" s="19">
        <f>VLOOKUP($B801,'Nguyên liệu'!$1:$1003,9,0)*E801/100</f>
        <v>0</v>
      </c>
      <c r="M801" s="19">
        <f>VLOOKUP($B801,'Nguyên liệu'!$1:$1003,10,0)*E801/100</f>
        <v>0</v>
      </c>
    </row>
    <row r="802" spans="1:13" x14ac:dyDescent="0.25">
      <c r="A802" s="16"/>
      <c r="B802" s="20" t="s">
        <v>33</v>
      </c>
      <c r="C802" s="16">
        <f>VLOOKUP($B802,'Nguyên liệu'!$1:$1003,2,0)</f>
        <v>0</v>
      </c>
      <c r="D802" s="21">
        <v>0</v>
      </c>
      <c r="E802" s="19">
        <f t="shared" si="145"/>
        <v>0</v>
      </c>
      <c r="F802" s="16">
        <f>VLOOKUP($B802,'Nguyên liệu'!$1:$1003,3,0)</f>
        <v>0</v>
      </c>
      <c r="G802" s="19">
        <f>VLOOKUP($B802,'Nguyên liệu'!$1:$1003,4,0)*D802/100</f>
        <v>0</v>
      </c>
      <c r="H802" s="19">
        <f>VLOOKUP($B802,'Nguyên liệu'!$1:$1003,5,0)*E802/100</f>
        <v>0</v>
      </c>
      <c r="I802" s="19">
        <f>VLOOKUP($B802,'Nguyên liệu'!$1:$1003,6,0)*E802/100</f>
        <v>0</v>
      </c>
      <c r="J802" s="19">
        <f>VLOOKUP($B802,'Nguyên liệu'!$1:$1003,7,0)*E802/100</f>
        <v>0</v>
      </c>
      <c r="K802" s="19">
        <f>VLOOKUP($B802,'Nguyên liệu'!$1:$1003,8,0)*E802/100</f>
        <v>0</v>
      </c>
      <c r="L802" s="19">
        <f>VLOOKUP($B802,'Nguyên liệu'!$1:$1003,9,0)*E802/100</f>
        <v>0</v>
      </c>
      <c r="M802" s="19">
        <f>VLOOKUP($B802,'Nguyên liệu'!$1:$1003,10,0)*E802/100</f>
        <v>0</v>
      </c>
    </row>
    <row r="803" spans="1:13" x14ac:dyDescent="0.25">
      <c r="A803" s="16"/>
      <c r="B803" s="20" t="s">
        <v>33</v>
      </c>
      <c r="C803" s="16">
        <f>VLOOKUP($B803,'Nguyên liệu'!$1:$1003,2,0)</f>
        <v>0</v>
      </c>
      <c r="D803" s="21">
        <v>0</v>
      </c>
      <c r="E803" s="19">
        <f t="shared" si="145"/>
        <v>0</v>
      </c>
      <c r="F803" s="16">
        <f>VLOOKUP($B803,'Nguyên liệu'!$1:$1003,3,0)</f>
        <v>0</v>
      </c>
      <c r="G803" s="19">
        <f>VLOOKUP($B803,'Nguyên liệu'!$1:$1003,4,0)*D803/100</f>
        <v>0</v>
      </c>
      <c r="H803" s="19">
        <f>VLOOKUP($B803,'Nguyên liệu'!$1:$1003,5,0)*E803/100</f>
        <v>0</v>
      </c>
      <c r="I803" s="19">
        <f>VLOOKUP($B803,'Nguyên liệu'!$1:$1003,6,0)*E803/100</f>
        <v>0</v>
      </c>
      <c r="J803" s="19">
        <f>VLOOKUP($B803,'Nguyên liệu'!$1:$1003,7,0)*E803/100</f>
        <v>0</v>
      </c>
      <c r="K803" s="19">
        <f>VLOOKUP($B803,'Nguyên liệu'!$1:$1003,8,0)*E803/100</f>
        <v>0</v>
      </c>
      <c r="L803" s="19">
        <f>VLOOKUP($B803,'Nguyên liệu'!$1:$1003,9,0)*E803/100</f>
        <v>0</v>
      </c>
      <c r="M803" s="19">
        <f>VLOOKUP($B803,'Nguyên liệu'!$1:$1003,10,0)*E803/100</f>
        <v>0</v>
      </c>
    </row>
    <row r="804" spans="1:13" x14ac:dyDescent="0.25">
      <c r="A804" s="16"/>
      <c r="B804" s="20" t="s">
        <v>33</v>
      </c>
      <c r="C804" s="16">
        <f>VLOOKUP($B804,'Nguyên liệu'!$1:$1003,2,0)</f>
        <v>0</v>
      </c>
      <c r="D804" s="21">
        <v>0</v>
      </c>
      <c r="E804" s="19">
        <f t="shared" si="145"/>
        <v>0</v>
      </c>
      <c r="F804" s="16">
        <f>VLOOKUP($B804,'Nguyên liệu'!$1:$1003,3,0)</f>
        <v>0</v>
      </c>
      <c r="G804" s="19">
        <f>VLOOKUP($B804,'Nguyên liệu'!$1:$1003,4,0)*D804/100</f>
        <v>0</v>
      </c>
      <c r="H804" s="19">
        <f>VLOOKUP($B804,'Nguyên liệu'!$1:$1003,5,0)*E804/100</f>
        <v>0</v>
      </c>
      <c r="I804" s="19">
        <f>VLOOKUP($B804,'Nguyên liệu'!$1:$1003,6,0)*E804/100</f>
        <v>0</v>
      </c>
      <c r="J804" s="19">
        <f>VLOOKUP($B804,'Nguyên liệu'!$1:$1003,7,0)*E804/100</f>
        <v>0</v>
      </c>
      <c r="K804" s="19">
        <f>VLOOKUP($B804,'Nguyên liệu'!$1:$1003,8,0)*E804/100</f>
        <v>0</v>
      </c>
      <c r="L804" s="19">
        <f>VLOOKUP($B804,'Nguyên liệu'!$1:$1003,9,0)*E804/100</f>
        <v>0</v>
      </c>
      <c r="M804" s="19">
        <f>VLOOKUP($B804,'Nguyên liệu'!$1:$1003,10,0)*E804/100</f>
        <v>0</v>
      </c>
    </row>
    <row r="805" spans="1:13" x14ac:dyDescent="0.25">
      <c r="A805" s="13" t="s">
        <v>728</v>
      </c>
      <c r="B805" s="14"/>
      <c r="C805" s="14" t="str">
        <f>VLOOKUP(A805,Sheet2!$1:$1012,2,0)</f>
        <v>Mít</v>
      </c>
      <c r="D805" s="15">
        <f t="shared" ref="D805:M805" si="146">SUM(D806:D815)</f>
        <v>100</v>
      </c>
      <c r="E805" s="15">
        <f t="shared" si="146"/>
        <v>45</v>
      </c>
      <c r="F805" s="15">
        <f t="shared" si="146"/>
        <v>55</v>
      </c>
      <c r="G805" s="15">
        <f t="shared" si="146"/>
        <v>62</v>
      </c>
      <c r="H805" s="15">
        <f t="shared" si="146"/>
        <v>0.67500000000000004</v>
      </c>
      <c r="I805" s="15">
        <f t="shared" si="146"/>
        <v>0.67500000000000004</v>
      </c>
      <c r="J805" s="15">
        <f t="shared" si="146"/>
        <v>0</v>
      </c>
      <c r="K805" s="15">
        <f t="shared" si="146"/>
        <v>0</v>
      </c>
      <c r="L805" s="15">
        <f t="shared" si="146"/>
        <v>0.54</v>
      </c>
      <c r="M805" s="15">
        <f t="shared" si="146"/>
        <v>0</v>
      </c>
    </row>
    <row r="806" spans="1:13" x14ac:dyDescent="0.25">
      <c r="A806" s="16"/>
      <c r="B806" s="17">
        <v>5030</v>
      </c>
      <c r="C806" s="16" t="str">
        <f>VLOOKUP($B806,'Nguyên liệu'!$1:$1003,2,0)</f>
        <v>Mít mật</v>
      </c>
      <c r="D806" s="18">
        <v>100</v>
      </c>
      <c r="E806" s="19">
        <f t="shared" ref="E806:E815" si="147">D806*(100-F806)%</f>
        <v>45</v>
      </c>
      <c r="F806" s="16">
        <f>VLOOKUP($B806,'Nguyên liệu'!$1:$1003,3,0)</f>
        <v>55</v>
      </c>
      <c r="G806" s="19">
        <f>VLOOKUP($B806,'Nguyên liệu'!$1:$1003,4,0)*D806/100</f>
        <v>62</v>
      </c>
      <c r="H806" s="19">
        <f>VLOOKUP($B806,'Nguyên liệu'!$1:$1003,5,0)*E806/100</f>
        <v>0.67500000000000004</v>
      </c>
      <c r="I806" s="19">
        <f>VLOOKUP($B806,'Nguyên liệu'!$1:$1003,6,0)*E806/100</f>
        <v>0.67500000000000004</v>
      </c>
      <c r="J806" s="19">
        <f>VLOOKUP($B806,'Nguyên liệu'!$1:$1003,7,0)*E806/100</f>
        <v>0</v>
      </c>
      <c r="K806" s="19">
        <f>VLOOKUP($B806,'Nguyên liệu'!$1:$1003,8,0)*E806/100</f>
        <v>0</v>
      </c>
      <c r="L806" s="19">
        <f>VLOOKUP($B806,'Nguyên liệu'!$1:$1003,9,0)*E806/100</f>
        <v>0.54</v>
      </c>
      <c r="M806" s="19">
        <f>VLOOKUP($B806,'Nguyên liệu'!$1:$1003,10,0)*E806/100</f>
        <v>0</v>
      </c>
    </row>
    <row r="807" spans="1:13" x14ac:dyDescent="0.25">
      <c r="A807" s="16"/>
      <c r="B807" s="17" t="s">
        <v>33</v>
      </c>
      <c r="C807" s="16">
        <f>VLOOKUP($B807,'Nguyên liệu'!$1:$1003,2,0)</f>
        <v>0</v>
      </c>
      <c r="D807" s="18">
        <v>0</v>
      </c>
      <c r="E807" s="19">
        <f t="shared" si="147"/>
        <v>0</v>
      </c>
      <c r="F807" s="16">
        <f>VLOOKUP($B807,'Nguyên liệu'!$1:$1003,3,0)</f>
        <v>0</v>
      </c>
      <c r="G807" s="19">
        <f>VLOOKUP($B807,'Nguyên liệu'!$1:$1003,4,0)*D807/100</f>
        <v>0</v>
      </c>
      <c r="H807" s="19">
        <f>VLOOKUP($B807,'Nguyên liệu'!$1:$1003,5,0)*E807/100</f>
        <v>0</v>
      </c>
      <c r="I807" s="19">
        <f>VLOOKUP($B807,'Nguyên liệu'!$1:$1003,6,0)*E807/100</f>
        <v>0</v>
      </c>
      <c r="J807" s="19">
        <f>VLOOKUP($B807,'Nguyên liệu'!$1:$1003,7,0)*E807/100</f>
        <v>0</v>
      </c>
      <c r="K807" s="19">
        <f>VLOOKUP($B807,'Nguyên liệu'!$1:$1003,8,0)*E807/100</f>
        <v>0</v>
      </c>
      <c r="L807" s="19">
        <f>VLOOKUP($B807,'Nguyên liệu'!$1:$1003,9,0)*E807/100</f>
        <v>0</v>
      </c>
      <c r="M807" s="19">
        <f>VLOOKUP($B807,'Nguyên liệu'!$1:$1003,10,0)*E807/100</f>
        <v>0</v>
      </c>
    </row>
    <row r="808" spans="1:13" x14ac:dyDescent="0.25">
      <c r="A808" s="16"/>
      <c r="B808" s="17" t="s">
        <v>33</v>
      </c>
      <c r="C808" s="16">
        <f>VLOOKUP($B808,'Nguyên liệu'!$1:$1003,2,0)</f>
        <v>0</v>
      </c>
      <c r="D808" s="18">
        <v>0</v>
      </c>
      <c r="E808" s="19">
        <f t="shared" si="147"/>
        <v>0</v>
      </c>
      <c r="F808" s="16">
        <f>VLOOKUP($B808,'Nguyên liệu'!$1:$1003,3,0)</f>
        <v>0</v>
      </c>
      <c r="G808" s="19">
        <f>VLOOKUP($B808,'Nguyên liệu'!$1:$1003,4,0)*D808/100</f>
        <v>0</v>
      </c>
      <c r="H808" s="19">
        <f>VLOOKUP($B808,'Nguyên liệu'!$1:$1003,5,0)*E808/100</f>
        <v>0</v>
      </c>
      <c r="I808" s="19">
        <f>VLOOKUP($B808,'Nguyên liệu'!$1:$1003,6,0)*E808/100</f>
        <v>0</v>
      </c>
      <c r="J808" s="19">
        <f>VLOOKUP($B808,'Nguyên liệu'!$1:$1003,7,0)*E808/100</f>
        <v>0</v>
      </c>
      <c r="K808" s="19">
        <f>VLOOKUP($B808,'Nguyên liệu'!$1:$1003,8,0)*E808/100</f>
        <v>0</v>
      </c>
      <c r="L808" s="19">
        <f>VLOOKUP($B808,'Nguyên liệu'!$1:$1003,9,0)*E808/100</f>
        <v>0</v>
      </c>
      <c r="M808" s="19">
        <f>VLOOKUP($B808,'Nguyên liệu'!$1:$1003,10,0)*E808/100</f>
        <v>0</v>
      </c>
    </row>
    <row r="809" spans="1:13" x14ac:dyDescent="0.25">
      <c r="A809" s="16"/>
      <c r="B809" s="17" t="s">
        <v>33</v>
      </c>
      <c r="C809" s="16">
        <f>VLOOKUP($B809,'Nguyên liệu'!$1:$1003,2,0)</f>
        <v>0</v>
      </c>
      <c r="D809" s="18">
        <v>0</v>
      </c>
      <c r="E809" s="19">
        <f t="shared" si="147"/>
        <v>0</v>
      </c>
      <c r="F809" s="16">
        <f>VLOOKUP($B809,'Nguyên liệu'!$1:$1003,3,0)</f>
        <v>0</v>
      </c>
      <c r="G809" s="19">
        <f>VLOOKUP($B809,'Nguyên liệu'!$1:$1003,4,0)*D809/100</f>
        <v>0</v>
      </c>
      <c r="H809" s="19">
        <f>VLOOKUP($B809,'Nguyên liệu'!$1:$1003,5,0)*E809/100</f>
        <v>0</v>
      </c>
      <c r="I809" s="19">
        <f>VLOOKUP($B809,'Nguyên liệu'!$1:$1003,6,0)*E809/100</f>
        <v>0</v>
      </c>
      <c r="J809" s="19">
        <f>VLOOKUP($B809,'Nguyên liệu'!$1:$1003,7,0)*E809/100</f>
        <v>0</v>
      </c>
      <c r="K809" s="19">
        <f>VLOOKUP($B809,'Nguyên liệu'!$1:$1003,8,0)*E809/100</f>
        <v>0</v>
      </c>
      <c r="L809" s="19">
        <f>VLOOKUP($B809,'Nguyên liệu'!$1:$1003,9,0)*E809/100</f>
        <v>0</v>
      </c>
      <c r="M809" s="19">
        <f>VLOOKUP($B809,'Nguyên liệu'!$1:$1003,10,0)*E809/100</f>
        <v>0</v>
      </c>
    </row>
    <row r="810" spans="1:13" x14ac:dyDescent="0.25">
      <c r="A810" s="16"/>
      <c r="B810" s="20" t="s">
        <v>33</v>
      </c>
      <c r="C810" s="16">
        <f>VLOOKUP($B810,'Nguyên liệu'!$1:$1003,2,0)</f>
        <v>0</v>
      </c>
      <c r="D810" s="21">
        <v>0</v>
      </c>
      <c r="E810" s="19">
        <f t="shared" si="147"/>
        <v>0</v>
      </c>
      <c r="F810" s="16">
        <f>VLOOKUP($B810,'Nguyên liệu'!$1:$1003,3,0)</f>
        <v>0</v>
      </c>
      <c r="G810" s="19">
        <f>VLOOKUP($B810,'Nguyên liệu'!$1:$1003,4,0)*D810/100</f>
        <v>0</v>
      </c>
      <c r="H810" s="19">
        <f>VLOOKUP($B810,'Nguyên liệu'!$1:$1003,5,0)*E810/100</f>
        <v>0</v>
      </c>
      <c r="I810" s="19">
        <f>VLOOKUP($B810,'Nguyên liệu'!$1:$1003,6,0)*E810/100</f>
        <v>0</v>
      </c>
      <c r="J810" s="19">
        <f>VLOOKUP($B810,'Nguyên liệu'!$1:$1003,7,0)*E810/100</f>
        <v>0</v>
      </c>
      <c r="K810" s="19">
        <f>VLOOKUP($B810,'Nguyên liệu'!$1:$1003,8,0)*E810/100</f>
        <v>0</v>
      </c>
      <c r="L810" s="19">
        <f>VLOOKUP($B810,'Nguyên liệu'!$1:$1003,9,0)*E810/100</f>
        <v>0</v>
      </c>
      <c r="M810" s="19">
        <f>VLOOKUP($B810,'Nguyên liệu'!$1:$1003,10,0)*E810/100</f>
        <v>0</v>
      </c>
    </row>
    <row r="811" spans="1:13" x14ac:dyDescent="0.25">
      <c r="A811" s="16"/>
      <c r="B811" s="20" t="s">
        <v>33</v>
      </c>
      <c r="C811" s="16">
        <f>VLOOKUP($B811,'Nguyên liệu'!$1:$1003,2,0)</f>
        <v>0</v>
      </c>
      <c r="D811" s="21">
        <v>0</v>
      </c>
      <c r="E811" s="19">
        <f t="shared" si="147"/>
        <v>0</v>
      </c>
      <c r="F811" s="16">
        <f>VLOOKUP($B811,'Nguyên liệu'!$1:$1003,3,0)</f>
        <v>0</v>
      </c>
      <c r="G811" s="19">
        <f>VLOOKUP($B811,'Nguyên liệu'!$1:$1003,4,0)*D811/100</f>
        <v>0</v>
      </c>
      <c r="H811" s="19">
        <f>VLOOKUP($B811,'Nguyên liệu'!$1:$1003,5,0)*E811/100</f>
        <v>0</v>
      </c>
      <c r="I811" s="19">
        <f>VLOOKUP($B811,'Nguyên liệu'!$1:$1003,6,0)*E811/100</f>
        <v>0</v>
      </c>
      <c r="J811" s="19">
        <f>VLOOKUP($B811,'Nguyên liệu'!$1:$1003,7,0)*E811/100</f>
        <v>0</v>
      </c>
      <c r="K811" s="19">
        <f>VLOOKUP($B811,'Nguyên liệu'!$1:$1003,8,0)*E811/100</f>
        <v>0</v>
      </c>
      <c r="L811" s="19">
        <f>VLOOKUP($B811,'Nguyên liệu'!$1:$1003,9,0)*E811/100</f>
        <v>0</v>
      </c>
      <c r="M811" s="19">
        <f>VLOOKUP($B811,'Nguyên liệu'!$1:$1003,10,0)*E811/100</f>
        <v>0</v>
      </c>
    </row>
    <row r="812" spans="1:13" x14ac:dyDescent="0.25">
      <c r="A812" s="16"/>
      <c r="B812" s="20" t="s">
        <v>33</v>
      </c>
      <c r="C812" s="16">
        <f>VLOOKUP($B812,'Nguyên liệu'!$1:$1003,2,0)</f>
        <v>0</v>
      </c>
      <c r="D812" s="21">
        <v>0</v>
      </c>
      <c r="E812" s="19">
        <f t="shared" si="147"/>
        <v>0</v>
      </c>
      <c r="F812" s="16">
        <f>VLOOKUP($B812,'Nguyên liệu'!$1:$1003,3,0)</f>
        <v>0</v>
      </c>
      <c r="G812" s="19">
        <f>VLOOKUP($B812,'Nguyên liệu'!$1:$1003,4,0)*D812/100</f>
        <v>0</v>
      </c>
      <c r="H812" s="19">
        <f>VLOOKUP($B812,'Nguyên liệu'!$1:$1003,5,0)*E812/100</f>
        <v>0</v>
      </c>
      <c r="I812" s="19">
        <f>VLOOKUP($B812,'Nguyên liệu'!$1:$1003,6,0)*E812/100</f>
        <v>0</v>
      </c>
      <c r="J812" s="19">
        <f>VLOOKUP($B812,'Nguyên liệu'!$1:$1003,7,0)*E812/100</f>
        <v>0</v>
      </c>
      <c r="K812" s="19">
        <f>VLOOKUP($B812,'Nguyên liệu'!$1:$1003,8,0)*E812/100</f>
        <v>0</v>
      </c>
      <c r="L812" s="19">
        <f>VLOOKUP($B812,'Nguyên liệu'!$1:$1003,9,0)*E812/100</f>
        <v>0</v>
      </c>
      <c r="M812" s="19">
        <f>VLOOKUP($B812,'Nguyên liệu'!$1:$1003,10,0)*E812/100</f>
        <v>0</v>
      </c>
    </row>
    <row r="813" spans="1:13" x14ac:dyDescent="0.25">
      <c r="A813" s="16"/>
      <c r="B813" s="20" t="s">
        <v>33</v>
      </c>
      <c r="C813" s="16">
        <f>VLOOKUP($B813,'Nguyên liệu'!$1:$1003,2,0)</f>
        <v>0</v>
      </c>
      <c r="D813" s="21">
        <v>0</v>
      </c>
      <c r="E813" s="19">
        <f t="shared" si="147"/>
        <v>0</v>
      </c>
      <c r="F813" s="16">
        <f>VLOOKUP($B813,'Nguyên liệu'!$1:$1003,3,0)</f>
        <v>0</v>
      </c>
      <c r="G813" s="19">
        <f>VLOOKUP($B813,'Nguyên liệu'!$1:$1003,4,0)*D813/100</f>
        <v>0</v>
      </c>
      <c r="H813" s="19">
        <f>VLOOKUP($B813,'Nguyên liệu'!$1:$1003,5,0)*E813/100</f>
        <v>0</v>
      </c>
      <c r="I813" s="19">
        <f>VLOOKUP($B813,'Nguyên liệu'!$1:$1003,6,0)*E813/100</f>
        <v>0</v>
      </c>
      <c r="J813" s="19">
        <f>VLOOKUP($B813,'Nguyên liệu'!$1:$1003,7,0)*E813/100</f>
        <v>0</v>
      </c>
      <c r="K813" s="19">
        <f>VLOOKUP($B813,'Nguyên liệu'!$1:$1003,8,0)*E813/100</f>
        <v>0</v>
      </c>
      <c r="L813" s="19">
        <f>VLOOKUP($B813,'Nguyên liệu'!$1:$1003,9,0)*E813/100</f>
        <v>0</v>
      </c>
      <c r="M813" s="19">
        <f>VLOOKUP($B813,'Nguyên liệu'!$1:$1003,10,0)*E813/100</f>
        <v>0</v>
      </c>
    </row>
    <row r="814" spans="1:13" x14ac:dyDescent="0.25">
      <c r="A814" s="16"/>
      <c r="B814" s="20" t="s">
        <v>33</v>
      </c>
      <c r="C814" s="16">
        <f>VLOOKUP($B814,'Nguyên liệu'!$1:$1003,2,0)</f>
        <v>0</v>
      </c>
      <c r="D814" s="21">
        <v>0</v>
      </c>
      <c r="E814" s="19">
        <f t="shared" si="147"/>
        <v>0</v>
      </c>
      <c r="F814" s="16">
        <f>VLOOKUP($B814,'Nguyên liệu'!$1:$1003,3,0)</f>
        <v>0</v>
      </c>
      <c r="G814" s="19">
        <f>VLOOKUP($B814,'Nguyên liệu'!$1:$1003,4,0)*D814/100</f>
        <v>0</v>
      </c>
      <c r="H814" s="19">
        <f>VLOOKUP($B814,'Nguyên liệu'!$1:$1003,5,0)*E814/100</f>
        <v>0</v>
      </c>
      <c r="I814" s="19">
        <f>VLOOKUP($B814,'Nguyên liệu'!$1:$1003,6,0)*E814/100</f>
        <v>0</v>
      </c>
      <c r="J814" s="19">
        <f>VLOOKUP($B814,'Nguyên liệu'!$1:$1003,7,0)*E814/100</f>
        <v>0</v>
      </c>
      <c r="K814" s="19">
        <f>VLOOKUP($B814,'Nguyên liệu'!$1:$1003,8,0)*E814/100</f>
        <v>0</v>
      </c>
      <c r="L814" s="19">
        <f>VLOOKUP($B814,'Nguyên liệu'!$1:$1003,9,0)*E814/100</f>
        <v>0</v>
      </c>
      <c r="M814" s="19">
        <f>VLOOKUP($B814,'Nguyên liệu'!$1:$1003,10,0)*E814/100</f>
        <v>0</v>
      </c>
    </row>
    <row r="815" spans="1:13" x14ac:dyDescent="0.25">
      <c r="A815" s="16"/>
      <c r="B815" s="20" t="s">
        <v>33</v>
      </c>
      <c r="C815" s="16">
        <f>VLOOKUP($B815,'Nguyên liệu'!$1:$1003,2,0)</f>
        <v>0</v>
      </c>
      <c r="D815" s="21">
        <v>0</v>
      </c>
      <c r="E815" s="19">
        <f t="shared" si="147"/>
        <v>0</v>
      </c>
      <c r="F815" s="16">
        <f>VLOOKUP($B815,'Nguyên liệu'!$1:$1003,3,0)</f>
        <v>0</v>
      </c>
      <c r="G815" s="19">
        <f>VLOOKUP($B815,'Nguyên liệu'!$1:$1003,4,0)*D815/100</f>
        <v>0</v>
      </c>
      <c r="H815" s="19">
        <f>VLOOKUP($B815,'Nguyên liệu'!$1:$1003,5,0)*E815/100</f>
        <v>0</v>
      </c>
      <c r="I815" s="19">
        <f>VLOOKUP($B815,'Nguyên liệu'!$1:$1003,6,0)*E815/100</f>
        <v>0</v>
      </c>
      <c r="J815" s="19">
        <f>VLOOKUP($B815,'Nguyên liệu'!$1:$1003,7,0)*E815/100</f>
        <v>0</v>
      </c>
      <c r="K815" s="19">
        <f>VLOOKUP($B815,'Nguyên liệu'!$1:$1003,8,0)*E815/100</f>
        <v>0</v>
      </c>
      <c r="L815" s="19">
        <f>VLOOKUP($B815,'Nguyên liệu'!$1:$1003,9,0)*E815/100</f>
        <v>0</v>
      </c>
      <c r="M815" s="19">
        <f>VLOOKUP($B815,'Nguyên liệu'!$1:$1003,10,0)*E815/100</f>
        <v>0</v>
      </c>
    </row>
    <row r="816" spans="1:13" x14ac:dyDescent="0.25">
      <c r="A816" s="13" t="s">
        <v>730</v>
      </c>
      <c r="B816" s="14"/>
      <c r="C816" s="14" t="str">
        <f>VLOOKUP(A816,Sheet2!$1:$1012,2,0)</f>
        <v>Nước chanh</v>
      </c>
      <c r="D816" s="15">
        <f t="shared" ref="D816:M816" si="148">SUM(D817:D826)</f>
        <v>100</v>
      </c>
      <c r="E816" s="15">
        <f t="shared" si="148"/>
        <v>95</v>
      </c>
      <c r="F816" s="15">
        <f t="shared" si="148"/>
        <v>25</v>
      </c>
      <c r="G816" s="15">
        <f t="shared" si="148"/>
        <v>60.15</v>
      </c>
      <c r="H816" s="15">
        <f t="shared" si="148"/>
        <v>0.155</v>
      </c>
      <c r="I816" s="15">
        <f t="shared" si="148"/>
        <v>0.155</v>
      </c>
      <c r="J816" s="15">
        <f t="shared" si="148"/>
        <v>4.4999999999999998E-2</v>
      </c>
      <c r="K816" s="15">
        <f t="shared" si="148"/>
        <v>4.4999999999999998E-2</v>
      </c>
      <c r="L816" s="15">
        <f t="shared" si="148"/>
        <v>1.95</v>
      </c>
      <c r="M816" s="15">
        <f t="shared" si="148"/>
        <v>0</v>
      </c>
    </row>
    <row r="817" spans="1:13" x14ac:dyDescent="0.25">
      <c r="A817" s="16"/>
      <c r="B817" s="17">
        <v>5003</v>
      </c>
      <c r="C817" s="16" t="str">
        <f>VLOOKUP($B817,'Nguyên liệu'!$1:$1003,2,0)</f>
        <v>Chanh</v>
      </c>
      <c r="D817" s="18">
        <v>20</v>
      </c>
      <c r="E817" s="19">
        <f t="shared" ref="E817:E826" si="149">D817*(100-F817)%</f>
        <v>15</v>
      </c>
      <c r="F817" s="16">
        <f>VLOOKUP($B817,'Nguyên liệu'!$1:$1003,3,0)</f>
        <v>25</v>
      </c>
      <c r="G817" s="19">
        <f>VLOOKUP($B817,'Nguyên liệu'!$1:$1003,4,0)*D817/100</f>
        <v>4.8</v>
      </c>
      <c r="H817" s="19">
        <f>VLOOKUP($B817,'Nguyên liệu'!$1:$1003,5,0)*E817/100</f>
        <v>0.13500000000000001</v>
      </c>
      <c r="I817" s="19">
        <f>VLOOKUP($B817,'Nguyên liệu'!$1:$1003,6,0)*E817/100</f>
        <v>0.13500000000000001</v>
      </c>
      <c r="J817" s="19">
        <f>VLOOKUP($B817,'Nguyên liệu'!$1:$1003,7,0)*E817/100</f>
        <v>4.4999999999999998E-2</v>
      </c>
      <c r="K817" s="19">
        <f>VLOOKUP($B817,'Nguyên liệu'!$1:$1003,8,0)*E817/100</f>
        <v>4.4999999999999998E-2</v>
      </c>
      <c r="L817" s="19">
        <f>VLOOKUP($B817,'Nguyên liệu'!$1:$1003,9,0)*E817/100</f>
        <v>1.95</v>
      </c>
      <c r="M817" s="19">
        <f>VLOOKUP($B817,'Nguyên liệu'!$1:$1003,10,0)*E817/100</f>
        <v>0</v>
      </c>
    </row>
    <row r="818" spans="1:13" x14ac:dyDescent="0.25">
      <c r="A818" s="16"/>
      <c r="B818" s="17">
        <v>1000</v>
      </c>
      <c r="C818" s="16" t="str">
        <f>VLOOKUP($B818,'Nguyên liệu'!$1:$1003,2,0)</f>
        <v>Nước</v>
      </c>
      <c r="D818" s="18">
        <v>65</v>
      </c>
      <c r="E818" s="19">
        <f t="shared" si="149"/>
        <v>65</v>
      </c>
      <c r="F818" s="16">
        <f>VLOOKUP($B818,'Nguyên liệu'!$1:$1003,3,0)</f>
        <v>0</v>
      </c>
      <c r="G818" s="19">
        <f>VLOOKUP($B818,'Nguyên liệu'!$1:$1003,4,0)*D818/100</f>
        <v>0</v>
      </c>
      <c r="H818" s="19">
        <f>VLOOKUP($B818,'Nguyên liệu'!$1:$1003,5,0)*E818/100</f>
        <v>0</v>
      </c>
      <c r="I818" s="19">
        <f>VLOOKUP($B818,'Nguyên liệu'!$1:$1003,6,0)*E818/100</f>
        <v>0</v>
      </c>
      <c r="J818" s="19">
        <f>VLOOKUP($B818,'Nguyên liệu'!$1:$1003,7,0)*E818/100</f>
        <v>0</v>
      </c>
      <c r="K818" s="19">
        <f>VLOOKUP($B818,'Nguyên liệu'!$1:$1003,8,0)*E818/100</f>
        <v>0</v>
      </c>
      <c r="L818" s="19">
        <f>VLOOKUP($B818,'Nguyên liệu'!$1:$1003,9,0)*E818/100</f>
        <v>0</v>
      </c>
      <c r="M818" s="19">
        <f>VLOOKUP($B818,'Nguyên liệu'!$1:$1003,10,0)*E818/100</f>
        <v>0</v>
      </c>
    </row>
    <row r="819" spans="1:13" x14ac:dyDescent="0.25">
      <c r="A819" s="16"/>
      <c r="B819" s="17">
        <v>12013</v>
      </c>
      <c r="C819" s="16" t="str">
        <f>VLOOKUP($B819,'Nguyên liệu'!$1:$1003,2,0)</f>
        <v>Đường cát</v>
      </c>
      <c r="D819" s="18">
        <v>10</v>
      </c>
      <c r="E819" s="19">
        <f t="shared" si="149"/>
        <v>10</v>
      </c>
      <c r="F819" s="16">
        <f>VLOOKUP($B819,'Nguyên liệu'!$1:$1003,3,0)</f>
        <v>0</v>
      </c>
      <c r="G819" s="19">
        <f>VLOOKUP($B819,'Nguyên liệu'!$1:$1003,4,0)*D819/100</f>
        <v>39</v>
      </c>
      <c r="H819" s="19">
        <f>VLOOKUP($B819,'Nguyên liệu'!$1:$1003,5,0)*E819/100</f>
        <v>0</v>
      </c>
      <c r="I819" s="19">
        <f>VLOOKUP($B819,'Nguyên liệu'!$1:$1003,6,0)*E819/100</f>
        <v>0</v>
      </c>
      <c r="J819" s="19">
        <f>VLOOKUP($B819,'Nguyên liệu'!$1:$1003,7,0)*E819/100</f>
        <v>0</v>
      </c>
      <c r="K819" s="19">
        <f>VLOOKUP($B819,'Nguyên liệu'!$1:$1003,8,0)*E819/100</f>
        <v>0</v>
      </c>
      <c r="L819" s="19">
        <f>VLOOKUP($B819,'Nguyên liệu'!$1:$1003,9,0)*E819/100</f>
        <v>0</v>
      </c>
      <c r="M819" s="19">
        <f>VLOOKUP($B819,'Nguyên liệu'!$1:$1003,10,0)*E819/100</f>
        <v>0</v>
      </c>
    </row>
    <row r="820" spans="1:13" x14ac:dyDescent="0.25">
      <c r="A820" s="16"/>
      <c r="B820" s="17">
        <v>12026</v>
      </c>
      <c r="C820" s="16" t="str">
        <f>VLOOKUP($B820,'Nguyên liệu'!$1:$1003,2,0)</f>
        <v>Mật ong</v>
      </c>
      <c r="D820" s="18">
        <v>5</v>
      </c>
      <c r="E820" s="19">
        <f t="shared" si="149"/>
        <v>5</v>
      </c>
      <c r="F820" s="16">
        <f>VLOOKUP($B820,'Nguyên liệu'!$1:$1003,3,0)</f>
        <v>0</v>
      </c>
      <c r="G820" s="19">
        <f>VLOOKUP($B820,'Nguyên liệu'!$1:$1003,4,0)*D820/100</f>
        <v>16.350000000000001</v>
      </c>
      <c r="H820" s="19">
        <f>VLOOKUP($B820,'Nguyên liệu'!$1:$1003,5,0)*E820/100</f>
        <v>0.02</v>
      </c>
      <c r="I820" s="19">
        <f>VLOOKUP($B820,'Nguyên liệu'!$1:$1003,6,0)*E820/100</f>
        <v>0.02</v>
      </c>
      <c r="J820" s="19">
        <f>VLOOKUP($B820,'Nguyên liệu'!$1:$1003,7,0)*E820/100</f>
        <v>0</v>
      </c>
      <c r="K820" s="19">
        <f>VLOOKUP($B820,'Nguyên liệu'!$1:$1003,8,0)*E820/100</f>
        <v>0</v>
      </c>
      <c r="L820" s="19">
        <f>VLOOKUP($B820,'Nguyên liệu'!$1:$1003,9,0)*E820/100</f>
        <v>0</v>
      </c>
      <c r="M820" s="19">
        <f>VLOOKUP($B820,'Nguyên liệu'!$1:$1003,10,0)*E820/100</f>
        <v>0</v>
      </c>
    </row>
    <row r="821" spans="1:13" x14ac:dyDescent="0.25">
      <c r="A821" s="16"/>
      <c r="B821" s="20" t="s">
        <v>33</v>
      </c>
      <c r="C821" s="16">
        <f>VLOOKUP($B821,'Nguyên liệu'!$1:$1003,2,0)</f>
        <v>0</v>
      </c>
      <c r="D821" s="21">
        <v>0</v>
      </c>
      <c r="E821" s="19">
        <f t="shared" si="149"/>
        <v>0</v>
      </c>
      <c r="F821" s="16">
        <f>VLOOKUP($B821,'Nguyên liệu'!$1:$1003,3,0)</f>
        <v>0</v>
      </c>
      <c r="G821" s="19">
        <f>VLOOKUP($B821,'Nguyên liệu'!$1:$1003,4,0)*D821/100</f>
        <v>0</v>
      </c>
      <c r="H821" s="19">
        <f>VLOOKUP($B821,'Nguyên liệu'!$1:$1003,5,0)*E821/100</f>
        <v>0</v>
      </c>
      <c r="I821" s="19">
        <f>VLOOKUP($B821,'Nguyên liệu'!$1:$1003,6,0)*E821/100</f>
        <v>0</v>
      </c>
      <c r="J821" s="19">
        <f>VLOOKUP($B821,'Nguyên liệu'!$1:$1003,7,0)*E821/100</f>
        <v>0</v>
      </c>
      <c r="K821" s="19">
        <f>VLOOKUP($B821,'Nguyên liệu'!$1:$1003,8,0)*E821/100</f>
        <v>0</v>
      </c>
      <c r="L821" s="19">
        <f>VLOOKUP($B821,'Nguyên liệu'!$1:$1003,9,0)*E821/100</f>
        <v>0</v>
      </c>
      <c r="M821" s="19">
        <f>VLOOKUP($B821,'Nguyên liệu'!$1:$1003,10,0)*E821/100</f>
        <v>0</v>
      </c>
    </row>
    <row r="822" spans="1:13" x14ac:dyDescent="0.25">
      <c r="A822" s="16"/>
      <c r="B822" s="20" t="s">
        <v>33</v>
      </c>
      <c r="C822" s="16">
        <f>VLOOKUP($B822,'Nguyên liệu'!$1:$1003,2,0)</f>
        <v>0</v>
      </c>
      <c r="D822" s="21">
        <v>0</v>
      </c>
      <c r="E822" s="19">
        <f t="shared" si="149"/>
        <v>0</v>
      </c>
      <c r="F822" s="16">
        <f>VLOOKUP($B822,'Nguyên liệu'!$1:$1003,3,0)</f>
        <v>0</v>
      </c>
      <c r="G822" s="19">
        <f>VLOOKUP($B822,'Nguyên liệu'!$1:$1003,4,0)*D822/100</f>
        <v>0</v>
      </c>
      <c r="H822" s="19">
        <f>VLOOKUP($B822,'Nguyên liệu'!$1:$1003,5,0)*E822/100</f>
        <v>0</v>
      </c>
      <c r="I822" s="19">
        <f>VLOOKUP($B822,'Nguyên liệu'!$1:$1003,6,0)*E822/100</f>
        <v>0</v>
      </c>
      <c r="J822" s="19">
        <f>VLOOKUP($B822,'Nguyên liệu'!$1:$1003,7,0)*E822/100</f>
        <v>0</v>
      </c>
      <c r="K822" s="19">
        <f>VLOOKUP($B822,'Nguyên liệu'!$1:$1003,8,0)*E822/100</f>
        <v>0</v>
      </c>
      <c r="L822" s="19">
        <f>VLOOKUP($B822,'Nguyên liệu'!$1:$1003,9,0)*E822/100</f>
        <v>0</v>
      </c>
      <c r="M822" s="19">
        <f>VLOOKUP($B822,'Nguyên liệu'!$1:$1003,10,0)*E822/100</f>
        <v>0</v>
      </c>
    </row>
    <row r="823" spans="1:13" x14ac:dyDescent="0.25">
      <c r="A823" s="16"/>
      <c r="B823" s="20" t="s">
        <v>33</v>
      </c>
      <c r="C823" s="16">
        <f>VLOOKUP($B823,'Nguyên liệu'!$1:$1003,2,0)</f>
        <v>0</v>
      </c>
      <c r="D823" s="21">
        <v>0</v>
      </c>
      <c r="E823" s="19">
        <f t="shared" si="149"/>
        <v>0</v>
      </c>
      <c r="F823" s="16">
        <f>VLOOKUP($B823,'Nguyên liệu'!$1:$1003,3,0)</f>
        <v>0</v>
      </c>
      <c r="G823" s="19">
        <f>VLOOKUP($B823,'Nguyên liệu'!$1:$1003,4,0)*D823/100</f>
        <v>0</v>
      </c>
      <c r="H823" s="19">
        <f>VLOOKUP($B823,'Nguyên liệu'!$1:$1003,5,0)*E823/100</f>
        <v>0</v>
      </c>
      <c r="I823" s="19">
        <f>VLOOKUP($B823,'Nguyên liệu'!$1:$1003,6,0)*E823/100</f>
        <v>0</v>
      </c>
      <c r="J823" s="19">
        <f>VLOOKUP($B823,'Nguyên liệu'!$1:$1003,7,0)*E823/100</f>
        <v>0</v>
      </c>
      <c r="K823" s="19">
        <f>VLOOKUP($B823,'Nguyên liệu'!$1:$1003,8,0)*E823/100</f>
        <v>0</v>
      </c>
      <c r="L823" s="19">
        <f>VLOOKUP($B823,'Nguyên liệu'!$1:$1003,9,0)*E823/100</f>
        <v>0</v>
      </c>
      <c r="M823" s="19">
        <f>VLOOKUP($B823,'Nguyên liệu'!$1:$1003,10,0)*E823/100</f>
        <v>0</v>
      </c>
    </row>
    <row r="824" spans="1:13" x14ac:dyDescent="0.25">
      <c r="A824" s="16"/>
      <c r="B824" s="20" t="s">
        <v>33</v>
      </c>
      <c r="C824" s="16">
        <f>VLOOKUP($B824,'Nguyên liệu'!$1:$1003,2,0)</f>
        <v>0</v>
      </c>
      <c r="D824" s="21">
        <v>0</v>
      </c>
      <c r="E824" s="19">
        <f t="shared" si="149"/>
        <v>0</v>
      </c>
      <c r="F824" s="16">
        <f>VLOOKUP($B824,'Nguyên liệu'!$1:$1003,3,0)</f>
        <v>0</v>
      </c>
      <c r="G824" s="19">
        <f>VLOOKUP($B824,'Nguyên liệu'!$1:$1003,4,0)*D824/100</f>
        <v>0</v>
      </c>
      <c r="H824" s="19">
        <f>VLOOKUP($B824,'Nguyên liệu'!$1:$1003,5,0)*E824/100</f>
        <v>0</v>
      </c>
      <c r="I824" s="19">
        <f>VLOOKUP($B824,'Nguyên liệu'!$1:$1003,6,0)*E824/100</f>
        <v>0</v>
      </c>
      <c r="J824" s="19">
        <f>VLOOKUP($B824,'Nguyên liệu'!$1:$1003,7,0)*E824/100</f>
        <v>0</v>
      </c>
      <c r="K824" s="19">
        <f>VLOOKUP($B824,'Nguyên liệu'!$1:$1003,8,0)*E824/100</f>
        <v>0</v>
      </c>
      <c r="L824" s="19">
        <f>VLOOKUP($B824,'Nguyên liệu'!$1:$1003,9,0)*E824/100</f>
        <v>0</v>
      </c>
      <c r="M824" s="19">
        <f>VLOOKUP($B824,'Nguyên liệu'!$1:$1003,10,0)*E824/100</f>
        <v>0</v>
      </c>
    </row>
    <row r="825" spans="1:13" x14ac:dyDescent="0.25">
      <c r="A825" s="16"/>
      <c r="B825" s="20" t="s">
        <v>33</v>
      </c>
      <c r="C825" s="16">
        <f>VLOOKUP($B825,'Nguyên liệu'!$1:$1003,2,0)</f>
        <v>0</v>
      </c>
      <c r="D825" s="21">
        <v>0</v>
      </c>
      <c r="E825" s="19">
        <f t="shared" si="149"/>
        <v>0</v>
      </c>
      <c r="F825" s="16">
        <f>VLOOKUP($B825,'Nguyên liệu'!$1:$1003,3,0)</f>
        <v>0</v>
      </c>
      <c r="G825" s="19">
        <f>VLOOKUP($B825,'Nguyên liệu'!$1:$1003,4,0)*D825/100</f>
        <v>0</v>
      </c>
      <c r="H825" s="19">
        <f>VLOOKUP($B825,'Nguyên liệu'!$1:$1003,5,0)*E825/100</f>
        <v>0</v>
      </c>
      <c r="I825" s="19">
        <f>VLOOKUP($B825,'Nguyên liệu'!$1:$1003,6,0)*E825/100</f>
        <v>0</v>
      </c>
      <c r="J825" s="19">
        <f>VLOOKUP($B825,'Nguyên liệu'!$1:$1003,7,0)*E825/100</f>
        <v>0</v>
      </c>
      <c r="K825" s="19">
        <f>VLOOKUP($B825,'Nguyên liệu'!$1:$1003,8,0)*E825/100</f>
        <v>0</v>
      </c>
      <c r="L825" s="19">
        <f>VLOOKUP($B825,'Nguyên liệu'!$1:$1003,9,0)*E825/100</f>
        <v>0</v>
      </c>
      <c r="M825" s="19">
        <f>VLOOKUP($B825,'Nguyên liệu'!$1:$1003,10,0)*E825/100</f>
        <v>0</v>
      </c>
    </row>
    <row r="826" spans="1:13" x14ac:dyDescent="0.25">
      <c r="A826" s="16"/>
      <c r="B826" s="20" t="s">
        <v>33</v>
      </c>
      <c r="C826" s="16">
        <f>VLOOKUP($B826,'Nguyên liệu'!$1:$1003,2,0)</f>
        <v>0</v>
      </c>
      <c r="D826" s="21">
        <v>0</v>
      </c>
      <c r="E826" s="19">
        <f t="shared" si="149"/>
        <v>0</v>
      </c>
      <c r="F826" s="16">
        <f>VLOOKUP($B826,'Nguyên liệu'!$1:$1003,3,0)</f>
        <v>0</v>
      </c>
      <c r="G826" s="19">
        <f>VLOOKUP($B826,'Nguyên liệu'!$1:$1003,4,0)*D826/100</f>
        <v>0</v>
      </c>
      <c r="H826" s="19">
        <f>VLOOKUP($B826,'Nguyên liệu'!$1:$1003,5,0)*E826/100</f>
        <v>0</v>
      </c>
      <c r="I826" s="19">
        <f>VLOOKUP($B826,'Nguyên liệu'!$1:$1003,6,0)*E826/100</f>
        <v>0</v>
      </c>
      <c r="J826" s="19">
        <f>VLOOKUP($B826,'Nguyên liệu'!$1:$1003,7,0)*E826/100</f>
        <v>0</v>
      </c>
      <c r="K826" s="19">
        <f>VLOOKUP($B826,'Nguyên liệu'!$1:$1003,8,0)*E826/100</f>
        <v>0</v>
      </c>
      <c r="L826" s="19">
        <f>VLOOKUP($B826,'Nguyên liệu'!$1:$1003,9,0)*E826/100</f>
        <v>0</v>
      </c>
      <c r="M826" s="19">
        <f>VLOOKUP($B826,'Nguyên liệu'!$1:$1003,10,0)*E826/100</f>
        <v>0</v>
      </c>
    </row>
    <row r="827" spans="1:13" x14ac:dyDescent="0.25">
      <c r="A827" s="13" t="s">
        <v>732</v>
      </c>
      <c r="B827" s="14"/>
      <c r="C827" s="14" t="str">
        <f>VLOOKUP(A827,Sheet2!$1:$1012,2,0)</f>
        <v>Sinh tố bơ</v>
      </c>
      <c r="D827" s="15">
        <f t="shared" ref="D827:M827" si="150">SUM(D828:D837)</f>
        <v>100</v>
      </c>
      <c r="E827" s="15">
        <f t="shared" si="150"/>
        <v>77.599999999999994</v>
      </c>
      <c r="F827" s="15">
        <f t="shared" si="150"/>
        <v>28</v>
      </c>
      <c r="G827" s="15">
        <f t="shared" si="150"/>
        <v>119.8</v>
      </c>
      <c r="H827" s="15">
        <f t="shared" si="150"/>
        <v>1.0943999999999998</v>
      </c>
      <c r="I827" s="15">
        <f t="shared" si="150"/>
        <v>1.0943999999999998</v>
      </c>
      <c r="J827" s="15">
        <f t="shared" si="150"/>
        <v>5.4143999999999997</v>
      </c>
      <c r="K827" s="15">
        <f t="shared" si="150"/>
        <v>5.4143999999999997</v>
      </c>
      <c r="L827" s="15">
        <f t="shared" si="150"/>
        <v>0.28799999999999998</v>
      </c>
      <c r="M827" s="15">
        <f t="shared" si="150"/>
        <v>0</v>
      </c>
    </row>
    <row r="828" spans="1:13" x14ac:dyDescent="0.25">
      <c r="A828" s="16"/>
      <c r="B828" s="17">
        <v>5042</v>
      </c>
      <c r="C828" s="16" t="str">
        <f>VLOOKUP($B828,'Nguyên liệu'!$1:$1003,2,0)</f>
        <v>Quả bơ vỏ xanh</v>
      </c>
      <c r="D828" s="18">
        <v>80</v>
      </c>
      <c r="E828" s="19">
        <f t="shared" ref="E828:E842" si="151">D828*(100-F828)%</f>
        <v>57.599999999999994</v>
      </c>
      <c r="F828" s="16">
        <f>VLOOKUP($B828,'Nguyên liệu'!$1:$1003,3,0)</f>
        <v>28</v>
      </c>
      <c r="G828" s="19">
        <f>VLOOKUP($B828,'Nguyên liệu'!$1:$1003,4,0)*D828/100</f>
        <v>80.8</v>
      </c>
      <c r="H828" s="19">
        <f>VLOOKUP($B828,'Nguyên liệu'!$1:$1003,5,0)*E828/100</f>
        <v>1.0943999999999998</v>
      </c>
      <c r="I828" s="19">
        <f>VLOOKUP($B828,'Nguyên liệu'!$1:$1003,6,0)*E828/100</f>
        <v>1.0943999999999998</v>
      </c>
      <c r="J828" s="19">
        <f>VLOOKUP($B828,'Nguyên liệu'!$1:$1003,7,0)*E828/100</f>
        <v>5.4143999999999997</v>
      </c>
      <c r="K828" s="19">
        <f>VLOOKUP($B828,'Nguyên liệu'!$1:$1003,8,0)*E828/100</f>
        <v>5.4143999999999997</v>
      </c>
      <c r="L828" s="19">
        <f>VLOOKUP($B828,'Nguyên liệu'!$1:$1003,9,0)*E828/100</f>
        <v>0.28799999999999998</v>
      </c>
      <c r="M828" s="19">
        <f>VLOOKUP($B828,'Nguyên liệu'!$1:$1003,10,0)*E828/100</f>
        <v>0</v>
      </c>
    </row>
    <row r="829" spans="1:13" x14ac:dyDescent="0.25">
      <c r="A829" s="16"/>
      <c r="B829" s="17">
        <v>12013</v>
      </c>
      <c r="C829" s="16" t="str">
        <f>VLOOKUP($B829,'Nguyên liệu'!$1:$1003,2,0)</f>
        <v>Đường cát</v>
      </c>
      <c r="D829" s="18">
        <v>10</v>
      </c>
      <c r="E829" s="19">
        <f t="shared" si="151"/>
        <v>10</v>
      </c>
      <c r="F829" s="16">
        <f>VLOOKUP($B829,'Nguyên liệu'!$1:$1003,3,0)</f>
        <v>0</v>
      </c>
      <c r="G829" s="19">
        <f>VLOOKUP($B829,'Nguyên liệu'!$1:$1003,4,0)*D829/100</f>
        <v>39</v>
      </c>
      <c r="H829" s="19">
        <f>VLOOKUP($B829,'Nguyên liệu'!$1:$1003,5,0)*E829/100</f>
        <v>0</v>
      </c>
      <c r="I829" s="19">
        <f>VLOOKUP($B829,'Nguyên liệu'!$1:$1003,6,0)*E829/100</f>
        <v>0</v>
      </c>
      <c r="J829" s="19">
        <f>VLOOKUP($B829,'Nguyên liệu'!$1:$1003,7,0)*E829/100</f>
        <v>0</v>
      </c>
      <c r="K829" s="19">
        <f>VLOOKUP($B829,'Nguyên liệu'!$1:$1003,8,0)*E829/100</f>
        <v>0</v>
      </c>
      <c r="L829" s="19">
        <f>VLOOKUP($B829,'Nguyên liệu'!$1:$1003,9,0)*E829/100</f>
        <v>0</v>
      </c>
      <c r="M829" s="19">
        <f>VLOOKUP($B829,'Nguyên liệu'!$1:$1003,10,0)*E829/100</f>
        <v>0</v>
      </c>
    </row>
    <row r="830" spans="1:13" x14ac:dyDescent="0.25">
      <c r="A830" s="16"/>
      <c r="B830" s="17">
        <v>1000</v>
      </c>
      <c r="C830" s="16" t="str">
        <f>VLOOKUP($B830,'Nguyên liệu'!$1:$1003,2,0)</f>
        <v>Nước</v>
      </c>
      <c r="D830" s="18">
        <v>10</v>
      </c>
      <c r="E830" s="19">
        <f t="shared" si="151"/>
        <v>10</v>
      </c>
      <c r="F830" s="16">
        <f>VLOOKUP($B830,'Nguyên liệu'!$1:$1003,3,0)</f>
        <v>0</v>
      </c>
      <c r="G830" s="19">
        <f>VLOOKUP($B830,'Nguyên liệu'!$1:$1003,4,0)*D830/100</f>
        <v>0</v>
      </c>
      <c r="H830" s="19">
        <f>VLOOKUP($B830,'Nguyên liệu'!$1:$1003,5,0)*E830/100</f>
        <v>0</v>
      </c>
      <c r="I830" s="19">
        <f>VLOOKUP($B830,'Nguyên liệu'!$1:$1003,6,0)*E830/100</f>
        <v>0</v>
      </c>
      <c r="J830" s="19">
        <f>VLOOKUP($B830,'Nguyên liệu'!$1:$1003,7,0)*E830/100</f>
        <v>0</v>
      </c>
      <c r="K830" s="19">
        <f>VLOOKUP($B830,'Nguyên liệu'!$1:$1003,8,0)*E830/100</f>
        <v>0</v>
      </c>
      <c r="L830" s="19">
        <f>VLOOKUP($B830,'Nguyên liệu'!$1:$1003,9,0)*E830/100</f>
        <v>0</v>
      </c>
      <c r="M830" s="19">
        <f>VLOOKUP($B830,'Nguyên liệu'!$1:$1003,10,0)*E830/100</f>
        <v>0</v>
      </c>
    </row>
    <row r="831" spans="1:13" x14ac:dyDescent="0.25">
      <c r="A831" s="16"/>
      <c r="B831" s="17" t="s">
        <v>33</v>
      </c>
      <c r="C831" s="16">
        <f>VLOOKUP($B831,'Nguyên liệu'!$1:$1003,2,0)</f>
        <v>0</v>
      </c>
      <c r="D831" s="18">
        <v>0</v>
      </c>
      <c r="E831" s="19">
        <f t="shared" si="151"/>
        <v>0</v>
      </c>
      <c r="F831" s="16">
        <f>VLOOKUP($B831,'Nguyên liệu'!$1:$1003,3,0)</f>
        <v>0</v>
      </c>
      <c r="G831" s="19">
        <f>VLOOKUP($B831,'Nguyên liệu'!$1:$1003,4,0)*D831/100</f>
        <v>0</v>
      </c>
      <c r="H831" s="19">
        <f>VLOOKUP($B831,'Nguyên liệu'!$1:$1003,5,0)*E831/100</f>
        <v>0</v>
      </c>
      <c r="I831" s="19">
        <f>VLOOKUP($B831,'Nguyên liệu'!$1:$1003,6,0)*E831/100</f>
        <v>0</v>
      </c>
      <c r="J831" s="19">
        <f>VLOOKUP($B831,'Nguyên liệu'!$1:$1003,7,0)*E831/100</f>
        <v>0</v>
      </c>
      <c r="K831" s="19">
        <f>VLOOKUP($B831,'Nguyên liệu'!$1:$1003,8,0)*E831/100</f>
        <v>0</v>
      </c>
      <c r="L831" s="19">
        <f>VLOOKUP($B831,'Nguyên liệu'!$1:$1003,9,0)*E831/100</f>
        <v>0</v>
      </c>
      <c r="M831" s="19">
        <f>VLOOKUP($B831,'Nguyên liệu'!$1:$1003,10,0)*E831/100</f>
        <v>0</v>
      </c>
    </row>
    <row r="832" spans="1:13" x14ac:dyDescent="0.25">
      <c r="A832" s="16"/>
      <c r="B832" s="20" t="s">
        <v>33</v>
      </c>
      <c r="C832" s="16">
        <f>VLOOKUP($B832,'Nguyên liệu'!$1:$1003,2,0)</f>
        <v>0</v>
      </c>
      <c r="D832" s="21">
        <v>0</v>
      </c>
      <c r="E832" s="19">
        <f t="shared" si="151"/>
        <v>0</v>
      </c>
      <c r="F832" s="16">
        <f>VLOOKUP($B832,'Nguyên liệu'!$1:$1003,3,0)</f>
        <v>0</v>
      </c>
      <c r="G832" s="19">
        <f>VLOOKUP($B832,'Nguyên liệu'!$1:$1003,4,0)*D832/100</f>
        <v>0</v>
      </c>
      <c r="H832" s="19">
        <f>VLOOKUP($B832,'Nguyên liệu'!$1:$1003,5,0)*E832/100</f>
        <v>0</v>
      </c>
      <c r="I832" s="19">
        <f>VLOOKUP($B832,'Nguyên liệu'!$1:$1003,6,0)*E832/100</f>
        <v>0</v>
      </c>
      <c r="J832" s="19">
        <f>VLOOKUP($B832,'Nguyên liệu'!$1:$1003,7,0)*E832/100</f>
        <v>0</v>
      </c>
      <c r="K832" s="19">
        <f>VLOOKUP($B832,'Nguyên liệu'!$1:$1003,8,0)*E832/100</f>
        <v>0</v>
      </c>
      <c r="L832" s="19">
        <f>VLOOKUP($B832,'Nguyên liệu'!$1:$1003,9,0)*E832/100</f>
        <v>0</v>
      </c>
      <c r="M832" s="19">
        <f>VLOOKUP($B832,'Nguyên liệu'!$1:$1003,10,0)*E832/100</f>
        <v>0</v>
      </c>
    </row>
    <row r="833" spans="1:13" x14ac:dyDescent="0.25">
      <c r="A833" s="16"/>
      <c r="B833" s="20" t="s">
        <v>33</v>
      </c>
      <c r="C833" s="16">
        <f>VLOOKUP($B833,'Nguyên liệu'!$1:$1003,2,0)</f>
        <v>0</v>
      </c>
      <c r="D833" s="21">
        <v>0</v>
      </c>
      <c r="E833" s="19">
        <f t="shared" si="151"/>
        <v>0</v>
      </c>
      <c r="F833" s="16">
        <f>VLOOKUP($B833,'Nguyên liệu'!$1:$1003,3,0)</f>
        <v>0</v>
      </c>
      <c r="G833" s="19">
        <f>VLOOKUP($B833,'Nguyên liệu'!$1:$1003,4,0)*D833/100</f>
        <v>0</v>
      </c>
      <c r="H833" s="19">
        <f>VLOOKUP($B833,'Nguyên liệu'!$1:$1003,5,0)*E833/100</f>
        <v>0</v>
      </c>
      <c r="I833" s="19">
        <f>VLOOKUP($B833,'Nguyên liệu'!$1:$1003,6,0)*E833/100</f>
        <v>0</v>
      </c>
      <c r="J833" s="19">
        <f>VLOOKUP($B833,'Nguyên liệu'!$1:$1003,7,0)*E833/100</f>
        <v>0</v>
      </c>
      <c r="K833" s="19">
        <f>VLOOKUP($B833,'Nguyên liệu'!$1:$1003,8,0)*E833/100</f>
        <v>0</v>
      </c>
      <c r="L833" s="19">
        <f>VLOOKUP($B833,'Nguyên liệu'!$1:$1003,9,0)*E833/100</f>
        <v>0</v>
      </c>
      <c r="M833" s="19">
        <f>VLOOKUP($B833,'Nguyên liệu'!$1:$1003,10,0)*E833/100</f>
        <v>0</v>
      </c>
    </row>
    <row r="834" spans="1:13" x14ac:dyDescent="0.25">
      <c r="A834" s="16"/>
      <c r="B834" s="20" t="s">
        <v>33</v>
      </c>
      <c r="C834" s="16">
        <f>VLOOKUP($B834,'Nguyên liệu'!$1:$1003,2,0)</f>
        <v>0</v>
      </c>
      <c r="D834" s="21">
        <v>0</v>
      </c>
      <c r="E834" s="19">
        <f t="shared" si="151"/>
        <v>0</v>
      </c>
      <c r="F834" s="16">
        <f>VLOOKUP($B834,'Nguyên liệu'!$1:$1003,3,0)</f>
        <v>0</v>
      </c>
      <c r="G834" s="19">
        <f>VLOOKUP($B834,'Nguyên liệu'!$1:$1003,4,0)*D834/100</f>
        <v>0</v>
      </c>
      <c r="H834" s="19">
        <f>VLOOKUP($B834,'Nguyên liệu'!$1:$1003,5,0)*E834/100</f>
        <v>0</v>
      </c>
      <c r="I834" s="19">
        <f>VLOOKUP($B834,'Nguyên liệu'!$1:$1003,6,0)*E834/100</f>
        <v>0</v>
      </c>
      <c r="J834" s="19">
        <f>VLOOKUP($B834,'Nguyên liệu'!$1:$1003,7,0)*E834/100</f>
        <v>0</v>
      </c>
      <c r="K834" s="19">
        <f>VLOOKUP($B834,'Nguyên liệu'!$1:$1003,8,0)*E834/100</f>
        <v>0</v>
      </c>
      <c r="L834" s="19">
        <f>VLOOKUP($B834,'Nguyên liệu'!$1:$1003,9,0)*E834/100</f>
        <v>0</v>
      </c>
      <c r="M834" s="19">
        <f>VLOOKUP($B834,'Nguyên liệu'!$1:$1003,10,0)*E834/100</f>
        <v>0</v>
      </c>
    </row>
    <row r="835" spans="1:13" x14ac:dyDescent="0.25">
      <c r="A835" s="16"/>
      <c r="B835" s="20" t="s">
        <v>33</v>
      </c>
      <c r="C835" s="16">
        <f>VLOOKUP($B835,'Nguyên liệu'!$1:$1003,2,0)</f>
        <v>0</v>
      </c>
      <c r="D835" s="21">
        <v>0</v>
      </c>
      <c r="E835" s="19">
        <f t="shared" si="151"/>
        <v>0</v>
      </c>
      <c r="F835" s="16">
        <f>VLOOKUP($B835,'Nguyên liệu'!$1:$1003,3,0)</f>
        <v>0</v>
      </c>
      <c r="G835" s="19">
        <f>VLOOKUP($B835,'Nguyên liệu'!$1:$1003,4,0)*D835/100</f>
        <v>0</v>
      </c>
      <c r="H835" s="19">
        <f>VLOOKUP($B835,'Nguyên liệu'!$1:$1003,5,0)*E835/100</f>
        <v>0</v>
      </c>
      <c r="I835" s="19">
        <f>VLOOKUP($B835,'Nguyên liệu'!$1:$1003,6,0)*E835/100</f>
        <v>0</v>
      </c>
      <c r="J835" s="19">
        <f>VLOOKUP($B835,'Nguyên liệu'!$1:$1003,7,0)*E835/100</f>
        <v>0</v>
      </c>
      <c r="K835" s="19">
        <f>VLOOKUP($B835,'Nguyên liệu'!$1:$1003,8,0)*E835/100</f>
        <v>0</v>
      </c>
      <c r="L835" s="19">
        <f>VLOOKUP($B835,'Nguyên liệu'!$1:$1003,9,0)*E835/100</f>
        <v>0</v>
      </c>
      <c r="M835" s="19">
        <f>VLOOKUP($B835,'Nguyên liệu'!$1:$1003,10,0)*E835/100</f>
        <v>0</v>
      </c>
    </row>
    <row r="836" spans="1:13" x14ac:dyDescent="0.25">
      <c r="A836" s="16"/>
      <c r="B836" s="20" t="s">
        <v>33</v>
      </c>
      <c r="C836" s="16">
        <f>VLOOKUP($B836,'Nguyên liệu'!$1:$1003,2,0)</f>
        <v>0</v>
      </c>
      <c r="D836" s="21">
        <v>0</v>
      </c>
      <c r="E836" s="19">
        <f t="shared" si="151"/>
        <v>0</v>
      </c>
      <c r="F836" s="16">
        <f>VLOOKUP($B836,'Nguyên liệu'!$1:$1003,3,0)</f>
        <v>0</v>
      </c>
      <c r="G836" s="19">
        <f>VLOOKUP($B836,'Nguyên liệu'!$1:$1003,4,0)*D836/100</f>
        <v>0</v>
      </c>
      <c r="H836" s="19">
        <f>VLOOKUP($B836,'Nguyên liệu'!$1:$1003,5,0)*E836/100</f>
        <v>0</v>
      </c>
      <c r="I836" s="19">
        <f>VLOOKUP($B836,'Nguyên liệu'!$1:$1003,6,0)*E836/100</f>
        <v>0</v>
      </c>
      <c r="J836" s="19">
        <f>VLOOKUP($B836,'Nguyên liệu'!$1:$1003,7,0)*E836/100</f>
        <v>0</v>
      </c>
      <c r="K836" s="19">
        <f>VLOOKUP($B836,'Nguyên liệu'!$1:$1003,8,0)*E836/100</f>
        <v>0</v>
      </c>
      <c r="L836" s="19">
        <f>VLOOKUP($B836,'Nguyên liệu'!$1:$1003,9,0)*E836/100</f>
        <v>0</v>
      </c>
      <c r="M836" s="19">
        <f>VLOOKUP($B836,'Nguyên liệu'!$1:$1003,10,0)*E836/100</f>
        <v>0</v>
      </c>
    </row>
    <row r="837" spans="1:13" x14ac:dyDescent="0.25">
      <c r="A837" s="16"/>
      <c r="B837" s="20" t="s">
        <v>33</v>
      </c>
      <c r="C837" s="16">
        <f>VLOOKUP($B837,'Nguyên liệu'!$1:$1003,2,0)</f>
        <v>0</v>
      </c>
      <c r="D837" s="21">
        <v>0</v>
      </c>
      <c r="E837" s="19">
        <f t="shared" si="151"/>
        <v>0</v>
      </c>
      <c r="F837" s="16">
        <f>VLOOKUP($B837,'Nguyên liệu'!$1:$1003,3,0)</f>
        <v>0</v>
      </c>
      <c r="G837" s="19">
        <f>VLOOKUP($B837,'Nguyên liệu'!$1:$1003,4,0)*D837/100</f>
        <v>0</v>
      </c>
      <c r="H837" s="19">
        <f>VLOOKUP($B837,'Nguyên liệu'!$1:$1003,5,0)*E837/100</f>
        <v>0</v>
      </c>
      <c r="I837" s="19">
        <f>VLOOKUP($B837,'Nguyên liệu'!$1:$1003,6,0)*E837/100</f>
        <v>0</v>
      </c>
      <c r="J837" s="19">
        <f>VLOOKUP($B837,'Nguyên liệu'!$1:$1003,7,0)*E837/100</f>
        <v>0</v>
      </c>
      <c r="K837" s="19">
        <f>VLOOKUP($B837,'Nguyên liệu'!$1:$1003,8,0)*E837/100</f>
        <v>0</v>
      </c>
      <c r="L837" s="19">
        <f>VLOOKUP($B837,'Nguyên liệu'!$1:$1003,9,0)*E837/100</f>
        <v>0</v>
      </c>
      <c r="M837" s="19">
        <f>VLOOKUP($B837,'Nguyên liệu'!$1:$1003,10,0)*E837/100</f>
        <v>0</v>
      </c>
    </row>
    <row r="838" spans="1:13" x14ac:dyDescent="0.25">
      <c r="A838" s="16"/>
      <c r="B838" s="17" t="s">
        <v>33</v>
      </c>
      <c r="C838" s="16">
        <f>VLOOKUP($B838,'Nguyên liệu'!$1:$1003,2,0)</f>
        <v>0</v>
      </c>
      <c r="D838" s="18">
        <v>10</v>
      </c>
      <c r="E838" s="19">
        <f t="shared" si="151"/>
        <v>10</v>
      </c>
      <c r="F838" s="16">
        <f>VLOOKUP($B838,'Nguyên liệu'!$1:$1003,3,0)</f>
        <v>0</v>
      </c>
      <c r="G838" s="19">
        <f>VLOOKUP($B838,'Nguyên liệu'!$1:$1003,4,0)*D838/100</f>
        <v>0</v>
      </c>
      <c r="H838" s="19">
        <f>VLOOKUP($B838,'Nguyên liệu'!$1:$1003,5,0)*E838/100</f>
        <v>0</v>
      </c>
      <c r="I838" s="19">
        <f>VLOOKUP($B838,'Nguyên liệu'!$1:$1003,6,0)*E838/100</f>
        <v>0</v>
      </c>
      <c r="J838" s="19">
        <f>VLOOKUP($B838,'Nguyên liệu'!$1:$1003,7,0)*E838/100</f>
        <v>0</v>
      </c>
      <c r="K838" s="19">
        <f>VLOOKUP($B838,'Nguyên liệu'!$1:$1003,8,0)*E838/100</f>
        <v>0</v>
      </c>
      <c r="L838" s="19">
        <f>VLOOKUP($B838,'Nguyên liệu'!$1:$1003,9,0)*E838/100</f>
        <v>0</v>
      </c>
      <c r="M838" s="19">
        <f>VLOOKUP($B838,'Nguyên liệu'!$1:$1003,10,0)*E838/100</f>
        <v>0</v>
      </c>
    </row>
    <row r="839" spans="1:13" x14ac:dyDescent="0.25">
      <c r="A839" s="16"/>
      <c r="B839" s="17" t="s">
        <v>33</v>
      </c>
      <c r="C839" s="16">
        <f>VLOOKUP($B839,'Nguyên liệu'!$1:$1003,2,0)</f>
        <v>0</v>
      </c>
      <c r="D839" s="18">
        <v>0</v>
      </c>
      <c r="E839" s="19">
        <f t="shared" si="151"/>
        <v>0</v>
      </c>
      <c r="F839" s="16">
        <f>VLOOKUP($B839,'Nguyên liệu'!$1:$1003,3,0)</f>
        <v>0</v>
      </c>
      <c r="G839" s="19">
        <f>VLOOKUP($B839,'Nguyên liệu'!$1:$1003,4,0)*D839/100</f>
        <v>0</v>
      </c>
      <c r="H839" s="19">
        <f>VLOOKUP($B839,'Nguyên liệu'!$1:$1003,5,0)*E839/100</f>
        <v>0</v>
      </c>
      <c r="I839" s="19">
        <f>VLOOKUP($B839,'Nguyên liệu'!$1:$1003,6,0)*E839/100</f>
        <v>0</v>
      </c>
      <c r="J839" s="19">
        <f>VLOOKUP($B839,'Nguyên liệu'!$1:$1003,7,0)*E839/100</f>
        <v>0</v>
      </c>
      <c r="K839" s="19">
        <f>VLOOKUP($B839,'Nguyên liệu'!$1:$1003,8,0)*E839/100</f>
        <v>0</v>
      </c>
      <c r="L839" s="19">
        <f>VLOOKUP($B839,'Nguyên liệu'!$1:$1003,9,0)*E839/100</f>
        <v>0</v>
      </c>
      <c r="M839" s="19">
        <f>VLOOKUP($B839,'Nguyên liệu'!$1:$1003,10,0)*E839/100</f>
        <v>0</v>
      </c>
    </row>
    <row r="840" spans="1:13" x14ac:dyDescent="0.25">
      <c r="A840" s="16"/>
      <c r="B840" s="20" t="s">
        <v>33</v>
      </c>
      <c r="C840" s="16">
        <f>VLOOKUP($B840,'Nguyên liệu'!$1:$1003,2,0)</f>
        <v>0</v>
      </c>
      <c r="D840" s="21">
        <v>0</v>
      </c>
      <c r="E840" s="19">
        <f t="shared" si="151"/>
        <v>0</v>
      </c>
      <c r="F840" s="16">
        <f>VLOOKUP($B840,'Nguyên liệu'!$1:$1003,3,0)</f>
        <v>0</v>
      </c>
      <c r="G840" s="19">
        <f>VLOOKUP($B840,'Nguyên liệu'!$1:$1003,4,0)*D840/100</f>
        <v>0</v>
      </c>
      <c r="H840" s="19">
        <f>VLOOKUP($B840,'Nguyên liệu'!$1:$1003,5,0)*E840/100</f>
        <v>0</v>
      </c>
      <c r="I840" s="19">
        <f>VLOOKUP($B840,'Nguyên liệu'!$1:$1003,6,0)*E840/100</f>
        <v>0</v>
      </c>
      <c r="J840" s="19">
        <f>VLOOKUP($B840,'Nguyên liệu'!$1:$1003,7,0)*E840/100</f>
        <v>0</v>
      </c>
      <c r="K840" s="19">
        <f>VLOOKUP($B840,'Nguyên liệu'!$1:$1003,8,0)*E840/100</f>
        <v>0</v>
      </c>
      <c r="L840" s="19">
        <f>VLOOKUP($B840,'Nguyên liệu'!$1:$1003,9,0)*E840/100</f>
        <v>0</v>
      </c>
      <c r="M840" s="19">
        <f>VLOOKUP($B840,'Nguyên liệu'!$1:$1003,10,0)*E840/100</f>
        <v>0</v>
      </c>
    </row>
    <row r="841" spans="1:13" x14ac:dyDescent="0.25">
      <c r="A841" s="16"/>
      <c r="B841" s="20" t="s">
        <v>33</v>
      </c>
      <c r="C841" s="16">
        <f>VLOOKUP($B841,'Nguyên liệu'!$1:$1003,2,0)</f>
        <v>0</v>
      </c>
      <c r="D841" s="21">
        <v>0</v>
      </c>
      <c r="E841" s="19">
        <f t="shared" si="151"/>
        <v>0</v>
      </c>
      <c r="F841" s="16">
        <f>VLOOKUP($B841,'Nguyên liệu'!$1:$1003,3,0)</f>
        <v>0</v>
      </c>
      <c r="G841" s="19">
        <f>VLOOKUP($B841,'Nguyên liệu'!$1:$1003,4,0)*D841/100</f>
        <v>0</v>
      </c>
      <c r="H841" s="19">
        <f>VLOOKUP($B841,'Nguyên liệu'!$1:$1003,5,0)*E841/100</f>
        <v>0</v>
      </c>
      <c r="I841" s="19">
        <f>VLOOKUP($B841,'Nguyên liệu'!$1:$1003,6,0)*E841/100</f>
        <v>0</v>
      </c>
      <c r="J841" s="19">
        <f>VLOOKUP($B841,'Nguyên liệu'!$1:$1003,7,0)*E841/100</f>
        <v>0</v>
      </c>
      <c r="K841" s="19">
        <f>VLOOKUP($B841,'Nguyên liệu'!$1:$1003,8,0)*E841/100</f>
        <v>0</v>
      </c>
      <c r="L841" s="19">
        <f>VLOOKUP($B841,'Nguyên liệu'!$1:$1003,9,0)*E841/100</f>
        <v>0</v>
      </c>
      <c r="M841" s="19">
        <f>VLOOKUP($B841,'Nguyên liệu'!$1:$1003,10,0)*E841/100</f>
        <v>0</v>
      </c>
    </row>
    <row r="842" spans="1:13" x14ac:dyDescent="0.25">
      <c r="A842" s="16"/>
      <c r="B842" s="20" t="s">
        <v>33</v>
      </c>
      <c r="C842" s="16">
        <f>VLOOKUP($B842,'Nguyên liệu'!$1:$1003,2,0)</f>
        <v>0</v>
      </c>
      <c r="D842" s="21">
        <v>0</v>
      </c>
      <c r="E842" s="19">
        <f t="shared" si="151"/>
        <v>0</v>
      </c>
      <c r="F842" s="16">
        <f>VLOOKUP($B842,'Nguyên liệu'!$1:$1003,3,0)</f>
        <v>0</v>
      </c>
      <c r="G842" s="19">
        <f>VLOOKUP($B842,'Nguyên liệu'!$1:$1003,4,0)*D842/100</f>
        <v>0</v>
      </c>
      <c r="H842" s="19">
        <f>VLOOKUP($B842,'Nguyên liệu'!$1:$1003,5,0)*E842/100</f>
        <v>0</v>
      </c>
      <c r="I842" s="19">
        <f>VLOOKUP($B842,'Nguyên liệu'!$1:$1003,6,0)*E842/100</f>
        <v>0</v>
      </c>
      <c r="J842" s="19">
        <f>VLOOKUP($B842,'Nguyên liệu'!$1:$1003,7,0)*E842/100</f>
        <v>0</v>
      </c>
      <c r="K842" s="19">
        <f>VLOOKUP($B842,'Nguyên liệu'!$1:$1003,8,0)*E842/100</f>
        <v>0</v>
      </c>
      <c r="L842" s="19">
        <f>VLOOKUP($B842,'Nguyên liệu'!$1:$1003,9,0)*E842/100</f>
        <v>0</v>
      </c>
      <c r="M842" s="19">
        <f>VLOOKUP($B842,'Nguyên liệu'!$1:$1003,10,0)*E842/100</f>
        <v>0</v>
      </c>
    </row>
    <row r="843" spans="1:13" x14ac:dyDescent="0.25">
      <c r="A843" s="13" t="s">
        <v>734</v>
      </c>
      <c r="B843" s="14"/>
      <c r="C843" s="14" t="str">
        <f>VLOOKUP(A843,Sheet2!$1:$1012,2,0)</f>
        <v>Sinh tố mãng cầu</v>
      </c>
      <c r="D843" s="15">
        <f t="shared" ref="D843:M843" si="152">SUM(D844:D853)</f>
        <v>100</v>
      </c>
      <c r="E843" s="15">
        <f t="shared" si="152"/>
        <v>83.2</v>
      </c>
      <c r="F843" s="15">
        <f t="shared" si="152"/>
        <v>21</v>
      </c>
      <c r="G843" s="15">
        <f t="shared" si="152"/>
        <v>81.400000000000006</v>
      </c>
      <c r="H843" s="15">
        <f t="shared" si="152"/>
        <v>1.1375999999999999</v>
      </c>
      <c r="I843" s="15">
        <f t="shared" si="152"/>
        <v>1.1375999999999999</v>
      </c>
      <c r="J843" s="15">
        <f t="shared" si="152"/>
        <v>0.37920000000000004</v>
      </c>
      <c r="K843" s="15">
        <f t="shared" si="152"/>
        <v>0.37920000000000004</v>
      </c>
      <c r="L843" s="15">
        <f t="shared" si="152"/>
        <v>1.2008000000000001</v>
      </c>
      <c r="M843" s="15">
        <f t="shared" si="152"/>
        <v>0</v>
      </c>
    </row>
    <row r="844" spans="1:13" x14ac:dyDescent="0.25">
      <c r="A844" s="16"/>
      <c r="B844" s="17">
        <v>5025</v>
      </c>
      <c r="C844" s="16" t="str">
        <f>VLOOKUP($B844,'Nguyên liệu'!$1:$1003,2,0)</f>
        <v>Mãng cầu xiêm</v>
      </c>
      <c r="D844" s="18">
        <v>80</v>
      </c>
      <c r="E844" s="19">
        <f t="shared" ref="E844:E853" si="153">D844*(100-F844)%</f>
        <v>63.2</v>
      </c>
      <c r="F844" s="16">
        <f>VLOOKUP($B844,'Nguyên liệu'!$1:$1003,3,0)</f>
        <v>21</v>
      </c>
      <c r="G844" s="19">
        <f>VLOOKUP($B844,'Nguyên liệu'!$1:$1003,4,0)*D844/100</f>
        <v>42.4</v>
      </c>
      <c r="H844" s="19">
        <f>VLOOKUP($B844,'Nguyên liệu'!$1:$1003,5,0)*E844/100</f>
        <v>1.1375999999999999</v>
      </c>
      <c r="I844" s="19">
        <f>VLOOKUP($B844,'Nguyên liệu'!$1:$1003,6,0)*E844/100</f>
        <v>1.1375999999999999</v>
      </c>
      <c r="J844" s="19">
        <f>VLOOKUP($B844,'Nguyên liệu'!$1:$1003,7,0)*E844/100</f>
        <v>0.37920000000000004</v>
      </c>
      <c r="K844" s="19">
        <f>VLOOKUP($B844,'Nguyên liệu'!$1:$1003,8,0)*E844/100</f>
        <v>0.37920000000000004</v>
      </c>
      <c r="L844" s="19">
        <f>VLOOKUP($B844,'Nguyên liệu'!$1:$1003,9,0)*E844/100</f>
        <v>1.2008000000000001</v>
      </c>
      <c r="M844" s="19">
        <f>VLOOKUP($B844,'Nguyên liệu'!$1:$1003,10,0)*E844/100</f>
        <v>0</v>
      </c>
    </row>
    <row r="845" spans="1:13" x14ac:dyDescent="0.25">
      <c r="A845" s="16"/>
      <c r="B845" s="17">
        <v>12013</v>
      </c>
      <c r="C845" s="16" t="str">
        <f>VLOOKUP($B845,'Nguyên liệu'!$1:$1003,2,0)</f>
        <v>Đường cát</v>
      </c>
      <c r="D845" s="18">
        <v>10</v>
      </c>
      <c r="E845" s="19">
        <f t="shared" si="153"/>
        <v>10</v>
      </c>
      <c r="F845" s="16">
        <f>VLOOKUP($B845,'Nguyên liệu'!$1:$1003,3,0)</f>
        <v>0</v>
      </c>
      <c r="G845" s="19">
        <f>VLOOKUP($B845,'Nguyên liệu'!$1:$1003,4,0)*D845/100</f>
        <v>39</v>
      </c>
      <c r="H845" s="19">
        <f>VLOOKUP($B845,'Nguyên liệu'!$1:$1003,5,0)*E845/100</f>
        <v>0</v>
      </c>
      <c r="I845" s="19">
        <f>VLOOKUP($B845,'Nguyên liệu'!$1:$1003,6,0)*E845/100</f>
        <v>0</v>
      </c>
      <c r="J845" s="19">
        <f>VLOOKUP($B845,'Nguyên liệu'!$1:$1003,7,0)*E845/100</f>
        <v>0</v>
      </c>
      <c r="K845" s="19">
        <f>VLOOKUP($B845,'Nguyên liệu'!$1:$1003,8,0)*E845/100</f>
        <v>0</v>
      </c>
      <c r="L845" s="19">
        <f>VLOOKUP($B845,'Nguyên liệu'!$1:$1003,9,0)*E845/100</f>
        <v>0</v>
      </c>
      <c r="M845" s="19">
        <f>VLOOKUP($B845,'Nguyên liệu'!$1:$1003,10,0)*E845/100</f>
        <v>0</v>
      </c>
    </row>
    <row r="846" spans="1:13" x14ac:dyDescent="0.25">
      <c r="A846" s="16"/>
      <c r="B846" s="17">
        <v>1000</v>
      </c>
      <c r="C846" s="16" t="str">
        <f>VLOOKUP($B846,'Nguyên liệu'!$1:$1003,2,0)</f>
        <v>Nước</v>
      </c>
      <c r="D846" s="18">
        <v>10</v>
      </c>
      <c r="E846" s="19">
        <f t="shared" si="153"/>
        <v>10</v>
      </c>
      <c r="F846" s="16">
        <f>VLOOKUP($B846,'Nguyên liệu'!$1:$1003,3,0)</f>
        <v>0</v>
      </c>
      <c r="G846" s="19">
        <f>VLOOKUP($B846,'Nguyên liệu'!$1:$1003,4,0)*D846/100</f>
        <v>0</v>
      </c>
      <c r="H846" s="19">
        <f>VLOOKUP($B846,'Nguyên liệu'!$1:$1003,5,0)*E846/100</f>
        <v>0</v>
      </c>
      <c r="I846" s="19">
        <f>VLOOKUP($B846,'Nguyên liệu'!$1:$1003,6,0)*E846/100</f>
        <v>0</v>
      </c>
      <c r="J846" s="19">
        <f>VLOOKUP($B846,'Nguyên liệu'!$1:$1003,7,0)*E846/100</f>
        <v>0</v>
      </c>
      <c r="K846" s="19">
        <f>VLOOKUP($B846,'Nguyên liệu'!$1:$1003,8,0)*E846/100</f>
        <v>0</v>
      </c>
      <c r="L846" s="19">
        <f>VLOOKUP($B846,'Nguyên liệu'!$1:$1003,9,0)*E846/100</f>
        <v>0</v>
      </c>
      <c r="M846" s="19">
        <f>VLOOKUP($B846,'Nguyên liệu'!$1:$1003,10,0)*E846/100</f>
        <v>0</v>
      </c>
    </row>
    <row r="847" spans="1:13" x14ac:dyDescent="0.25">
      <c r="A847" s="16"/>
      <c r="B847" s="17" t="s">
        <v>33</v>
      </c>
      <c r="C847" s="16">
        <f>VLOOKUP($B847,'Nguyên liệu'!$1:$1003,2,0)</f>
        <v>0</v>
      </c>
      <c r="D847" s="18">
        <v>0</v>
      </c>
      <c r="E847" s="19">
        <f t="shared" si="153"/>
        <v>0</v>
      </c>
      <c r="F847" s="16">
        <f>VLOOKUP($B847,'Nguyên liệu'!$1:$1003,3,0)</f>
        <v>0</v>
      </c>
      <c r="G847" s="19">
        <f>VLOOKUP($B847,'Nguyên liệu'!$1:$1003,4,0)*D847/100</f>
        <v>0</v>
      </c>
      <c r="H847" s="19">
        <f>VLOOKUP($B847,'Nguyên liệu'!$1:$1003,5,0)*E847/100</f>
        <v>0</v>
      </c>
      <c r="I847" s="19">
        <f>VLOOKUP($B847,'Nguyên liệu'!$1:$1003,6,0)*E847/100</f>
        <v>0</v>
      </c>
      <c r="J847" s="19">
        <f>VLOOKUP($B847,'Nguyên liệu'!$1:$1003,7,0)*E847/100</f>
        <v>0</v>
      </c>
      <c r="K847" s="19">
        <f>VLOOKUP($B847,'Nguyên liệu'!$1:$1003,8,0)*E847/100</f>
        <v>0</v>
      </c>
      <c r="L847" s="19">
        <f>VLOOKUP($B847,'Nguyên liệu'!$1:$1003,9,0)*E847/100</f>
        <v>0</v>
      </c>
      <c r="M847" s="19">
        <f>VLOOKUP($B847,'Nguyên liệu'!$1:$1003,10,0)*E847/100</f>
        <v>0</v>
      </c>
    </row>
    <row r="848" spans="1:13" x14ac:dyDescent="0.25">
      <c r="A848" s="16"/>
      <c r="B848" s="20" t="s">
        <v>33</v>
      </c>
      <c r="C848" s="16">
        <f>VLOOKUP($B848,'Nguyên liệu'!$1:$1003,2,0)</f>
        <v>0</v>
      </c>
      <c r="D848" s="21">
        <v>0</v>
      </c>
      <c r="E848" s="19">
        <f t="shared" si="153"/>
        <v>0</v>
      </c>
      <c r="F848" s="16">
        <f>VLOOKUP($B848,'Nguyên liệu'!$1:$1003,3,0)</f>
        <v>0</v>
      </c>
      <c r="G848" s="19">
        <f>VLOOKUP($B848,'Nguyên liệu'!$1:$1003,4,0)*D848/100</f>
        <v>0</v>
      </c>
      <c r="H848" s="19">
        <f>VLOOKUP($B848,'Nguyên liệu'!$1:$1003,5,0)*E848/100</f>
        <v>0</v>
      </c>
      <c r="I848" s="19">
        <f>VLOOKUP($B848,'Nguyên liệu'!$1:$1003,6,0)*E848/100</f>
        <v>0</v>
      </c>
      <c r="J848" s="19">
        <f>VLOOKUP($B848,'Nguyên liệu'!$1:$1003,7,0)*E848/100</f>
        <v>0</v>
      </c>
      <c r="K848" s="19">
        <f>VLOOKUP($B848,'Nguyên liệu'!$1:$1003,8,0)*E848/100</f>
        <v>0</v>
      </c>
      <c r="L848" s="19">
        <f>VLOOKUP($B848,'Nguyên liệu'!$1:$1003,9,0)*E848/100</f>
        <v>0</v>
      </c>
      <c r="M848" s="19">
        <f>VLOOKUP($B848,'Nguyên liệu'!$1:$1003,10,0)*E848/100</f>
        <v>0</v>
      </c>
    </row>
    <row r="849" spans="1:13" x14ac:dyDescent="0.25">
      <c r="A849" s="16"/>
      <c r="B849" s="20" t="s">
        <v>33</v>
      </c>
      <c r="C849" s="16">
        <f>VLOOKUP($B849,'Nguyên liệu'!$1:$1003,2,0)</f>
        <v>0</v>
      </c>
      <c r="D849" s="21">
        <v>0</v>
      </c>
      <c r="E849" s="19">
        <f t="shared" si="153"/>
        <v>0</v>
      </c>
      <c r="F849" s="16">
        <f>VLOOKUP($B849,'Nguyên liệu'!$1:$1003,3,0)</f>
        <v>0</v>
      </c>
      <c r="G849" s="19">
        <f>VLOOKUP($B849,'Nguyên liệu'!$1:$1003,4,0)*D849/100</f>
        <v>0</v>
      </c>
      <c r="H849" s="19">
        <f>VLOOKUP($B849,'Nguyên liệu'!$1:$1003,5,0)*E849/100</f>
        <v>0</v>
      </c>
      <c r="I849" s="19">
        <f>VLOOKUP($B849,'Nguyên liệu'!$1:$1003,6,0)*E849/100</f>
        <v>0</v>
      </c>
      <c r="J849" s="19">
        <f>VLOOKUP($B849,'Nguyên liệu'!$1:$1003,7,0)*E849/100</f>
        <v>0</v>
      </c>
      <c r="K849" s="19">
        <f>VLOOKUP($B849,'Nguyên liệu'!$1:$1003,8,0)*E849/100</f>
        <v>0</v>
      </c>
      <c r="L849" s="19">
        <f>VLOOKUP($B849,'Nguyên liệu'!$1:$1003,9,0)*E849/100</f>
        <v>0</v>
      </c>
      <c r="M849" s="19">
        <f>VLOOKUP($B849,'Nguyên liệu'!$1:$1003,10,0)*E849/100</f>
        <v>0</v>
      </c>
    </row>
    <row r="850" spans="1:13" x14ac:dyDescent="0.25">
      <c r="A850" s="16"/>
      <c r="B850" s="20" t="s">
        <v>33</v>
      </c>
      <c r="C850" s="16">
        <f>VLOOKUP($B850,'Nguyên liệu'!$1:$1003,2,0)</f>
        <v>0</v>
      </c>
      <c r="D850" s="21">
        <v>0</v>
      </c>
      <c r="E850" s="19">
        <f t="shared" si="153"/>
        <v>0</v>
      </c>
      <c r="F850" s="16">
        <f>VLOOKUP($B850,'Nguyên liệu'!$1:$1003,3,0)</f>
        <v>0</v>
      </c>
      <c r="G850" s="19">
        <f>VLOOKUP($B850,'Nguyên liệu'!$1:$1003,4,0)*D850/100</f>
        <v>0</v>
      </c>
      <c r="H850" s="19">
        <f>VLOOKUP($B850,'Nguyên liệu'!$1:$1003,5,0)*E850/100</f>
        <v>0</v>
      </c>
      <c r="I850" s="19">
        <f>VLOOKUP($B850,'Nguyên liệu'!$1:$1003,6,0)*E850/100</f>
        <v>0</v>
      </c>
      <c r="J850" s="19">
        <f>VLOOKUP($B850,'Nguyên liệu'!$1:$1003,7,0)*E850/100</f>
        <v>0</v>
      </c>
      <c r="K850" s="19">
        <f>VLOOKUP($B850,'Nguyên liệu'!$1:$1003,8,0)*E850/100</f>
        <v>0</v>
      </c>
      <c r="L850" s="19">
        <f>VLOOKUP($B850,'Nguyên liệu'!$1:$1003,9,0)*E850/100</f>
        <v>0</v>
      </c>
      <c r="M850" s="19">
        <f>VLOOKUP($B850,'Nguyên liệu'!$1:$1003,10,0)*E850/100</f>
        <v>0</v>
      </c>
    </row>
    <row r="851" spans="1:13" x14ac:dyDescent="0.25">
      <c r="A851" s="16"/>
      <c r="B851" s="20" t="s">
        <v>33</v>
      </c>
      <c r="C851" s="16">
        <f>VLOOKUP($B851,'Nguyên liệu'!$1:$1003,2,0)</f>
        <v>0</v>
      </c>
      <c r="D851" s="21">
        <v>0</v>
      </c>
      <c r="E851" s="19">
        <f t="shared" si="153"/>
        <v>0</v>
      </c>
      <c r="F851" s="16">
        <f>VLOOKUP($B851,'Nguyên liệu'!$1:$1003,3,0)</f>
        <v>0</v>
      </c>
      <c r="G851" s="19">
        <f>VLOOKUP($B851,'Nguyên liệu'!$1:$1003,4,0)*D851/100</f>
        <v>0</v>
      </c>
      <c r="H851" s="19">
        <f>VLOOKUP($B851,'Nguyên liệu'!$1:$1003,5,0)*E851/100</f>
        <v>0</v>
      </c>
      <c r="I851" s="19">
        <f>VLOOKUP($B851,'Nguyên liệu'!$1:$1003,6,0)*E851/100</f>
        <v>0</v>
      </c>
      <c r="J851" s="19">
        <f>VLOOKUP($B851,'Nguyên liệu'!$1:$1003,7,0)*E851/100</f>
        <v>0</v>
      </c>
      <c r="K851" s="19">
        <f>VLOOKUP($B851,'Nguyên liệu'!$1:$1003,8,0)*E851/100</f>
        <v>0</v>
      </c>
      <c r="L851" s="19">
        <f>VLOOKUP($B851,'Nguyên liệu'!$1:$1003,9,0)*E851/100</f>
        <v>0</v>
      </c>
      <c r="M851" s="19">
        <f>VLOOKUP($B851,'Nguyên liệu'!$1:$1003,10,0)*E851/100</f>
        <v>0</v>
      </c>
    </row>
    <row r="852" spans="1:13" x14ac:dyDescent="0.25">
      <c r="A852" s="16"/>
      <c r="B852" s="20" t="s">
        <v>33</v>
      </c>
      <c r="C852" s="16">
        <f>VLOOKUP($B852,'Nguyên liệu'!$1:$1003,2,0)</f>
        <v>0</v>
      </c>
      <c r="D852" s="21">
        <v>0</v>
      </c>
      <c r="E852" s="19">
        <f t="shared" si="153"/>
        <v>0</v>
      </c>
      <c r="F852" s="16">
        <f>VLOOKUP($B852,'Nguyên liệu'!$1:$1003,3,0)</f>
        <v>0</v>
      </c>
      <c r="G852" s="19">
        <f>VLOOKUP($B852,'Nguyên liệu'!$1:$1003,4,0)*D852/100</f>
        <v>0</v>
      </c>
      <c r="H852" s="19">
        <f>VLOOKUP($B852,'Nguyên liệu'!$1:$1003,5,0)*E852/100</f>
        <v>0</v>
      </c>
      <c r="I852" s="19">
        <f>VLOOKUP($B852,'Nguyên liệu'!$1:$1003,6,0)*E852/100</f>
        <v>0</v>
      </c>
      <c r="J852" s="19">
        <f>VLOOKUP($B852,'Nguyên liệu'!$1:$1003,7,0)*E852/100</f>
        <v>0</v>
      </c>
      <c r="K852" s="19">
        <f>VLOOKUP($B852,'Nguyên liệu'!$1:$1003,8,0)*E852/100</f>
        <v>0</v>
      </c>
      <c r="L852" s="19">
        <f>VLOOKUP($B852,'Nguyên liệu'!$1:$1003,9,0)*E852/100</f>
        <v>0</v>
      </c>
      <c r="M852" s="19">
        <f>VLOOKUP($B852,'Nguyên liệu'!$1:$1003,10,0)*E852/100</f>
        <v>0</v>
      </c>
    </row>
    <row r="853" spans="1:13" x14ac:dyDescent="0.25">
      <c r="A853" s="16"/>
      <c r="B853" s="20" t="s">
        <v>33</v>
      </c>
      <c r="C853" s="16">
        <f>VLOOKUP($B853,'Nguyên liệu'!$1:$1003,2,0)</f>
        <v>0</v>
      </c>
      <c r="D853" s="21">
        <v>0</v>
      </c>
      <c r="E853" s="19">
        <f t="shared" si="153"/>
        <v>0</v>
      </c>
      <c r="F853" s="16">
        <f>VLOOKUP($B853,'Nguyên liệu'!$1:$1003,3,0)</f>
        <v>0</v>
      </c>
      <c r="G853" s="19">
        <f>VLOOKUP($B853,'Nguyên liệu'!$1:$1003,4,0)*D853/100</f>
        <v>0</v>
      </c>
      <c r="H853" s="19">
        <f>VLOOKUP($B853,'Nguyên liệu'!$1:$1003,5,0)*E853/100</f>
        <v>0</v>
      </c>
      <c r="I853" s="19">
        <f>VLOOKUP($B853,'Nguyên liệu'!$1:$1003,6,0)*E853/100</f>
        <v>0</v>
      </c>
      <c r="J853" s="19">
        <f>VLOOKUP($B853,'Nguyên liệu'!$1:$1003,7,0)*E853/100</f>
        <v>0</v>
      </c>
      <c r="K853" s="19">
        <f>VLOOKUP($B853,'Nguyên liệu'!$1:$1003,8,0)*E853/100</f>
        <v>0</v>
      </c>
      <c r="L853" s="19">
        <f>VLOOKUP($B853,'Nguyên liệu'!$1:$1003,9,0)*E853/100</f>
        <v>0</v>
      </c>
      <c r="M853" s="19">
        <f>VLOOKUP($B853,'Nguyên liệu'!$1:$1003,10,0)*E853/100</f>
        <v>0</v>
      </c>
    </row>
    <row r="854" spans="1:13" x14ac:dyDescent="0.25">
      <c r="A854" s="13" t="s">
        <v>736</v>
      </c>
      <c r="B854" s="14"/>
      <c r="C854" s="14">
        <f>VLOOKUP(A854,Sheet2!$1:$1012,2,0)</f>
        <v>0</v>
      </c>
      <c r="D854" s="15">
        <f t="shared" ref="D854:M854" si="154">SUM(D855:D864)</f>
        <v>0</v>
      </c>
      <c r="E854" s="15">
        <f t="shared" si="154"/>
        <v>0</v>
      </c>
      <c r="F854" s="15">
        <f t="shared" si="154"/>
        <v>0</v>
      </c>
      <c r="G854" s="15">
        <f t="shared" si="154"/>
        <v>0</v>
      </c>
      <c r="H854" s="15">
        <f t="shared" si="154"/>
        <v>0</v>
      </c>
      <c r="I854" s="15">
        <f t="shared" si="154"/>
        <v>0</v>
      </c>
      <c r="J854" s="15">
        <f t="shared" si="154"/>
        <v>0</v>
      </c>
      <c r="K854" s="15">
        <f t="shared" si="154"/>
        <v>0</v>
      </c>
      <c r="L854" s="15">
        <f t="shared" si="154"/>
        <v>0</v>
      </c>
      <c r="M854" s="15">
        <f t="shared" si="154"/>
        <v>0</v>
      </c>
    </row>
    <row r="855" spans="1:13" x14ac:dyDescent="0.25">
      <c r="A855" s="16"/>
      <c r="B855" s="17" t="s">
        <v>33</v>
      </c>
      <c r="C855" s="16">
        <f>VLOOKUP($B855,'Nguyên liệu'!$1:$1003,2,0)</f>
        <v>0</v>
      </c>
      <c r="D855" s="18">
        <v>0</v>
      </c>
      <c r="E855" s="19">
        <f t="shared" ref="E855:E864" si="155">D855*(100-F855)%</f>
        <v>0</v>
      </c>
      <c r="F855" s="16">
        <f>VLOOKUP($B855,'Nguyên liệu'!$1:$1003,3,0)</f>
        <v>0</v>
      </c>
      <c r="G855" s="19">
        <f>VLOOKUP($B855,'Nguyên liệu'!$1:$1003,4,0)*D855/100</f>
        <v>0</v>
      </c>
      <c r="H855" s="19">
        <f>VLOOKUP($B855,'Nguyên liệu'!$1:$1003,5,0)*E855/100</f>
        <v>0</v>
      </c>
      <c r="I855" s="19">
        <f>VLOOKUP($B855,'Nguyên liệu'!$1:$1003,6,0)*E855/100</f>
        <v>0</v>
      </c>
      <c r="J855" s="19">
        <f>VLOOKUP($B855,'Nguyên liệu'!$1:$1003,7,0)*E855/100</f>
        <v>0</v>
      </c>
      <c r="K855" s="19">
        <f>VLOOKUP($B855,'Nguyên liệu'!$1:$1003,8,0)*E855/100</f>
        <v>0</v>
      </c>
      <c r="L855" s="19">
        <f>VLOOKUP($B855,'Nguyên liệu'!$1:$1003,9,0)*E855/100</f>
        <v>0</v>
      </c>
      <c r="M855" s="19">
        <f>VLOOKUP($B855,'Nguyên liệu'!$1:$1003,10,0)*E855/100</f>
        <v>0</v>
      </c>
    </row>
    <row r="856" spans="1:13" x14ac:dyDescent="0.25">
      <c r="A856" s="16"/>
      <c r="B856" s="17" t="s">
        <v>33</v>
      </c>
      <c r="C856" s="16">
        <f>VLOOKUP($B856,'Nguyên liệu'!$1:$1003,2,0)</f>
        <v>0</v>
      </c>
      <c r="D856" s="18">
        <v>0</v>
      </c>
      <c r="E856" s="19">
        <f t="shared" si="155"/>
        <v>0</v>
      </c>
      <c r="F856" s="16">
        <f>VLOOKUP($B856,'Nguyên liệu'!$1:$1003,3,0)</f>
        <v>0</v>
      </c>
      <c r="G856" s="19">
        <f>VLOOKUP($B856,'Nguyên liệu'!$1:$1003,4,0)*D856/100</f>
        <v>0</v>
      </c>
      <c r="H856" s="19">
        <f>VLOOKUP($B856,'Nguyên liệu'!$1:$1003,5,0)*E856/100</f>
        <v>0</v>
      </c>
      <c r="I856" s="19">
        <f>VLOOKUP($B856,'Nguyên liệu'!$1:$1003,6,0)*E856/100</f>
        <v>0</v>
      </c>
      <c r="J856" s="19">
        <f>VLOOKUP($B856,'Nguyên liệu'!$1:$1003,7,0)*E856/100</f>
        <v>0</v>
      </c>
      <c r="K856" s="19">
        <f>VLOOKUP($B856,'Nguyên liệu'!$1:$1003,8,0)*E856/100</f>
        <v>0</v>
      </c>
      <c r="L856" s="19">
        <f>VLOOKUP($B856,'Nguyên liệu'!$1:$1003,9,0)*E856/100</f>
        <v>0</v>
      </c>
      <c r="M856" s="19">
        <f>VLOOKUP($B856,'Nguyên liệu'!$1:$1003,10,0)*E856/100</f>
        <v>0</v>
      </c>
    </row>
    <row r="857" spans="1:13" x14ac:dyDescent="0.25">
      <c r="A857" s="16"/>
      <c r="B857" s="17" t="s">
        <v>33</v>
      </c>
      <c r="C857" s="16">
        <f>VLOOKUP($B857,'Nguyên liệu'!$1:$1003,2,0)</f>
        <v>0</v>
      </c>
      <c r="D857" s="18">
        <v>0</v>
      </c>
      <c r="E857" s="19">
        <f t="shared" si="155"/>
        <v>0</v>
      </c>
      <c r="F857" s="16">
        <f>VLOOKUP($B857,'Nguyên liệu'!$1:$1003,3,0)</f>
        <v>0</v>
      </c>
      <c r="G857" s="19">
        <f>VLOOKUP($B857,'Nguyên liệu'!$1:$1003,4,0)*D857/100</f>
        <v>0</v>
      </c>
      <c r="H857" s="19">
        <f>VLOOKUP($B857,'Nguyên liệu'!$1:$1003,5,0)*E857/100</f>
        <v>0</v>
      </c>
      <c r="I857" s="19">
        <f>VLOOKUP($B857,'Nguyên liệu'!$1:$1003,6,0)*E857/100</f>
        <v>0</v>
      </c>
      <c r="J857" s="19">
        <f>VLOOKUP($B857,'Nguyên liệu'!$1:$1003,7,0)*E857/100</f>
        <v>0</v>
      </c>
      <c r="K857" s="19">
        <f>VLOOKUP($B857,'Nguyên liệu'!$1:$1003,8,0)*E857/100</f>
        <v>0</v>
      </c>
      <c r="L857" s="19">
        <f>VLOOKUP($B857,'Nguyên liệu'!$1:$1003,9,0)*E857/100</f>
        <v>0</v>
      </c>
      <c r="M857" s="19">
        <f>VLOOKUP($B857,'Nguyên liệu'!$1:$1003,10,0)*E857/100</f>
        <v>0</v>
      </c>
    </row>
    <row r="858" spans="1:13" x14ac:dyDescent="0.25">
      <c r="A858" s="16"/>
      <c r="B858" s="17" t="s">
        <v>33</v>
      </c>
      <c r="C858" s="16">
        <f>VLOOKUP($B858,'Nguyên liệu'!$1:$1003,2,0)</f>
        <v>0</v>
      </c>
      <c r="D858" s="18">
        <v>0</v>
      </c>
      <c r="E858" s="19">
        <f t="shared" si="155"/>
        <v>0</v>
      </c>
      <c r="F858" s="16">
        <f>VLOOKUP($B858,'Nguyên liệu'!$1:$1003,3,0)</f>
        <v>0</v>
      </c>
      <c r="G858" s="19">
        <f>VLOOKUP($B858,'Nguyên liệu'!$1:$1003,4,0)*D858/100</f>
        <v>0</v>
      </c>
      <c r="H858" s="19">
        <f>VLOOKUP($B858,'Nguyên liệu'!$1:$1003,5,0)*E858/100</f>
        <v>0</v>
      </c>
      <c r="I858" s="19">
        <f>VLOOKUP($B858,'Nguyên liệu'!$1:$1003,6,0)*E858/100</f>
        <v>0</v>
      </c>
      <c r="J858" s="19">
        <f>VLOOKUP($B858,'Nguyên liệu'!$1:$1003,7,0)*E858/100</f>
        <v>0</v>
      </c>
      <c r="K858" s="19">
        <f>VLOOKUP($B858,'Nguyên liệu'!$1:$1003,8,0)*E858/100</f>
        <v>0</v>
      </c>
      <c r="L858" s="19">
        <f>VLOOKUP($B858,'Nguyên liệu'!$1:$1003,9,0)*E858/100</f>
        <v>0</v>
      </c>
      <c r="M858" s="19">
        <f>VLOOKUP($B858,'Nguyên liệu'!$1:$1003,10,0)*E858/100</f>
        <v>0</v>
      </c>
    </row>
    <row r="859" spans="1:13" x14ac:dyDescent="0.25">
      <c r="A859" s="16"/>
      <c r="B859" s="20" t="s">
        <v>33</v>
      </c>
      <c r="C859" s="16">
        <f>VLOOKUP($B859,'Nguyên liệu'!$1:$1003,2,0)</f>
        <v>0</v>
      </c>
      <c r="D859" s="21">
        <v>0</v>
      </c>
      <c r="E859" s="19">
        <f t="shared" si="155"/>
        <v>0</v>
      </c>
      <c r="F859" s="16">
        <f>VLOOKUP($B859,'Nguyên liệu'!$1:$1003,3,0)</f>
        <v>0</v>
      </c>
      <c r="G859" s="19">
        <f>VLOOKUP($B859,'Nguyên liệu'!$1:$1003,4,0)*D859/100</f>
        <v>0</v>
      </c>
      <c r="H859" s="19">
        <f>VLOOKUP($B859,'Nguyên liệu'!$1:$1003,5,0)*E859/100</f>
        <v>0</v>
      </c>
      <c r="I859" s="19">
        <f>VLOOKUP($B859,'Nguyên liệu'!$1:$1003,6,0)*E859/100</f>
        <v>0</v>
      </c>
      <c r="J859" s="19">
        <f>VLOOKUP($B859,'Nguyên liệu'!$1:$1003,7,0)*E859/100</f>
        <v>0</v>
      </c>
      <c r="K859" s="19">
        <f>VLOOKUP($B859,'Nguyên liệu'!$1:$1003,8,0)*E859/100</f>
        <v>0</v>
      </c>
      <c r="L859" s="19">
        <f>VLOOKUP($B859,'Nguyên liệu'!$1:$1003,9,0)*E859/100</f>
        <v>0</v>
      </c>
      <c r="M859" s="19">
        <f>VLOOKUP($B859,'Nguyên liệu'!$1:$1003,10,0)*E859/100</f>
        <v>0</v>
      </c>
    </row>
    <row r="860" spans="1:13" x14ac:dyDescent="0.25">
      <c r="A860" s="16"/>
      <c r="B860" s="20" t="s">
        <v>33</v>
      </c>
      <c r="C860" s="16">
        <f>VLOOKUP($B860,'Nguyên liệu'!$1:$1003,2,0)</f>
        <v>0</v>
      </c>
      <c r="D860" s="21">
        <v>0</v>
      </c>
      <c r="E860" s="19">
        <f t="shared" si="155"/>
        <v>0</v>
      </c>
      <c r="F860" s="16">
        <f>VLOOKUP($B860,'Nguyên liệu'!$1:$1003,3,0)</f>
        <v>0</v>
      </c>
      <c r="G860" s="19">
        <f>VLOOKUP($B860,'Nguyên liệu'!$1:$1003,4,0)*D860/100</f>
        <v>0</v>
      </c>
      <c r="H860" s="19">
        <f>VLOOKUP($B860,'Nguyên liệu'!$1:$1003,5,0)*E860/100</f>
        <v>0</v>
      </c>
      <c r="I860" s="19">
        <f>VLOOKUP($B860,'Nguyên liệu'!$1:$1003,6,0)*E860/100</f>
        <v>0</v>
      </c>
      <c r="J860" s="19">
        <f>VLOOKUP($B860,'Nguyên liệu'!$1:$1003,7,0)*E860/100</f>
        <v>0</v>
      </c>
      <c r="K860" s="19">
        <f>VLOOKUP($B860,'Nguyên liệu'!$1:$1003,8,0)*E860/100</f>
        <v>0</v>
      </c>
      <c r="L860" s="19">
        <f>VLOOKUP($B860,'Nguyên liệu'!$1:$1003,9,0)*E860/100</f>
        <v>0</v>
      </c>
      <c r="M860" s="19">
        <f>VLOOKUP($B860,'Nguyên liệu'!$1:$1003,10,0)*E860/100</f>
        <v>0</v>
      </c>
    </row>
    <row r="861" spans="1:13" x14ac:dyDescent="0.25">
      <c r="A861" s="16"/>
      <c r="B861" s="20" t="s">
        <v>33</v>
      </c>
      <c r="C861" s="16">
        <f>VLOOKUP($B861,'Nguyên liệu'!$1:$1003,2,0)</f>
        <v>0</v>
      </c>
      <c r="D861" s="21">
        <v>0</v>
      </c>
      <c r="E861" s="19">
        <f t="shared" si="155"/>
        <v>0</v>
      </c>
      <c r="F861" s="16">
        <f>VLOOKUP($B861,'Nguyên liệu'!$1:$1003,3,0)</f>
        <v>0</v>
      </c>
      <c r="G861" s="19">
        <f>VLOOKUP($B861,'Nguyên liệu'!$1:$1003,4,0)*D861/100</f>
        <v>0</v>
      </c>
      <c r="H861" s="19">
        <f>VLOOKUP($B861,'Nguyên liệu'!$1:$1003,5,0)*E861/100</f>
        <v>0</v>
      </c>
      <c r="I861" s="19">
        <f>VLOOKUP($B861,'Nguyên liệu'!$1:$1003,6,0)*E861/100</f>
        <v>0</v>
      </c>
      <c r="J861" s="19">
        <f>VLOOKUP($B861,'Nguyên liệu'!$1:$1003,7,0)*E861/100</f>
        <v>0</v>
      </c>
      <c r="K861" s="19">
        <f>VLOOKUP($B861,'Nguyên liệu'!$1:$1003,8,0)*E861/100</f>
        <v>0</v>
      </c>
      <c r="L861" s="19">
        <f>VLOOKUP($B861,'Nguyên liệu'!$1:$1003,9,0)*E861/100</f>
        <v>0</v>
      </c>
      <c r="M861" s="19">
        <f>VLOOKUP($B861,'Nguyên liệu'!$1:$1003,10,0)*E861/100</f>
        <v>0</v>
      </c>
    </row>
    <row r="862" spans="1:13" x14ac:dyDescent="0.25">
      <c r="A862" s="16"/>
      <c r="B862" s="20" t="s">
        <v>33</v>
      </c>
      <c r="C862" s="16">
        <f>VLOOKUP($B862,'Nguyên liệu'!$1:$1003,2,0)</f>
        <v>0</v>
      </c>
      <c r="D862" s="21">
        <v>0</v>
      </c>
      <c r="E862" s="19">
        <f t="shared" si="155"/>
        <v>0</v>
      </c>
      <c r="F862" s="16">
        <f>VLOOKUP($B862,'Nguyên liệu'!$1:$1003,3,0)</f>
        <v>0</v>
      </c>
      <c r="G862" s="19">
        <f>VLOOKUP($B862,'Nguyên liệu'!$1:$1003,4,0)*D862/100</f>
        <v>0</v>
      </c>
      <c r="H862" s="19">
        <f>VLOOKUP($B862,'Nguyên liệu'!$1:$1003,5,0)*E862/100</f>
        <v>0</v>
      </c>
      <c r="I862" s="19">
        <f>VLOOKUP($B862,'Nguyên liệu'!$1:$1003,6,0)*E862/100</f>
        <v>0</v>
      </c>
      <c r="J862" s="19">
        <f>VLOOKUP($B862,'Nguyên liệu'!$1:$1003,7,0)*E862/100</f>
        <v>0</v>
      </c>
      <c r="K862" s="19">
        <f>VLOOKUP($B862,'Nguyên liệu'!$1:$1003,8,0)*E862/100</f>
        <v>0</v>
      </c>
      <c r="L862" s="19">
        <f>VLOOKUP($B862,'Nguyên liệu'!$1:$1003,9,0)*E862/100</f>
        <v>0</v>
      </c>
      <c r="M862" s="19">
        <f>VLOOKUP($B862,'Nguyên liệu'!$1:$1003,10,0)*E862/100</f>
        <v>0</v>
      </c>
    </row>
    <row r="863" spans="1:13" x14ac:dyDescent="0.25">
      <c r="A863" s="16"/>
      <c r="B863" s="20" t="s">
        <v>33</v>
      </c>
      <c r="C863" s="16">
        <f>VLOOKUP($B863,'Nguyên liệu'!$1:$1003,2,0)</f>
        <v>0</v>
      </c>
      <c r="D863" s="21">
        <v>0</v>
      </c>
      <c r="E863" s="19">
        <f t="shared" si="155"/>
        <v>0</v>
      </c>
      <c r="F863" s="16">
        <f>VLOOKUP($B863,'Nguyên liệu'!$1:$1003,3,0)</f>
        <v>0</v>
      </c>
      <c r="G863" s="19">
        <f>VLOOKUP($B863,'Nguyên liệu'!$1:$1003,4,0)*D863/100</f>
        <v>0</v>
      </c>
      <c r="H863" s="19">
        <f>VLOOKUP($B863,'Nguyên liệu'!$1:$1003,5,0)*E863/100</f>
        <v>0</v>
      </c>
      <c r="I863" s="19">
        <f>VLOOKUP($B863,'Nguyên liệu'!$1:$1003,6,0)*E863/100</f>
        <v>0</v>
      </c>
      <c r="J863" s="19">
        <f>VLOOKUP($B863,'Nguyên liệu'!$1:$1003,7,0)*E863/100</f>
        <v>0</v>
      </c>
      <c r="K863" s="19">
        <f>VLOOKUP($B863,'Nguyên liệu'!$1:$1003,8,0)*E863/100</f>
        <v>0</v>
      </c>
      <c r="L863" s="19">
        <f>VLOOKUP($B863,'Nguyên liệu'!$1:$1003,9,0)*E863/100</f>
        <v>0</v>
      </c>
      <c r="M863" s="19">
        <f>VLOOKUP($B863,'Nguyên liệu'!$1:$1003,10,0)*E863/100</f>
        <v>0</v>
      </c>
    </row>
    <row r="864" spans="1:13" x14ac:dyDescent="0.25">
      <c r="A864" s="16"/>
      <c r="B864" s="20" t="s">
        <v>33</v>
      </c>
      <c r="C864" s="16">
        <f>VLOOKUP($B864,'Nguyên liệu'!$1:$1003,2,0)</f>
        <v>0</v>
      </c>
      <c r="D864" s="21">
        <v>0</v>
      </c>
      <c r="E864" s="19">
        <f t="shared" si="155"/>
        <v>0</v>
      </c>
      <c r="F864" s="16">
        <f>VLOOKUP($B864,'Nguyên liệu'!$1:$1003,3,0)</f>
        <v>0</v>
      </c>
      <c r="G864" s="19">
        <f>VLOOKUP($B864,'Nguyên liệu'!$1:$1003,4,0)*D864/100</f>
        <v>0</v>
      </c>
      <c r="H864" s="19">
        <f>VLOOKUP($B864,'Nguyên liệu'!$1:$1003,5,0)*E864/100</f>
        <v>0</v>
      </c>
      <c r="I864" s="19">
        <f>VLOOKUP($B864,'Nguyên liệu'!$1:$1003,6,0)*E864/100</f>
        <v>0</v>
      </c>
      <c r="J864" s="19">
        <f>VLOOKUP($B864,'Nguyên liệu'!$1:$1003,7,0)*E864/100</f>
        <v>0</v>
      </c>
      <c r="K864" s="19">
        <f>VLOOKUP($B864,'Nguyên liệu'!$1:$1003,8,0)*E864/100</f>
        <v>0</v>
      </c>
      <c r="L864" s="19">
        <f>VLOOKUP($B864,'Nguyên liệu'!$1:$1003,9,0)*E864/100</f>
        <v>0</v>
      </c>
      <c r="M864" s="19">
        <f>VLOOKUP($B864,'Nguyên liệu'!$1:$1003,10,0)*E864/100</f>
        <v>0</v>
      </c>
    </row>
    <row r="865" spans="1:13" x14ac:dyDescent="0.25">
      <c r="A865" s="13" t="s">
        <v>737</v>
      </c>
      <c r="B865" s="14"/>
      <c r="C865" s="14">
        <f>VLOOKUP(A865,Sheet2!$1:$1012,2,0)</f>
        <v>0</v>
      </c>
      <c r="D865" s="15">
        <f t="shared" ref="D865:M865" si="156">SUM(D866:D875)</f>
        <v>0</v>
      </c>
      <c r="E865" s="15">
        <f t="shared" si="156"/>
        <v>0</v>
      </c>
      <c r="F865" s="15">
        <f t="shared" si="156"/>
        <v>0</v>
      </c>
      <c r="G865" s="15">
        <f t="shared" si="156"/>
        <v>0</v>
      </c>
      <c r="H865" s="15">
        <f t="shared" si="156"/>
        <v>0</v>
      </c>
      <c r="I865" s="15">
        <f t="shared" si="156"/>
        <v>0</v>
      </c>
      <c r="J865" s="15">
        <f t="shared" si="156"/>
        <v>0</v>
      </c>
      <c r="K865" s="15">
        <f t="shared" si="156"/>
        <v>0</v>
      </c>
      <c r="L865" s="15">
        <f t="shared" si="156"/>
        <v>0</v>
      </c>
      <c r="M865" s="15">
        <f t="shared" si="156"/>
        <v>0</v>
      </c>
    </row>
    <row r="866" spans="1:13" x14ac:dyDescent="0.25">
      <c r="A866" s="16"/>
      <c r="B866" s="17" t="s">
        <v>33</v>
      </c>
      <c r="C866" s="16">
        <f>VLOOKUP($B866,'Nguyên liệu'!$1:$1003,2,0)</f>
        <v>0</v>
      </c>
      <c r="D866" s="18">
        <v>0</v>
      </c>
      <c r="E866" s="19">
        <f t="shared" ref="E866:E875" si="157">D866*(100-F866)%</f>
        <v>0</v>
      </c>
      <c r="F866" s="16">
        <f>VLOOKUP($B866,'Nguyên liệu'!$1:$1003,3,0)</f>
        <v>0</v>
      </c>
      <c r="G866" s="19">
        <f>VLOOKUP($B866,'Nguyên liệu'!$1:$1003,4,0)*D866/100</f>
        <v>0</v>
      </c>
      <c r="H866" s="19">
        <f>VLOOKUP($B866,'Nguyên liệu'!$1:$1003,5,0)*E866/100</f>
        <v>0</v>
      </c>
      <c r="I866" s="19">
        <f>VLOOKUP($B866,'Nguyên liệu'!$1:$1003,6,0)*E866/100</f>
        <v>0</v>
      </c>
      <c r="J866" s="19">
        <f>VLOOKUP($B866,'Nguyên liệu'!$1:$1003,7,0)*E866/100</f>
        <v>0</v>
      </c>
      <c r="K866" s="19">
        <f>VLOOKUP($B866,'Nguyên liệu'!$1:$1003,8,0)*E866/100</f>
        <v>0</v>
      </c>
      <c r="L866" s="19">
        <f>VLOOKUP($B866,'Nguyên liệu'!$1:$1003,9,0)*E866/100</f>
        <v>0</v>
      </c>
      <c r="M866" s="19">
        <f>VLOOKUP($B866,'Nguyên liệu'!$1:$1003,10,0)*E866/100</f>
        <v>0</v>
      </c>
    </row>
    <row r="867" spans="1:13" x14ac:dyDescent="0.25">
      <c r="A867" s="16"/>
      <c r="B867" s="17" t="s">
        <v>33</v>
      </c>
      <c r="C867" s="16">
        <f>VLOOKUP($B867,'Nguyên liệu'!$1:$1003,2,0)</f>
        <v>0</v>
      </c>
      <c r="D867" s="18">
        <v>0</v>
      </c>
      <c r="E867" s="19">
        <f t="shared" si="157"/>
        <v>0</v>
      </c>
      <c r="F867" s="16">
        <f>VLOOKUP($B867,'Nguyên liệu'!$1:$1003,3,0)</f>
        <v>0</v>
      </c>
      <c r="G867" s="19">
        <f>VLOOKUP($B867,'Nguyên liệu'!$1:$1003,4,0)*D867/100</f>
        <v>0</v>
      </c>
      <c r="H867" s="19">
        <f>VLOOKUP($B867,'Nguyên liệu'!$1:$1003,5,0)*E867/100</f>
        <v>0</v>
      </c>
      <c r="I867" s="19">
        <f>VLOOKUP($B867,'Nguyên liệu'!$1:$1003,6,0)*E867/100</f>
        <v>0</v>
      </c>
      <c r="J867" s="19">
        <f>VLOOKUP($B867,'Nguyên liệu'!$1:$1003,7,0)*E867/100</f>
        <v>0</v>
      </c>
      <c r="K867" s="19">
        <f>VLOOKUP($B867,'Nguyên liệu'!$1:$1003,8,0)*E867/100</f>
        <v>0</v>
      </c>
      <c r="L867" s="19">
        <f>VLOOKUP($B867,'Nguyên liệu'!$1:$1003,9,0)*E867/100</f>
        <v>0</v>
      </c>
      <c r="M867" s="19">
        <f>VLOOKUP($B867,'Nguyên liệu'!$1:$1003,10,0)*E867/100</f>
        <v>0</v>
      </c>
    </row>
    <row r="868" spans="1:13" x14ac:dyDescent="0.25">
      <c r="A868" s="16"/>
      <c r="B868" s="17" t="s">
        <v>33</v>
      </c>
      <c r="C868" s="16">
        <f>VLOOKUP($B868,'Nguyên liệu'!$1:$1003,2,0)</f>
        <v>0</v>
      </c>
      <c r="D868" s="18">
        <v>0</v>
      </c>
      <c r="E868" s="19">
        <f t="shared" si="157"/>
        <v>0</v>
      </c>
      <c r="F868" s="16">
        <f>VLOOKUP($B868,'Nguyên liệu'!$1:$1003,3,0)</f>
        <v>0</v>
      </c>
      <c r="G868" s="19">
        <f>VLOOKUP($B868,'Nguyên liệu'!$1:$1003,4,0)*D868/100</f>
        <v>0</v>
      </c>
      <c r="H868" s="19">
        <f>VLOOKUP($B868,'Nguyên liệu'!$1:$1003,5,0)*E868/100</f>
        <v>0</v>
      </c>
      <c r="I868" s="19">
        <f>VLOOKUP($B868,'Nguyên liệu'!$1:$1003,6,0)*E868/100</f>
        <v>0</v>
      </c>
      <c r="J868" s="19">
        <f>VLOOKUP($B868,'Nguyên liệu'!$1:$1003,7,0)*E868/100</f>
        <v>0</v>
      </c>
      <c r="K868" s="19">
        <f>VLOOKUP($B868,'Nguyên liệu'!$1:$1003,8,0)*E868/100</f>
        <v>0</v>
      </c>
      <c r="L868" s="19">
        <f>VLOOKUP($B868,'Nguyên liệu'!$1:$1003,9,0)*E868/100</f>
        <v>0</v>
      </c>
      <c r="M868" s="19">
        <f>VLOOKUP($B868,'Nguyên liệu'!$1:$1003,10,0)*E868/100</f>
        <v>0</v>
      </c>
    </row>
    <row r="869" spans="1:13" x14ac:dyDescent="0.25">
      <c r="A869" s="16"/>
      <c r="B869" s="17" t="s">
        <v>33</v>
      </c>
      <c r="C869" s="16">
        <f>VLOOKUP($B869,'Nguyên liệu'!$1:$1003,2,0)</f>
        <v>0</v>
      </c>
      <c r="D869" s="18">
        <v>0</v>
      </c>
      <c r="E869" s="19">
        <f t="shared" si="157"/>
        <v>0</v>
      </c>
      <c r="F869" s="16">
        <f>VLOOKUP($B869,'Nguyên liệu'!$1:$1003,3,0)</f>
        <v>0</v>
      </c>
      <c r="G869" s="19">
        <f>VLOOKUP($B869,'Nguyên liệu'!$1:$1003,4,0)*D869/100</f>
        <v>0</v>
      </c>
      <c r="H869" s="19">
        <f>VLOOKUP($B869,'Nguyên liệu'!$1:$1003,5,0)*E869/100</f>
        <v>0</v>
      </c>
      <c r="I869" s="19">
        <f>VLOOKUP($B869,'Nguyên liệu'!$1:$1003,6,0)*E869/100</f>
        <v>0</v>
      </c>
      <c r="J869" s="19">
        <f>VLOOKUP($B869,'Nguyên liệu'!$1:$1003,7,0)*E869/100</f>
        <v>0</v>
      </c>
      <c r="K869" s="19">
        <f>VLOOKUP($B869,'Nguyên liệu'!$1:$1003,8,0)*E869/100</f>
        <v>0</v>
      </c>
      <c r="L869" s="19">
        <f>VLOOKUP($B869,'Nguyên liệu'!$1:$1003,9,0)*E869/100</f>
        <v>0</v>
      </c>
      <c r="M869" s="19">
        <f>VLOOKUP($B869,'Nguyên liệu'!$1:$1003,10,0)*E869/100</f>
        <v>0</v>
      </c>
    </row>
    <row r="870" spans="1:13" x14ac:dyDescent="0.25">
      <c r="A870" s="16"/>
      <c r="B870" s="20" t="s">
        <v>33</v>
      </c>
      <c r="C870" s="16">
        <f>VLOOKUP($B870,'Nguyên liệu'!$1:$1003,2,0)</f>
        <v>0</v>
      </c>
      <c r="D870" s="21">
        <v>0</v>
      </c>
      <c r="E870" s="19">
        <f t="shared" si="157"/>
        <v>0</v>
      </c>
      <c r="F870" s="16">
        <f>VLOOKUP($B870,'Nguyên liệu'!$1:$1003,3,0)</f>
        <v>0</v>
      </c>
      <c r="G870" s="19">
        <f>VLOOKUP($B870,'Nguyên liệu'!$1:$1003,4,0)*D870/100</f>
        <v>0</v>
      </c>
      <c r="H870" s="19">
        <f>VLOOKUP($B870,'Nguyên liệu'!$1:$1003,5,0)*E870/100</f>
        <v>0</v>
      </c>
      <c r="I870" s="19">
        <f>VLOOKUP($B870,'Nguyên liệu'!$1:$1003,6,0)*E870/100</f>
        <v>0</v>
      </c>
      <c r="J870" s="19">
        <f>VLOOKUP($B870,'Nguyên liệu'!$1:$1003,7,0)*E870/100</f>
        <v>0</v>
      </c>
      <c r="K870" s="19">
        <f>VLOOKUP($B870,'Nguyên liệu'!$1:$1003,8,0)*E870/100</f>
        <v>0</v>
      </c>
      <c r="L870" s="19">
        <f>VLOOKUP($B870,'Nguyên liệu'!$1:$1003,9,0)*E870/100</f>
        <v>0</v>
      </c>
      <c r="M870" s="19">
        <f>VLOOKUP($B870,'Nguyên liệu'!$1:$1003,10,0)*E870/100</f>
        <v>0</v>
      </c>
    </row>
    <row r="871" spans="1:13" x14ac:dyDescent="0.25">
      <c r="A871" s="16"/>
      <c r="B871" s="20" t="s">
        <v>33</v>
      </c>
      <c r="C871" s="16">
        <f>VLOOKUP($B871,'Nguyên liệu'!$1:$1003,2,0)</f>
        <v>0</v>
      </c>
      <c r="D871" s="21">
        <v>0</v>
      </c>
      <c r="E871" s="19">
        <f t="shared" si="157"/>
        <v>0</v>
      </c>
      <c r="F871" s="16">
        <f>VLOOKUP($B871,'Nguyên liệu'!$1:$1003,3,0)</f>
        <v>0</v>
      </c>
      <c r="G871" s="19">
        <f>VLOOKUP($B871,'Nguyên liệu'!$1:$1003,4,0)*D871/100</f>
        <v>0</v>
      </c>
      <c r="H871" s="19">
        <f>VLOOKUP($B871,'Nguyên liệu'!$1:$1003,5,0)*E871/100</f>
        <v>0</v>
      </c>
      <c r="I871" s="19">
        <f>VLOOKUP($B871,'Nguyên liệu'!$1:$1003,6,0)*E871/100</f>
        <v>0</v>
      </c>
      <c r="J871" s="19">
        <f>VLOOKUP($B871,'Nguyên liệu'!$1:$1003,7,0)*E871/100</f>
        <v>0</v>
      </c>
      <c r="K871" s="19">
        <f>VLOOKUP($B871,'Nguyên liệu'!$1:$1003,8,0)*E871/100</f>
        <v>0</v>
      </c>
      <c r="L871" s="19">
        <f>VLOOKUP($B871,'Nguyên liệu'!$1:$1003,9,0)*E871/100</f>
        <v>0</v>
      </c>
      <c r="M871" s="19">
        <f>VLOOKUP($B871,'Nguyên liệu'!$1:$1003,10,0)*E871/100</f>
        <v>0</v>
      </c>
    </row>
    <row r="872" spans="1:13" x14ac:dyDescent="0.25">
      <c r="A872" s="16"/>
      <c r="B872" s="20" t="s">
        <v>33</v>
      </c>
      <c r="C872" s="16">
        <f>VLOOKUP($B872,'Nguyên liệu'!$1:$1003,2,0)</f>
        <v>0</v>
      </c>
      <c r="D872" s="21">
        <v>0</v>
      </c>
      <c r="E872" s="19">
        <f t="shared" si="157"/>
        <v>0</v>
      </c>
      <c r="F872" s="16">
        <f>VLOOKUP($B872,'Nguyên liệu'!$1:$1003,3,0)</f>
        <v>0</v>
      </c>
      <c r="G872" s="19">
        <f>VLOOKUP($B872,'Nguyên liệu'!$1:$1003,4,0)*D872/100</f>
        <v>0</v>
      </c>
      <c r="H872" s="19">
        <f>VLOOKUP($B872,'Nguyên liệu'!$1:$1003,5,0)*E872/100</f>
        <v>0</v>
      </c>
      <c r="I872" s="19">
        <f>VLOOKUP($B872,'Nguyên liệu'!$1:$1003,6,0)*E872/100</f>
        <v>0</v>
      </c>
      <c r="J872" s="19">
        <f>VLOOKUP($B872,'Nguyên liệu'!$1:$1003,7,0)*E872/100</f>
        <v>0</v>
      </c>
      <c r="K872" s="19">
        <f>VLOOKUP($B872,'Nguyên liệu'!$1:$1003,8,0)*E872/100</f>
        <v>0</v>
      </c>
      <c r="L872" s="19">
        <f>VLOOKUP($B872,'Nguyên liệu'!$1:$1003,9,0)*E872/100</f>
        <v>0</v>
      </c>
      <c r="M872" s="19">
        <f>VLOOKUP($B872,'Nguyên liệu'!$1:$1003,10,0)*E872/100</f>
        <v>0</v>
      </c>
    </row>
    <row r="873" spans="1:13" x14ac:dyDescent="0.25">
      <c r="A873" s="16"/>
      <c r="B873" s="20" t="s">
        <v>33</v>
      </c>
      <c r="C873" s="16">
        <f>VLOOKUP($B873,'Nguyên liệu'!$1:$1003,2,0)</f>
        <v>0</v>
      </c>
      <c r="D873" s="21">
        <v>0</v>
      </c>
      <c r="E873" s="19">
        <f t="shared" si="157"/>
        <v>0</v>
      </c>
      <c r="F873" s="16">
        <f>VLOOKUP($B873,'Nguyên liệu'!$1:$1003,3,0)</f>
        <v>0</v>
      </c>
      <c r="G873" s="19">
        <f>VLOOKUP($B873,'Nguyên liệu'!$1:$1003,4,0)*D873/100</f>
        <v>0</v>
      </c>
      <c r="H873" s="19">
        <f>VLOOKUP($B873,'Nguyên liệu'!$1:$1003,5,0)*E873/100</f>
        <v>0</v>
      </c>
      <c r="I873" s="19">
        <f>VLOOKUP($B873,'Nguyên liệu'!$1:$1003,6,0)*E873/100</f>
        <v>0</v>
      </c>
      <c r="J873" s="19">
        <f>VLOOKUP($B873,'Nguyên liệu'!$1:$1003,7,0)*E873/100</f>
        <v>0</v>
      </c>
      <c r="K873" s="19">
        <f>VLOOKUP($B873,'Nguyên liệu'!$1:$1003,8,0)*E873/100</f>
        <v>0</v>
      </c>
      <c r="L873" s="19">
        <f>VLOOKUP($B873,'Nguyên liệu'!$1:$1003,9,0)*E873/100</f>
        <v>0</v>
      </c>
      <c r="M873" s="19">
        <f>VLOOKUP($B873,'Nguyên liệu'!$1:$1003,10,0)*E873/100</f>
        <v>0</v>
      </c>
    </row>
    <row r="874" spans="1:13" x14ac:dyDescent="0.25">
      <c r="A874" s="16"/>
      <c r="B874" s="20" t="s">
        <v>33</v>
      </c>
      <c r="C874" s="16">
        <f>VLOOKUP($B874,'Nguyên liệu'!$1:$1003,2,0)</f>
        <v>0</v>
      </c>
      <c r="D874" s="21">
        <v>0</v>
      </c>
      <c r="E874" s="19">
        <f t="shared" si="157"/>
        <v>0</v>
      </c>
      <c r="F874" s="16">
        <f>VLOOKUP($B874,'Nguyên liệu'!$1:$1003,3,0)</f>
        <v>0</v>
      </c>
      <c r="G874" s="19">
        <f>VLOOKUP($B874,'Nguyên liệu'!$1:$1003,4,0)*D874/100</f>
        <v>0</v>
      </c>
      <c r="H874" s="19">
        <f>VLOOKUP($B874,'Nguyên liệu'!$1:$1003,5,0)*E874/100</f>
        <v>0</v>
      </c>
      <c r="I874" s="19">
        <f>VLOOKUP($B874,'Nguyên liệu'!$1:$1003,6,0)*E874/100</f>
        <v>0</v>
      </c>
      <c r="J874" s="19">
        <f>VLOOKUP($B874,'Nguyên liệu'!$1:$1003,7,0)*E874/100</f>
        <v>0</v>
      </c>
      <c r="K874" s="19">
        <f>VLOOKUP($B874,'Nguyên liệu'!$1:$1003,8,0)*E874/100</f>
        <v>0</v>
      </c>
      <c r="L874" s="19">
        <f>VLOOKUP($B874,'Nguyên liệu'!$1:$1003,9,0)*E874/100</f>
        <v>0</v>
      </c>
      <c r="M874" s="19">
        <f>VLOOKUP($B874,'Nguyên liệu'!$1:$1003,10,0)*E874/100</f>
        <v>0</v>
      </c>
    </row>
    <row r="875" spans="1:13" x14ac:dyDescent="0.25">
      <c r="A875" s="16"/>
      <c r="B875" s="20" t="s">
        <v>33</v>
      </c>
      <c r="C875" s="16">
        <f>VLOOKUP($B875,'Nguyên liệu'!$1:$1003,2,0)</f>
        <v>0</v>
      </c>
      <c r="D875" s="21">
        <v>0</v>
      </c>
      <c r="E875" s="19">
        <f t="shared" si="157"/>
        <v>0</v>
      </c>
      <c r="F875" s="16">
        <f>VLOOKUP($B875,'Nguyên liệu'!$1:$1003,3,0)</f>
        <v>0</v>
      </c>
      <c r="G875" s="19">
        <f>VLOOKUP($B875,'Nguyên liệu'!$1:$1003,4,0)*D875/100</f>
        <v>0</v>
      </c>
      <c r="H875" s="19">
        <f>VLOOKUP($B875,'Nguyên liệu'!$1:$1003,5,0)*E875/100</f>
        <v>0</v>
      </c>
      <c r="I875" s="19">
        <f>VLOOKUP($B875,'Nguyên liệu'!$1:$1003,6,0)*E875/100</f>
        <v>0</v>
      </c>
      <c r="J875" s="19">
        <f>VLOOKUP($B875,'Nguyên liệu'!$1:$1003,7,0)*E875/100</f>
        <v>0</v>
      </c>
      <c r="K875" s="19">
        <f>VLOOKUP($B875,'Nguyên liệu'!$1:$1003,8,0)*E875/100</f>
        <v>0</v>
      </c>
      <c r="L875" s="19">
        <f>VLOOKUP($B875,'Nguyên liệu'!$1:$1003,9,0)*E875/100</f>
        <v>0</v>
      </c>
      <c r="M875" s="19">
        <f>VLOOKUP($B875,'Nguyên liệu'!$1:$1003,10,0)*E875/100</f>
        <v>0</v>
      </c>
    </row>
    <row r="876" spans="1:13" x14ac:dyDescent="0.25">
      <c r="A876" s="13" t="s">
        <v>738</v>
      </c>
      <c r="B876" s="14"/>
      <c r="C876" s="14">
        <f>VLOOKUP(A876,Sheet2!$1:$1012,2,0)</f>
        <v>0</v>
      </c>
      <c r="D876" s="15">
        <f t="shared" ref="D876:M876" si="158">SUM(D877:D886)</f>
        <v>0</v>
      </c>
      <c r="E876" s="15">
        <f t="shared" si="158"/>
        <v>0</v>
      </c>
      <c r="F876" s="15">
        <f t="shared" si="158"/>
        <v>0</v>
      </c>
      <c r="G876" s="15">
        <f t="shared" si="158"/>
        <v>0</v>
      </c>
      <c r="H876" s="15">
        <f t="shared" si="158"/>
        <v>0</v>
      </c>
      <c r="I876" s="15">
        <f t="shared" si="158"/>
        <v>0</v>
      </c>
      <c r="J876" s="15">
        <f t="shared" si="158"/>
        <v>0</v>
      </c>
      <c r="K876" s="15">
        <f t="shared" si="158"/>
        <v>0</v>
      </c>
      <c r="L876" s="15">
        <f t="shared" si="158"/>
        <v>0</v>
      </c>
      <c r="M876" s="15">
        <f t="shared" si="158"/>
        <v>0</v>
      </c>
    </row>
    <row r="877" spans="1:13" x14ac:dyDescent="0.25">
      <c r="A877" s="16"/>
      <c r="B877" s="17" t="s">
        <v>33</v>
      </c>
      <c r="C877" s="16">
        <f>VLOOKUP($B877,'Nguyên liệu'!$1:$1003,2,0)</f>
        <v>0</v>
      </c>
      <c r="D877" s="18">
        <v>0</v>
      </c>
      <c r="E877" s="19">
        <f t="shared" ref="E877:E886" si="159">D877*(100-F877)%</f>
        <v>0</v>
      </c>
      <c r="F877" s="16">
        <f>VLOOKUP($B877,'Nguyên liệu'!$1:$1003,3,0)</f>
        <v>0</v>
      </c>
      <c r="G877" s="19">
        <f>VLOOKUP($B877,'Nguyên liệu'!$1:$1003,4,0)*D877/100</f>
        <v>0</v>
      </c>
      <c r="H877" s="19">
        <f>VLOOKUP($B877,'Nguyên liệu'!$1:$1003,5,0)*E877/100</f>
        <v>0</v>
      </c>
      <c r="I877" s="19">
        <f>VLOOKUP($B877,'Nguyên liệu'!$1:$1003,6,0)*E877/100</f>
        <v>0</v>
      </c>
      <c r="J877" s="19">
        <f>VLOOKUP($B877,'Nguyên liệu'!$1:$1003,7,0)*E877/100</f>
        <v>0</v>
      </c>
      <c r="K877" s="19">
        <f>VLOOKUP($B877,'Nguyên liệu'!$1:$1003,8,0)*E877/100</f>
        <v>0</v>
      </c>
      <c r="L877" s="19">
        <f>VLOOKUP($B877,'Nguyên liệu'!$1:$1003,9,0)*E877/100</f>
        <v>0</v>
      </c>
      <c r="M877" s="19">
        <f>VLOOKUP($B877,'Nguyên liệu'!$1:$1003,10,0)*E877/100</f>
        <v>0</v>
      </c>
    </row>
    <row r="878" spans="1:13" x14ac:dyDescent="0.25">
      <c r="A878" s="16"/>
      <c r="B878" s="17" t="s">
        <v>33</v>
      </c>
      <c r="C878" s="16">
        <f>VLOOKUP($B878,'Nguyên liệu'!$1:$1003,2,0)</f>
        <v>0</v>
      </c>
      <c r="D878" s="18">
        <v>0</v>
      </c>
      <c r="E878" s="19">
        <f t="shared" si="159"/>
        <v>0</v>
      </c>
      <c r="F878" s="16">
        <f>VLOOKUP($B878,'Nguyên liệu'!$1:$1003,3,0)</f>
        <v>0</v>
      </c>
      <c r="G878" s="19">
        <f>VLOOKUP($B878,'Nguyên liệu'!$1:$1003,4,0)*D878/100</f>
        <v>0</v>
      </c>
      <c r="H878" s="19">
        <f>VLOOKUP($B878,'Nguyên liệu'!$1:$1003,5,0)*E878/100</f>
        <v>0</v>
      </c>
      <c r="I878" s="19">
        <f>VLOOKUP($B878,'Nguyên liệu'!$1:$1003,6,0)*E878/100</f>
        <v>0</v>
      </c>
      <c r="J878" s="19">
        <f>VLOOKUP($B878,'Nguyên liệu'!$1:$1003,7,0)*E878/100</f>
        <v>0</v>
      </c>
      <c r="K878" s="19">
        <f>VLOOKUP($B878,'Nguyên liệu'!$1:$1003,8,0)*E878/100</f>
        <v>0</v>
      </c>
      <c r="L878" s="19">
        <f>VLOOKUP($B878,'Nguyên liệu'!$1:$1003,9,0)*E878/100</f>
        <v>0</v>
      </c>
      <c r="M878" s="19">
        <f>VLOOKUP($B878,'Nguyên liệu'!$1:$1003,10,0)*E878/100</f>
        <v>0</v>
      </c>
    </row>
    <row r="879" spans="1:13" x14ac:dyDescent="0.25">
      <c r="A879" s="16"/>
      <c r="B879" s="17" t="s">
        <v>33</v>
      </c>
      <c r="C879" s="16">
        <f>VLOOKUP($B879,'Nguyên liệu'!$1:$1003,2,0)</f>
        <v>0</v>
      </c>
      <c r="D879" s="18">
        <v>0</v>
      </c>
      <c r="E879" s="19">
        <f t="shared" si="159"/>
        <v>0</v>
      </c>
      <c r="F879" s="16">
        <f>VLOOKUP($B879,'Nguyên liệu'!$1:$1003,3,0)</f>
        <v>0</v>
      </c>
      <c r="G879" s="19">
        <f>VLOOKUP($B879,'Nguyên liệu'!$1:$1003,4,0)*D879/100</f>
        <v>0</v>
      </c>
      <c r="H879" s="19">
        <f>VLOOKUP($B879,'Nguyên liệu'!$1:$1003,5,0)*E879/100</f>
        <v>0</v>
      </c>
      <c r="I879" s="19">
        <f>VLOOKUP($B879,'Nguyên liệu'!$1:$1003,6,0)*E879/100</f>
        <v>0</v>
      </c>
      <c r="J879" s="19">
        <f>VLOOKUP($B879,'Nguyên liệu'!$1:$1003,7,0)*E879/100</f>
        <v>0</v>
      </c>
      <c r="K879" s="19">
        <f>VLOOKUP($B879,'Nguyên liệu'!$1:$1003,8,0)*E879/100</f>
        <v>0</v>
      </c>
      <c r="L879" s="19">
        <f>VLOOKUP($B879,'Nguyên liệu'!$1:$1003,9,0)*E879/100</f>
        <v>0</v>
      </c>
      <c r="M879" s="19">
        <f>VLOOKUP($B879,'Nguyên liệu'!$1:$1003,10,0)*E879/100</f>
        <v>0</v>
      </c>
    </row>
    <row r="880" spans="1:13" x14ac:dyDescent="0.25">
      <c r="A880" s="16"/>
      <c r="B880" s="17" t="s">
        <v>33</v>
      </c>
      <c r="C880" s="16">
        <f>VLOOKUP($B880,'Nguyên liệu'!$1:$1003,2,0)</f>
        <v>0</v>
      </c>
      <c r="D880" s="18">
        <v>0</v>
      </c>
      <c r="E880" s="19">
        <f t="shared" si="159"/>
        <v>0</v>
      </c>
      <c r="F880" s="16">
        <f>VLOOKUP($B880,'Nguyên liệu'!$1:$1003,3,0)</f>
        <v>0</v>
      </c>
      <c r="G880" s="19">
        <f>VLOOKUP($B880,'Nguyên liệu'!$1:$1003,4,0)*D880/100</f>
        <v>0</v>
      </c>
      <c r="H880" s="19">
        <f>VLOOKUP($B880,'Nguyên liệu'!$1:$1003,5,0)*E880/100</f>
        <v>0</v>
      </c>
      <c r="I880" s="19">
        <f>VLOOKUP($B880,'Nguyên liệu'!$1:$1003,6,0)*E880/100</f>
        <v>0</v>
      </c>
      <c r="J880" s="19">
        <f>VLOOKUP($B880,'Nguyên liệu'!$1:$1003,7,0)*E880/100</f>
        <v>0</v>
      </c>
      <c r="K880" s="19">
        <f>VLOOKUP($B880,'Nguyên liệu'!$1:$1003,8,0)*E880/100</f>
        <v>0</v>
      </c>
      <c r="L880" s="19">
        <f>VLOOKUP($B880,'Nguyên liệu'!$1:$1003,9,0)*E880/100</f>
        <v>0</v>
      </c>
      <c r="M880" s="19">
        <f>VLOOKUP($B880,'Nguyên liệu'!$1:$1003,10,0)*E880/100</f>
        <v>0</v>
      </c>
    </row>
    <row r="881" spans="1:13" x14ac:dyDescent="0.25">
      <c r="A881" s="16"/>
      <c r="B881" s="20" t="s">
        <v>33</v>
      </c>
      <c r="C881" s="16">
        <f>VLOOKUP($B881,'Nguyên liệu'!$1:$1003,2,0)</f>
        <v>0</v>
      </c>
      <c r="D881" s="18">
        <v>0</v>
      </c>
      <c r="E881" s="19">
        <f t="shared" si="159"/>
        <v>0</v>
      </c>
      <c r="F881" s="16">
        <f>VLOOKUP($B881,'Nguyên liệu'!$1:$1003,3,0)</f>
        <v>0</v>
      </c>
      <c r="G881" s="19">
        <f>VLOOKUP($B881,'Nguyên liệu'!$1:$1003,4,0)*D881/100</f>
        <v>0</v>
      </c>
      <c r="H881" s="19">
        <f>VLOOKUP($B881,'Nguyên liệu'!$1:$1003,5,0)*E881/100</f>
        <v>0</v>
      </c>
      <c r="I881" s="19">
        <f>VLOOKUP($B881,'Nguyên liệu'!$1:$1003,6,0)*E881/100</f>
        <v>0</v>
      </c>
      <c r="J881" s="19">
        <f>VLOOKUP($B881,'Nguyên liệu'!$1:$1003,7,0)*E881/100</f>
        <v>0</v>
      </c>
      <c r="K881" s="19">
        <f>VLOOKUP($B881,'Nguyên liệu'!$1:$1003,8,0)*E881/100</f>
        <v>0</v>
      </c>
      <c r="L881" s="19">
        <f>VLOOKUP($B881,'Nguyên liệu'!$1:$1003,9,0)*E881/100</f>
        <v>0</v>
      </c>
      <c r="M881" s="19">
        <f>VLOOKUP($B881,'Nguyên liệu'!$1:$1003,10,0)*E881/100</f>
        <v>0</v>
      </c>
    </row>
    <row r="882" spans="1:13" x14ac:dyDescent="0.25">
      <c r="A882" s="16"/>
      <c r="B882" s="20" t="s">
        <v>33</v>
      </c>
      <c r="C882" s="16">
        <f>VLOOKUP($B882,'Nguyên liệu'!$1:$1003,2,0)</f>
        <v>0</v>
      </c>
      <c r="D882" s="21">
        <v>0</v>
      </c>
      <c r="E882" s="19">
        <f t="shared" si="159"/>
        <v>0</v>
      </c>
      <c r="F882" s="16">
        <f>VLOOKUP($B882,'Nguyên liệu'!$1:$1003,3,0)</f>
        <v>0</v>
      </c>
      <c r="G882" s="19">
        <f>VLOOKUP($B882,'Nguyên liệu'!$1:$1003,4,0)*D882/100</f>
        <v>0</v>
      </c>
      <c r="H882" s="19">
        <f>VLOOKUP($B882,'Nguyên liệu'!$1:$1003,5,0)*E882/100</f>
        <v>0</v>
      </c>
      <c r="I882" s="19">
        <f>VLOOKUP($B882,'Nguyên liệu'!$1:$1003,6,0)*E882/100</f>
        <v>0</v>
      </c>
      <c r="J882" s="19">
        <f>VLOOKUP($B882,'Nguyên liệu'!$1:$1003,7,0)*E882/100</f>
        <v>0</v>
      </c>
      <c r="K882" s="19">
        <f>VLOOKUP($B882,'Nguyên liệu'!$1:$1003,8,0)*E882/100</f>
        <v>0</v>
      </c>
      <c r="L882" s="19">
        <f>VLOOKUP($B882,'Nguyên liệu'!$1:$1003,9,0)*E882/100</f>
        <v>0</v>
      </c>
      <c r="M882" s="19">
        <f>VLOOKUP($B882,'Nguyên liệu'!$1:$1003,10,0)*E882/100</f>
        <v>0</v>
      </c>
    </row>
    <row r="883" spans="1:13" x14ac:dyDescent="0.25">
      <c r="A883" s="16"/>
      <c r="B883" s="20" t="s">
        <v>33</v>
      </c>
      <c r="C883" s="16">
        <f>VLOOKUP($B883,'Nguyên liệu'!$1:$1003,2,0)</f>
        <v>0</v>
      </c>
      <c r="D883" s="21">
        <v>0</v>
      </c>
      <c r="E883" s="19">
        <f t="shared" si="159"/>
        <v>0</v>
      </c>
      <c r="F883" s="16">
        <f>VLOOKUP($B883,'Nguyên liệu'!$1:$1003,3,0)</f>
        <v>0</v>
      </c>
      <c r="G883" s="19">
        <f>VLOOKUP($B883,'Nguyên liệu'!$1:$1003,4,0)*D883/100</f>
        <v>0</v>
      </c>
      <c r="H883" s="19">
        <f>VLOOKUP($B883,'Nguyên liệu'!$1:$1003,5,0)*E883/100</f>
        <v>0</v>
      </c>
      <c r="I883" s="19">
        <f>VLOOKUP($B883,'Nguyên liệu'!$1:$1003,6,0)*E883/100</f>
        <v>0</v>
      </c>
      <c r="J883" s="19">
        <f>VLOOKUP($B883,'Nguyên liệu'!$1:$1003,7,0)*E883/100</f>
        <v>0</v>
      </c>
      <c r="K883" s="19">
        <f>VLOOKUP($B883,'Nguyên liệu'!$1:$1003,8,0)*E883/100</f>
        <v>0</v>
      </c>
      <c r="L883" s="19">
        <f>VLOOKUP($B883,'Nguyên liệu'!$1:$1003,9,0)*E883/100</f>
        <v>0</v>
      </c>
      <c r="M883" s="19">
        <f>VLOOKUP($B883,'Nguyên liệu'!$1:$1003,10,0)*E883/100</f>
        <v>0</v>
      </c>
    </row>
    <row r="884" spans="1:13" x14ac:dyDescent="0.25">
      <c r="A884" s="16"/>
      <c r="B884" s="20" t="s">
        <v>33</v>
      </c>
      <c r="C884" s="16">
        <f>VLOOKUP($B884,'Nguyên liệu'!$1:$1003,2,0)</f>
        <v>0</v>
      </c>
      <c r="D884" s="21">
        <v>0</v>
      </c>
      <c r="E884" s="19">
        <f t="shared" si="159"/>
        <v>0</v>
      </c>
      <c r="F884" s="16">
        <f>VLOOKUP($B884,'Nguyên liệu'!$1:$1003,3,0)</f>
        <v>0</v>
      </c>
      <c r="G884" s="19">
        <f>VLOOKUP($B884,'Nguyên liệu'!$1:$1003,4,0)*D884/100</f>
        <v>0</v>
      </c>
      <c r="H884" s="19">
        <f>VLOOKUP($B884,'Nguyên liệu'!$1:$1003,5,0)*E884/100</f>
        <v>0</v>
      </c>
      <c r="I884" s="19">
        <f>VLOOKUP($B884,'Nguyên liệu'!$1:$1003,6,0)*E884/100</f>
        <v>0</v>
      </c>
      <c r="J884" s="19">
        <f>VLOOKUP($B884,'Nguyên liệu'!$1:$1003,7,0)*E884/100</f>
        <v>0</v>
      </c>
      <c r="K884" s="19">
        <f>VLOOKUP($B884,'Nguyên liệu'!$1:$1003,8,0)*E884/100</f>
        <v>0</v>
      </c>
      <c r="L884" s="19">
        <f>VLOOKUP($B884,'Nguyên liệu'!$1:$1003,9,0)*E884/100</f>
        <v>0</v>
      </c>
      <c r="M884" s="19">
        <f>VLOOKUP($B884,'Nguyên liệu'!$1:$1003,10,0)*E884/100</f>
        <v>0</v>
      </c>
    </row>
    <row r="885" spans="1:13" x14ac:dyDescent="0.25">
      <c r="A885" s="16"/>
      <c r="B885" s="20" t="s">
        <v>33</v>
      </c>
      <c r="C885" s="16">
        <f>VLOOKUP($B885,'Nguyên liệu'!$1:$1003,2,0)</f>
        <v>0</v>
      </c>
      <c r="D885" s="21">
        <v>0</v>
      </c>
      <c r="E885" s="19">
        <f t="shared" si="159"/>
        <v>0</v>
      </c>
      <c r="F885" s="16">
        <f>VLOOKUP($B885,'Nguyên liệu'!$1:$1003,3,0)</f>
        <v>0</v>
      </c>
      <c r="G885" s="19">
        <f>VLOOKUP($B885,'Nguyên liệu'!$1:$1003,4,0)*D885/100</f>
        <v>0</v>
      </c>
      <c r="H885" s="19">
        <f>VLOOKUP($B885,'Nguyên liệu'!$1:$1003,5,0)*E885/100</f>
        <v>0</v>
      </c>
      <c r="I885" s="19">
        <f>VLOOKUP($B885,'Nguyên liệu'!$1:$1003,6,0)*E885/100</f>
        <v>0</v>
      </c>
      <c r="J885" s="19">
        <f>VLOOKUP($B885,'Nguyên liệu'!$1:$1003,7,0)*E885/100</f>
        <v>0</v>
      </c>
      <c r="K885" s="19">
        <f>VLOOKUP($B885,'Nguyên liệu'!$1:$1003,8,0)*E885/100</f>
        <v>0</v>
      </c>
      <c r="L885" s="19">
        <f>VLOOKUP($B885,'Nguyên liệu'!$1:$1003,9,0)*E885/100</f>
        <v>0</v>
      </c>
      <c r="M885" s="19">
        <f>VLOOKUP($B885,'Nguyên liệu'!$1:$1003,10,0)*E885/100</f>
        <v>0</v>
      </c>
    </row>
    <row r="886" spans="1:13" x14ac:dyDescent="0.25">
      <c r="A886" s="16"/>
      <c r="B886" s="20" t="s">
        <v>33</v>
      </c>
      <c r="C886" s="16">
        <f>VLOOKUP($B886,'Nguyên liệu'!$1:$1003,2,0)</f>
        <v>0</v>
      </c>
      <c r="D886" s="21">
        <v>0</v>
      </c>
      <c r="E886" s="19">
        <f t="shared" si="159"/>
        <v>0</v>
      </c>
      <c r="F886" s="16">
        <f>VLOOKUP($B886,'Nguyên liệu'!$1:$1003,3,0)</f>
        <v>0</v>
      </c>
      <c r="G886" s="19">
        <f>VLOOKUP($B886,'Nguyên liệu'!$1:$1003,4,0)*D886/100</f>
        <v>0</v>
      </c>
      <c r="H886" s="19">
        <f>VLOOKUP($B886,'Nguyên liệu'!$1:$1003,5,0)*E886/100</f>
        <v>0</v>
      </c>
      <c r="I886" s="19">
        <f>VLOOKUP($B886,'Nguyên liệu'!$1:$1003,6,0)*E886/100</f>
        <v>0</v>
      </c>
      <c r="J886" s="19">
        <f>VLOOKUP($B886,'Nguyên liệu'!$1:$1003,7,0)*E886/100</f>
        <v>0</v>
      </c>
      <c r="K886" s="19">
        <f>VLOOKUP($B886,'Nguyên liệu'!$1:$1003,8,0)*E886/100</f>
        <v>0</v>
      </c>
      <c r="L886" s="19">
        <f>VLOOKUP($B886,'Nguyên liệu'!$1:$1003,9,0)*E886/100</f>
        <v>0</v>
      </c>
      <c r="M886" s="19">
        <f>VLOOKUP($B886,'Nguyên liệu'!$1:$1003,10,0)*E886/100</f>
        <v>0</v>
      </c>
    </row>
    <row r="887" spans="1:13" x14ac:dyDescent="0.25">
      <c r="B887" s="24"/>
      <c r="D887" s="24"/>
    </row>
    <row r="888" spans="1:13" x14ac:dyDescent="0.25">
      <c r="B888" s="24"/>
      <c r="D888" s="24"/>
    </row>
    <row r="889" spans="1:13" x14ac:dyDescent="0.25">
      <c r="B889" s="24"/>
      <c r="D889" s="24"/>
    </row>
    <row r="890" spans="1:13" x14ac:dyDescent="0.25">
      <c r="B890" s="24"/>
      <c r="D890" s="24"/>
    </row>
    <row r="891" spans="1:13" x14ac:dyDescent="0.25">
      <c r="B891" s="24"/>
      <c r="D891" s="24"/>
    </row>
    <row r="892" spans="1:13" x14ac:dyDescent="0.25">
      <c r="B892" s="24"/>
      <c r="D892" s="24"/>
    </row>
    <row r="893" spans="1:13" x14ac:dyDescent="0.25">
      <c r="B893" s="24"/>
      <c r="D893" s="24"/>
    </row>
    <row r="894" spans="1:13" x14ac:dyDescent="0.25">
      <c r="B894" s="24"/>
      <c r="D894" s="24"/>
    </row>
    <row r="895" spans="1:13" x14ac:dyDescent="0.25">
      <c r="B895" s="24"/>
      <c r="D895" s="24"/>
    </row>
    <row r="896" spans="1:13" x14ac:dyDescent="0.25">
      <c r="B896" s="24"/>
      <c r="D896" s="24"/>
    </row>
    <row r="897" spans="2:4" x14ac:dyDescent="0.25">
      <c r="B897" s="24"/>
      <c r="D897" s="24"/>
    </row>
    <row r="898" spans="2:4" x14ac:dyDescent="0.25">
      <c r="B898" s="24"/>
      <c r="D898" s="24"/>
    </row>
    <row r="899" spans="2:4" x14ac:dyDescent="0.25">
      <c r="B899" s="24"/>
      <c r="D899" s="24"/>
    </row>
    <row r="900" spans="2:4" x14ac:dyDescent="0.25">
      <c r="B900" s="24"/>
      <c r="D900" s="24"/>
    </row>
    <row r="901" spans="2:4" x14ac:dyDescent="0.25">
      <c r="B901" s="24"/>
      <c r="D901" s="24"/>
    </row>
    <row r="902" spans="2:4" x14ac:dyDescent="0.25">
      <c r="B902" s="24"/>
      <c r="D902" s="24"/>
    </row>
    <row r="903" spans="2:4" x14ac:dyDescent="0.25">
      <c r="B903" s="24"/>
      <c r="D903" s="24"/>
    </row>
    <row r="904" spans="2:4" x14ac:dyDescent="0.25">
      <c r="B904" s="24"/>
      <c r="D904" s="24"/>
    </row>
    <row r="905" spans="2:4" x14ac:dyDescent="0.25">
      <c r="B905" s="24"/>
      <c r="D905" s="24"/>
    </row>
    <row r="906" spans="2:4" x14ac:dyDescent="0.25">
      <c r="B906" s="24"/>
      <c r="D906" s="24"/>
    </row>
    <row r="907" spans="2:4" x14ac:dyDescent="0.25">
      <c r="B907" s="24"/>
      <c r="D907" s="24"/>
    </row>
    <row r="908" spans="2:4" x14ac:dyDescent="0.25">
      <c r="B908" s="24"/>
      <c r="D908" s="24"/>
    </row>
    <row r="909" spans="2:4" x14ac:dyDescent="0.25">
      <c r="B909" s="24"/>
      <c r="D909" s="24"/>
    </row>
    <row r="910" spans="2:4" x14ac:dyDescent="0.25">
      <c r="B910" s="24"/>
      <c r="D910" s="24"/>
    </row>
    <row r="911" spans="2:4" x14ac:dyDescent="0.25">
      <c r="B911" s="24"/>
      <c r="D911" s="24"/>
    </row>
    <row r="912" spans="2:4" x14ac:dyDescent="0.25">
      <c r="B912" s="24"/>
      <c r="D912" s="24"/>
    </row>
    <row r="913" spans="2:4" x14ac:dyDescent="0.25">
      <c r="B913" s="24"/>
      <c r="D913" s="24"/>
    </row>
    <row r="914" spans="2:4" x14ac:dyDescent="0.25">
      <c r="B914" s="24"/>
      <c r="D914" s="24"/>
    </row>
    <row r="915" spans="2:4" x14ac:dyDescent="0.25">
      <c r="B915" s="24"/>
      <c r="D915" s="24"/>
    </row>
    <row r="916" spans="2:4" x14ac:dyDescent="0.25">
      <c r="B916" s="24"/>
      <c r="D916" s="24"/>
    </row>
    <row r="917" spans="2:4" x14ac:dyDescent="0.25">
      <c r="B917" s="24"/>
      <c r="D917" s="24"/>
    </row>
    <row r="918" spans="2:4" x14ac:dyDescent="0.25">
      <c r="B918" s="24"/>
      <c r="D918" s="24"/>
    </row>
    <row r="919" spans="2:4" x14ac:dyDescent="0.25">
      <c r="B919" s="24"/>
      <c r="D919" s="24"/>
    </row>
    <row r="920" spans="2:4" x14ac:dyDescent="0.25">
      <c r="B920" s="24"/>
      <c r="D920" s="24"/>
    </row>
    <row r="921" spans="2:4" x14ac:dyDescent="0.25">
      <c r="B921" s="24"/>
      <c r="D921" s="24"/>
    </row>
    <row r="922" spans="2:4" x14ac:dyDescent="0.25">
      <c r="B922" s="24"/>
      <c r="D922" s="24"/>
    </row>
    <row r="923" spans="2:4" x14ac:dyDescent="0.25">
      <c r="B923" s="24"/>
      <c r="D923" s="24"/>
    </row>
    <row r="924" spans="2:4" x14ac:dyDescent="0.25">
      <c r="B924" s="24"/>
      <c r="D924" s="24"/>
    </row>
    <row r="925" spans="2:4" x14ac:dyDescent="0.25">
      <c r="B925" s="24"/>
      <c r="D925" s="24"/>
    </row>
    <row r="926" spans="2:4" x14ac:dyDescent="0.25">
      <c r="B926" s="24"/>
      <c r="D926" s="24"/>
    </row>
    <row r="927" spans="2:4" x14ac:dyDescent="0.25">
      <c r="B927" s="24"/>
      <c r="D927" s="24"/>
    </row>
    <row r="928" spans="2:4" x14ac:dyDescent="0.25">
      <c r="B928" s="24"/>
      <c r="D928" s="24"/>
    </row>
    <row r="929" spans="2:4" x14ac:dyDescent="0.25">
      <c r="B929" s="24"/>
      <c r="D929" s="24"/>
    </row>
    <row r="930" spans="2:4" x14ac:dyDescent="0.25">
      <c r="B930" s="24"/>
      <c r="D930" s="24"/>
    </row>
    <row r="931" spans="2:4" x14ac:dyDescent="0.25">
      <c r="B931" s="24"/>
      <c r="D931" s="24"/>
    </row>
    <row r="932" spans="2:4" x14ac:dyDescent="0.25">
      <c r="B932" s="24"/>
      <c r="D932" s="24"/>
    </row>
    <row r="933" spans="2:4" x14ac:dyDescent="0.25">
      <c r="B933" s="24"/>
      <c r="D933" s="24"/>
    </row>
    <row r="934" spans="2:4" x14ac:dyDescent="0.25">
      <c r="B934" s="24"/>
      <c r="D934" s="24"/>
    </row>
    <row r="935" spans="2:4" x14ac:dyDescent="0.25">
      <c r="B935" s="24"/>
      <c r="D935" s="24"/>
    </row>
    <row r="936" spans="2:4" x14ac:dyDescent="0.25">
      <c r="B936" s="24"/>
      <c r="D936" s="24"/>
    </row>
    <row r="937" spans="2:4" x14ac:dyDescent="0.25">
      <c r="B937" s="24"/>
      <c r="D937" s="24"/>
    </row>
    <row r="938" spans="2:4" x14ac:dyDescent="0.25">
      <c r="B938" s="24"/>
      <c r="D938" s="24"/>
    </row>
    <row r="939" spans="2:4" x14ac:dyDescent="0.25">
      <c r="B939" s="24"/>
      <c r="D939" s="24"/>
    </row>
    <row r="940" spans="2:4" x14ac:dyDescent="0.25">
      <c r="B940" s="24"/>
      <c r="D940" s="24"/>
    </row>
    <row r="941" spans="2:4" x14ac:dyDescent="0.25">
      <c r="B941" s="24"/>
      <c r="D941" s="24"/>
    </row>
    <row r="942" spans="2:4" x14ac:dyDescent="0.25">
      <c r="B942" s="24"/>
      <c r="D942" s="24"/>
    </row>
    <row r="943" spans="2:4" x14ac:dyDescent="0.25">
      <c r="B943" s="24"/>
      <c r="D943" s="24"/>
    </row>
    <row r="944" spans="2:4" x14ac:dyDescent="0.25">
      <c r="B944" s="24"/>
      <c r="D944" s="24"/>
    </row>
    <row r="945" spans="2:4" x14ac:dyDescent="0.25">
      <c r="B945" s="24"/>
      <c r="D945" s="24"/>
    </row>
    <row r="946" spans="2:4" x14ac:dyDescent="0.25">
      <c r="B946" s="24"/>
      <c r="D946" s="24"/>
    </row>
    <row r="947" spans="2:4" x14ac:dyDescent="0.25">
      <c r="B947" s="24"/>
      <c r="D947" s="24"/>
    </row>
    <row r="948" spans="2:4" x14ac:dyDescent="0.25">
      <c r="B948" s="24"/>
      <c r="D948" s="24"/>
    </row>
    <row r="949" spans="2:4" x14ac:dyDescent="0.25">
      <c r="B949" s="24"/>
      <c r="D949" s="24"/>
    </row>
    <row r="950" spans="2:4" x14ac:dyDescent="0.25">
      <c r="B950" s="24"/>
      <c r="D950" s="24"/>
    </row>
    <row r="951" spans="2:4" x14ac:dyDescent="0.25">
      <c r="B951" s="24"/>
      <c r="D951" s="24"/>
    </row>
    <row r="952" spans="2:4" x14ac:dyDescent="0.25">
      <c r="B952" s="24"/>
      <c r="D952" s="24"/>
    </row>
    <row r="953" spans="2:4" x14ac:dyDescent="0.25">
      <c r="B953" s="24"/>
      <c r="D953" s="24"/>
    </row>
    <row r="954" spans="2:4" x14ac:dyDescent="0.25">
      <c r="B954" s="24"/>
      <c r="D954" s="24"/>
    </row>
    <row r="955" spans="2:4" x14ac:dyDescent="0.25">
      <c r="B955" s="24"/>
      <c r="D955" s="24"/>
    </row>
    <row r="956" spans="2:4" x14ac:dyDescent="0.25">
      <c r="B956" s="24"/>
      <c r="D956" s="24"/>
    </row>
    <row r="957" spans="2:4" x14ac:dyDescent="0.25">
      <c r="B957" s="24"/>
      <c r="D957" s="24"/>
    </row>
    <row r="958" spans="2:4" x14ac:dyDescent="0.25">
      <c r="B958" s="24"/>
      <c r="D958" s="24"/>
    </row>
    <row r="959" spans="2:4" x14ac:dyDescent="0.25">
      <c r="B959" s="24"/>
      <c r="D959" s="24"/>
    </row>
    <row r="960" spans="2:4" x14ac:dyDescent="0.25">
      <c r="B960" s="24"/>
      <c r="D960" s="24"/>
    </row>
    <row r="961" spans="2:4" x14ac:dyDescent="0.25">
      <c r="B961" s="24"/>
      <c r="D961" s="24"/>
    </row>
    <row r="962" spans="2:4" x14ac:dyDescent="0.25">
      <c r="B962" s="24"/>
      <c r="D962" s="24"/>
    </row>
    <row r="963" spans="2:4" x14ac:dyDescent="0.25">
      <c r="B963" s="24"/>
      <c r="D96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9:U44"/>
  <sheetViews>
    <sheetView workbookViewId="0"/>
  </sheetViews>
  <sheetFormatPr defaultColWidth="14.44140625" defaultRowHeight="15.75" customHeight="1" x14ac:dyDescent="0.25"/>
  <sheetData>
    <row r="29" spans="1:2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  <row r="30" spans="1:2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</row>
    <row r="31" spans="1:2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</row>
    <row r="32" spans="1:2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</row>
    <row r="33" spans="1:2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</row>
    <row r="34" spans="1:2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1:2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1:2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r="37" spans="1:2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</row>
    <row r="38" spans="1:2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</row>
    <row r="39" spans="1:2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</row>
    <row r="40" spans="1:2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</row>
    <row r="41" spans="1:2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 spans="1:2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</row>
    <row r="43" spans="1:2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0" sqref="A80:XFD82"/>
    </sheetView>
  </sheetViews>
  <sheetFormatPr defaultColWidth="14.44140625" defaultRowHeight="15.75" customHeight="1" x14ac:dyDescent="0.25"/>
  <cols>
    <col min="1" max="1" width="9" customWidth="1"/>
    <col min="2" max="2" width="21.109375" customWidth="1"/>
    <col min="3" max="3" width="11.33203125" customWidth="1"/>
    <col min="4" max="4" width="7.6640625" customWidth="1"/>
    <col min="5" max="5" width="4.6640625" customWidth="1"/>
    <col min="6" max="6" width="5.5546875" customWidth="1"/>
    <col min="7" max="7" width="11.6640625" customWidth="1"/>
    <col min="8" max="8" width="11.5546875" customWidth="1"/>
    <col min="9" max="9" width="11.6640625" customWidth="1"/>
    <col min="10" max="10" width="7.33203125" customWidth="1"/>
    <col min="11" max="11" width="11.6640625" customWidth="1"/>
    <col min="12" max="12" width="6.6640625" customWidth="1"/>
  </cols>
  <sheetData>
    <row r="1" spans="1:23" x14ac:dyDescent="0.25">
      <c r="A1" s="5" t="s">
        <v>561</v>
      </c>
      <c r="B1" s="5" t="s">
        <v>562</v>
      </c>
      <c r="C1" s="5" t="s">
        <v>563</v>
      </c>
      <c r="D1" s="6" t="s">
        <v>564</v>
      </c>
      <c r="E1" s="6" t="s">
        <v>565</v>
      </c>
      <c r="F1" s="6" t="s">
        <v>566</v>
      </c>
      <c r="G1" s="6" t="s">
        <v>567</v>
      </c>
      <c r="H1" s="6" t="s">
        <v>568</v>
      </c>
      <c r="I1" s="6" t="s">
        <v>569</v>
      </c>
      <c r="J1" s="6" t="s">
        <v>570</v>
      </c>
      <c r="K1" s="6" t="s">
        <v>571</v>
      </c>
      <c r="L1" s="6" t="s">
        <v>572</v>
      </c>
      <c r="M1" s="5" t="s">
        <v>3</v>
      </c>
      <c r="N1" s="5" t="s">
        <v>4</v>
      </c>
      <c r="O1" s="5" t="s">
        <v>5</v>
      </c>
      <c r="P1" s="5" t="s">
        <v>6</v>
      </c>
      <c r="Q1" s="5" t="s">
        <v>7</v>
      </c>
      <c r="R1" s="5" t="s">
        <v>8</v>
      </c>
      <c r="S1" s="5" t="s">
        <v>9</v>
      </c>
      <c r="T1" s="7"/>
      <c r="U1" s="7"/>
      <c r="V1" s="7"/>
      <c r="W1" s="7"/>
    </row>
    <row r="2" spans="1:23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>
        <v>1</v>
      </c>
      <c r="N2" s="26">
        <v>30</v>
      </c>
      <c r="O2" s="26">
        <v>70</v>
      </c>
      <c r="P2" s="26">
        <v>20</v>
      </c>
      <c r="Q2" s="26">
        <v>35</v>
      </c>
      <c r="R2" s="26">
        <v>180</v>
      </c>
      <c r="S2" s="26">
        <v>8</v>
      </c>
      <c r="T2" s="7"/>
      <c r="U2" s="7"/>
      <c r="V2" s="7"/>
      <c r="W2" s="7"/>
    </row>
    <row r="3" spans="1:23" x14ac:dyDescent="0.25">
      <c r="A3" s="5" t="s">
        <v>574</v>
      </c>
      <c r="B3" s="5" t="s">
        <v>575</v>
      </c>
      <c r="C3" s="5" t="s">
        <v>576</v>
      </c>
      <c r="D3" s="6">
        <v>100</v>
      </c>
      <c r="E3" s="6">
        <v>1</v>
      </c>
      <c r="F3" s="6">
        <v>6</v>
      </c>
      <c r="G3" s="6" t="s">
        <v>579</v>
      </c>
      <c r="H3" s="6" t="s">
        <v>741</v>
      </c>
      <c r="I3" s="6" t="s">
        <v>579</v>
      </c>
      <c r="J3" s="6" t="s">
        <v>741</v>
      </c>
      <c r="K3" s="6" t="s">
        <v>579</v>
      </c>
      <c r="L3" s="6" t="s">
        <v>741</v>
      </c>
      <c r="M3" s="7">
        <f>VLOOKUP($A3,Sheet3!$1:$963,7,0)</f>
        <v>172</v>
      </c>
      <c r="N3" s="7">
        <f>VLOOKUP($A3,Sheet3!$1:$963,8,0)</f>
        <v>3.95</v>
      </c>
      <c r="O3" s="7">
        <f>VLOOKUP($A3,Sheet3!$1:$963,9,0)</f>
        <v>3.95</v>
      </c>
      <c r="P3" s="7">
        <f>VLOOKUP($A3,Sheet3!$1:$963,10,0)</f>
        <v>0.5</v>
      </c>
      <c r="Q3" s="7">
        <f>VLOOKUP($A3,Sheet3!$1:$963,11,0)</f>
        <v>0.5</v>
      </c>
      <c r="R3" s="7">
        <f>VLOOKUP($A3,Sheet3!$1:$963,12,0)</f>
        <v>0.2</v>
      </c>
      <c r="S3" s="7">
        <f>VLOOKUP($A3,Sheet3!$1:$963,13,0)</f>
        <v>0</v>
      </c>
      <c r="T3" s="7"/>
      <c r="U3" s="7"/>
      <c r="V3" s="7"/>
      <c r="W3" s="7"/>
    </row>
    <row r="4" spans="1:23" x14ac:dyDescent="0.25">
      <c r="A4" s="5" t="s">
        <v>580</v>
      </c>
      <c r="B4" s="5" t="s">
        <v>581</v>
      </c>
      <c r="C4" s="5" t="s">
        <v>576</v>
      </c>
      <c r="D4" s="6">
        <v>100</v>
      </c>
      <c r="E4" s="6">
        <v>1</v>
      </c>
      <c r="F4" s="6">
        <v>6</v>
      </c>
      <c r="G4" s="6" t="s">
        <v>579</v>
      </c>
      <c r="H4" s="6" t="s">
        <v>741</v>
      </c>
      <c r="I4" s="6" t="s">
        <v>579</v>
      </c>
      <c r="J4" s="6" t="s">
        <v>741</v>
      </c>
      <c r="K4" s="6" t="s">
        <v>579</v>
      </c>
      <c r="L4" s="6" t="s">
        <v>741</v>
      </c>
      <c r="M4" s="7">
        <f>VLOOKUP($A4,Sheet3!$1:$963,7,0)</f>
        <v>229.2</v>
      </c>
      <c r="N4" s="7">
        <f>VLOOKUP($A4,Sheet3!$1:$963,8,0)</f>
        <v>4.6842500000000005</v>
      </c>
      <c r="O4" s="7">
        <f>VLOOKUP($A4,Sheet3!$1:$963,9,0)</f>
        <v>4.6842500000000005</v>
      </c>
      <c r="P4" s="7">
        <f>VLOOKUP($A4,Sheet3!$1:$963,10,0)</f>
        <v>10.4779</v>
      </c>
      <c r="Q4" s="7">
        <f>VLOOKUP($A4,Sheet3!$1:$963,11,0)</f>
        <v>10.4779</v>
      </c>
      <c r="R4" s="7">
        <f>VLOOKUP($A4,Sheet3!$1:$963,12,0)</f>
        <v>0.57739999999999991</v>
      </c>
      <c r="S4" s="7">
        <f>VLOOKUP($A4,Sheet3!$1:$963,13,0)</f>
        <v>0</v>
      </c>
      <c r="T4" s="7"/>
      <c r="U4" s="7"/>
      <c r="V4" s="7"/>
      <c r="W4" s="7"/>
    </row>
    <row r="5" spans="1:23" x14ac:dyDescent="0.25">
      <c r="A5" s="5" t="s">
        <v>582</v>
      </c>
      <c r="B5" s="5" t="s">
        <v>583</v>
      </c>
      <c r="C5" s="5" t="s">
        <v>584</v>
      </c>
      <c r="D5" s="6">
        <v>100</v>
      </c>
      <c r="E5" s="6">
        <v>1</v>
      </c>
      <c r="F5" s="6">
        <v>8</v>
      </c>
      <c r="G5" s="6" t="s">
        <v>579</v>
      </c>
      <c r="H5" s="6" t="s">
        <v>741</v>
      </c>
      <c r="I5" s="6" t="s">
        <v>579</v>
      </c>
      <c r="J5" s="6" t="s">
        <v>741</v>
      </c>
      <c r="K5" s="6" t="s">
        <v>579</v>
      </c>
      <c r="L5" s="6" t="s">
        <v>741</v>
      </c>
      <c r="M5" s="7">
        <f>VLOOKUP($A5,Sheet3!$1:$963,7,0)</f>
        <v>34.4</v>
      </c>
      <c r="N5" s="7">
        <f>VLOOKUP($A5,Sheet3!$1:$963,8,0)</f>
        <v>0.79</v>
      </c>
      <c r="O5" s="7">
        <f>VLOOKUP($A5,Sheet3!$1:$963,9,0)</f>
        <v>0.79</v>
      </c>
      <c r="P5" s="7">
        <f>VLOOKUP($A5,Sheet3!$1:$963,10,0)</f>
        <v>0.1</v>
      </c>
      <c r="Q5" s="7">
        <f>VLOOKUP($A5,Sheet3!$1:$963,11,0)</f>
        <v>0.1</v>
      </c>
      <c r="R5" s="7">
        <f>VLOOKUP($A5,Sheet3!$1:$963,12,0)</f>
        <v>0.04</v>
      </c>
      <c r="S5" s="7">
        <f>VLOOKUP($A5,Sheet3!$1:$963,13,0)</f>
        <v>0</v>
      </c>
      <c r="T5" s="7"/>
      <c r="U5" s="7"/>
      <c r="V5" s="7"/>
      <c r="W5" s="7"/>
    </row>
    <row r="6" spans="1:23" x14ac:dyDescent="0.25">
      <c r="A6" s="5" t="s">
        <v>585</v>
      </c>
      <c r="B6" s="5" t="s">
        <v>586</v>
      </c>
      <c r="C6" s="5" t="s">
        <v>584</v>
      </c>
      <c r="D6" s="6">
        <v>100</v>
      </c>
      <c r="E6" s="6">
        <v>1</v>
      </c>
      <c r="F6" s="6">
        <v>8</v>
      </c>
      <c r="G6" s="6" t="s">
        <v>579</v>
      </c>
      <c r="H6" s="6" t="s">
        <v>741</v>
      </c>
      <c r="I6" s="6" t="s">
        <v>579</v>
      </c>
      <c r="J6" s="6" t="s">
        <v>579</v>
      </c>
      <c r="K6" s="6" t="s">
        <v>579</v>
      </c>
      <c r="L6" s="6" t="s">
        <v>579</v>
      </c>
      <c r="M6" s="7">
        <f>VLOOKUP($A6,Sheet3!$1:$963,7,0)</f>
        <v>180.25</v>
      </c>
      <c r="N6" s="7">
        <f>VLOOKUP($A6,Sheet3!$1:$963,8,0)</f>
        <v>4.2578000000000005</v>
      </c>
      <c r="O6" s="7">
        <f>VLOOKUP($A6,Sheet3!$1:$963,9,0)</f>
        <v>0.9778</v>
      </c>
      <c r="P6" s="7">
        <f>VLOOKUP($A6,Sheet3!$1:$963,10,0)</f>
        <v>14.308319999999998</v>
      </c>
      <c r="Q6" s="7">
        <f>VLOOKUP($A6,Sheet3!$1:$963,11,0)</f>
        <v>10.188319999999999</v>
      </c>
      <c r="R6" s="7">
        <f>VLOOKUP($A6,Sheet3!$1:$963,12,0)</f>
        <v>0.46812000000000004</v>
      </c>
      <c r="S6" s="7">
        <f>VLOOKUP($A6,Sheet3!$1:$963,13,0)</f>
        <v>0</v>
      </c>
      <c r="T6" s="7"/>
      <c r="U6" s="7"/>
      <c r="V6" s="7"/>
      <c r="W6" s="7"/>
    </row>
    <row r="7" spans="1:23" x14ac:dyDescent="0.25">
      <c r="A7" s="5" t="s">
        <v>587</v>
      </c>
      <c r="B7" s="5" t="s">
        <v>588</v>
      </c>
      <c r="C7" s="5" t="s">
        <v>584</v>
      </c>
      <c r="D7" s="6">
        <v>100</v>
      </c>
      <c r="E7" s="6">
        <v>1</v>
      </c>
      <c r="F7" s="6">
        <v>8</v>
      </c>
      <c r="G7" s="6" t="s">
        <v>579</v>
      </c>
      <c r="H7" s="6" t="s">
        <v>741</v>
      </c>
      <c r="I7" s="6" t="s">
        <v>579</v>
      </c>
      <c r="J7" s="6" t="s">
        <v>579</v>
      </c>
      <c r="K7" s="6" t="s">
        <v>579</v>
      </c>
      <c r="L7" s="6" t="s">
        <v>579</v>
      </c>
      <c r="M7" s="7">
        <f>VLOOKUP($A7,Sheet3!$1:$963,7,0)</f>
        <v>149.72999999999999</v>
      </c>
      <c r="N7" s="7">
        <f>VLOOKUP($A7,Sheet3!$1:$963,8,0)</f>
        <v>6.4462000000000002</v>
      </c>
      <c r="O7" s="7">
        <f>VLOOKUP($A7,Sheet3!$1:$963,9,0)</f>
        <v>0.87040000000000006</v>
      </c>
      <c r="P7" s="7">
        <f>VLOOKUP($A7,Sheet3!$1:$963,10,0)</f>
        <v>9.8605999999999998</v>
      </c>
      <c r="Q7" s="7">
        <f>VLOOKUP($A7,Sheet3!$1:$963,11,0)</f>
        <v>5.1739999999999995</v>
      </c>
      <c r="R7" s="7">
        <f>VLOOKUP($A7,Sheet3!$1:$963,12,0)</f>
        <v>0.38220000000000004</v>
      </c>
      <c r="S7" s="7">
        <f>VLOOKUP($A7,Sheet3!$1:$963,13,0)</f>
        <v>0</v>
      </c>
      <c r="T7" s="7"/>
      <c r="U7" s="7"/>
      <c r="V7" s="7"/>
      <c r="W7" s="7"/>
    </row>
    <row r="8" spans="1:23" x14ac:dyDescent="0.25">
      <c r="A8" s="5" t="s">
        <v>589</v>
      </c>
      <c r="B8" s="5" t="s">
        <v>590</v>
      </c>
      <c r="C8" s="5" t="s">
        <v>584</v>
      </c>
      <c r="D8" s="6">
        <v>150</v>
      </c>
      <c r="E8" s="6">
        <v>1</v>
      </c>
      <c r="F8" s="6">
        <v>4</v>
      </c>
      <c r="G8" s="6" t="s">
        <v>579</v>
      </c>
      <c r="H8" s="6" t="s">
        <v>741</v>
      </c>
      <c r="I8" s="6" t="s">
        <v>579</v>
      </c>
      <c r="J8" s="6" t="s">
        <v>741</v>
      </c>
      <c r="K8" s="6" t="s">
        <v>579</v>
      </c>
      <c r="L8" s="6" t="s">
        <v>741</v>
      </c>
      <c r="M8" s="7">
        <f>VLOOKUP($A8,Sheet3!$1:$963,7,0)</f>
        <v>96.899999999999991</v>
      </c>
      <c r="N8" s="7">
        <f>VLOOKUP($A8,Sheet3!$1:$963,8,0)</f>
        <v>4.4572000000000003</v>
      </c>
      <c r="O8" s="7">
        <f>VLOOKUP($A8,Sheet3!$1:$963,9,0)</f>
        <v>1.1771999999999998</v>
      </c>
      <c r="P8" s="7">
        <f>VLOOKUP($A8,Sheet3!$1:$963,10,0)</f>
        <v>4.2621500000000001</v>
      </c>
      <c r="Q8" s="7">
        <f>VLOOKUP($A8,Sheet3!$1:$963,11,0)</f>
        <v>0.14215</v>
      </c>
      <c r="R8" s="7">
        <f>VLOOKUP($A8,Sheet3!$1:$963,12,0)</f>
        <v>0.18065000000000001</v>
      </c>
      <c r="S8" s="7">
        <f>VLOOKUP($A8,Sheet3!$1:$963,13,0)</f>
        <v>0</v>
      </c>
      <c r="T8" s="7"/>
      <c r="U8" s="7"/>
      <c r="V8" s="7"/>
      <c r="W8" s="7"/>
    </row>
    <row r="9" spans="1:23" x14ac:dyDescent="0.25">
      <c r="A9" s="5" t="s">
        <v>591</v>
      </c>
      <c r="B9" s="5" t="s">
        <v>592</v>
      </c>
      <c r="C9" s="5" t="s">
        <v>584</v>
      </c>
      <c r="D9" s="6">
        <v>150</v>
      </c>
      <c r="E9" s="6">
        <v>1</v>
      </c>
      <c r="F9" s="6">
        <v>4</v>
      </c>
      <c r="G9" s="6" t="s">
        <v>579</v>
      </c>
      <c r="H9" s="6" t="s">
        <v>741</v>
      </c>
      <c r="I9" s="6" t="s">
        <v>579</v>
      </c>
      <c r="J9" s="6" t="s">
        <v>741</v>
      </c>
      <c r="K9" s="6" t="s">
        <v>579</v>
      </c>
      <c r="L9" s="6" t="s">
        <v>741</v>
      </c>
      <c r="M9" s="7">
        <f>VLOOKUP($A9,Sheet3!$1:$963,7,0)</f>
        <v>114.9</v>
      </c>
      <c r="N9" s="7">
        <f>VLOOKUP($A9,Sheet3!$1:$963,8,0)</f>
        <v>5.2972000000000001</v>
      </c>
      <c r="O9" s="7">
        <f>VLOOKUP($A9,Sheet3!$1:$963,9,0)</f>
        <v>1.0171999999999999</v>
      </c>
      <c r="P9" s="7">
        <f>VLOOKUP($A9,Sheet3!$1:$963,10,0)</f>
        <v>6.4721500000000001</v>
      </c>
      <c r="Q9" s="7">
        <f>VLOOKUP($A9,Sheet3!$1:$963,11,0)</f>
        <v>0.12215000000000001</v>
      </c>
      <c r="R9" s="7">
        <f>VLOOKUP($A9,Sheet3!$1:$963,12,0)</f>
        <v>0.18065000000000001</v>
      </c>
      <c r="S9" s="7">
        <f>VLOOKUP($A9,Sheet3!$1:$963,13,0)</f>
        <v>0</v>
      </c>
      <c r="T9" s="7"/>
      <c r="U9" s="7"/>
      <c r="V9" s="7"/>
      <c r="W9" s="7"/>
    </row>
    <row r="10" spans="1:23" x14ac:dyDescent="0.25">
      <c r="A10" s="5" t="s">
        <v>593</v>
      </c>
      <c r="B10" s="5" t="s">
        <v>594</v>
      </c>
      <c r="C10" s="5" t="s">
        <v>584</v>
      </c>
      <c r="D10" s="6">
        <v>150</v>
      </c>
      <c r="E10" s="6">
        <v>1</v>
      </c>
      <c r="F10" s="6">
        <v>4</v>
      </c>
      <c r="G10" s="6" t="s">
        <v>579</v>
      </c>
      <c r="H10" s="6" t="s">
        <v>741</v>
      </c>
      <c r="I10" s="6" t="s">
        <v>579</v>
      </c>
      <c r="J10" s="6" t="s">
        <v>741</v>
      </c>
      <c r="K10" s="6" t="s">
        <v>579</v>
      </c>
      <c r="L10" s="6" t="s">
        <v>741</v>
      </c>
      <c r="M10" s="7">
        <f>VLOOKUP($A10,Sheet3!$1:$963,7,0)</f>
        <v>102.17</v>
      </c>
      <c r="N10" s="7">
        <f>VLOOKUP($A10,Sheet3!$1:$963,8,0)</f>
        <v>4.7444600000000001</v>
      </c>
      <c r="O10" s="7">
        <f>VLOOKUP($A10,Sheet3!$1:$963,9,0)</f>
        <v>0.50946000000000002</v>
      </c>
      <c r="P10" s="7">
        <f>VLOOKUP($A10,Sheet3!$1:$963,10,0)</f>
        <v>6.4652299999999991</v>
      </c>
      <c r="Q10" s="7">
        <f>VLOOKUP($A10,Sheet3!$1:$963,11,0)</f>
        <v>1.0230000000000001E-2</v>
      </c>
      <c r="R10" s="7">
        <f>VLOOKUP($A10,Sheet3!$1:$963,12,0)</f>
        <v>0.26878999999999997</v>
      </c>
      <c r="S10" s="7">
        <f>VLOOKUP($A10,Sheet3!$1:$963,13,0)</f>
        <v>0</v>
      </c>
      <c r="T10" s="7"/>
      <c r="U10" s="7"/>
      <c r="V10" s="7"/>
      <c r="W10" s="7"/>
    </row>
    <row r="11" spans="1:23" x14ac:dyDescent="0.25">
      <c r="A11" s="5" t="s">
        <v>595</v>
      </c>
      <c r="B11" s="5" t="s">
        <v>596</v>
      </c>
      <c r="C11" s="5" t="s">
        <v>584</v>
      </c>
      <c r="D11" s="6">
        <v>150</v>
      </c>
      <c r="E11" s="6">
        <v>1</v>
      </c>
      <c r="F11" s="6">
        <v>4</v>
      </c>
      <c r="G11" s="6" t="s">
        <v>579</v>
      </c>
      <c r="H11" s="6" t="s">
        <v>741</v>
      </c>
      <c r="I11" s="6" t="s">
        <v>579</v>
      </c>
      <c r="J11" s="6" t="s">
        <v>741</v>
      </c>
      <c r="K11" s="6" t="s">
        <v>579</v>
      </c>
      <c r="L11" s="6" t="s">
        <v>741</v>
      </c>
      <c r="M11" s="7">
        <f>VLOOKUP($A11,Sheet3!$1:$963,7,0)</f>
        <v>151.6</v>
      </c>
      <c r="N11" s="7">
        <f>VLOOKUP($A11,Sheet3!$1:$963,8,0)</f>
        <v>7.3270250000000008</v>
      </c>
      <c r="O11" s="7">
        <f>VLOOKUP($A11,Sheet3!$1:$963,9,0)</f>
        <v>0.93062500000000004</v>
      </c>
      <c r="P11" s="7">
        <f>VLOOKUP($A11,Sheet3!$1:$963,10,0)</f>
        <v>8.788689999999999</v>
      </c>
      <c r="Q11" s="7">
        <f>VLOOKUP($A11,Sheet3!$1:$963,11,0)</f>
        <v>0.31649000000000005</v>
      </c>
      <c r="R11" s="7">
        <f>VLOOKUP($A11,Sheet3!$1:$963,12,0)</f>
        <v>0.36940000000000001</v>
      </c>
      <c r="S11" s="7">
        <f>VLOOKUP($A11,Sheet3!$1:$963,13,0)</f>
        <v>11.190000000000001</v>
      </c>
      <c r="T11" s="7"/>
      <c r="U11" s="7"/>
      <c r="V11" s="7"/>
      <c r="W11" s="7"/>
    </row>
    <row r="12" spans="1:23" x14ac:dyDescent="0.25">
      <c r="A12" s="5" t="s">
        <v>597</v>
      </c>
      <c r="B12" s="5" t="s">
        <v>598</v>
      </c>
      <c r="C12" s="5" t="s">
        <v>599</v>
      </c>
      <c r="D12" s="6">
        <v>150</v>
      </c>
      <c r="E12" s="6">
        <v>1</v>
      </c>
      <c r="F12" s="6">
        <v>4</v>
      </c>
      <c r="G12" s="6" t="s">
        <v>579</v>
      </c>
      <c r="H12" s="6" t="s">
        <v>741</v>
      </c>
      <c r="I12" s="6" t="s">
        <v>579</v>
      </c>
      <c r="J12" s="6" t="s">
        <v>741</v>
      </c>
      <c r="K12" s="6" t="s">
        <v>579</v>
      </c>
      <c r="L12" s="6" t="s">
        <v>741</v>
      </c>
      <c r="M12" s="7">
        <f>VLOOKUP($A12,Sheet3!$1:$963,7,0)</f>
        <v>234.57999999999998</v>
      </c>
      <c r="N12" s="7">
        <f>VLOOKUP($A12,Sheet3!$1:$963,8,0)</f>
        <v>9.4637000000000011</v>
      </c>
      <c r="O12" s="7">
        <f>VLOOKUP($A12,Sheet3!$1:$963,9,0)</f>
        <v>4.2737000000000007</v>
      </c>
      <c r="P12" s="7">
        <f>VLOOKUP($A12,Sheet3!$1:$963,10,0)</f>
        <v>9.2974999999999994</v>
      </c>
      <c r="Q12" s="7">
        <f>VLOOKUP($A12,Sheet3!$1:$963,11,0)</f>
        <v>0.50750000000000006</v>
      </c>
      <c r="R12" s="7">
        <f>VLOOKUP($A12,Sheet3!$1:$963,12,0)</f>
        <v>0.71960000000000013</v>
      </c>
      <c r="S12" s="7">
        <f>VLOOKUP($A12,Sheet3!$1:$963,13,0)</f>
        <v>0</v>
      </c>
      <c r="T12" s="7"/>
      <c r="U12" s="7"/>
      <c r="V12" s="7"/>
      <c r="W12" s="7"/>
    </row>
    <row r="13" spans="1:23" x14ac:dyDescent="0.25">
      <c r="A13" s="5" t="s">
        <v>600</v>
      </c>
      <c r="B13" s="5" t="s">
        <v>601</v>
      </c>
      <c r="C13" s="5" t="s">
        <v>599</v>
      </c>
      <c r="D13" s="6">
        <v>150</v>
      </c>
      <c r="E13" s="6">
        <v>1</v>
      </c>
      <c r="F13" s="6">
        <v>4</v>
      </c>
      <c r="G13" s="6" t="s">
        <v>579</v>
      </c>
      <c r="H13" s="6" t="s">
        <v>741</v>
      </c>
      <c r="I13" s="6" t="s">
        <v>579</v>
      </c>
      <c r="J13" s="6" t="s">
        <v>741</v>
      </c>
      <c r="K13" s="6" t="s">
        <v>579</v>
      </c>
      <c r="L13" s="6" t="s">
        <v>741</v>
      </c>
      <c r="M13" s="7">
        <f>VLOOKUP($A13,Sheet3!$1:$963,7,0)</f>
        <v>163.18</v>
      </c>
      <c r="N13" s="7">
        <f>VLOOKUP($A13,Sheet3!$1:$963,8,0)</f>
        <v>5.241200000000001</v>
      </c>
      <c r="O13" s="7">
        <f>VLOOKUP($A13,Sheet3!$1:$963,9,0)</f>
        <v>5.241200000000001</v>
      </c>
      <c r="P13" s="7">
        <f>VLOOKUP($A13,Sheet3!$1:$963,10,0)</f>
        <v>0.59750000000000003</v>
      </c>
      <c r="Q13" s="7">
        <f>VLOOKUP($A13,Sheet3!$1:$963,11,0)</f>
        <v>0.59750000000000003</v>
      </c>
      <c r="R13" s="7">
        <f>VLOOKUP($A13,Sheet3!$1:$963,12,0)</f>
        <v>0.71960000000000013</v>
      </c>
      <c r="S13" s="7">
        <f>VLOOKUP($A13,Sheet3!$1:$963,13,0)</f>
        <v>0</v>
      </c>
      <c r="T13" s="7"/>
      <c r="U13" s="7"/>
      <c r="V13" s="7"/>
      <c r="W13" s="7"/>
    </row>
    <row r="14" spans="1:23" x14ac:dyDescent="0.25">
      <c r="A14" s="5" t="s">
        <v>602</v>
      </c>
      <c r="B14" s="5" t="s">
        <v>603</v>
      </c>
      <c r="C14" s="5" t="s">
        <v>604</v>
      </c>
      <c r="D14" s="6">
        <v>150</v>
      </c>
      <c r="E14" s="6">
        <v>1</v>
      </c>
      <c r="F14" s="6">
        <v>4</v>
      </c>
      <c r="G14" s="6" t="s">
        <v>579</v>
      </c>
      <c r="H14" s="6" t="s">
        <v>741</v>
      </c>
      <c r="I14" s="6" t="s">
        <v>579</v>
      </c>
      <c r="J14" s="6" t="s">
        <v>741</v>
      </c>
      <c r="K14" s="6" t="s">
        <v>579</v>
      </c>
      <c r="L14" s="6" t="s">
        <v>741</v>
      </c>
      <c r="M14" s="7">
        <f>VLOOKUP($A14,Sheet3!$1:$963,7,0)</f>
        <v>205.4</v>
      </c>
      <c r="N14" s="7">
        <f>VLOOKUP($A14,Sheet3!$1:$963,8,0)</f>
        <v>8.6018250000000016</v>
      </c>
      <c r="O14" s="7">
        <f>VLOOKUP($A14,Sheet3!$1:$963,9,0)</f>
        <v>4.5018250000000002</v>
      </c>
      <c r="P14" s="7">
        <f>VLOOKUP($A14,Sheet3!$1:$963,10,0)</f>
        <v>5.9281000000000006</v>
      </c>
      <c r="Q14" s="7">
        <f>VLOOKUP($A14,Sheet3!$1:$963,11,0)</f>
        <v>0.77810000000000001</v>
      </c>
      <c r="R14" s="7">
        <f>VLOOKUP($A14,Sheet3!$1:$963,12,0)</f>
        <v>0.64434999999999998</v>
      </c>
      <c r="S14" s="7">
        <f>VLOOKUP($A14,Sheet3!$1:$963,13,0)</f>
        <v>0</v>
      </c>
      <c r="T14" s="7"/>
      <c r="U14" s="7"/>
      <c r="V14" s="7"/>
      <c r="W14" s="7"/>
    </row>
    <row r="15" spans="1:23" x14ac:dyDescent="0.25">
      <c r="A15" s="5" t="s">
        <v>605</v>
      </c>
      <c r="B15" s="5" t="s">
        <v>606</v>
      </c>
      <c r="C15" s="5" t="s">
        <v>599</v>
      </c>
      <c r="D15" s="6">
        <v>150</v>
      </c>
      <c r="E15" s="6">
        <v>1</v>
      </c>
      <c r="F15" s="6">
        <v>4</v>
      </c>
      <c r="G15" s="6" t="s">
        <v>579</v>
      </c>
      <c r="H15" s="6" t="s">
        <v>579</v>
      </c>
      <c r="I15" s="6" t="s">
        <v>579</v>
      </c>
      <c r="J15" s="6" t="s">
        <v>741</v>
      </c>
      <c r="K15" s="6" t="s">
        <v>579</v>
      </c>
      <c r="L15" s="6" t="s">
        <v>579</v>
      </c>
      <c r="M15" s="7">
        <f>VLOOKUP($A15,Sheet3!$1:$963,7,0)</f>
        <v>314.39999999999998</v>
      </c>
      <c r="N15" s="7">
        <f>VLOOKUP($A15,Sheet3!$1:$963,8,0)</f>
        <v>7.2</v>
      </c>
      <c r="O15" s="7">
        <f>VLOOKUP($A15,Sheet3!$1:$963,9,0)</f>
        <v>5.58</v>
      </c>
      <c r="P15" s="7">
        <f>VLOOKUP($A15,Sheet3!$1:$963,10,0)</f>
        <v>10.39</v>
      </c>
      <c r="Q15" s="7">
        <f>VLOOKUP($A15,Sheet3!$1:$963,11,0)</f>
        <v>8.6300000000000008</v>
      </c>
      <c r="R15" s="7">
        <f>VLOOKUP($A15,Sheet3!$1:$963,12,0)</f>
        <v>0.14000000000000001</v>
      </c>
      <c r="S15" s="7">
        <f>VLOOKUP($A15,Sheet3!$1:$963,13,0)</f>
        <v>0</v>
      </c>
      <c r="T15" s="7"/>
      <c r="U15" s="7"/>
      <c r="V15" s="7"/>
      <c r="W15" s="7"/>
    </row>
    <row r="16" spans="1:23" x14ac:dyDescent="0.25">
      <c r="A16" s="5" t="s">
        <v>607</v>
      </c>
      <c r="B16" s="5" t="s">
        <v>608</v>
      </c>
      <c r="C16" s="5" t="s">
        <v>599</v>
      </c>
      <c r="D16" s="6">
        <v>150</v>
      </c>
      <c r="E16" s="6">
        <v>1</v>
      </c>
      <c r="F16" s="6">
        <v>4</v>
      </c>
      <c r="G16" s="6" t="s">
        <v>579</v>
      </c>
      <c r="H16" s="6" t="s">
        <v>741</v>
      </c>
      <c r="I16" s="6" t="s">
        <v>579</v>
      </c>
      <c r="J16" s="6" t="s">
        <v>741</v>
      </c>
      <c r="K16" s="6" t="s">
        <v>579</v>
      </c>
      <c r="L16" s="6" t="s">
        <v>741</v>
      </c>
      <c r="M16" s="7">
        <f>VLOOKUP($A16,Sheet3!$1:$963,7,0)</f>
        <v>249</v>
      </c>
      <c r="N16" s="7">
        <f>VLOOKUP($A16,Sheet3!$1:$963,8,0)</f>
        <v>7.9</v>
      </c>
      <c r="O16" s="7">
        <f>VLOOKUP($A16,Sheet3!$1:$963,9,0)</f>
        <v>7.9</v>
      </c>
      <c r="P16" s="7">
        <f>VLOOKUP($A16,Sheet3!$1:$963,10,0)</f>
        <v>0.8</v>
      </c>
      <c r="Q16" s="7">
        <f>VLOOKUP($A16,Sheet3!$1:$963,11,0)</f>
        <v>0.8</v>
      </c>
      <c r="R16" s="7">
        <f>VLOOKUP($A16,Sheet3!$1:$963,12,0)</f>
        <v>0.2</v>
      </c>
      <c r="S16" s="7">
        <f>VLOOKUP($A16,Sheet3!$1:$963,13,0)</f>
        <v>0</v>
      </c>
      <c r="T16" s="7"/>
      <c r="U16" s="7"/>
      <c r="V16" s="7"/>
      <c r="W16" s="7"/>
    </row>
    <row r="17" spans="1:23" x14ac:dyDescent="0.25">
      <c r="A17" s="5" t="s">
        <v>609</v>
      </c>
      <c r="B17" s="5" t="s">
        <v>610</v>
      </c>
      <c r="C17" s="5" t="s">
        <v>584</v>
      </c>
      <c r="D17" s="6">
        <v>50</v>
      </c>
      <c r="E17" s="6">
        <v>2</v>
      </c>
      <c r="F17" s="6">
        <v>6</v>
      </c>
      <c r="G17" s="6" t="s">
        <v>611</v>
      </c>
      <c r="H17" s="6" t="s">
        <v>741</v>
      </c>
      <c r="I17" s="6" t="s">
        <v>611</v>
      </c>
      <c r="J17" s="6" t="s">
        <v>741</v>
      </c>
      <c r="K17" s="6" t="s">
        <v>611</v>
      </c>
      <c r="L17" s="6" t="s">
        <v>741</v>
      </c>
      <c r="M17" s="7">
        <f>VLOOKUP($A17,Sheet3!$1:$963,7,0)</f>
        <v>131.19</v>
      </c>
      <c r="N17" s="7">
        <f>VLOOKUP($A17,Sheet3!$1:$963,8,0)</f>
        <v>4.50305</v>
      </c>
      <c r="O17" s="7">
        <f>VLOOKUP($A17,Sheet3!$1:$963,9,0)</f>
        <v>1.2230499999999997</v>
      </c>
      <c r="P17" s="7">
        <f>VLOOKUP($A17,Sheet3!$1:$963,10,0)</f>
        <v>9.7031199999999984</v>
      </c>
      <c r="Q17" s="7">
        <f>VLOOKUP($A17,Sheet3!$1:$963,11,0)</f>
        <v>5.5831200000000001</v>
      </c>
      <c r="R17" s="7">
        <f>VLOOKUP($A17,Sheet3!$1:$963,12,0)</f>
        <v>1.6234999999999999</v>
      </c>
      <c r="S17" s="7">
        <f>VLOOKUP($A17,Sheet3!$1:$963,13,0)</f>
        <v>0</v>
      </c>
      <c r="T17" s="7"/>
      <c r="U17" s="7"/>
      <c r="V17" s="7"/>
      <c r="W17" s="7"/>
    </row>
    <row r="18" spans="1:23" x14ac:dyDescent="0.25">
      <c r="A18" s="5" t="s">
        <v>612</v>
      </c>
      <c r="B18" s="5" t="s">
        <v>613</v>
      </c>
      <c r="C18" s="5" t="s">
        <v>604</v>
      </c>
      <c r="D18" s="6">
        <v>50</v>
      </c>
      <c r="E18" s="6">
        <v>2</v>
      </c>
      <c r="F18" s="6">
        <v>6</v>
      </c>
      <c r="G18" s="6" t="s">
        <v>611</v>
      </c>
      <c r="H18" s="6" t="s">
        <v>741</v>
      </c>
      <c r="I18" s="6" t="s">
        <v>611</v>
      </c>
      <c r="J18" s="6" t="s">
        <v>741</v>
      </c>
      <c r="K18" s="6" t="s">
        <v>611</v>
      </c>
      <c r="L18" s="6" t="s">
        <v>741</v>
      </c>
      <c r="M18" s="7">
        <f>VLOOKUP($A18,Sheet3!$1:$963,7,0)</f>
        <v>230.58000000000004</v>
      </c>
      <c r="N18" s="7">
        <f>VLOOKUP($A18,Sheet3!$1:$963,8,0)</f>
        <v>8.7484999999999999</v>
      </c>
      <c r="O18" s="7">
        <f>VLOOKUP($A18,Sheet3!$1:$963,9,0)</f>
        <v>0.54849999999999999</v>
      </c>
      <c r="P18" s="7">
        <f>VLOOKUP($A18,Sheet3!$1:$963,10,0)</f>
        <v>20.44997</v>
      </c>
      <c r="Q18" s="7">
        <f>VLOOKUP($A18,Sheet3!$1:$963,11,0)</f>
        <v>10.14997</v>
      </c>
      <c r="R18" s="7">
        <f>VLOOKUP($A18,Sheet3!$1:$963,12,0)</f>
        <v>0.77390000000000014</v>
      </c>
      <c r="S18" s="7">
        <f>VLOOKUP($A18,Sheet3!$1:$963,13,0)</f>
        <v>0</v>
      </c>
      <c r="T18" s="7"/>
      <c r="U18" s="7"/>
      <c r="V18" s="7"/>
      <c r="W18" s="7"/>
    </row>
    <row r="19" spans="1:23" x14ac:dyDescent="0.25">
      <c r="A19" s="5" t="s">
        <v>614</v>
      </c>
      <c r="B19" s="5" t="s">
        <v>615</v>
      </c>
      <c r="C19" s="5" t="s">
        <v>604</v>
      </c>
      <c r="D19" s="6">
        <v>50</v>
      </c>
      <c r="E19" s="6">
        <v>2</v>
      </c>
      <c r="F19" s="6">
        <v>6</v>
      </c>
      <c r="G19" s="6" t="s">
        <v>611</v>
      </c>
      <c r="H19" s="6" t="s">
        <v>741</v>
      </c>
      <c r="I19" s="6" t="s">
        <v>611</v>
      </c>
      <c r="J19" s="6" t="s">
        <v>741</v>
      </c>
      <c r="K19" s="6" t="s">
        <v>611</v>
      </c>
      <c r="L19" s="6" t="s">
        <v>741</v>
      </c>
      <c r="M19" s="7">
        <f>VLOOKUP($A19,Sheet3!$1:$963,7,0)</f>
        <v>191.26999999999998</v>
      </c>
      <c r="N19" s="7">
        <f>VLOOKUP($A19,Sheet3!$1:$963,8,0)</f>
        <v>9.7585499999999996</v>
      </c>
      <c r="O19" s="7">
        <f>VLOOKUP($A19,Sheet3!$1:$963,9,0)</f>
        <v>1.5585500000000001</v>
      </c>
      <c r="P19" s="7">
        <f>VLOOKUP($A19,Sheet3!$1:$963,10,0)</f>
        <v>15.5124</v>
      </c>
      <c r="Q19" s="7">
        <f>VLOOKUP($A19,Sheet3!$1:$963,11,0)</f>
        <v>5.2123999999999997</v>
      </c>
      <c r="R19" s="7">
        <f>VLOOKUP($A19,Sheet3!$1:$963,12,0)</f>
        <v>1.1557999999999999</v>
      </c>
      <c r="S19" s="7">
        <f>VLOOKUP($A19,Sheet3!$1:$963,13,0)</f>
        <v>0</v>
      </c>
      <c r="T19" s="7"/>
      <c r="U19" s="7"/>
      <c r="V19" s="7"/>
      <c r="W19" s="7"/>
    </row>
    <row r="20" spans="1:23" x14ac:dyDescent="0.25">
      <c r="A20" s="5" t="s">
        <v>616</v>
      </c>
      <c r="B20" s="5" t="s">
        <v>617</v>
      </c>
      <c r="C20" s="5" t="s">
        <v>604</v>
      </c>
      <c r="D20" s="6">
        <v>50</v>
      </c>
      <c r="E20" s="6">
        <v>2</v>
      </c>
      <c r="F20" s="6">
        <v>6</v>
      </c>
      <c r="G20" s="6" t="s">
        <v>611</v>
      </c>
      <c r="H20" s="6" t="s">
        <v>741</v>
      </c>
      <c r="I20" s="6" t="s">
        <v>611</v>
      </c>
      <c r="J20" s="6" t="s">
        <v>741</v>
      </c>
      <c r="K20" s="6" t="s">
        <v>611</v>
      </c>
      <c r="L20" s="6" t="s">
        <v>741</v>
      </c>
      <c r="M20" s="7">
        <f>VLOOKUP($A20,Sheet3!$1:$963,7,0)</f>
        <v>253.74</v>
      </c>
      <c r="N20" s="7">
        <f>VLOOKUP($A20,Sheet3!$1:$963,8,0)</f>
        <v>10.902039999999998</v>
      </c>
      <c r="O20" s="7">
        <f>VLOOKUP($A20,Sheet3!$1:$963,9,0)</f>
        <v>1.0620399999999999</v>
      </c>
      <c r="P20" s="7">
        <f>VLOOKUP($A20,Sheet3!$1:$963,10,0)</f>
        <v>22.377899999999997</v>
      </c>
      <c r="Q20" s="7">
        <f>VLOOKUP($A20,Sheet3!$1:$963,11,0)</f>
        <v>10.017899999999999</v>
      </c>
      <c r="R20" s="7">
        <f>VLOOKUP($A20,Sheet3!$1:$963,12,0)</f>
        <v>0.61158000000000001</v>
      </c>
      <c r="S20" s="7">
        <f>VLOOKUP($A20,Sheet3!$1:$963,13,0)</f>
        <v>0</v>
      </c>
      <c r="T20" s="7"/>
      <c r="U20" s="7"/>
      <c r="V20" s="7"/>
      <c r="W20" s="7"/>
    </row>
    <row r="21" spans="1:23" x14ac:dyDescent="0.25">
      <c r="A21" s="5" t="s">
        <v>618</v>
      </c>
      <c r="B21" s="5" t="s">
        <v>619</v>
      </c>
      <c r="C21" s="5" t="s">
        <v>604</v>
      </c>
      <c r="D21" s="6">
        <v>50</v>
      </c>
      <c r="E21" s="6">
        <v>2</v>
      </c>
      <c r="F21" s="6">
        <v>6</v>
      </c>
      <c r="G21" s="6" t="s">
        <v>611</v>
      </c>
      <c r="H21" s="6" t="s">
        <v>741</v>
      </c>
      <c r="I21" s="6" t="s">
        <v>611</v>
      </c>
      <c r="J21" s="6" t="s">
        <v>741</v>
      </c>
      <c r="K21" s="6" t="s">
        <v>611</v>
      </c>
      <c r="L21" s="6" t="s">
        <v>741</v>
      </c>
      <c r="M21" s="7">
        <f>VLOOKUP($A21,Sheet3!$1:$963,7,0)</f>
        <v>255.27999999999997</v>
      </c>
      <c r="N21" s="7">
        <f>VLOOKUP($A21,Sheet3!$1:$963,8,0)</f>
        <v>10.392599999999998</v>
      </c>
      <c r="O21" s="7">
        <f>VLOOKUP($A21,Sheet3!$1:$963,9,0)</f>
        <v>0.55259999999999998</v>
      </c>
      <c r="P21" s="7">
        <f>VLOOKUP($A21,Sheet3!$1:$963,10,0)</f>
        <v>22.577899999999996</v>
      </c>
      <c r="Q21" s="7">
        <f>VLOOKUP($A21,Sheet3!$1:$963,11,0)</f>
        <v>10.217899999999998</v>
      </c>
      <c r="R21" s="7">
        <f>VLOOKUP($A21,Sheet3!$1:$963,12,0)</f>
        <v>0.93729999999999991</v>
      </c>
      <c r="S21" s="7">
        <f>VLOOKUP($A21,Sheet3!$1:$963,13,0)</f>
        <v>0</v>
      </c>
      <c r="T21" s="7"/>
      <c r="U21" s="7"/>
      <c r="V21" s="7"/>
      <c r="W21" s="7"/>
    </row>
    <row r="22" spans="1:23" x14ac:dyDescent="0.25">
      <c r="A22" s="5" t="s">
        <v>620</v>
      </c>
      <c r="B22" s="5" t="s">
        <v>621</v>
      </c>
      <c r="C22" s="5" t="s">
        <v>604</v>
      </c>
      <c r="D22" s="6">
        <v>50</v>
      </c>
      <c r="E22" s="6">
        <v>2</v>
      </c>
      <c r="F22" s="6">
        <v>6</v>
      </c>
      <c r="G22" s="6" t="s">
        <v>611</v>
      </c>
      <c r="H22" s="6" t="s">
        <v>741</v>
      </c>
      <c r="I22" s="6" t="s">
        <v>611</v>
      </c>
      <c r="J22" s="6" t="s">
        <v>741</v>
      </c>
      <c r="K22" s="6" t="s">
        <v>611</v>
      </c>
      <c r="L22" s="6" t="s">
        <v>741</v>
      </c>
      <c r="M22" s="7">
        <f>VLOOKUP($A22,Sheet3!$1:$963,7,0)</f>
        <v>276.91999999999996</v>
      </c>
      <c r="N22" s="7">
        <f>VLOOKUP($A22,Sheet3!$1:$963,8,0)</f>
        <v>9.2369999999999983</v>
      </c>
      <c r="O22" s="7">
        <f>VLOOKUP($A22,Sheet3!$1:$963,9,0)</f>
        <v>1.0270000000000001</v>
      </c>
      <c r="P22" s="7">
        <f>VLOOKUP($A22,Sheet3!$1:$963,10,0)</f>
        <v>21.659500000000001</v>
      </c>
      <c r="Q22" s="7">
        <f>VLOOKUP($A22,Sheet3!$1:$963,11,0)</f>
        <v>9.6894999999999989</v>
      </c>
      <c r="R22" s="7">
        <f>VLOOKUP($A22,Sheet3!$1:$963,12,0)</f>
        <v>0.87949999999999995</v>
      </c>
      <c r="S22" s="7">
        <f>VLOOKUP($A22,Sheet3!$1:$963,13,0)</f>
        <v>5.4</v>
      </c>
      <c r="T22" s="7"/>
      <c r="U22" s="7"/>
      <c r="V22" s="7"/>
      <c r="W22" s="7"/>
    </row>
    <row r="23" spans="1:23" x14ac:dyDescent="0.25">
      <c r="A23" s="5" t="s">
        <v>622</v>
      </c>
      <c r="B23" s="5" t="s">
        <v>623</v>
      </c>
      <c r="C23" s="5" t="s">
        <v>604</v>
      </c>
      <c r="D23" s="6">
        <v>50</v>
      </c>
      <c r="E23" s="6">
        <v>2</v>
      </c>
      <c r="F23" s="6">
        <v>6</v>
      </c>
      <c r="G23" s="6" t="s">
        <v>611</v>
      </c>
      <c r="H23" s="6" t="s">
        <v>741</v>
      </c>
      <c r="I23" s="6" t="s">
        <v>611</v>
      </c>
      <c r="J23" s="6" t="s">
        <v>741</v>
      </c>
      <c r="K23" s="6" t="s">
        <v>611</v>
      </c>
      <c r="L23" s="6" t="s">
        <v>741</v>
      </c>
      <c r="M23" s="7">
        <f>VLOOKUP($A23,Sheet3!$1:$963,7,0)</f>
        <v>204.5</v>
      </c>
      <c r="N23" s="7">
        <f>VLOOKUP($A23,Sheet3!$1:$963,8,0)</f>
        <v>6.5447499999999987</v>
      </c>
      <c r="O23" s="7">
        <f>VLOOKUP($A23,Sheet3!$1:$963,9,0)</f>
        <v>0.77200000000000002</v>
      </c>
      <c r="P23" s="7">
        <f>VLOOKUP($A23,Sheet3!$1:$963,10,0)</f>
        <v>9.1879999999999988</v>
      </c>
      <c r="Q23" s="7">
        <f>VLOOKUP($A23,Sheet3!$1:$963,11,0)</f>
        <v>5.0599999999999996</v>
      </c>
      <c r="R23" s="7">
        <f>VLOOKUP($A23,Sheet3!$1:$963,12,0)</f>
        <v>0.216</v>
      </c>
      <c r="S23" s="7">
        <f>VLOOKUP($A23,Sheet3!$1:$963,13,0)</f>
        <v>20.962499999999999</v>
      </c>
      <c r="T23" s="7"/>
      <c r="U23" s="7"/>
      <c r="V23" s="7"/>
      <c r="W23" s="7"/>
    </row>
    <row r="24" spans="1:23" x14ac:dyDescent="0.25">
      <c r="A24" s="5" t="s">
        <v>624</v>
      </c>
      <c r="B24" s="5" t="s">
        <v>625</v>
      </c>
      <c r="C24" s="5" t="s">
        <v>604</v>
      </c>
      <c r="D24" s="6">
        <v>50</v>
      </c>
      <c r="E24" s="6">
        <v>2</v>
      </c>
      <c r="F24" s="6">
        <v>6</v>
      </c>
      <c r="G24" s="6" t="s">
        <v>611</v>
      </c>
      <c r="H24" s="6" t="s">
        <v>741</v>
      </c>
      <c r="I24" s="6" t="s">
        <v>611</v>
      </c>
      <c r="J24" s="6" t="s">
        <v>741</v>
      </c>
      <c r="K24" s="6" t="s">
        <v>611</v>
      </c>
      <c r="L24" s="6" t="s">
        <v>741</v>
      </c>
      <c r="M24" s="7">
        <f>VLOOKUP($A24,Sheet3!$1:$963,7,0)</f>
        <v>177.5</v>
      </c>
      <c r="N24" s="7">
        <f>VLOOKUP($A24,Sheet3!$1:$963,8,0)</f>
        <v>7.8746</v>
      </c>
      <c r="O24" s="7">
        <f>VLOOKUP($A24,Sheet3!$1:$963,9,0)</f>
        <v>0.2666</v>
      </c>
      <c r="P24" s="7">
        <f>VLOOKUP($A24,Sheet3!$1:$963,10,0)</f>
        <v>6.9295999999999989</v>
      </c>
      <c r="Q24" s="7">
        <f>VLOOKUP($A24,Sheet3!$1:$963,11,0)</f>
        <v>2.2136</v>
      </c>
      <c r="R24" s="7">
        <f>VLOOKUP($A24,Sheet3!$1:$963,12,0)</f>
        <v>0.9405</v>
      </c>
      <c r="S24" s="7">
        <f>VLOOKUP($A24,Sheet3!$1:$963,13,0)</f>
        <v>27</v>
      </c>
      <c r="T24" s="7"/>
      <c r="U24" s="7"/>
      <c r="V24" s="7"/>
      <c r="W24" s="7"/>
    </row>
    <row r="25" spans="1:23" x14ac:dyDescent="0.25">
      <c r="A25" s="5" t="s">
        <v>626</v>
      </c>
      <c r="B25" s="5" t="s">
        <v>627</v>
      </c>
      <c r="C25" s="5" t="s">
        <v>604</v>
      </c>
      <c r="D25" s="6">
        <v>50</v>
      </c>
      <c r="E25" s="6">
        <v>2</v>
      </c>
      <c r="F25" s="6">
        <v>6</v>
      </c>
      <c r="G25" s="6" t="s">
        <v>611</v>
      </c>
      <c r="H25" s="6" t="s">
        <v>741</v>
      </c>
      <c r="I25" s="6" t="s">
        <v>611</v>
      </c>
      <c r="J25" s="6" t="s">
        <v>741</v>
      </c>
      <c r="K25" s="6" t="s">
        <v>611</v>
      </c>
      <c r="L25" s="6" t="s">
        <v>741</v>
      </c>
      <c r="M25" s="7">
        <f>VLOOKUP($A25,Sheet3!$1:$963,7,0)</f>
        <v>174.79999999999998</v>
      </c>
      <c r="N25" s="7">
        <f>VLOOKUP($A25,Sheet3!$1:$963,8,0)</f>
        <v>9.8920000000000012</v>
      </c>
      <c r="O25" s="7">
        <f>VLOOKUP($A25,Sheet3!$1:$963,9,0)</f>
        <v>9.5920000000000005</v>
      </c>
      <c r="P25" s="7">
        <f>VLOOKUP($A25,Sheet3!$1:$963,10,0)</f>
        <v>14.752000000000001</v>
      </c>
      <c r="Q25" s="7">
        <f>VLOOKUP($A25,Sheet3!$1:$963,11,0)</f>
        <v>14.752000000000001</v>
      </c>
      <c r="R25" s="7">
        <f>VLOOKUP($A25,Sheet3!$1:$963,12,0)</f>
        <v>0.35200000000000004</v>
      </c>
      <c r="S25" s="7">
        <f>VLOOKUP($A25,Sheet3!$1:$963,13,0)</f>
        <v>0</v>
      </c>
      <c r="T25" s="7"/>
      <c r="U25" s="7"/>
      <c r="V25" s="7"/>
      <c r="W25" s="7"/>
    </row>
    <row r="26" spans="1:23" x14ac:dyDescent="0.25">
      <c r="A26" s="5" t="s">
        <v>628</v>
      </c>
      <c r="B26" s="5" t="s">
        <v>629</v>
      </c>
      <c r="C26" s="5" t="s">
        <v>604</v>
      </c>
      <c r="D26" s="6">
        <v>50</v>
      </c>
      <c r="E26" s="6">
        <v>2</v>
      </c>
      <c r="F26" s="6">
        <v>6</v>
      </c>
      <c r="G26" s="6" t="s">
        <v>611</v>
      </c>
      <c r="H26" s="6" t="s">
        <v>741</v>
      </c>
      <c r="I26" s="6" t="s">
        <v>611</v>
      </c>
      <c r="J26" s="6" t="s">
        <v>741</v>
      </c>
      <c r="K26" s="6" t="s">
        <v>611</v>
      </c>
      <c r="L26" s="6" t="s">
        <v>741</v>
      </c>
      <c r="M26" s="7">
        <f>VLOOKUP($A26,Sheet3!$1:$963,7,0)</f>
        <v>92.15</v>
      </c>
      <c r="N26" s="7">
        <f>VLOOKUP($A26,Sheet3!$1:$963,8,0)</f>
        <v>10.573</v>
      </c>
      <c r="O26" s="7">
        <f>VLOOKUP($A26,Sheet3!$1:$963,9,0)</f>
        <v>10.573</v>
      </c>
      <c r="P26" s="7">
        <f>VLOOKUP($A26,Sheet3!$1:$963,10,0)</f>
        <v>5.2380000000000004</v>
      </c>
      <c r="Q26" s="7">
        <f>VLOOKUP($A26,Sheet3!$1:$963,11,0)</f>
        <v>5.2380000000000004</v>
      </c>
      <c r="R26" s="7">
        <f>VLOOKUP($A26,Sheet3!$1:$963,12,0)</f>
        <v>0.38800000000000007</v>
      </c>
      <c r="S26" s="7">
        <f>VLOOKUP($A26,Sheet3!$1:$963,13,0)</f>
        <v>0</v>
      </c>
      <c r="T26" s="7"/>
      <c r="U26" s="7"/>
      <c r="V26" s="7"/>
      <c r="W26" s="7"/>
    </row>
    <row r="27" spans="1:23" x14ac:dyDescent="0.25">
      <c r="A27" s="5" t="s">
        <v>630</v>
      </c>
      <c r="B27" s="5" t="s">
        <v>631</v>
      </c>
      <c r="C27" s="5" t="s">
        <v>604</v>
      </c>
      <c r="D27" s="6">
        <v>50</v>
      </c>
      <c r="E27" s="6">
        <v>2</v>
      </c>
      <c r="F27" s="6">
        <v>6</v>
      </c>
      <c r="G27" s="6" t="s">
        <v>742</v>
      </c>
      <c r="H27" s="6" t="s">
        <v>741</v>
      </c>
      <c r="I27" s="6" t="s">
        <v>742</v>
      </c>
      <c r="J27" s="6" t="s">
        <v>741</v>
      </c>
      <c r="K27" s="6" t="s">
        <v>742</v>
      </c>
      <c r="L27" s="6" t="s">
        <v>741</v>
      </c>
      <c r="M27" s="7">
        <f>VLOOKUP($A27,Sheet3!$1:$963,7,0)</f>
        <v>29.33</v>
      </c>
      <c r="N27" s="7">
        <f>VLOOKUP($A27,Sheet3!$1:$963,8,0)</f>
        <v>1.8714</v>
      </c>
      <c r="O27" s="7">
        <f>VLOOKUP($A27,Sheet3!$1:$963,9,0)</f>
        <v>1.5713999999999999</v>
      </c>
      <c r="P27" s="7">
        <f>VLOOKUP($A27,Sheet3!$1:$963,10,0)</f>
        <v>8.7300000000000003E-2</v>
      </c>
      <c r="Q27" s="7">
        <f>VLOOKUP($A27,Sheet3!$1:$963,11,0)</f>
        <v>8.7300000000000003E-2</v>
      </c>
      <c r="R27" s="7">
        <f>VLOOKUP($A27,Sheet3!$1:$963,12,0)</f>
        <v>1.3968</v>
      </c>
      <c r="S27" s="7">
        <f>VLOOKUP($A27,Sheet3!$1:$963,13,0)</f>
        <v>0</v>
      </c>
      <c r="T27" s="7"/>
      <c r="U27" s="7"/>
      <c r="V27" s="7"/>
      <c r="W27" s="7"/>
    </row>
    <row r="28" spans="1:23" x14ac:dyDescent="0.25">
      <c r="A28" s="5" t="s">
        <v>632</v>
      </c>
      <c r="B28" s="5" t="s">
        <v>633</v>
      </c>
      <c r="C28" s="5" t="s">
        <v>584</v>
      </c>
      <c r="D28" s="6">
        <v>50</v>
      </c>
      <c r="E28" s="6">
        <v>2</v>
      </c>
      <c r="F28" s="6">
        <v>6</v>
      </c>
      <c r="G28" s="6" t="s">
        <v>742</v>
      </c>
      <c r="H28" s="6" t="s">
        <v>741</v>
      </c>
      <c r="I28" s="6" t="s">
        <v>742</v>
      </c>
      <c r="J28" s="6" t="s">
        <v>741</v>
      </c>
      <c r="K28" s="6" t="s">
        <v>742</v>
      </c>
      <c r="L28" s="6" t="s">
        <v>741</v>
      </c>
      <c r="M28" s="7">
        <f>VLOOKUP($A28,Sheet3!$1:$963,7,0)</f>
        <v>73.259999999999991</v>
      </c>
      <c r="N28" s="7">
        <f>VLOOKUP($A28,Sheet3!$1:$963,8,0)</f>
        <v>1.2911000000000001</v>
      </c>
      <c r="O28" s="7">
        <f>VLOOKUP($A28,Sheet3!$1:$963,9,0)</f>
        <v>1.2911000000000001</v>
      </c>
      <c r="P28" s="7">
        <f>VLOOKUP($A28,Sheet3!$1:$963,10,0)</f>
        <v>5.2610999999999999</v>
      </c>
      <c r="Q28" s="7">
        <f>VLOOKUP($A28,Sheet3!$1:$963,11,0)</f>
        <v>5.2610999999999999</v>
      </c>
      <c r="R28" s="7">
        <f>VLOOKUP($A28,Sheet3!$1:$963,12,0)</f>
        <v>1.7290000000000001</v>
      </c>
      <c r="S28" s="7">
        <f>VLOOKUP($A28,Sheet3!$1:$963,13,0)</f>
        <v>0</v>
      </c>
      <c r="T28" s="7"/>
      <c r="U28" s="7"/>
      <c r="V28" s="7"/>
      <c r="W28" s="7"/>
    </row>
    <row r="29" spans="1:23" x14ac:dyDescent="0.25">
      <c r="A29" s="5" t="s">
        <v>634</v>
      </c>
      <c r="B29" s="5" t="s">
        <v>635</v>
      </c>
      <c r="C29" s="5" t="s">
        <v>604</v>
      </c>
      <c r="D29" s="6">
        <v>50</v>
      </c>
      <c r="E29" s="6">
        <v>2</v>
      </c>
      <c r="F29" s="6">
        <v>6</v>
      </c>
      <c r="G29" s="6" t="s">
        <v>611</v>
      </c>
      <c r="H29" s="6" t="s">
        <v>741</v>
      </c>
      <c r="I29" s="6" t="s">
        <v>611</v>
      </c>
      <c r="J29" s="6" t="s">
        <v>741</v>
      </c>
      <c r="K29" s="6" t="s">
        <v>611</v>
      </c>
      <c r="L29" s="6" t="s">
        <v>741</v>
      </c>
      <c r="M29" s="7">
        <f>VLOOKUP($A29,Sheet3!$1:$963,7,0)</f>
        <v>166.75000000000003</v>
      </c>
      <c r="N29" s="7">
        <f>VLOOKUP($A29,Sheet3!$1:$963,8,0)</f>
        <v>12.511900000000001</v>
      </c>
      <c r="O29" s="7">
        <f>VLOOKUP($A29,Sheet3!$1:$963,9,0)</f>
        <v>5.0854000000000008</v>
      </c>
      <c r="P29" s="7">
        <f>VLOOKUP($A29,Sheet3!$1:$963,10,0)</f>
        <v>11.892700000000001</v>
      </c>
      <c r="Q29" s="7">
        <f>VLOOKUP($A29,Sheet3!$1:$963,11,0)</f>
        <v>2.4112000000000005</v>
      </c>
      <c r="R29" s="7">
        <f>VLOOKUP($A29,Sheet3!$1:$963,12,0)</f>
        <v>0.2626</v>
      </c>
      <c r="S29" s="7">
        <f>VLOOKUP($A29,Sheet3!$1:$963,13,0)</f>
        <v>29.988000000000003</v>
      </c>
      <c r="T29" s="7"/>
      <c r="U29" s="7"/>
      <c r="V29" s="7"/>
      <c r="W29" s="7"/>
    </row>
    <row r="30" spans="1:23" x14ac:dyDescent="0.25">
      <c r="A30" s="5" t="s">
        <v>636</v>
      </c>
      <c r="B30" s="5" t="s">
        <v>637</v>
      </c>
      <c r="C30" s="5" t="s">
        <v>604</v>
      </c>
      <c r="D30" s="6">
        <v>50</v>
      </c>
      <c r="E30" s="6">
        <v>2</v>
      </c>
      <c r="F30" s="6">
        <v>6</v>
      </c>
      <c r="G30" s="6" t="s">
        <v>611</v>
      </c>
      <c r="H30" s="6" t="s">
        <v>741</v>
      </c>
      <c r="I30" s="6" t="s">
        <v>611</v>
      </c>
      <c r="J30" s="6" t="s">
        <v>741</v>
      </c>
      <c r="K30" s="6" t="s">
        <v>611</v>
      </c>
      <c r="L30" s="6" t="s">
        <v>741</v>
      </c>
      <c r="M30" s="7">
        <f>VLOOKUP($A30,Sheet3!$1:$963,7,0)</f>
        <v>103.76</v>
      </c>
      <c r="N30" s="7">
        <f>VLOOKUP($A30,Sheet3!$1:$963,8,0)</f>
        <v>3.2280000000000002</v>
      </c>
      <c r="O30" s="7">
        <f>VLOOKUP($A30,Sheet3!$1:$963,9,0)</f>
        <v>0.83800000000000008</v>
      </c>
      <c r="P30" s="7">
        <f>VLOOKUP($A30,Sheet3!$1:$963,10,0)</f>
        <v>7.8294000000000006</v>
      </c>
      <c r="Q30" s="7">
        <f>VLOOKUP($A30,Sheet3!$1:$963,11,0)</f>
        <v>5.33</v>
      </c>
      <c r="R30" s="7">
        <f>VLOOKUP($A30,Sheet3!$1:$963,12,0)</f>
        <v>1.605</v>
      </c>
      <c r="S30" s="7">
        <f>VLOOKUP($A30,Sheet3!$1:$963,13,0)</f>
        <v>155.584</v>
      </c>
      <c r="T30" s="7"/>
      <c r="U30" s="7"/>
      <c r="V30" s="7"/>
      <c r="W30" s="7"/>
    </row>
    <row r="31" spans="1:23" x14ac:dyDescent="0.25">
      <c r="A31" s="5" t="s">
        <v>638</v>
      </c>
      <c r="B31" s="5" t="s">
        <v>639</v>
      </c>
      <c r="C31" s="5" t="s">
        <v>604</v>
      </c>
      <c r="D31" s="6">
        <v>50</v>
      </c>
      <c r="E31" s="6">
        <v>2</v>
      </c>
      <c r="F31" s="6">
        <v>6</v>
      </c>
      <c r="G31" s="6" t="s">
        <v>611</v>
      </c>
      <c r="H31" s="6" t="s">
        <v>741</v>
      </c>
      <c r="I31" s="6" t="s">
        <v>611</v>
      </c>
      <c r="J31" s="6" t="s">
        <v>741</v>
      </c>
      <c r="K31" s="6" t="s">
        <v>611</v>
      </c>
      <c r="L31" s="6" t="s">
        <v>741</v>
      </c>
      <c r="M31" s="7">
        <f>VLOOKUP($A31,Sheet3!$1:$963,7,0)</f>
        <v>116.7</v>
      </c>
      <c r="N31" s="7">
        <f>VLOOKUP($A31,Sheet3!$1:$963,8,0)</f>
        <v>1.6789999999999998</v>
      </c>
      <c r="O31" s="7">
        <f>VLOOKUP($A31,Sheet3!$1:$963,9,0)</f>
        <v>0.91399999999999992</v>
      </c>
      <c r="P31" s="7">
        <f>VLOOKUP($A31,Sheet3!$1:$963,10,0)</f>
        <v>10.0215</v>
      </c>
      <c r="Q31" s="7">
        <f>VLOOKUP($A31,Sheet3!$1:$963,11,0)</f>
        <v>10.02</v>
      </c>
      <c r="R31" s="7">
        <f>VLOOKUP($A31,Sheet3!$1:$963,12,0)</f>
        <v>0.9870000000000001</v>
      </c>
      <c r="S31" s="7">
        <f>VLOOKUP($A31,Sheet3!$1:$963,13,0)</f>
        <v>0</v>
      </c>
      <c r="T31" s="7"/>
      <c r="U31" s="7"/>
      <c r="V31" s="7"/>
      <c r="W31" s="7"/>
    </row>
    <row r="32" spans="1:23" x14ac:dyDescent="0.25">
      <c r="A32" s="5" t="s">
        <v>640</v>
      </c>
      <c r="B32" s="5" t="s">
        <v>641</v>
      </c>
      <c r="C32" s="5" t="s">
        <v>604</v>
      </c>
      <c r="D32" s="6">
        <v>50</v>
      </c>
      <c r="E32" s="6">
        <v>2</v>
      </c>
      <c r="F32" s="6">
        <v>6</v>
      </c>
      <c r="G32" s="6" t="s">
        <v>611</v>
      </c>
      <c r="H32" s="6" t="s">
        <v>741</v>
      </c>
      <c r="I32" s="6" t="s">
        <v>611</v>
      </c>
      <c r="J32" s="6" t="s">
        <v>741</v>
      </c>
      <c r="K32" s="6" t="s">
        <v>611</v>
      </c>
      <c r="L32" s="6" t="s">
        <v>741</v>
      </c>
      <c r="M32" s="7">
        <f>VLOOKUP($A32,Sheet3!$1:$963,7,0)</f>
        <v>266.45</v>
      </c>
      <c r="N32" s="7">
        <f>VLOOKUP($A32,Sheet3!$1:$963,8,0)</f>
        <v>8.9392200000000006</v>
      </c>
      <c r="O32" s="7">
        <f>VLOOKUP($A32,Sheet3!$1:$963,9,0)</f>
        <v>0.28922000000000003</v>
      </c>
      <c r="P32" s="7">
        <f>VLOOKUP($A32,Sheet3!$1:$963,10,0)</f>
        <v>19.68684</v>
      </c>
      <c r="Q32" s="7">
        <f>VLOOKUP($A32,Sheet3!$1:$963,11,0)</f>
        <v>5.0368399999999989</v>
      </c>
      <c r="R32" s="7">
        <f>VLOOKUP($A32,Sheet3!$1:$963,12,0)</f>
        <v>0.21697999999999998</v>
      </c>
      <c r="S32" s="7">
        <f>VLOOKUP($A32,Sheet3!$1:$963,13,0)</f>
        <v>0</v>
      </c>
      <c r="T32" s="7"/>
      <c r="U32" s="7"/>
      <c r="V32" s="7"/>
      <c r="W32" s="7"/>
    </row>
    <row r="33" spans="1:23" x14ac:dyDescent="0.25">
      <c r="A33" s="5" t="s">
        <v>642</v>
      </c>
      <c r="B33" s="5" t="s">
        <v>643</v>
      </c>
      <c r="C33" s="5" t="s">
        <v>584</v>
      </c>
      <c r="D33" s="6">
        <v>50</v>
      </c>
      <c r="E33" s="6">
        <v>2</v>
      </c>
      <c r="F33" s="6">
        <v>6</v>
      </c>
      <c r="G33" s="6" t="s">
        <v>742</v>
      </c>
      <c r="H33" s="6" t="s">
        <v>741</v>
      </c>
      <c r="I33" s="6" t="s">
        <v>742</v>
      </c>
      <c r="J33" s="6" t="s">
        <v>741</v>
      </c>
      <c r="K33" s="6" t="s">
        <v>742</v>
      </c>
      <c r="L33" s="6" t="s">
        <v>741</v>
      </c>
      <c r="M33" s="7">
        <f>VLOOKUP($A33,Sheet3!$1:$963,7,0)</f>
        <v>43.400000000000006</v>
      </c>
      <c r="N33" s="7">
        <f>VLOOKUP($A33,Sheet3!$1:$963,8,0)</f>
        <v>1.2373999999999998</v>
      </c>
      <c r="O33" s="7">
        <f>VLOOKUP($A33,Sheet3!$1:$963,9,0)</f>
        <v>1.2373999999999998</v>
      </c>
      <c r="P33" s="7">
        <f>VLOOKUP($A33,Sheet3!$1:$963,10,0)</f>
        <v>3.0222000000000002</v>
      </c>
      <c r="Q33" s="7">
        <f>VLOOKUP($A33,Sheet3!$1:$963,11,0)</f>
        <v>3.0222000000000002</v>
      </c>
      <c r="R33" s="7">
        <f>VLOOKUP($A33,Sheet3!$1:$963,12,0)</f>
        <v>1.3196000000000001</v>
      </c>
      <c r="S33" s="7">
        <f>VLOOKUP($A33,Sheet3!$1:$963,13,0)</f>
        <v>0</v>
      </c>
      <c r="T33" s="7"/>
      <c r="U33" s="7"/>
      <c r="V33" s="7"/>
      <c r="W33" s="7"/>
    </row>
    <row r="34" spans="1:23" x14ac:dyDescent="0.25">
      <c r="A34" s="5" t="s">
        <v>644</v>
      </c>
      <c r="B34" s="5" t="s">
        <v>645</v>
      </c>
      <c r="C34" s="5" t="s">
        <v>584</v>
      </c>
      <c r="D34" s="6">
        <v>50</v>
      </c>
      <c r="E34" s="6">
        <v>2</v>
      </c>
      <c r="F34" s="6">
        <v>6</v>
      </c>
      <c r="G34" s="6" t="s">
        <v>611</v>
      </c>
      <c r="H34" s="6" t="s">
        <v>741</v>
      </c>
      <c r="I34" s="6" t="s">
        <v>611</v>
      </c>
      <c r="J34" s="6" t="s">
        <v>741</v>
      </c>
      <c r="K34" s="6" t="s">
        <v>611</v>
      </c>
      <c r="L34" s="6" t="s">
        <v>741</v>
      </c>
      <c r="M34" s="7">
        <f>VLOOKUP($A34,Sheet3!$1:$963,7,0)</f>
        <v>83.234999999999999</v>
      </c>
      <c r="N34" s="7">
        <f>VLOOKUP($A34,Sheet3!$1:$963,8,0)</f>
        <v>10.778499999999999</v>
      </c>
      <c r="O34" s="7">
        <f>VLOOKUP($A34,Sheet3!$1:$963,9,0)</f>
        <v>0.51200000000000001</v>
      </c>
      <c r="P34" s="7">
        <f>VLOOKUP($A34,Sheet3!$1:$963,10,0)</f>
        <v>3.8270499999999998</v>
      </c>
      <c r="Q34" s="7">
        <f>VLOOKUP($A34,Sheet3!$1:$963,11,0)</f>
        <v>5.4000000000000006E-2</v>
      </c>
      <c r="R34" s="7">
        <f>VLOOKUP($A34,Sheet3!$1:$963,12,0)</f>
        <v>0.24750000000000005</v>
      </c>
      <c r="S34" s="7">
        <f>VLOOKUP($A34,Sheet3!$1:$963,13,0)</f>
        <v>36.113</v>
      </c>
      <c r="T34" s="7"/>
      <c r="U34" s="7"/>
      <c r="V34" s="7"/>
      <c r="W34" s="7"/>
    </row>
    <row r="35" spans="1:23" x14ac:dyDescent="0.25">
      <c r="A35" s="5" t="s">
        <v>646</v>
      </c>
      <c r="B35" s="5" t="s">
        <v>647</v>
      </c>
      <c r="C35" s="5" t="s">
        <v>584</v>
      </c>
      <c r="D35" s="6">
        <v>50</v>
      </c>
      <c r="E35" s="6">
        <v>2</v>
      </c>
      <c r="F35" s="6">
        <v>6</v>
      </c>
      <c r="G35" s="6" t="s">
        <v>742</v>
      </c>
      <c r="H35" s="6" t="s">
        <v>741</v>
      </c>
      <c r="I35" s="6" t="s">
        <v>742</v>
      </c>
      <c r="J35" s="6" t="s">
        <v>741</v>
      </c>
      <c r="K35" s="6" t="s">
        <v>742</v>
      </c>
      <c r="L35" s="6" t="s">
        <v>741</v>
      </c>
      <c r="M35" s="7">
        <f>VLOOKUP($A35,Sheet3!$1:$963,7,0)</f>
        <v>43.960000000000008</v>
      </c>
      <c r="N35" s="7">
        <f>VLOOKUP($A35,Sheet3!$1:$963,8,0)</f>
        <v>2.1219399999999999</v>
      </c>
      <c r="O35" s="7">
        <f>VLOOKUP($A35,Sheet3!$1:$963,9,0)</f>
        <v>0.23444000000000004</v>
      </c>
      <c r="P35" s="7">
        <f>VLOOKUP($A35,Sheet3!$1:$963,10,0)</f>
        <v>2.28823</v>
      </c>
      <c r="Q35" s="7">
        <f>VLOOKUP($A35,Sheet3!$1:$963,11,0)</f>
        <v>1.6021800000000002</v>
      </c>
      <c r="R35" s="7">
        <f>VLOOKUP($A35,Sheet3!$1:$963,12,0)</f>
        <v>0.61295999999999995</v>
      </c>
      <c r="S35" s="7">
        <f>VLOOKUP($A35,Sheet3!$1:$963,13,0)</f>
        <v>6.5659999999999998</v>
      </c>
      <c r="T35" s="7"/>
      <c r="U35" s="7"/>
      <c r="V35" s="7"/>
      <c r="W35" s="7"/>
    </row>
    <row r="36" spans="1:23" x14ac:dyDescent="0.25">
      <c r="A36" s="5" t="s">
        <v>648</v>
      </c>
      <c r="B36" s="5" t="s">
        <v>649</v>
      </c>
      <c r="C36" s="5" t="s">
        <v>604</v>
      </c>
      <c r="D36" s="6">
        <v>50</v>
      </c>
      <c r="E36" s="6">
        <v>2</v>
      </c>
      <c r="F36" s="6">
        <v>6</v>
      </c>
      <c r="G36" s="6" t="s">
        <v>611</v>
      </c>
      <c r="H36" s="6" t="s">
        <v>741</v>
      </c>
      <c r="I36" s="6" t="s">
        <v>611</v>
      </c>
      <c r="J36" s="6" t="s">
        <v>741</v>
      </c>
      <c r="K36" s="6" t="s">
        <v>611</v>
      </c>
      <c r="L36" s="6" t="s">
        <v>741</v>
      </c>
      <c r="M36" s="7">
        <f>VLOOKUP($A36,Sheet3!$1:$963,7,0)</f>
        <v>84.864999999999995</v>
      </c>
      <c r="N36" s="7">
        <f>VLOOKUP($A36,Sheet3!$1:$963,8,0)</f>
        <v>8.5824599999999993</v>
      </c>
      <c r="O36" s="7">
        <f>VLOOKUP($A36,Sheet3!$1:$963,9,0)</f>
        <v>0.47696</v>
      </c>
      <c r="P36" s="7">
        <f>VLOOKUP($A36,Sheet3!$1:$963,10,0)</f>
        <v>3.8775200000000005</v>
      </c>
      <c r="Q36" s="7">
        <f>VLOOKUP($A36,Sheet3!$1:$963,11,0)</f>
        <v>2.5574700000000004</v>
      </c>
      <c r="R36" s="7">
        <f>VLOOKUP($A36,Sheet3!$1:$963,12,0)</f>
        <v>0.30217000000000005</v>
      </c>
      <c r="S36" s="7">
        <f>VLOOKUP($A36,Sheet3!$1:$963,13,0)</f>
        <v>24</v>
      </c>
      <c r="T36" s="7"/>
      <c r="U36" s="7"/>
      <c r="V36" s="7"/>
      <c r="W36" s="7"/>
    </row>
    <row r="37" spans="1:23" x14ac:dyDescent="0.25">
      <c r="A37" s="5" t="s">
        <v>650</v>
      </c>
      <c r="B37" s="5" t="s">
        <v>651</v>
      </c>
      <c r="C37" s="5" t="s">
        <v>604</v>
      </c>
      <c r="D37" s="6">
        <v>50</v>
      </c>
      <c r="E37" s="6">
        <v>2</v>
      </c>
      <c r="F37" s="6">
        <v>6</v>
      </c>
      <c r="G37" s="6" t="s">
        <v>611</v>
      </c>
      <c r="H37" s="6" t="s">
        <v>741</v>
      </c>
      <c r="I37" s="6" t="s">
        <v>611</v>
      </c>
      <c r="J37" s="6" t="s">
        <v>741</v>
      </c>
      <c r="K37" s="6" t="s">
        <v>611</v>
      </c>
      <c r="L37" s="6" t="s">
        <v>741</v>
      </c>
      <c r="M37" s="7">
        <f>VLOOKUP($A37,Sheet3!$1:$963,7,0)</f>
        <v>73.284999999999997</v>
      </c>
      <c r="N37" s="7">
        <f>VLOOKUP($A37,Sheet3!$1:$963,8,0)</f>
        <v>2.4990000000000001</v>
      </c>
      <c r="O37" s="7">
        <f>VLOOKUP($A37,Sheet3!$1:$963,9,0)</f>
        <v>2.4990000000000001</v>
      </c>
      <c r="P37" s="7">
        <f>VLOOKUP($A37,Sheet3!$1:$963,10,0)</f>
        <v>5.1188000000000002</v>
      </c>
      <c r="Q37" s="7">
        <f>VLOOKUP($A37,Sheet3!$1:$963,11,0)</f>
        <v>5.1188000000000002</v>
      </c>
      <c r="R37" s="7">
        <f>VLOOKUP($A37,Sheet3!$1:$963,12,0)</f>
        <v>1.2115</v>
      </c>
      <c r="S37" s="7">
        <f>VLOOKUP($A37,Sheet3!$1:$963,13,0)</f>
        <v>0</v>
      </c>
      <c r="T37" s="7"/>
      <c r="U37" s="7"/>
      <c r="V37" s="7"/>
      <c r="W37" s="7"/>
    </row>
    <row r="38" spans="1:23" x14ac:dyDescent="0.25">
      <c r="A38" s="5" t="s">
        <v>652</v>
      </c>
      <c r="B38" s="5" t="s">
        <v>653</v>
      </c>
      <c r="C38" s="5" t="s">
        <v>604</v>
      </c>
      <c r="D38" s="6">
        <v>50</v>
      </c>
      <c r="E38" s="6">
        <v>2</v>
      </c>
      <c r="F38" s="6">
        <v>6</v>
      </c>
      <c r="G38" s="6" t="s">
        <v>742</v>
      </c>
      <c r="H38" s="6" t="s">
        <v>741</v>
      </c>
      <c r="I38" s="6" t="s">
        <v>742</v>
      </c>
      <c r="J38" s="6" t="s">
        <v>741</v>
      </c>
      <c r="K38" s="6" t="s">
        <v>742</v>
      </c>
      <c r="L38" s="6" t="s">
        <v>741</v>
      </c>
      <c r="M38" s="7">
        <f>VLOOKUP($A38,Sheet3!$1:$963,7,0)</f>
        <v>15.3</v>
      </c>
      <c r="N38" s="7">
        <f>VLOOKUP($A38,Sheet3!$1:$963,8,0)</f>
        <v>0.94499999999999995</v>
      </c>
      <c r="O38" s="7">
        <f>VLOOKUP($A38,Sheet3!$1:$963,9,0)</f>
        <v>0.94499999999999995</v>
      </c>
      <c r="P38" s="7">
        <f>VLOOKUP($A38,Sheet3!$1:$963,10,0)</f>
        <v>0.13500000000000001</v>
      </c>
      <c r="Q38" s="7">
        <f>VLOOKUP($A38,Sheet3!$1:$963,11,0)</f>
        <v>0.13500000000000001</v>
      </c>
      <c r="R38" s="7">
        <f>VLOOKUP($A38,Sheet3!$1:$963,12,0)</f>
        <v>1.2150000000000001</v>
      </c>
      <c r="S38" s="7">
        <f>VLOOKUP($A38,Sheet3!$1:$963,13,0)</f>
        <v>0</v>
      </c>
      <c r="T38" s="7"/>
      <c r="U38" s="7"/>
      <c r="V38" s="7"/>
      <c r="W38" s="7"/>
    </row>
    <row r="39" spans="1:23" x14ac:dyDescent="0.25">
      <c r="A39" s="5" t="s">
        <v>654</v>
      </c>
      <c r="B39" s="5" t="s">
        <v>655</v>
      </c>
      <c r="C39" s="5" t="s">
        <v>584</v>
      </c>
      <c r="D39" s="6">
        <v>50</v>
      </c>
      <c r="E39" s="6">
        <v>2</v>
      </c>
      <c r="F39" s="6">
        <v>6</v>
      </c>
      <c r="G39" s="6" t="s">
        <v>742</v>
      </c>
      <c r="H39" s="6" t="s">
        <v>741</v>
      </c>
      <c r="I39" s="6" t="s">
        <v>742</v>
      </c>
      <c r="J39" s="6" t="s">
        <v>741</v>
      </c>
      <c r="K39" s="6" t="s">
        <v>742</v>
      </c>
      <c r="L39" s="6" t="s">
        <v>741</v>
      </c>
      <c r="M39" s="7">
        <f>VLOOKUP($A39,Sheet3!$1:$963,7,0)</f>
        <v>60.935000000000002</v>
      </c>
      <c r="N39" s="7">
        <f>VLOOKUP($A39,Sheet3!$1:$963,8,0)</f>
        <v>4.4300000000000015</v>
      </c>
      <c r="O39" s="7">
        <f>VLOOKUP($A39,Sheet3!$1:$963,9,0)</f>
        <v>2.5680000000000001</v>
      </c>
      <c r="P39" s="7">
        <f>VLOOKUP($A39,Sheet3!$1:$963,10,0)</f>
        <v>3.2677</v>
      </c>
      <c r="Q39" s="7">
        <f>VLOOKUP($A39,Sheet3!$1:$963,11,0)</f>
        <v>2.5817000000000001</v>
      </c>
      <c r="R39" s="7">
        <f>VLOOKUP($A39,Sheet3!$1:$963,12,0)</f>
        <v>1.5165999999999999</v>
      </c>
      <c r="S39" s="7">
        <f>VLOOKUP($A39,Sheet3!$1:$963,13,0)</f>
        <v>6.5659999999999998</v>
      </c>
      <c r="T39" s="7"/>
      <c r="U39" s="7"/>
      <c r="V39" s="7"/>
      <c r="W39" s="7"/>
    </row>
    <row r="40" spans="1:23" x14ac:dyDescent="0.25">
      <c r="A40" s="5" t="s">
        <v>656</v>
      </c>
      <c r="B40" s="5" t="s">
        <v>657</v>
      </c>
      <c r="C40" s="5" t="s">
        <v>604</v>
      </c>
      <c r="D40" s="6">
        <v>50</v>
      </c>
      <c r="E40" s="6">
        <v>2</v>
      </c>
      <c r="F40" s="6">
        <v>6</v>
      </c>
      <c r="G40" s="6" t="s">
        <v>742</v>
      </c>
      <c r="H40" s="6" t="s">
        <v>741</v>
      </c>
      <c r="I40" s="6" t="s">
        <v>742</v>
      </c>
      <c r="J40" s="6" t="s">
        <v>741</v>
      </c>
      <c r="K40" s="6" t="s">
        <v>742</v>
      </c>
      <c r="L40" s="6" t="s">
        <v>741</v>
      </c>
      <c r="M40" s="7">
        <f>VLOOKUP($A40,Sheet3!$1:$963,7,0)</f>
        <v>61.094999999999999</v>
      </c>
      <c r="N40" s="7">
        <f>VLOOKUP($A40,Sheet3!$1:$963,8,0)</f>
        <v>1.5347500000000001</v>
      </c>
      <c r="O40" s="7">
        <f>VLOOKUP($A40,Sheet3!$1:$963,9,0)</f>
        <v>1.5347500000000001</v>
      </c>
      <c r="P40" s="7">
        <f>VLOOKUP($A40,Sheet3!$1:$963,10,0)</f>
        <v>3.7075999999999998</v>
      </c>
      <c r="Q40" s="7">
        <f>VLOOKUP($A40,Sheet3!$1:$963,11,0)</f>
        <v>3.7075999999999998</v>
      </c>
      <c r="R40" s="7">
        <f>VLOOKUP($A40,Sheet3!$1:$963,12,0)</f>
        <v>1.8028</v>
      </c>
      <c r="S40" s="7">
        <f>VLOOKUP($A40,Sheet3!$1:$963,13,0)</f>
        <v>0</v>
      </c>
      <c r="T40" s="7"/>
      <c r="U40" s="7"/>
      <c r="V40" s="7"/>
      <c r="W40" s="7"/>
    </row>
    <row r="41" spans="1:23" x14ac:dyDescent="0.25">
      <c r="A41" s="5" t="s">
        <v>658</v>
      </c>
      <c r="B41" s="5" t="s">
        <v>659</v>
      </c>
      <c r="C41" s="5" t="s">
        <v>584</v>
      </c>
      <c r="D41" s="6">
        <v>50</v>
      </c>
      <c r="E41" s="6">
        <v>2</v>
      </c>
      <c r="F41" s="6">
        <v>6</v>
      </c>
      <c r="G41" s="6" t="s">
        <v>742</v>
      </c>
      <c r="H41" s="6" t="s">
        <v>741</v>
      </c>
      <c r="I41" s="6" t="s">
        <v>742</v>
      </c>
      <c r="J41" s="6" t="s">
        <v>741</v>
      </c>
      <c r="K41" s="6" t="s">
        <v>742</v>
      </c>
      <c r="L41" s="6" t="s">
        <v>741</v>
      </c>
      <c r="M41" s="7">
        <f>VLOOKUP($A41,Sheet3!$1:$963,7,0)</f>
        <v>45.215000000000003</v>
      </c>
      <c r="N41" s="7">
        <f>VLOOKUP($A41,Sheet3!$1:$963,8,0)</f>
        <v>1.5240000000000002</v>
      </c>
      <c r="O41" s="7">
        <f>VLOOKUP($A41,Sheet3!$1:$963,9,0)</f>
        <v>1.5240000000000002</v>
      </c>
      <c r="P41" s="7">
        <f>VLOOKUP($A41,Sheet3!$1:$963,10,0)</f>
        <v>2.6399500000000002</v>
      </c>
      <c r="Q41" s="7">
        <f>VLOOKUP($A41,Sheet3!$1:$963,11,0)</f>
        <v>2.6399500000000002</v>
      </c>
      <c r="R41" s="7">
        <f>VLOOKUP($A41,Sheet3!$1:$963,12,0)</f>
        <v>1.498</v>
      </c>
      <c r="S41" s="7">
        <f>VLOOKUP($A41,Sheet3!$1:$963,13,0)</f>
        <v>0</v>
      </c>
      <c r="T41" s="7"/>
      <c r="U41" s="7"/>
      <c r="V41" s="7"/>
      <c r="W41" s="7"/>
    </row>
    <row r="42" spans="1:23" x14ac:dyDescent="0.25">
      <c r="A42" s="5" t="s">
        <v>660</v>
      </c>
      <c r="B42" s="5" t="s">
        <v>661</v>
      </c>
      <c r="C42" s="5" t="s">
        <v>604</v>
      </c>
      <c r="D42" s="6">
        <v>50</v>
      </c>
      <c r="E42" s="6">
        <v>2</v>
      </c>
      <c r="F42" s="6">
        <v>6</v>
      </c>
      <c r="G42" s="6" t="s">
        <v>742</v>
      </c>
      <c r="H42" s="6" t="s">
        <v>741</v>
      </c>
      <c r="I42" s="6" t="s">
        <v>742</v>
      </c>
      <c r="J42" s="6" t="s">
        <v>741</v>
      </c>
      <c r="K42" s="6" t="s">
        <v>742</v>
      </c>
      <c r="L42" s="6" t="s">
        <v>741</v>
      </c>
      <c r="M42" s="7">
        <f>VLOOKUP($A42,Sheet3!$1:$963,7,0)</f>
        <v>69.5</v>
      </c>
      <c r="N42" s="7">
        <f>VLOOKUP($A42,Sheet3!$1:$963,8,0)</f>
        <v>1.7796000000000001</v>
      </c>
      <c r="O42" s="7">
        <f>VLOOKUP($A42,Sheet3!$1:$963,9,0)</f>
        <v>1.6776</v>
      </c>
      <c r="P42" s="7">
        <f>VLOOKUP($A42,Sheet3!$1:$963,10,0)</f>
        <v>4.0802000000000005</v>
      </c>
      <c r="Q42" s="7">
        <f>VLOOKUP($A42,Sheet3!$1:$963,11,0)</f>
        <v>4.08</v>
      </c>
      <c r="R42" s="7">
        <f>VLOOKUP($A42,Sheet3!$1:$963,12,0)</f>
        <v>1.2928000000000002</v>
      </c>
      <c r="S42" s="7">
        <f>VLOOKUP($A42,Sheet3!$1:$963,13,0)</f>
        <v>0</v>
      </c>
      <c r="T42" s="7"/>
      <c r="U42" s="7"/>
      <c r="V42" s="7"/>
      <c r="W42" s="7"/>
    </row>
    <row r="43" spans="1:23" x14ac:dyDescent="0.25">
      <c r="A43" s="5" t="s">
        <v>662</v>
      </c>
      <c r="B43" s="5" t="s">
        <v>663</v>
      </c>
      <c r="C43" s="5" t="s">
        <v>584</v>
      </c>
      <c r="D43" s="6">
        <v>50</v>
      </c>
      <c r="E43" s="6">
        <v>2</v>
      </c>
      <c r="F43" s="6">
        <v>6</v>
      </c>
      <c r="G43" s="6" t="s">
        <v>742</v>
      </c>
      <c r="H43" s="6" t="s">
        <v>741</v>
      </c>
      <c r="I43" s="6" t="s">
        <v>742</v>
      </c>
      <c r="J43" s="6" t="s">
        <v>741</v>
      </c>
      <c r="K43" s="6" t="s">
        <v>742</v>
      </c>
      <c r="L43" s="6" t="s">
        <v>741</v>
      </c>
      <c r="M43" s="7">
        <f>VLOOKUP($A43,Sheet3!$1:$963,7,0)</f>
        <v>64.349999999999994</v>
      </c>
      <c r="N43" s="7">
        <f>VLOOKUP($A43,Sheet3!$1:$963,8,0)</f>
        <v>2.5695999999999999</v>
      </c>
      <c r="O43" s="7">
        <f>VLOOKUP($A43,Sheet3!$1:$963,9,0)</f>
        <v>0.40810000000000002</v>
      </c>
      <c r="P43" s="7">
        <f>VLOOKUP($A43,Sheet3!$1:$963,10,0)</f>
        <v>0.5119999999999999</v>
      </c>
      <c r="Q43" s="7">
        <f>VLOOKUP($A43,Sheet3!$1:$963,11,0)</f>
        <v>0</v>
      </c>
      <c r="R43" s="7">
        <f>VLOOKUP($A43,Sheet3!$1:$963,12,0)</f>
        <v>0.1925</v>
      </c>
      <c r="S43" s="7">
        <f>VLOOKUP($A43,Sheet3!$1:$963,13,0)</f>
        <v>0</v>
      </c>
      <c r="T43" s="7"/>
      <c r="U43" s="7"/>
      <c r="V43" s="7"/>
      <c r="W43" s="7"/>
    </row>
    <row r="44" spans="1:23" x14ac:dyDescent="0.25">
      <c r="A44" s="5" t="s">
        <v>664</v>
      </c>
      <c r="B44" s="5" t="s">
        <v>665</v>
      </c>
      <c r="C44" s="5" t="s">
        <v>584</v>
      </c>
      <c r="D44" s="6">
        <v>50</v>
      </c>
      <c r="E44" s="6">
        <v>2</v>
      </c>
      <c r="F44" s="6">
        <v>6</v>
      </c>
      <c r="G44" s="6" t="s">
        <v>742</v>
      </c>
      <c r="H44" s="6" t="s">
        <v>741</v>
      </c>
      <c r="I44" s="6" t="s">
        <v>742</v>
      </c>
      <c r="J44" s="6" t="s">
        <v>741</v>
      </c>
      <c r="K44" s="6" t="s">
        <v>742</v>
      </c>
      <c r="L44" s="6" t="s">
        <v>741</v>
      </c>
      <c r="M44" s="7">
        <f>VLOOKUP($A44,Sheet3!$1:$963,7,0)</f>
        <v>99.13000000000001</v>
      </c>
      <c r="N44" s="7">
        <f>VLOOKUP($A44,Sheet3!$1:$963,8,0)</f>
        <v>3.6346499999999988</v>
      </c>
      <c r="O44" s="7">
        <f>VLOOKUP($A44,Sheet3!$1:$963,9,0)</f>
        <v>0.55584999999999996</v>
      </c>
      <c r="P44" s="7">
        <f>VLOOKUP($A44,Sheet3!$1:$963,10,0)</f>
        <v>2.2408999999999999</v>
      </c>
      <c r="Q44" s="7">
        <f>VLOOKUP($A44,Sheet3!$1:$963,11,0)</f>
        <v>3.9300000000000002E-2</v>
      </c>
      <c r="R44" s="7">
        <f>VLOOKUP($A44,Sheet3!$1:$963,12,0)</f>
        <v>0.35019999999999996</v>
      </c>
      <c r="S44" s="7">
        <f>VLOOKUP($A44,Sheet3!$1:$963,13,0)</f>
        <v>11.18</v>
      </c>
      <c r="T44" s="7"/>
      <c r="U44" s="7"/>
      <c r="V44" s="7"/>
      <c r="W44" s="7"/>
    </row>
    <row r="45" spans="1:23" x14ac:dyDescent="0.25">
      <c r="A45" s="5" t="s">
        <v>666</v>
      </c>
      <c r="B45" s="5" t="s">
        <v>667</v>
      </c>
      <c r="C45" s="5" t="s">
        <v>584</v>
      </c>
      <c r="D45" s="6">
        <v>50</v>
      </c>
      <c r="E45" s="6">
        <v>2</v>
      </c>
      <c r="F45" s="6">
        <v>6</v>
      </c>
      <c r="G45" s="6" t="s">
        <v>611</v>
      </c>
      <c r="H45" s="6" t="s">
        <v>741</v>
      </c>
      <c r="I45" s="6" t="s">
        <v>611</v>
      </c>
      <c r="J45" s="6" t="s">
        <v>741</v>
      </c>
      <c r="K45" s="6" t="s">
        <v>611</v>
      </c>
      <c r="L45" s="6" t="s">
        <v>741</v>
      </c>
      <c r="M45" s="7">
        <f>VLOOKUP($A45,Sheet3!$1:$963,7,0)</f>
        <v>101.74</v>
      </c>
      <c r="N45" s="7">
        <f>VLOOKUP($A45,Sheet3!$1:$963,8,0)</f>
        <v>9.75</v>
      </c>
      <c r="O45" s="7">
        <f>VLOOKUP($A45,Sheet3!$1:$963,9,0)</f>
        <v>0.44000000000000006</v>
      </c>
      <c r="P45" s="7">
        <f>VLOOKUP($A45,Sheet3!$1:$963,10,0)</f>
        <v>3.75</v>
      </c>
      <c r="Q45" s="7">
        <f>VLOOKUP($A45,Sheet3!$1:$963,11,0)</f>
        <v>0.32000000000000006</v>
      </c>
      <c r="R45" s="7">
        <f>VLOOKUP($A45,Sheet3!$1:$963,12,0)</f>
        <v>1.508</v>
      </c>
      <c r="S45" s="7">
        <f>VLOOKUP($A45,Sheet3!$1:$963,13,0)</f>
        <v>32.83</v>
      </c>
      <c r="T45" s="7"/>
      <c r="U45" s="7"/>
      <c r="V45" s="7"/>
      <c r="W45" s="7"/>
    </row>
    <row r="46" spans="1:23" x14ac:dyDescent="0.25">
      <c r="A46" s="5" t="s">
        <v>668</v>
      </c>
      <c r="B46" s="5" t="s">
        <v>669</v>
      </c>
      <c r="C46" s="5" t="s">
        <v>584</v>
      </c>
      <c r="D46" s="6">
        <v>50</v>
      </c>
      <c r="E46" s="6">
        <v>2</v>
      </c>
      <c r="F46" s="6">
        <v>6</v>
      </c>
      <c r="G46" s="6" t="s">
        <v>742</v>
      </c>
      <c r="H46" s="6" t="s">
        <v>741</v>
      </c>
      <c r="I46" s="6" t="s">
        <v>742</v>
      </c>
      <c r="J46" s="6" t="s">
        <v>741</v>
      </c>
      <c r="K46" s="6" t="s">
        <v>742</v>
      </c>
      <c r="L46" s="6" t="s">
        <v>741</v>
      </c>
      <c r="M46" s="7">
        <f>VLOOKUP($A46,Sheet3!$1:$963,7,0)</f>
        <v>87.710000000000008</v>
      </c>
      <c r="N46" s="7">
        <f>VLOOKUP($A46,Sheet3!$1:$963,8,0)</f>
        <v>1.8960000000000001</v>
      </c>
      <c r="O46" s="7">
        <f>VLOOKUP($A46,Sheet3!$1:$963,9,0)</f>
        <v>1.8960000000000001</v>
      </c>
      <c r="P46" s="7">
        <f>VLOOKUP($A46,Sheet3!$1:$963,10,0)</f>
        <v>7.2119999999999997</v>
      </c>
      <c r="Q46" s="7">
        <f>VLOOKUP($A46,Sheet3!$1:$963,11,0)</f>
        <v>7.2119999999999997</v>
      </c>
      <c r="R46" s="7">
        <f>VLOOKUP($A46,Sheet3!$1:$963,12,0)</f>
        <v>0.58650000000000002</v>
      </c>
      <c r="S46" s="7">
        <f>VLOOKUP($A46,Sheet3!$1:$963,13,0)</f>
        <v>0</v>
      </c>
      <c r="T46" s="7"/>
      <c r="U46" s="7"/>
      <c r="V46" s="7"/>
      <c r="W46" s="7"/>
    </row>
    <row r="47" spans="1:23" x14ac:dyDescent="0.25">
      <c r="A47" s="5" t="s">
        <v>670</v>
      </c>
      <c r="B47" s="5" t="s">
        <v>671</v>
      </c>
      <c r="C47" s="5" t="s">
        <v>584</v>
      </c>
      <c r="D47" s="6">
        <v>100</v>
      </c>
      <c r="E47" s="6">
        <v>1</v>
      </c>
      <c r="F47" s="6">
        <v>8</v>
      </c>
      <c r="G47" s="6" t="s">
        <v>579</v>
      </c>
      <c r="H47" s="6" t="s">
        <v>741</v>
      </c>
      <c r="I47" s="6" t="s">
        <v>579</v>
      </c>
      <c r="J47" s="6" t="s">
        <v>741</v>
      </c>
      <c r="K47" s="6" t="s">
        <v>579</v>
      </c>
      <c r="L47" s="6" t="s">
        <v>579</v>
      </c>
      <c r="M47" s="7">
        <f>VLOOKUP($A47,Sheet3!$1:$963,7,0)</f>
        <v>123.06</v>
      </c>
      <c r="N47" s="7">
        <f>VLOOKUP($A47,Sheet3!$1:$963,8,0)</f>
        <v>5.1293600000000001</v>
      </c>
      <c r="O47" s="7">
        <f>VLOOKUP($A47,Sheet3!$1:$963,9,0)</f>
        <v>0.84200000000000008</v>
      </c>
      <c r="P47" s="7">
        <f>VLOOKUP($A47,Sheet3!$1:$963,10,0)</f>
        <v>2.8667199999999999</v>
      </c>
      <c r="Q47" s="7">
        <f>VLOOKUP($A47,Sheet3!$1:$963,11,0)</f>
        <v>0.1</v>
      </c>
      <c r="R47" s="7">
        <f>VLOOKUP($A47,Sheet3!$1:$963,12,0)</f>
        <v>7.6000000000000012E-2</v>
      </c>
      <c r="S47" s="7">
        <f>VLOOKUP($A47,Sheet3!$1:$963,13,0)</f>
        <v>15.839999999999998</v>
      </c>
      <c r="T47" s="7"/>
      <c r="U47" s="7"/>
      <c r="V47" s="7"/>
      <c r="W47" s="7"/>
    </row>
    <row r="48" spans="1:23" x14ac:dyDescent="0.25">
      <c r="A48" s="5" t="s">
        <v>672</v>
      </c>
      <c r="B48" s="5" t="s">
        <v>673</v>
      </c>
      <c r="C48" s="5" t="s">
        <v>604</v>
      </c>
      <c r="D48" s="6">
        <v>150</v>
      </c>
      <c r="E48" s="6">
        <v>1</v>
      </c>
      <c r="F48" s="6">
        <v>4</v>
      </c>
      <c r="G48" s="6" t="s">
        <v>579</v>
      </c>
      <c r="H48" s="6" t="s">
        <v>579</v>
      </c>
      <c r="I48" s="6" t="s">
        <v>579</v>
      </c>
      <c r="J48" s="6" t="s">
        <v>579</v>
      </c>
      <c r="K48" s="6" t="s">
        <v>579</v>
      </c>
      <c r="L48" s="6" t="s">
        <v>741</v>
      </c>
      <c r="M48" s="7">
        <f>VLOOKUP($A48,Sheet3!$1:$963,7,0)</f>
        <v>205.74</v>
      </c>
      <c r="N48" s="7">
        <f>VLOOKUP($A48,Sheet3!$1:$963,8,0)</f>
        <v>9.5806249999999995</v>
      </c>
      <c r="O48" s="7">
        <f>VLOOKUP($A48,Sheet3!$1:$963,9,0)</f>
        <v>3.4278249999999995</v>
      </c>
      <c r="P48" s="7">
        <f>VLOOKUP($A48,Sheet3!$1:$963,10,0)</f>
        <v>6.7734500000000004</v>
      </c>
      <c r="Q48" s="7">
        <f>VLOOKUP($A48,Sheet3!$1:$963,11,0)</f>
        <v>5.2772500000000004</v>
      </c>
      <c r="R48" s="7">
        <f>VLOOKUP($A48,Sheet3!$1:$963,12,0)</f>
        <v>0.21129999999999999</v>
      </c>
      <c r="S48" s="7">
        <f>VLOOKUP($A48,Sheet3!$1:$963,13,0)</f>
        <v>34.107999999999997</v>
      </c>
      <c r="T48" s="7"/>
      <c r="U48" s="7"/>
      <c r="V48" s="7"/>
      <c r="W48" s="7"/>
    </row>
    <row r="49" spans="1:23" x14ac:dyDescent="0.25">
      <c r="A49" s="5" t="s">
        <v>674</v>
      </c>
      <c r="B49" s="5" t="s">
        <v>675</v>
      </c>
      <c r="C49" s="5" t="s">
        <v>604</v>
      </c>
      <c r="D49" s="6">
        <v>50</v>
      </c>
      <c r="E49" s="6">
        <v>2</v>
      </c>
      <c r="F49" s="6">
        <v>6</v>
      </c>
      <c r="G49" s="6" t="s">
        <v>611</v>
      </c>
      <c r="H49" s="6" t="s">
        <v>741</v>
      </c>
      <c r="I49" s="6" t="s">
        <v>611</v>
      </c>
      <c r="J49" s="6" t="s">
        <v>741</v>
      </c>
      <c r="K49" s="6" t="s">
        <v>611</v>
      </c>
      <c r="L49" s="6" t="s">
        <v>741</v>
      </c>
      <c r="M49" s="7">
        <f>VLOOKUP($A49,Sheet3!$1:$963,7,0)</f>
        <v>230.13</v>
      </c>
      <c r="N49" s="7">
        <f>VLOOKUP($A49,Sheet3!$1:$963,8,0)</f>
        <v>8.2686000000000028</v>
      </c>
      <c r="O49" s="7">
        <f>VLOOKUP($A49,Sheet3!$1:$963,9,0)</f>
        <v>0.13019999999999998</v>
      </c>
      <c r="P49" s="7">
        <f>VLOOKUP($A49,Sheet3!$1:$963,10,0)</f>
        <v>20.391240000000003</v>
      </c>
      <c r="Q49" s="7">
        <f>VLOOKUP($A49,Sheet3!$1:$963,11,0)</f>
        <v>19.969040000000003</v>
      </c>
      <c r="R49" s="7">
        <f>VLOOKUP($A49,Sheet3!$1:$963,12,0)</f>
        <v>0.10419999999999999</v>
      </c>
      <c r="S49" s="7">
        <f>VLOOKUP($A49,Sheet3!$1:$963,13,0)</f>
        <v>109.04400000000001</v>
      </c>
      <c r="T49" s="7"/>
      <c r="U49" s="7"/>
      <c r="V49" s="7"/>
      <c r="W49" s="7"/>
    </row>
    <row r="50" spans="1:23" x14ac:dyDescent="0.25">
      <c r="A50" s="5" t="s">
        <v>676</v>
      </c>
      <c r="B50" s="5" t="s">
        <v>677</v>
      </c>
      <c r="C50" s="5" t="s">
        <v>678</v>
      </c>
      <c r="D50" s="6">
        <v>50</v>
      </c>
      <c r="E50" s="6">
        <v>2</v>
      </c>
      <c r="F50" s="6">
        <v>6</v>
      </c>
      <c r="G50" s="6" t="s">
        <v>679</v>
      </c>
      <c r="H50" s="6" t="s">
        <v>579</v>
      </c>
      <c r="I50" s="6" t="s">
        <v>679</v>
      </c>
      <c r="J50" s="6" t="s">
        <v>579</v>
      </c>
      <c r="K50" s="6" t="s">
        <v>679</v>
      </c>
      <c r="L50" s="6" t="s">
        <v>579</v>
      </c>
      <c r="M50" s="7">
        <f>VLOOKUP($A50,Sheet3!$1:$963,7,0)</f>
        <v>74</v>
      </c>
      <c r="N50" s="7">
        <f>VLOOKUP($A50,Sheet3!$1:$963,8,0)</f>
        <v>3.9</v>
      </c>
      <c r="O50" s="7">
        <f>VLOOKUP($A50,Sheet3!$1:$963,9,0)</f>
        <v>0</v>
      </c>
      <c r="P50" s="7">
        <f>VLOOKUP($A50,Sheet3!$1:$963,10,0)</f>
        <v>4.4000000000000004</v>
      </c>
      <c r="Q50" s="7">
        <f>VLOOKUP($A50,Sheet3!$1:$963,11,0)</f>
        <v>0</v>
      </c>
      <c r="R50" s="7">
        <f>VLOOKUP($A50,Sheet3!$1:$963,12,0)</f>
        <v>0</v>
      </c>
      <c r="S50" s="7">
        <f>VLOOKUP($A50,Sheet3!$1:$963,13,0)</f>
        <v>42</v>
      </c>
      <c r="T50" s="7"/>
      <c r="U50" s="7"/>
      <c r="V50" s="7"/>
      <c r="W50" s="7"/>
    </row>
    <row r="51" spans="1:23" x14ac:dyDescent="0.25">
      <c r="A51" s="5" t="s">
        <v>680</v>
      </c>
      <c r="B51" s="5" t="s">
        <v>681</v>
      </c>
      <c r="C51" s="5" t="s">
        <v>678</v>
      </c>
      <c r="D51" s="6">
        <v>50</v>
      </c>
      <c r="E51" s="6">
        <v>2</v>
      </c>
      <c r="F51" s="6">
        <v>6</v>
      </c>
      <c r="G51" s="6" t="s">
        <v>679</v>
      </c>
      <c r="H51" s="6" t="s">
        <v>579</v>
      </c>
      <c r="I51" s="6" t="s">
        <v>679</v>
      </c>
      <c r="J51" s="6" t="s">
        <v>579</v>
      </c>
      <c r="K51" s="6" t="s">
        <v>679</v>
      </c>
      <c r="L51" s="6" t="s">
        <v>579</v>
      </c>
      <c r="M51" s="7">
        <f>VLOOKUP($A51,Sheet3!$1:$963,7,0)</f>
        <v>114.30000000000001</v>
      </c>
      <c r="N51" s="7">
        <f>VLOOKUP($A51,Sheet3!$1:$963,8,0)</f>
        <v>3.6995</v>
      </c>
      <c r="O51" s="7">
        <f>VLOOKUP($A51,Sheet3!$1:$963,9,0)</f>
        <v>0.5794999999999999</v>
      </c>
      <c r="P51" s="7">
        <f>VLOOKUP($A51,Sheet3!$1:$963,10,0)</f>
        <v>3.5505</v>
      </c>
      <c r="Q51" s="7">
        <f>VLOOKUP($A51,Sheet3!$1:$963,11,0)</f>
        <v>3.0499999999999999E-2</v>
      </c>
      <c r="R51" s="7">
        <f>VLOOKUP($A51,Sheet3!$1:$963,12,0)</f>
        <v>4.8799999999999996E-2</v>
      </c>
      <c r="S51" s="7">
        <f>VLOOKUP($A51,Sheet3!$1:$963,13,0)</f>
        <v>33.6</v>
      </c>
      <c r="T51" s="7"/>
      <c r="U51" s="7"/>
      <c r="V51" s="7"/>
      <c r="W51" s="7"/>
    </row>
    <row r="52" spans="1:23" x14ac:dyDescent="0.25">
      <c r="A52" s="5" t="s">
        <v>682</v>
      </c>
      <c r="B52" s="5" t="s">
        <v>683</v>
      </c>
      <c r="C52" s="5" t="s">
        <v>604</v>
      </c>
      <c r="D52" s="6">
        <v>50</v>
      </c>
      <c r="E52" s="6">
        <v>1</v>
      </c>
      <c r="F52" s="6">
        <v>2</v>
      </c>
      <c r="G52" s="6" t="s">
        <v>679</v>
      </c>
      <c r="H52" s="6" t="s">
        <v>579</v>
      </c>
      <c r="I52" s="6" t="s">
        <v>679</v>
      </c>
      <c r="J52" s="6" t="s">
        <v>579</v>
      </c>
      <c r="K52" s="6" t="s">
        <v>679</v>
      </c>
      <c r="L52" s="6" t="s">
        <v>579</v>
      </c>
      <c r="M52" s="7">
        <f>VLOOKUP($A52,Sheet3!$1:$963,7,0)</f>
        <v>144.6</v>
      </c>
      <c r="N52" s="7">
        <f>VLOOKUP($A52,Sheet3!$1:$963,8,0)</f>
        <v>3.66</v>
      </c>
      <c r="O52" s="7">
        <f>VLOOKUP($A52,Sheet3!$1:$963,9,0)</f>
        <v>1.29</v>
      </c>
      <c r="P52" s="7">
        <f>VLOOKUP($A52,Sheet3!$1:$963,10,0)</f>
        <v>2.76</v>
      </c>
      <c r="Q52" s="7">
        <f>VLOOKUP($A52,Sheet3!$1:$963,11,0)</f>
        <v>0.12</v>
      </c>
      <c r="R52" s="7">
        <f>VLOOKUP($A52,Sheet3!$1:$963,12,0)</f>
        <v>0</v>
      </c>
      <c r="S52" s="7">
        <f>VLOOKUP($A52,Sheet3!$1:$963,13,0)</f>
        <v>16.8</v>
      </c>
      <c r="T52" s="7"/>
      <c r="U52" s="7"/>
      <c r="V52" s="7"/>
      <c r="W52" s="7"/>
    </row>
    <row r="53" spans="1:23" x14ac:dyDescent="0.25">
      <c r="A53" s="5" t="s">
        <v>684</v>
      </c>
      <c r="B53" s="5" t="s">
        <v>685</v>
      </c>
      <c r="C53" s="5" t="s">
        <v>604</v>
      </c>
      <c r="D53" s="6">
        <v>50</v>
      </c>
      <c r="E53" s="6">
        <v>2</v>
      </c>
      <c r="F53" s="6">
        <v>6</v>
      </c>
      <c r="G53" s="6" t="s">
        <v>611</v>
      </c>
      <c r="H53" s="6" t="s">
        <v>741</v>
      </c>
      <c r="I53" s="6" t="s">
        <v>611</v>
      </c>
      <c r="J53" s="6" t="s">
        <v>741</v>
      </c>
      <c r="K53" s="6" t="s">
        <v>611</v>
      </c>
      <c r="L53" s="6" t="s">
        <v>741</v>
      </c>
      <c r="M53" s="7">
        <f>VLOOKUP($A53,Sheet3!$1:$963,7,0)</f>
        <v>254.06</v>
      </c>
      <c r="N53" s="7">
        <f>VLOOKUP($A53,Sheet3!$1:$963,8,0)</f>
        <v>18.252680000000002</v>
      </c>
      <c r="O53" s="7">
        <f>VLOOKUP($A53,Sheet3!$1:$963,9,0)</f>
        <v>6.9336800000000007</v>
      </c>
      <c r="P53" s="7">
        <f>VLOOKUP($A53,Sheet3!$1:$963,10,0)</f>
        <v>12.370040000000001</v>
      </c>
      <c r="Q53" s="7">
        <f>VLOOKUP($A53,Sheet3!$1:$963,11,0)</f>
        <v>10.459040000000002</v>
      </c>
      <c r="R53" s="7">
        <f>VLOOKUP($A53,Sheet3!$1:$963,12,0)</f>
        <v>1.1217200000000001</v>
      </c>
      <c r="S53" s="7">
        <f>VLOOKUP($A53,Sheet3!$1:$963,13,0)</f>
        <v>19.600000000000001</v>
      </c>
      <c r="T53" s="7"/>
      <c r="U53" s="7"/>
      <c r="V53" s="7"/>
      <c r="W53" s="7"/>
    </row>
    <row r="54" spans="1:23" x14ac:dyDescent="0.25">
      <c r="A54" s="5" t="s">
        <v>686</v>
      </c>
      <c r="B54" s="5" t="s">
        <v>687</v>
      </c>
      <c r="C54" s="5" t="s">
        <v>584</v>
      </c>
      <c r="D54" s="6">
        <v>150</v>
      </c>
      <c r="E54" s="6">
        <v>1</v>
      </c>
      <c r="F54" s="6">
        <v>4</v>
      </c>
      <c r="G54" s="6" t="s">
        <v>579</v>
      </c>
      <c r="H54" s="6" t="s">
        <v>741</v>
      </c>
      <c r="I54" s="6" t="s">
        <v>579</v>
      </c>
      <c r="J54" s="6" t="s">
        <v>741</v>
      </c>
      <c r="K54" s="6" t="s">
        <v>579</v>
      </c>
      <c r="L54" s="6" t="s">
        <v>741</v>
      </c>
      <c r="M54" s="7">
        <f>VLOOKUP($A54,Sheet3!$1:$963,7,0)</f>
        <v>80.309999999999988</v>
      </c>
      <c r="N54" s="7">
        <f>VLOOKUP($A54,Sheet3!$1:$963,8,0)</f>
        <v>2.2538600000000004</v>
      </c>
      <c r="O54" s="7">
        <f>VLOOKUP($A54,Sheet3!$1:$963,9,0)</f>
        <v>0.65185999999999999</v>
      </c>
      <c r="P54" s="7">
        <f>VLOOKUP($A54,Sheet3!$1:$963,10,0)</f>
        <v>2.0245799999999998</v>
      </c>
      <c r="Q54" s="7">
        <f>VLOOKUP($A54,Sheet3!$1:$963,11,0)</f>
        <v>6.2579999999999997E-2</v>
      </c>
      <c r="R54" s="7">
        <f>VLOOKUP($A54,Sheet3!$1:$963,12,0)</f>
        <v>0.5809399999999999</v>
      </c>
      <c r="S54" s="7">
        <f>VLOOKUP($A54,Sheet3!$1:$963,13,0)</f>
        <v>6.84</v>
      </c>
      <c r="T54" s="7"/>
      <c r="U54" s="7"/>
      <c r="V54" s="7"/>
      <c r="W54" s="7"/>
    </row>
    <row r="55" spans="1:23" x14ac:dyDescent="0.25">
      <c r="A55" s="5" t="s">
        <v>688</v>
      </c>
      <c r="B55" s="5" t="s">
        <v>689</v>
      </c>
      <c r="C55" s="5" t="s">
        <v>604</v>
      </c>
      <c r="D55" s="6">
        <v>50</v>
      </c>
      <c r="E55" s="6">
        <v>2</v>
      </c>
      <c r="F55" s="6">
        <v>6</v>
      </c>
      <c r="G55" s="6" t="s">
        <v>611</v>
      </c>
      <c r="H55" s="6" t="s">
        <v>741</v>
      </c>
      <c r="I55" s="6" t="s">
        <v>611</v>
      </c>
      <c r="J55" s="6" t="s">
        <v>741</v>
      </c>
      <c r="K55" s="6" t="s">
        <v>611</v>
      </c>
      <c r="L55" s="6" t="s">
        <v>741</v>
      </c>
      <c r="M55" s="7">
        <f>VLOOKUP($A55,Sheet3!$1:$963,7,0)</f>
        <v>342.72</v>
      </c>
      <c r="N55" s="7">
        <f>VLOOKUP($A55,Sheet3!$1:$963,8,0)</f>
        <v>6.2253600000000002</v>
      </c>
      <c r="O55" s="7">
        <f>VLOOKUP($A55,Sheet3!$1:$963,9,0)</f>
        <v>0.12396000000000001</v>
      </c>
      <c r="P55" s="7">
        <f>VLOOKUP($A55,Sheet3!$1:$963,10,0)</f>
        <v>23.729839999999999</v>
      </c>
      <c r="Q55" s="7">
        <f>VLOOKUP($A55,Sheet3!$1:$963,11,0)</f>
        <v>19.95654</v>
      </c>
      <c r="R55" s="7">
        <f>VLOOKUP($A55,Sheet3!$1:$963,12,0)</f>
        <v>5.1040000000000002E-2</v>
      </c>
      <c r="S55" s="7">
        <f>VLOOKUP($A55,Sheet3!$1:$963,13,0)</f>
        <v>21.6</v>
      </c>
      <c r="T55" s="7"/>
      <c r="U55" s="7"/>
      <c r="V55" s="7"/>
      <c r="W55" s="7"/>
    </row>
    <row r="56" spans="1:23" x14ac:dyDescent="0.25">
      <c r="A56" s="5" t="s">
        <v>690</v>
      </c>
      <c r="B56" s="5" t="s">
        <v>691</v>
      </c>
      <c r="C56" s="5" t="s">
        <v>678</v>
      </c>
      <c r="D56" s="6">
        <v>50</v>
      </c>
      <c r="E56" s="6">
        <v>2</v>
      </c>
      <c r="F56" s="6">
        <v>4</v>
      </c>
      <c r="G56" s="6" t="s">
        <v>679</v>
      </c>
      <c r="H56" s="6" t="s">
        <v>579</v>
      </c>
      <c r="I56" s="6" t="s">
        <v>679</v>
      </c>
      <c r="J56" s="6" t="s">
        <v>579</v>
      </c>
      <c r="K56" s="6" t="s">
        <v>679</v>
      </c>
      <c r="L56" s="6" t="s">
        <v>579</v>
      </c>
      <c r="M56" s="7">
        <f>VLOOKUP($A56,Sheet3!$1:$963,7,0)</f>
        <v>171.95</v>
      </c>
      <c r="N56" s="7">
        <f>VLOOKUP($A56,Sheet3!$1:$963,8,0)</f>
        <v>2.9651000000000001</v>
      </c>
      <c r="O56" s="7">
        <f>VLOOKUP($A56,Sheet3!$1:$963,9,0)</f>
        <v>2.9651000000000001</v>
      </c>
      <c r="P56" s="7">
        <f>VLOOKUP($A56,Sheet3!$1:$963,10,0)</f>
        <v>0.26739999999999997</v>
      </c>
      <c r="Q56" s="7">
        <f>VLOOKUP($A56,Sheet3!$1:$963,11,0)</f>
        <v>0.26739999999999997</v>
      </c>
      <c r="R56" s="7">
        <f>VLOOKUP($A56,Sheet3!$1:$963,12,0)</f>
        <v>0.86680000000000001</v>
      </c>
      <c r="S56" s="7">
        <f>VLOOKUP($A56,Sheet3!$1:$963,13,0)</f>
        <v>0</v>
      </c>
      <c r="T56" s="7"/>
      <c r="U56" s="7"/>
      <c r="V56" s="7"/>
      <c r="W56" s="7"/>
    </row>
    <row r="57" spans="1:23" x14ac:dyDescent="0.25">
      <c r="A57" s="5" t="s">
        <v>692</v>
      </c>
      <c r="B57" s="5" t="s">
        <v>693</v>
      </c>
      <c r="C57" s="5" t="s">
        <v>678</v>
      </c>
      <c r="D57" s="6">
        <v>50</v>
      </c>
      <c r="E57" s="6">
        <v>2</v>
      </c>
      <c r="F57" s="6">
        <v>4</v>
      </c>
      <c r="G57" s="6" t="s">
        <v>679</v>
      </c>
      <c r="H57" s="6" t="s">
        <v>579</v>
      </c>
      <c r="I57" s="6" t="s">
        <v>679</v>
      </c>
      <c r="J57" s="6" t="s">
        <v>579</v>
      </c>
      <c r="K57" s="6" t="s">
        <v>679</v>
      </c>
      <c r="L57" s="6" t="s">
        <v>579</v>
      </c>
      <c r="M57" s="7">
        <f>VLOOKUP($A57,Sheet3!$1:$963,7,0)</f>
        <v>182.6</v>
      </c>
      <c r="N57" s="7">
        <f>VLOOKUP($A57,Sheet3!$1:$963,8,0)</f>
        <v>4.5864000000000003</v>
      </c>
      <c r="O57" s="7">
        <f>VLOOKUP($A57,Sheet3!$1:$963,9,0)</f>
        <v>4.5864000000000003</v>
      </c>
      <c r="P57" s="7">
        <f>VLOOKUP($A57,Sheet3!$1:$963,10,0)</f>
        <v>0.47039999999999998</v>
      </c>
      <c r="Q57" s="7">
        <f>VLOOKUP($A57,Sheet3!$1:$963,11,0)</f>
        <v>0.47039999999999998</v>
      </c>
      <c r="R57" s="7">
        <f>VLOOKUP($A57,Sheet3!$1:$963,12,0)</f>
        <v>0.92120000000000002</v>
      </c>
      <c r="S57" s="7">
        <f>VLOOKUP($A57,Sheet3!$1:$963,13,0)</f>
        <v>0</v>
      </c>
      <c r="T57" s="7"/>
      <c r="U57" s="7"/>
      <c r="V57" s="7"/>
      <c r="W57" s="7"/>
    </row>
    <row r="58" spans="1:23" x14ac:dyDescent="0.25">
      <c r="A58" s="5" t="s">
        <v>694</v>
      </c>
      <c r="B58" s="5" t="s">
        <v>695</v>
      </c>
      <c r="C58" s="5" t="s">
        <v>604</v>
      </c>
      <c r="D58" s="6">
        <v>50</v>
      </c>
      <c r="E58" s="6">
        <v>2</v>
      </c>
      <c r="F58" s="6">
        <v>6</v>
      </c>
      <c r="G58" s="6" t="s">
        <v>611</v>
      </c>
      <c r="H58" s="6" t="s">
        <v>741</v>
      </c>
      <c r="I58" s="6" t="s">
        <v>611</v>
      </c>
      <c r="J58" s="6" t="s">
        <v>741</v>
      </c>
      <c r="K58" s="6" t="s">
        <v>611</v>
      </c>
      <c r="L58" s="6" t="s">
        <v>741</v>
      </c>
      <c r="M58" s="7">
        <f>VLOOKUP($A58,Sheet3!$1:$963,7,0)</f>
        <v>145.42000000000002</v>
      </c>
      <c r="N58" s="7">
        <f>VLOOKUP($A58,Sheet3!$1:$963,8,0)</f>
        <v>8.3448000000000011</v>
      </c>
      <c r="O58" s="7">
        <f>VLOOKUP($A58,Sheet3!$1:$963,9,0)</f>
        <v>9.6000000000000016E-2</v>
      </c>
      <c r="P58" s="7">
        <f>VLOOKUP($A58,Sheet3!$1:$963,10,0)</f>
        <v>10.7522</v>
      </c>
      <c r="Q58" s="7">
        <f>VLOOKUP($A58,Sheet3!$1:$963,11,0)</f>
        <v>9.9779999999999998</v>
      </c>
      <c r="R58" s="7">
        <f>VLOOKUP($A58,Sheet3!$1:$963,12,0)</f>
        <v>2.4000000000000004E-2</v>
      </c>
      <c r="S58" s="7">
        <f>VLOOKUP($A58,Sheet3!$1:$963,13,0)</f>
        <v>0</v>
      </c>
      <c r="T58" s="7"/>
      <c r="U58" s="7"/>
      <c r="V58" s="7"/>
      <c r="W58" s="7"/>
    </row>
    <row r="59" spans="1:23" x14ac:dyDescent="0.25">
      <c r="A59" s="5" t="s">
        <v>696</v>
      </c>
      <c r="B59" s="5" t="s">
        <v>697</v>
      </c>
      <c r="C59" s="5" t="s">
        <v>604</v>
      </c>
      <c r="D59" s="6">
        <v>50</v>
      </c>
      <c r="E59" s="6">
        <v>2</v>
      </c>
      <c r="F59" s="6">
        <v>6</v>
      </c>
      <c r="G59" s="6" t="s">
        <v>611</v>
      </c>
      <c r="H59" s="6" t="s">
        <v>741</v>
      </c>
      <c r="I59" s="6" t="s">
        <v>611</v>
      </c>
      <c r="J59" s="6" t="s">
        <v>741</v>
      </c>
      <c r="K59" s="6" t="s">
        <v>611</v>
      </c>
      <c r="L59" s="6" t="s">
        <v>741</v>
      </c>
      <c r="M59" s="7">
        <f>VLOOKUP($A59,Sheet3!$1:$963,7,0)</f>
        <v>164.66</v>
      </c>
      <c r="N59" s="7">
        <f>VLOOKUP($A59,Sheet3!$1:$963,8,0)</f>
        <v>5.1205600000000011</v>
      </c>
      <c r="O59" s="7">
        <f>VLOOKUP($A59,Sheet3!$1:$963,9,0)</f>
        <v>0.26296000000000003</v>
      </c>
      <c r="P59" s="7">
        <f>VLOOKUP($A59,Sheet3!$1:$963,10,0)</f>
        <v>10.25888</v>
      </c>
      <c r="Q59" s="7">
        <f>VLOOKUP($A59,Sheet3!$1:$963,11,0)</f>
        <v>10.010479999999999</v>
      </c>
      <c r="R59" s="7">
        <f>VLOOKUP($A59,Sheet3!$1:$963,12,0)</f>
        <v>0.11960000000000001</v>
      </c>
      <c r="S59" s="7">
        <f>VLOOKUP($A59,Sheet3!$1:$963,13,0)</f>
        <v>41.951999999999998</v>
      </c>
      <c r="T59" s="7"/>
      <c r="U59" s="7"/>
      <c r="V59" s="7"/>
      <c r="W59" s="7"/>
    </row>
    <row r="60" spans="1:23" x14ac:dyDescent="0.25">
      <c r="A60" s="5" t="s">
        <v>698</v>
      </c>
      <c r="B60" s="5" t="s">
        <v>699</v>
      </c>
      <c r="C60" s="5" t="s">
        <v>584</v>
      </c>
      <c r="D60" s="6">
        <v>50</v>
      </c>
      <c r="E60" s="6">
        <v>2</v>
      </c>
      <c r="F60" s="6">
        <v>6</v>
      </c>
      <c r="G60" s="6" t="s">
        <v>611</v>
      </c>
      <c r="H60" s="6" t="s">
        <v>741</v>
      </c>
      <c r="I60" s="6" t="s">
        <v>611</v>
      </c>
      <c r="J60" s="6" t="s">
        <v>741</v>
      </c>
      <c r="K60" s="6" t="s">
        <v>611</v>
      </c>
      <c r="L60" s="6" t="s">
        <v>741</v>
      </c>
      <c r="M60" s="7">
        <f>VLOOKUP($A60,Sheet3!$1:$963,7,0)</f>
        <v>83.950000000000017</v>
      </c>
      <c r="N60" s="7">
        <f>VLOOKUP($A60,Sheet3!$1:$963,8,0)</f>
        <v>8.4256999999999991</v>
      </c>
      <c r="O60" s="7">
        <f>VLOOKUP($A60,Sheet3!$1:$963,9,0)</f>
        <v>0.78170000000000006</v>
      </c>
      <c r="P60" s="7">
        <f>VLOOKUP($A60,Sheet3!$1:$963,10,0)</f>
        <v>1.3312500000000003</v>
      </c>
      <c r="Q60" s="7">
        <f>VLOOKUP($A60,Sheet3!$1:$963,11,0)</f>
        <v>0.19725000000000004</v>
      </c>
      <c r="R60" s="7">
        <f>VLOOKUP($A60,Sheet3!$1:$963,12,0)</f>
        <v>0.96309999999999996</v>
      </c>
      <c r="S60" s="7">
        <f>VLOOKUP($A60,Sheet3!$1:$963,13,0)</f>
        <v>252</v>
      </c>
      <c r="T60" s="7"/>
      <c r="U60" s="7"/>
      <c r="V60" s="7"/>
      <c r="W60" s="7"/>
    </row>
    <row r="61" spans="1:23" x14ac:dyDescent="0.25">
      <c r="A61" s="5" t="s">
        <v>700</v>
      </c>
      <c r="B61" s="5" t="s">
        <v>701</v>
      </c>
      <c r="C61" s="5" t="s">
        <v>604</v>
      </c>
      <c r="D61" s="6">
        <v>50</v>
      </c>
      <c r="E61" s="6">
        <v>2</v>
      </c>
      <c r="F61" s="6">
        <v>6</v>
      </c>
      <c r="G61" s="6" t="s">
        <v>611</v>
      </c>
      <c r="H61" s="6" t="s">
        <v>741</v>
      </c>
      <c r="I61" s="6" t="s">
        <v>611</v>
      </c>
      <c r="J61" s="6" t="s">
        <v>741</v>
      </c>
      <c r="K61" s="6" t="s">
        <v>611</v>
      </c>
      <c r="L61" s="6" t="s">
        <v>741</v>
      </c>
      <c r="M61" s="7">
        <f>VLOOKUP($A61,Sheet3!$1:$963,7,0)</f>
        <v>227.57</v>
      </c>
      <c r="N61" s="7">
        <f>VLOOKUP($A61,Sheet3!$1:$963,8,0)</f>
        <v>8.0082999999999984</v>
      </c>
      <c r="O61" s="7">
        <f>VLOOKUP($A61,Sheet3!$1:$963,9,0)</f>
        <v>0.14800000000000002</v>
      </c>
      <c r="P61" s="7">
        <f>VLOOKUP($A61,Sheet3!$1:$963,10,0)</f>
        <v>15.880699999999999</v>
      </c>
      <c r="Q61" s="7">
        <f>VLOOKUP($A61,Sheet3!$1:$963,11,0)</f>
        <v>14.962999999999999</v>
      </c>
      <c r="R61" s="7">
        <f>VLOOKUP($A61,Sheet3!$1:$963,12,0)</f>
        <v>6.0000000000000012E-2</v>
      </c>
      <c r="S61" s="7">
        <f>VLOOKUP($A61,Sheet3!$1:$963,13,0)</f>
        <v>0</v>
      </c>
      <c r="T61" s="7"/>
      <c r="U61" s="7"/>
      <c r="V61" s="7"/>
      <c r="W61" s="7"/>
    </row>
    <row r="62" spans="1:23" x14ac:dyDescent="0.25">
      <c r="A62" s="5" t="s">
        <v>702</v>
      </c>
      <c r="B62" s="5" t="s">
        <v>703</v>
      </c>
      <c r="C62" s="5" t="s">
        <v>678</v>
      </c>
      <c r="D62" s="6">
        <v>50</v>
      </c>
      <c r="E62" s="6">
        <v>2</v>
      </c>
      <c r="F62" s="6">
        <v>4</v>
      </c>
      <c r="G62" s="6" t="s">
        <v>679</v>
      </c>
      <c r="H62" s="6" t="s">
        <v>579</v>
      </c>
      <c r="I62" s="6" t="s">
        <v>679</v>
      </c>
      <c r="J62" s="6" t="s">
        <v>579</v>
      </c>
      <c r="K62" s="6" t="s">
        <v>679</v>
      </c>
      <c r="L62" s="6" t="s">
        <v>579</v>
      </c>
      <c r="M62" s="7">
        <f>VLOOKUP($A62,Sheet3!$1:$963,7,0)</f>
        <v>229.4</v>
      </c>
      <c r="N62" s="7">
        <f>VLOOKUP($A62,Sheet3!$1:$963,8,0)</f>
        <v>0.97199999999999998</v>
      </c>
      <c r="O62" s="7">
        <f>VLOOKUP($A62,Sheet3!$1:$963,9,0)</f>
        <v>0.97199999999999998</v>
      </c>
      <c r="P62" s="7">
        <f>VLOOKUP($A62,Sheet3!$1:$963,10,0)</f>
        <v>0.50599999999999989</v>
      </c>
      <c r="Q62" s="7">
        <f>VLOOKUP($A62,Sheet3!$1:$963,11,0)</f>
        <v>0.50599999999999989</v>
      </c>
      <c r="R62" s="7">
        <f>VLOOKUP($A62,Sheet3!$1:$963,12,0)</f>
        <v>0.34400000000000003</v>
      </c>
      <c r="S62" s="7">
        <f>VLOOKUP($A62,Sheet3!$1:$963,13,0)</f>
        <v>0</v>
      </c>
      <c r="T62" s="7"/>
      <c r="U62" s="7"/>
      <c r="V62" s="7"/>
      <c r="W62" s="7"/>
    </row>
    <row r="63" spans="1:23" x14ac:dyDescent="0.25">
      <c r="A63" s="5" t="s">
        <v>704</v>
      </c>
      <c r="B63" s="5" t="s">
        <v>705</v>
      </c>
      <c r="C63" s="5" t="s">
        <v>604</v>
      </c>
      <c r="D63" s="6">
        <v>50</v>
      </c>
      <c r="E63" s="6">
        <v>2</v>
      </c>
      <c r="F63" s="6">
        <v>6</v>
      </c>
      <c r="G63" s="6" t="s">
        <v>611</v>
      </c>
      <c r="H63" s="6" t="s">
        <v>741</v>
      </c>
      <c r="I63" s="6" t="s">
        <v>611</v>
      </c>
      <c r="J63" s="6" t="s">
        <v>741</v>
      </c>
      <c r="K63" s="6" t="s">
        <v>611</v>
      </c>
      <c r="L63" s="6" t="s">
        <v>741</v>
      </c>
      <c r="M63" s="7">
        <f>VLOOKUP($A63,Sheet3!$1:$963,7,0)</f>
        <v>261.22000000000003</v>
      </c>
      <c r="N63" s="7">
        <f>VLOOKUP($A63,Sheet3!$1:$963,8,0)</f>
        <v>11.3186</v>
      </c>
      <c r="O63" s="7">
        <f>VLOOKUP($A63,Sheet3!$1:$963,9,0)</f>
        <v>3.5804</v>
      </c>
      <c r="P63" s="7">
        <f>VLOOKUP($A63,Sheet3!$1:$963,10,0)</f>
        <v>12.9184</v>
      </c>
      <c r="Q63" s="7">
        <f>VLOOKUP($A63,Sheet3!$1:$963,11,0)</f>
        <v>3.2262</v>
      </c>
      <c r="R63" s="7">
        <f>VLOOKUP($A63,Sheet3!$1:$963,12,0)</f>
        <v>2.9376000000000002</v>
      </c>
      <c r="S63" s="7">
        <f>VLOOKUP($A63,Sheet3!$1:$963,13,0)</f>
        <v>30.654399999999999</v>
      </c>
      <c r="T63" s="7"/>
      <c r="U63" s="7"/>
      <c r="V63" s="7"/>
      <c r="W63" s="7"/>
    </row>
    <row r="64" spans="1:23" x14ac:dyDescent="0.25">
      <c r="A64" s="5" t="s">
        <v>706</v>
      </c>
      <c r="B64" s="5" t="s">
        <v>246</v>
      </c>
      <c r="C64" s="5" t="s">
        <v>604</v>
      </c>
      <c r="D64" s="6">
        <v>50</v>
      </c>
      <c r="E64" s="6">
        <v>2</v>
      </c>
      <c r="F64" s="6">
        <v>4</v>
      </c>
      <c r="G64" s="6" t="s">
        <v>679</v>
      </c>
      <c r="H64" s="6" t="s">
        <v>741</v>
      </c>
      <c r="I64" s="6" t="s">
        <v>679</v>
      </c>
      <c r="J64" s="6" t="s">
        <v>579</v>
      </c>
      <c r="K64" s="6" t="s">
        <v>679</v>
      </c>
      <c r="L64" s="6" t="s">
        <v>741</v>
      </c>
      <c r="M64" s="7">
        <f>VLOOKUP($A64,Sheet3!$1:$963,7,0)</f>
        <v>72</v>
      </c>
      <c r="N64" s="7">
        <f>VLOOKUP($A64,Sheet3!$1:$963,8,0)</f>
        <v>0.75</v>
      </c>
      <c r="O64" s="7">
        <f>VLOOKUP($A64,Sheet3!$1:$963,9,0)</f>
        <v>0.75</v>
      </c>
      <c r="P64" s="7">
        <f>VLOOKUP($A64,Sheet3!$1:$963,10,0)</f>
        <v>0</v>
      </c>
      <c r="Q64" s="7">
        <f>VLOOKUP($A64,Sheet3!$1:$963,11,0)</f>
        <v>0</v>
      </c>
      <c r="R64" s="7">
        <f>VLOOKUP($A64,Sheet3!$1:$963,12,0)</f>
        <v>0.65</v>
      </c>
      <c r="S64" s="7">
        <f>VLOOKUP($A64,Sheet3!$1:$963,13,0)</f>
        <v>0</v>
      </c>
      <c r="T64" s="7"/>
      <c r="U64" s="7"/>
      <c r="V64" s="7"/>
      <c r="W64" s="7"/>
    </row>
    <row r="65" spans="1:23" x14ac:dyDescent="0.25">
      <c r="A65" s="5" t="s">
        <v>707</v>
      </c>
      <c r="B65" s="5" t="s">
        <v>708</v>
      </c>
      <c r="C65" s="5" t="s">
        <v>678</v>
      </c>
      <c r="D65" s="6">
        <v>50</v>
      </c>
      <c r="E65" s="6">
        <v>2</v>
      </c>
      <c r="F65" s="6">
        <v>4</v>
      </c>
      <c r="G65" s="6" t="s">
        <v>679</v>
      </c>
      <c r="H65" s="6" t="s">
        <v>579</v>
      </c>
      <c r="I65" s="6" t="s">
        <v>679</v>
      </c>
      <c r="J65" s="6" t="s">
        <v>579</v>
      </c>
      <c r="K65" s="6" t="s">
        <v>679</v>
      </c>
      <c r="L65" s="6" t="s">
        <v>579</v>
      </c>
      <c r="M65" s="7">
        <f>VLOOKUP($A65,Sheet3!$1:$963,7,0)</f>
        <v>85.1</v>
      </c>
      <c r="N65" s="7">
        <f>VLOOKUP($A65,Sheet3!$1:$963,8,0)</f>
        <v>2.4870000000000001</v>
      </c>
      <c r="O65" s="7">
        <f>VLOOKUP($A65,Sheet3!$1:$963,9,0)</f>
        <v>2.6999999999999996E-2</v>
      </c>
      <c r="P65" s="7">
        <f>VLOOKUP($A65,Sheet3!$1:$963,10,0)</f>
        <v>2.7435</v>
      </c>
      <c r="Q65" s="7">
        <f>VLOOKUP($A65,Sheet3!$1:$963,11,0)</f>
        <v>1.3499999999999998E-2</v>
      </c>
      <c r="R65" s="7">
        <f>VLOOKUP($A65,Sheet3!$1:$963,12,0)</f>
        <v>0.1125</v>
      </c>
      <c r="S65" s="7">
        <f>VLOOKUP($A65,Sheet3!$1:$963,13,0)</f>
        <v>6.5</v>
      </c>
      <c r="T65" s="7"/>
      <c r="U65" s="7"/>
      <c r="V65" s="7"/>
      <c r="W65" s="7"/>
    </row>
    <row r="66" spans="1:23" x14ac:dyDescent="0.25">
      <c r="A66" s="5" t="s">
        <v>709</v>
      </c>
      <c r="B66" s="5" t="s">
        <v>710</v>
      </c>
      <c r="C66" s="5" t="s">
        <v>678</v>
      </c>
      <c r="D66" s="6">
        <v>50</v>
      </c>
      <c r="E66" s="6">
        <v>2</v>
      </c>
      <c r="F66" s="6">
        <v>4</v>
      </c>
      <c r="G66" s="6" t="s">
        <v>679</v>
      </c>
      <c r="H66" s="6" t="s">
        <v>741</v>
      </c>
      <c r="I66" s="6" t="s">
        <v>679</v>
      </c>
      <c r="J66" s="6" t="s">
        <v>579</v>
      </c>
      <c r="K66" s="6" t="s">
        <v>679</v>
      </c>
      <c r="L66" s="6" t="s">
        <v>741</v>
      </c>
      <c r="M66" s="7">
        <f>VLOOKUP($A66,Sheet3!$1:$963,7,0)</f>
        <v>30.34</v>
      </c>
      <c r="N66" s="7">
        <f>VLOOKUP($A66,Sheet3!$1:$963,8,0)</f>
        <v>0.68599999999999994</v>
      </c>
      <c r="O66" s="7">
        <f>VLOOKUP($A66,Sheet3!$1:$963,9,0)</f>
        <v>0.68599999999999994</v>
      </c>
      <c r="P66" s="7">
        <f>VLOOKUP($A66,Sheet3!$1:$963,10,0)</f>
        <v>0.19600000000000001</v>
      </c>
      <c r="Q66" s="7">
        <f>VLOOKUP($A66,Sheet3!$1:$963,11,0)</f>
        <v>0.19600000000000001</v>
      </c>
      <c r="R66" s="7">
        <f>VLOOKUP($A66,Sheet3!$1:$963,12,0)</f>
        <v>0.19600000000000001</v>
      </c>
      <c r="S66" s="7">
        <f>VLOOKUP($A66,Sheet3!$1:$963,13,0)</f>
        <v>0</v>
      </c>
      <c r="T66" s="7"/>
      <c r="U66" s="7"/>
      <c r="V66" s="7"/>
      <c r="W66" s="7"/>
    </row>
    <row r="67" spans="1:23" x14ac:dyDescent="0.25">
      <c r="A67" s="5" t="s">
        <v>711</v>
      </c>
      <c r="B67" s="5" t="s">
        <v>712</v>
      </c>
      <c r="C67" s="5" t="s">
        <v>604</v>
      </c>
      <c r="D67" s="6">
        <v>50</v>
      </c>
      <c r="E67" s="6">
        <v>2</v>
      </c>
      <c r="F67" s="6">
        <v>6</v>
      </c>
      <c r="G67" s="6" t="s">
        <v>742</v>
      </c>
      <c r="H67" s="6" t="s">
        <v>741</v>
      </c>
      <c r="I67" s="6" t="s">
        <v>742</v>
      </c>
      <c r="J67" s="6" t="s">
        <v>741</v>
      </c>
      <c r="K67" s="6" t="s">
        <v>742</v>
      </c>
      <c r="L67" s="6" t="s">
        <v>741</v>
      </c>
      <c r="M67" s="7">
        <f>VLOOKUP($A67,Sheet3!$1:$963,7,0)</f>
        <v>63.39</v>
      </c>
      <c r="N67" s="7">
        <f>VLOOKUP($A67,Sheet3!$1:$963,8,0)</f>
        <v>3.0442000000000005</v>
      </c>
      <c r="O67" s="7">
        <f>VLOOKUP($A67,Sheet3!$1:$963,9,0)</f>
        <v>3.0842000000000005</v>
      </c>
      <c r="P67" s="7">
        <f>VLOOKUP($A67,Sheet3!$1:$963,10,0)</f>
        <v>2.7050000000000005</v>
      </c>
      <c r="Q67" s="7">
        <f>VLOOKUP($A67,Sheet3!$1:$963,11,0)</f>
        <v>2.7049000000000003</v>
      </c>
      <c r="R67" s="7">
        <f>VLOOKUP($A67,Sheet3!$1:$963,12,0)</f>
        <v>1.5853999999999999</v>
      </c>
      <c r="S67" s="7">
        <f>VLOOKUP($A67,Sheet3!$1:$963,13,0)</f>
        <v>0</v>
      </c>
      <c r="T67" s="7"/>
      <c r="U67" s="7"/>
      <c r="V67" s="7"/>
      <c r="W67" s="7"/>
    </row>
    <row r="68" spans="1:23" x14ac:dyDescent="0.25">
      <c r="A68" s="5" t="s">
        <v>713</v>
      </c>
      <c r="B68" s="5" t="s">
        <v>714</v>
      </c>
      <c r="C68" s="5" t="s">
        <v>584</v>
      </c>
      <c r="D68" s="6">
        <v>50</v>
      </c>
      <c r="E68" s="6">
        <v>2</v>
      </c>
      <c r="F68" s="6">
        <v>6</v>
      </c>
      <c r="G68" s="6" t="s">
        <v>742</v>
      </c>
      <c r="H68" s="6" t="s">
        <v>741</v>
      </c>
      <c r="I68" s="6" t="s">
        <v>742</v>
      </c>
      <c r="J68" s="6" t="s">
        <v>741</v>
      </c>
      <c r="K68" s="6" t="s">
        <v>742</v>
      </c>
      <c r="L68" s="6" t="s">
        <v>741</v>
      </c>
      <c r="M68" s="7">
        <f>VLOOKUP($A68,Sheet3!$1:$963,7,0)</f>
        <v>152.82</v>
      </c>
      <c r="N68" s="7">
        <f>VLOOKUP($A68,Sheet3!$1:$963,8,0)</f>
        <v>5.6531659999999997</v>
      </c>
      <c r="O68" s="7">
        <f>VLOOKUP($A68,Sheet3!$1:$963,9,0)</f>
        <v>5.6531659999999997</v>
      </c>
      <c r="P68" s="7">
        <f>VLOOKUP($A68,Sheet3!$1:$963,10,0)</f>
        <v>10.791122000000001</v>
      </c>
      <c r="Q68" s="7">
        <f>VLOOKUP($A68,Sheet3!$1:$963,11,0)</f>
        <v>10.791122000000001</v>
      </c>
      <c r="R68" s="7">
        <f>VLOOKUP($A68,Sheet3!$1:$963,12,0)</f>
        <v>0.93005399999999994</v>
      </c>
      <c r="S68" s="7">
        <f>VLOOKUP($A68,Sheet3!$1:$963,13,0)</f>
        <v>0</v>
      </c>
      <c r="T68" s="7"/>
      <c r="U68" s="7"/>
      <c r="V68" s="7"/>
      <c r="W68" s="7"/>
    </row>
    <row r="69" spans="1:23" x14ac:dyDescent="0.25">
      <c r="A69" s="5" t="s">
        <v>715</v>
      </c>
      <c r="B69" s="5" t="s">
        <v>716</v>
      </c>
      <c r="C69" s="5" t="s">
        <v>604</v>
      </c>
      <c r="D69" s="6">
        <v>50</v>
      </c>
      <c r="E69" s="6">
        <v>2</v>
      </c>
      <c r="F69" s="6">
        <v>6</v>
      </c>
      <c r="G69" s="6" t="s">
        <v>679</v>
      </c>
      <c r="H69" s="6" t="s">
        <v>579</v>
      </c>
      <c r="I69" s="6" t="s">
        <v>679</v>
      </c>
      <c r="J69" s="6" t="s">
        <v>579</v>
      </c>
      <c r="K69" s="6" t="s">
        <v>679</v>
      </c>
      <c r="L69" s="6" t="s">
        <v>579</v>
      </c>
      <c r="M69" s="7">
        <f>VLOOKUP($A69,Sheet3!$1:$963,7,0)</f>
        <v>40</v>
      </c>
      <c r="N69" s="7">
        <f>VLOOKUP($A69,Sheet3!$1:$963,8,0)</f>
        <v>1.3</v>
      </c>
      <c r="O69" s="7">
        <f>VLOOKUP($A69,Sheet3!$1:$963,9,0)</f>
        <v>1.3</v>
      </c>
      <c r="P69" s="7">
        <f>VLOOKUP($A69,Sheet3!$1:$963,10,0)</f>
        <v>0</v>
      </c>
      <c r="Q69" s="7">
        <f>VLOOKUP($A69,Sheet3!$1:$963,11,0)</f>
        <v>0</v>
      </c>
      <c r="R69" s="7">
        <f>VLOOKUP($A69,Sheet3!$1:$963,12,0)</f>
        <v>1.8</v>
      </c>
      <c r="S69" s="7">
        <f>VLOOKUP($A69,Sheet3!$1:$963,13,0)</f>
        <v>0</v>
      </c>
      <c r="T69" s="7"/>
      <c r="U69" s="7"/>
      <c r="V69" s="7"/>
      <c r="W69" s="7"/>
    </row>
    <row r="70" spans="1:23" x14ac:dyDescent="0.25">
      <c r="A70" s="5" t="s">
        <v>717</v>
      </c>
      <c r="B70" s="5" t="s">
        <v>718</v>
      </c>
      <c r="C70" s="5" t="s">
        <v>604</v>
      </c>
      <c r="D70" s="6">
        <v>50</v>
      </c>
      <c r="E70" s="6">
        <v>2</v>
      </c>
      <c r="F70" s="6">
        <v>6</v>
      </c>
      <c r="G70" s="6" t="s">
        <v>611</v>
      </c>
      <c r="H70" s="6" t="s">
        <v>741</v>
      </c>
      <c r="I70" s="6" t="s">
        <v>611</v>
      </c>
      <c r="J70" s="6" t="s">
        <v>741</v>
      </c>
      <c r="K70" s="6" t="s">
        <v>611</v>
      </c>
      <c r="L70" s="6" t="s">
        <v>741</v>
      </c>
      <c r="M70" s="7">
        <f>VLOOKUP($A70,Sheet3!$1:$963,7,0)</f>
        <v>135.34</v>
      </c>
      <c r="N70" s="7">
        <f>VLOOKUP($A70,Sheet3!$1:$963,8,0)</f>
        <v>9.1658000000000008</v>
      </c>
      <c r="O70" s="7">
        <f>VLOOKUP($A70,Sheet3!$1:$963,9,0)</f>
        <v>0.1348</v>
      </c>
      <c r="P70" s="7">
        <f>VLOOKUP($A70,Sheet3!$1:$963,10,0)</f>
        <v>4.7245000000000008</v>
      </c>
      <c r="Q70" s="7">
        <f>VLOOKUP($A70,Sheet3!$1:$963,11,0)</f>
        <v>3.8000000000000006E-2</v>
      </c>
      <c r="R70" s="7">
        <f>VLOOKUP($A70,Sheet3!$1:$963,12,0)</f>
        <v>0.16640000000000002</v>
      </c>
      <c r="S70" s="7">
        <f>VLOOKUP($A70,Sheet3!$1:$963,13,0)</f>
        <v>0</v>
      </c>
      <c r="T70" s="7"/>
      <c r="U70" s="7"/>
      <c r="V70" s="7"/>
      <c r="W70" s="7"/>
    </row>
    <row r="71" spans="1:23" x14ac:dyDescent="0.25">
      <c r="A71" s="5" t="s">
        <v>719</v>
      </c>
      <c r="B71" s="5" t="s">
        <v>277</v>
      </c>
      <c r="C71" s="5" t="s">
        <v>604</v>
      </c>
      <c r="D71" s="6">
        <v>50</v>
      </c>
      <c r="E71" s="6">
        <v>2</v>
      </c>
      <c r="F71" s="6">
        <v>4</v>
      </c>
      <c r="G71" s="6" t="s">
        <v>679</v>
      </c>
      <c r="H71" s="6" t="s">
        <v>579</v>
      </c>
      <c r="I71" s="6" t="s">
        <v>679</v>
      </c>
      <c r="J71" s="6" t="s">
        <v>579</v>
      </c>
      <c r="K71" s="6" t="s">
        <v>679</v>
      </c>
      <c r="L71" s="6" t="s">
        <v>741</v>
      </c>
      <c r="M71" s="7">
        <f>VLOOKUP($A71,Sheet3!$1:$963,7,0)</f>
        <v>48</v>
      </c>
      <c r="N71" s="7">
        <f>VLOOKUP($A71,Sheet3!$1:$963,8,0)</f>
        <v>0.49500000000000005</v>
      </c>
      <c r="O71" s="7">
        <f>VLOOKUP($A71,Sheet3!$1:$963,9,0)</f>
        <v>0.49500000000000005</v>
      </c>
      <c r="P71" s="7">
        <f>VLOOKUP($A71,Sheet3!$1:$963,10,0)</f>
        <v>5.5000000000000007E-2</v>
      </c>
      <c r="Q71" s="7">
        <f>VLOOKUP($A71,Sheet3!$1:$963,11,0)</f>
        <v>5.5000000000000007E-2</v>
      </c>
      <c r="R71" s="7">
        <f>VLOOKUP($A71,Sheet3!$1:$963,12,0)</f>
        <v>0.55000000000000004</v>
      </c>
      <c r="S71" s="7">
        <f>VLOOKUP($A71,Sheet3!$1:$963,13,0)</f>
        <v>0</v>
      </c>
      <c r="T71" s="7"/>
      <c r="U71" s="7"/>
      <c r="V71" s="7"/>
      <c r="W71" s="7"/>
    </row>
    <row r="72" spans="1:23" x14ac:dyDescent="0.25">
      <c r="A72" s="5" t="s">
        <v>720</v>
      </c>
      <c r="B72" s="5" t="s">
        <v>721</v>
      </c>
      <c r="C72" s="5" t="s">
        <v>604</v>
      </c>
      <c r="D72" s="6">
        <v>50</v>
      </c>
      <c r="E72" s="6">
        <v>2</v>
      </c>
      <c r="F72" s="6">
        <v>4</v>
      </c>
      <c r="G72" s="6" t="s">
        <v>679</v>
      </c>
      <c r="H72" s="6" t="s">
        <v>579</v>
      </c>
      <c r="I72" s="6" t="s">
        <v>679</v>
      </c>
      <c r="J72" s="6" t="s">
        <v>579</v>
      </c>
      <c r="K72" s="6" t="s">
        <v>679</v>
      </c>
      <c r="L72" s="6" t="s">
        <v>741</v>
      </c>
      <c r="M72" s="7">
        <f>VLOOKUP($A72,Sheet3!$1:$963,7,0)</f>
        <v>62</v>
      </c>
      <c r="N72" s="7">
        <f>VLOOKUP($A72,Sheet3!$1:$963,8,0)</f>
        <v>0.48</v>
      </c>
      <c r="O72" s="7">
        <f>VLOOKUP($A72,Sheet3!$1:$963,9,0)</f>
        <v>0.48</v>
      </c>
      <c r="P72" s="7">
        <f>VLOOKUP($A72,Sheet3!$1:$963,10,0)</f>
        <v>0.24</v>
      </c>
      <c r="Q72" s="7">
        <f>VLOOKUP($A72,Sheet3!$1:$963,11,0)</f>
        <v>0.24</v>
      </c>
      <c r="R72" s="7">
        <f>VLOOKUP($A72,Sheet3!$1:$963,12,0)</f>
        <v>1.44</v>
      </c>
      <c r="S72" s="7">
        <f>VLOOKUP($A72,Sheet3!$1:$963,13,0)</f>
        <v>0</v>
      </c>
      <c r="T72" s="7"/>
      <c r="U72" s="7"/>
      <c r="V72" s="7"/>
      <c r="W72" s="7"/>
    </row>
    <row r="73" spans="1:23" x14ac:dyDescent="0.25">
      <c r="A73" s="5" t="s">
        <v>722</v>
      </c>
      <c r="B73" s="5" t="s">
        <v>723</v>
      </c>
      <c r="C73" s="5" t="s">
        <v>584</v>
      </c>
      <c r="D73" s="6">
        <v>50</v>
      </c>
      <c r="E73" s="6">
        <v>2</v>
      </c>
      <c r="F73" s="6">
        <v>6</v>
      </c>
      <c r="G73" s="6" t="s">
        <v>742</v>
      </c>
      <c r="H73" s="6" t="s">
        <v>741</v>
      </c>
      <c r="I73" s="6" t="s">
        <v>742</v>
      </c>
      <c r="J73" s="6" t="s">
        <v>741</v>
      </c>
      <c r="K73" s="6" t="s">
        <v>742</v>
      </c>
      <c r="L73" s="6" t="s">
        <v>741</v>
      </c>
      <c r="M73" s="7">
        <f>VLOOKUP($A73,Sheet3!$1:$963,7,0)</f>
        <v>67.8</v>
      </c>
      <c r="N73" s="7">
        <f>VLOOKUP($A73,Sheet3!$1:$963,8,0)</f>
        <v>7.2232999999999992</v>
      </c>
      <c r="O73" s="7">
        <f>VLOOKUP($A73,Sheet3!$1:$963,9,0)</f>
        <v>0.67130000000000012</v>
      </c>
      <c r="P73" s="7">
        <f>VLOOKUP($A73,Sheet3!$1:$963,10,0)</f>
        <v>1.0537500000000002</v>
      </c>
      <c r="Q73" s="7">
        <f>VLOOKUP($A73,Sheet3!$1:$963,11,0)</f>
        <v>8.1750000000000003E-2</v>
      </c>
      <c r="R73" s="7">
        <f>VLOOKUP($A73,Sheet3!$1:$963,12,0)</f>
        <v>0.42299999999999999</v>
      </c>
      <c r="S73" s="7">
        <f>VLOOKUP($A73,Sheet3!$1:$963,13,0)</f>
        <v>216</v>
      </c>
      <c r="T73" s="7"/>
      <c r="U73" s="7"/>
      <c r="V73" s="7"/>
      <c r="W73" s="7"/>
    </row>
    <row r="74" spans="1:23" x14ac:dyDescent="0.25">
      <c r="A74" s="5" t="s">
        <v>724</v>
      </c>
      <c r="B74" s="5" t="s">
        <v>725</v>
      </c>
      <c r="C74" s="5" t="s">
        <v>678</v>
      </c>
      <c r="D74" s="6">
        <v>50</v>
      </c>
      <c r="E74" s="6">
        <v>2</v>
      </c>
      <c r="F74" s="6">
        <v>4</v>
      </c>
      <c r="G74" s="6" t="s">
        <v>679</v>
      </c>
      <c r="H74" s="6" t="s">
        <v>579</v>
      </c>
      <c r="I74" s="6" t="s">
        <v>679</v>
      </c>
      <c r="J74" s="6" t="s">
        <v>579</v>
      </c>
      <c r="K74" s="6" t="s">
        <v>679</v>
      </c>
      <c r="L74" s="6" t="s">
        <v>579</v>
      </c>
      <c r="M74" s="7">
        <f>VLOOKUP($A74,Sheet3!$1:$963,7,0)</f>
        <v>73.400000000000006</v>
      </c>
      <c r="N74" s="7">
        <f>VLOOKUP($A74,Sheet3!$1:$963,8,0)</f>
        <v>1.224</v>
      </c>
      <c r="O74" s="7">
        <f>VLOOKUP($A74,Sheet3!$1:$963,9,0)</f>
        <v>1.224</v>
      </c>
      <c r="P74" s="7">
        <f>VLOOKUP($A74,Sheet3!$1:$963,10,0)</f>
        <v>0.27200000000000002</v>
      </c>
      <c r="Q74" s="7">
        <f>VLOOKUP($A74,Sheet3!$1:$963,11,0)</f>
        <v>0.27200000000000002</v>
      </c>
      <c r="R74" s="7">
        <f>VLOOKUP($A74,Sheet3!$1:$963,12,0)</f>
        <v>2.72</v>
      </c>
      <c r="S74" s="7">
        <f>VLOOKUP($A74,Sheet3!$1:$963,13,0)</f>
        <v>0</v>
      </c>
      <c r="T74" s="7"/>
      <c r="U74" s="7"/>
      <c r="V74" s="7"/>
      <c r="W74" s="7"/>
    </row>
    <row r="75" spans="1:23" x14ac:dyDescent="0.25">
      <c r="A75" s="5" t="s">
        <v>726</v>
      </c>
      <c r="B75" s="5" t="s">
        <v>727</v>
      </c>
      <c r="C75" s="5" t="s">
        <v>604</v>
      </c>
      <c r="D75" s="6">
        <v>50</v>
      </c>
      <c r="E75" s="6">
        <v>2</v>
      </c>
      <c r="F75" s="6">
        <v>4</v>
      </c>
      <c r="G75" s="6" t="s">
        <v>679</v>
      </c>
      <c r="H75" s="6" t="s">
        <v>579</v>
      </c>
      <c r="I75" s="6" t="s">
        <v>679</v>
      </c>
      <c r="J75" s="6" t="s">
        <v>579</v>
      </c>
      <c r="K75" s="6" t="s">
        <v>679</v>
      </c>
      <c r="L75" s="6" t="s">
        <v>741</v>
      </c>
      <c r="M75" s="7">
        <f>VLOOKUP($A75,Sheet3!$1:$963,7,0)</f>
        <v>30</v>
      </c>
      <c r="N75" s="7">
        <f>VLOOKUP($A75,Sheet3!$1:$963,8,0)</f>
        <v>0.13</v>
      </c>
      <c r="O75" s="7">
        <f>VLOOKUP($A75,Sheet3!$1:$963,9,0)</f>
        <v>0.13</v>
      </c>
      <c r="P75" s="7">
        <f>VLOOKUP($A75,Sheet3!$1:$963,10,0)</f>
        <v>0</v>
      </c>
      <c r="Q75" s="7">
        <f>VLOOKUP($A75,Sheet3!$1:$963,11,0)</f>
        <v>0</v>
      </c>
      <c r="R75" s="7">
        <f>VLOOKUP($A75,Sheet3!$1:$963,12,0)</f>
        <v>0.45500000000000002</v>
      </c>
      <c r="S75" s="7">
        <f>VLOOKUP($A75,Sheet3!$1:$963,13,0)</f>
        <v>0</v>
      </c>
      <c r="T75" s="7"/>
      <c r="U75" s="7"/>
      <c r="V75" s="7"/>
      <c r="W75" s="7"/>
    </row>
    <row r="76" spans="1:23" x14ac:dyDescent="0.25">
      <c r="A76" s="5" t="s">
        <v>728</v>
      </c>
      <c r="B76" s="5" t="s">
        <v>729</v>
      </c>
      <c r="C76" s="5" t="s">
        <v>604</v>
      </c>
      <c r="D76" s="6">
        <v>50</v>
      </c>
      <c r="E76" s="6">
        <v>2</v>
      </c>
      <c r="F76" s="6">
        <v>4</v>
      </c>
      <c r="G76" s="6" t="s">
        <v>679</v>
      </c>
      <c r="H76" s="6" t="s">
        <v>579</v>
      </c>
      <c r="I76" s="6" t="s">
        <v>679</v>
      </c>
      <c r="J76" s="6" t="s">
        <v>579</v>
      </c>
      <c r="K76" s="6" t="s">
        <v>679</v>
      </c>
      <c r="L76" s="6" t="s">
        <v>579</v>
      </c>
      <c r="M76" s="7">
        <f>VLOOKUP($A76,Sheet3!$1:$963,7,0)</f>
        <v>62</v>
      </c>
      <c r="N76" s="7">
        <f>VLOOKUP($A76,Sheet3!$1:$963,8,0)</f>
        <v>0.67500000000000004</v>
      </c>
      <c r="O76" s="7">
        <f>VLOOKUP($A76,Sheet3!$1:$963,9,0)</f>
        <v>0.67500000000000004</v>
      </c>
      <c r="P76" s="7">
        <f>VLOOKUP($A76,Sheet3!$1:$963,10,0)</f>
        <v>0</v>
      </c>
      <c r="Q76" s="7">
        <f>VLOOKUP($A76,Sheet3!$1:$963,11,0)</f>
        <v>0</v>
      </c>
      <c r="R76" s="7">
        <f>VLOOKUP($A76,Sheet3!$1:$963,12,0)</f>
        <v>0.54</v>
      </c>
      <c r="S76" s="7">
        <f>VLOOKUP($A76,Sheet3!$1:$963,13,0)</f>
        <v>0</v>
      </c>
      <c r="T76" s="7"/>
      <c r="U76" s="7"/>
      <c r="V76" s="7"/>
      <c r="W76" s="7"/>
    </row>
    <row r="77" spans="1:23" x14ac:dyDescent="0.25">
      <c r="A77" s="5" t="s">
        <v>730</v>
      </c>
      <c r="B77" s="5" t="s">
        <v>731</v>
      </c>
      <c r="C77" s="5" t="s">
        <v>678</v>
      </c>
      <c r="D77" s="6">
        <v>50</v>
      </c>
      <c r="E77" s="6">
        <v>2</v>
      </c>
      <c r="F77" s="6">
        <v>4</v>
      </c>
      <c r="G77" s="6" t="s">
        <v>679</v>
      </c>
      <c r="H77" s="6" t="s">
        <v>579</v>
      </c>
      <c r="I77" s="6" t="s">
        <v>679</v>
      </c>
      <c r="J77" s="6" t="s">
        <v>579</v>
      </c>
      <c r="K77" s="6" t="s">
        <v>679</v>
      </c>
      <c r="L77" s="6" t="s">
        <v>741</v>
      </c>
      <c r="M77" s="7">
        <f>VLOOKUP($A77,Sheet3!$1:$963,7,0)</f>
        <v>60.15</v>
      </c>
      <c r="N77" s="7">
        <f>VLOOKUP($A77,Sheet3!$1:$963,8,0)</f>
        <v>0.155</v>
      </c>
      <c r="O77" s="7">
        <f>VLOOKUP($A77,Sheet3!$1:$963,9,0)</f>
        <v>0.155</v>
      </c>
      <c r="P77" s="7">
        <f>VLOOKUP($A77,Sheet3!$1:$963,10,0)</f>
        <v>4.4999999999999998E-2</v>
      </c>
      <c r="Q77" s="7">
        <f>VLOOKUP($A77,Sheet3!$1:$963,11,0)</f>
        <v>4.4999999999999998E-2</v>
      </c>
      <c r="R77" s="7">
        <f>VLOOKUP($A77,Sheet3!$1:$963,12,0)</f>
        <v>1.95</v>
      </c>
      <c r="S77" s="7">
        <f>VLOOKUP($A77,Sheet3!$1:$963,13,0)</f>
        <v>0</v>
      </c>
      <c r="T77" s="7"/>
      <c r="U77" s="7"/>
      <c r="V77" s="7"/>
      <c r="W77" s="7"/>
    </row>
    <row r="78" spans="1:23" x14ac:dyDescent="0.25">
      <c r="A78" s="5" t="s">
        <v>732</v>
      </c>
      <c r="B78" s="5" t="s">
        <v>733</v>
      </c>
      <c r="C78" s="5" t="s">
        <v>678</v>
      </c>
      <c r="D78" s="6">
        <v>50</v>
      </c>
      <c r="E78" s="6">
        <v>2</v>
      </c>
      <c r="F78" s="6">
        <v>4</v>
      </c>
      <c r="G78" s="6" t="s">
        <v>679</v>
      </c>
      <c r="H78" s="6" t="s">
        <v>579</v>
      </c>
      <c r="I78" s="6" t="s">
        <v>679</v>
      </c>
      <c r="J78" s="6" t="s">
        <v>579</v>
      </c>
      <c r="K78" s="6" t="s">
        <v>679</v>
      </c>
      <c r="L78" s="6" t="s">
        <v>579</v>
      </c>
      <c r="M78" s="7">
        <f>VLOOKUP($A78,Sheet3!$1:$963,7,0)</f>
        <v>119.8</v>
      </c>
      <c r="N78" s="7">
        <f>VLOOKUP($A78,Sheet3!$1:$963,8,0)</f>
        <v>1.0943999999999998</v>
      </c>
      <c r="O78" s="7">
        <f>VLOOKUP($A78,Sheet3!$1:$963,9,0)</f>
        <v>1.0943999999999998</v>
      </c>
      <c r="P78" s="7">
        <f>VLOOKUP($A78,Sheet3!$1:$963,10,0)</f>
        <v>5.4143999999999997</v>
      </c>
      <c r="Q78" s="7">
        <f>VLOOKUP($A78,Sheet3!$1:$963,11,0)</f>
        <v>5.4143999999999997</v>
      </c>
      <c r="R78" s="7">
        <f>VLOOKUP($A78,Sheet3!$1:$963,12,0)</f>
        <v>0.28799999999999998</v>
      </c>
      <c r="S78" s="7">
        <f>VLOOKUP($A78,Sheet3!$1:$963,13,0)</f>
        <v>0</v>
      </c>
      <c r="T78" s="7"/>
      <c r="U78" s="7"/>
      <c r="V78" s="7"/>
      <c r="W78" s="7"/>
    </row>
    <row r="79" spans="1:23" x14ac:dyDescent="0.25">
      <c r="A79" s="5" t="s">
        <v>734</v>
      </c>
      <c r="B79" s="5" t="s">
        <v>735</v>
      </c>
      <c r="C79" s="5" t="s">
        <v>678</v>
      </c>
      <c r="D79" s="6">
        <v>50</v>
      </c>
      <c r="E79" s="6">
        <v>2</v>
      </c>
      <c r="F79" s="6">
        <v>4</v>
      </c>
      <c r="G79" s="6" t="s">
        <v>679</v>
      </c>
      <c r="H79" s="6" t="s">
        <v>579</v>
      </c>
      <c r="I79" s="6" t="s">
        <v>679</v>
      </c>
      <c r="J79" s="6" t="s">
        <v>579</v>
      </c>
      <c r="K79" s="6" t="s">
        <v>679</v>
      </c>
      <c r="L79" s="6" t="s">
        <v>579</v>
      </c>
      <c r="M79" s="7">
        <f>VLOOKUP($A79,Sheet3!$1:$963,7,0)</f>
        <v>81.400000000000006</v>
      </c>
      <c r="N79" s="7">
        <f>VLOOKUP($A79,Sheet3!$1:$963,8,0)</f>
        <v>1.1375999999999999</v>
      </c>
      <c r="O79" s="7">
        <f>VLOOKUP($A79,Sheet3!$1:$963,9,0)</f>
        <v>1.1375999999999999</v>
      </c>
      <c r="P79" s="7">
        <f>VLOOKUP($A79,Sheet3!$1:$963,10,0)</f>
        <v>0.37920000000000004</v>
      </c>
      <c r="Q79" s="7">
        <f>VLOOKUP($A79,Sheet3!$1:$963,11,0)</f>
        <v>0.37920000000000004</v>
      </c>
      <c r="R79" s="7">
        <f>VLOOKUP($A79,Sheet3!$1:$963,12,0)</f>
        <v>1.2008000000000001</v>
      </c>
      <c r="S79" s="7">
        <f>VLOOKUP($A79,Sheet3!$1:$963,13,0)</f>
        <v>0</v>
      </c>
      <c r="T79" s="7"/>
      <c r="U79" s="7"/>
      <c r="V79" s="7"/>
      <c r="W79" s="7"/>
    </row>
    <row r="80" spans="1:23" x14ac:dyDescent="0.25">
      <c r="A80" s="5"/>
      <c r="B80" s="7"/>
      <c r="C80" s="7"/>
      <c r="D80" s="8"/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25">
      <c r="A81" s="5"/>
      <c r="B81" s="7"/>
      <c r="C81" s="7"/>
      <c r="D81" s="8"/>
      <c r="E81" s="8"/>
      <c r="F81" s="8"/>
      <c r="G81" s="8"/>
      <c r="H81" s="8"/>
      <c r="I81" s="8"/>
      <c r="J81" s="8"/>
      <c r="K81" s="8"/>
      <c r="L81" s="8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5"/>
      <c r="B82" s="7"/>
      <c r="C82" s="7"/>
      <c r="D82" s="8"/>
      <c r="E82" s="8"/>
      <c r="F82" s="8"/>
      <c r="G82" s="8"/>
      <c r="H82" s="8"/>
      <c r="I82" s="8"/>
      <c r="J82" s="8"/>
      <c r="K82" s="8"/>
      <c r="L82" s="8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7"/>
      <c r="B83" s="7"/>
      <c r="C83" s="7"/>
      <c r="D83" s="8"/>
      <c r="E83" s="8"/>
      <c r="F83" s="8"/>
      <c r="G83" s="8"/>
      <c r="H83" s="8"/>
      <c r="I83" s="8"/>
      <c r="J83" s="8"/>
      <c r="K83" s="8"/>
      <c r="L83" s="8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7"/>
      <c r="B84" s="7"/>
      <c r="C84" s="7"/>
      <c r="D84" s="8"/>
      <c r="E84" s="8"/>
      <c r="F84" s="8"/>
      <c r="G84" s="8"/>
      <c r="H84" s="8"/>
      <c r="I84" s="8"/>
      <c r="J84" s="8"/>
      <c r="K84" s="8"/>
      <c r="L84" s="8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7"/>
      <c r="B85" s="7"/>
      <c r="C85" s="7"/>
      <c r="D85" s="8"/>
      <c r="E85" s="8"/>
      <c r="F85" s="8"/>
      <c r="G85" s="8"/>
      <c r="H85" s="8"/>
      <c r="I85" s="8"/>
      <c r="J85" s="8"/>
      <c r="K85" s="8"/>
      <c r="L85" s="8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7"/>
      <c r="B86" s="7"/>
      <c r="C86" s="7"/>
      <c r="D86" s="8"/>
      <c r="E86" s="8"/>
      <c r="F86" s="8"/>
      <c r="G86" s="8"/>
      <c r="H86" s="8"/>
      <c r="I86" s="8"/>
      <c r="J86" s="8"/>
      <c r="K86" s="8"/>
      <c r="L86" s="8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7"/>
      <c r="B87" s="7"/>
      <c r="C87" s="7"/>
      <c r="D87" s="8"/>
      <c r="E87" s="8"/>
      <c r="F87" s="8"/>
      <c r="G87" s="8"/>
      <c r="H87" s="8"/>
      <c r="I87" s="8"/>
      <c r="J87" s="8"/>
      <c r="K87" s="8"/>
      <c r="L87" s="8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7"/>
      <c r="B88" s="7"/>
      <c r="C88" s="7"/>
      <c r="D88" s="8"/>
      <c r="E88" s="8"/>
      <c r="F88" s="8"/>
      <c r="G88" s="8"/>
      <c r="H88" s="8"/>
      <c r="I88" s="8"/>
      <c r="J88" s="8"/>
      <c r="K88" s="8"/>
      <c r="L88" s="8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7"/>
      <c r="B89" s="7"/>
      <c r="C89" s="7"/>
      <c r="D89" s="8"/>
      <c r="E89" s="8"/>
      <c r="F89" s="8"/>
      <c r="G89" s="8"/>
      <c r="H89" s="8"/>
      <c r="I89" s="8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7"/>
      <c r="B90" s="7"/>
      <c r="C90" s="7"/>
      <c r="D90" s="8"/>
      <c r="E90" s="8"/>
      <c r="F90" s="8"/>
      <c r="G90" s="8"/>
      <c r="H90" s="8"/>
      <c r="I90" s="8"/>
      <c r="J90" s="8"/>
      <c r="K90" s="8"/>
      <c r="L90" s="8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7"/>
      <c r="B91" s="7"/>
      <c r="C91" s="7"/>
      <c r="D91" s="8"/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7"/>
      <c r="B92" s="7"/>
      <c r="C92" s="7"/>
      <c r="D92" s="8"/>
      <c r="E92" s="8"/>
      <c r="F92" s="8"/>
      <c r="G92" s="8"/>
      <c r="H92" s="8"/>
      <c r="I92" s="8"/>
      <c r="J92" s="8"/>
      <c r="K92" s="8"/>
      <c r="L92" s="8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7"/>
      <c r="B93" s="7"/>
      <c r="C93" s="7"/>
      <c r="D93" s="8"/>
      <c r="E93" s="8"/>
      <c r="F93" s="8"/>
      <c r="G93" s="8"/>
      <c r="H93" s="8"/>
      <c r="I93" s="8"/>
      <c r="J93" s="8"/>
      <c r="K93" s="8"/>
      <c r="L93" s="8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7"/>
      <c r="B94" s="7"/>
      <c r="C94" s="7"/>
      <c r="D94" s="8"/>
      <c r="E94" s="8"/>
      <c r="F94" s="8"/>
      <c r="G94" s="8"/>
      <c r="H94" s="8"/>
      <c r="I94" s="8"/>
      <c r="J94" s="8"/>
      <c r="K94" s="8"/>
      <c r="L94" s="8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7"/>
      <c r="B95" s="7"/>
      <c r="C95" s="7"/>
      <c r="D95" s="8"/>
      <c r="E95" s="8"/>
      <c r="F95" s="8"/>
      <c r="G95" s="8"/>
      <c r="H95" s="8"/>
      <c r="I95" s="8"/>
      <c r="J95" s="8"/>
      <c r="K95" s="8"/>
      <c r="L95" s="8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7"/>
      <c r="B96" s="7"/>
      <c r="C96" s="7"/>
      <c r="D96" s="8"/>
      <c r="E96" s="8"/>
      <c r="F96" s="8"/>
      <c r="G96" s="8"/>
      <c r="H96" s="8"/>
      <c r="I96" s="8"/>
      <c r="J96" s="8"/>
      <c r="K96" s="8"/>
      <c r="L96" s="8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7"/>
      <c r="B97" s="7"/>
      <c r="C97" s="7"/>
      <c r="D97" s="8"/>
      <c r="E97" s="8"/>
      <c r="F97" s="8"/>
      <c r="G97" s="8"/>
      <c r="H97" s="8"/>
      <c r="I97" s="8"/>
      <c r="J97" s="8"/>
      <c r="K97" s="8"/>
      <c r="L97" s="8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7"/>
      <c r="B98" s="7"/>
      <c r="C98" s="7"/>
      <c r="D98" s="8"/>
      <c r="E98" s="8"/>
      <c r="F98" s="8"/>
      <c r="G98" s="8"/>
      <c r="H98" s="8"/>
      <c r="I98" s="8"/>
      <c r="J98" s="8"/>
      <c r="K98" s="8"/>
      <c r="L98" s="8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7"/>
      <c r="B99" s="7"/>
      <c r="C99" s="7"/>
      <c r="D99" s="8"/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7"/>
      <c r="B100" s="7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7"/>
      <c r="B101" s="7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7"/>
      <c r="B102" s="7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7"/>
      <c r="B103" s="7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7"/>
      <c r="B104" s="7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7"/>
      <c r="B105" s="7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7"/>
      <c r="B106" s="7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7"/>
      <c r="B107" s="7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7"/>
      <c r="B108" s="7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7"/>
      <c r="B109" s="7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7"/>
      <c r="B110" s="7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7"/>
      <c r="B111" s="7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7"/>
      <c r="B112" s="7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7"/>
      <c r="B113" s="7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7"/>
      <c r="B114" s="7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7"/>
      <c r="B115" s="7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7"/>
      <c r="B116" s="7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7"/>
      <c r="B117" s="7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7"/>
      <c r="B118" s="7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7"/>
      <c r="B119" s="7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7"/>
      <c r="B120" s="7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7"/>
      <c r="B121" s="7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7"/>
      <c r="B122" s="7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7"/>
      <c r="B123" s="7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7"/>
      <c r="B124" s="7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7"/>
      <c r="B125" s="7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7"/>
      <c r="B126" s="7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7"/>
      <c r="B145" s="7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7"/>
      <c r="B146" s="7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7"/>
      <c r="B147" s="7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7"/>
      <c r="B148" s="7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7"/>
      <c r="B149" s="7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7"/>
      <c r="B150" s="7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7"/>
      <c r="B151" s="7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7"/>
      <c r="B152" s="7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7"/>
      <c r="B153" s="7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7"/>
      <c r="B154" s="7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7"/>
      <c r="B155" s="7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5">
      <c r="A156" s="7"/>
      <c r="B156" s="7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5">
      <c r="A157" s="7"/>
      <c r="B157" s="7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7"/>
      <c r="B158" s="7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5">
      <c r="A159" s="7"/>
      <c r="B159" s="7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5">
      <c r="A160" s="7"/>
      <c r="B160" s="7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7"/>
      <c r="B161" s="7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5">
      <c r="A162" s="7"/>
      <c r="B162" s="7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5">
      <c r="A163" s="7"/>
      <c r="B163" s="7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5">
      <c r="A164" s="7"/>
      <c r="B164" s="7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5">
      <c r="A165" s="7"/>
      <c r="B165" s="7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5">
      <c r="A166" s="7"/>
      <c r="B166" s="7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5">
      <c r="A167" s="7"/>
      <c r="B167" s="7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5">
      <c r="A168" s="7"/>
      <c r="B168" s="7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5">
      <c r="A169" s="7"/>
      <c r="B169" s="7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5">
      <c r="A170" s="7"/>
      <c r="B170" s="7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5">
      <c r="A171" s="7"/>
      <c r="B171" s="7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5">
      <c r="A172" s="7"/>
      <c r="B172" s="7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5">
      <c r="A173" s="7"/>
      <c r="B173" s="7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5">
      <c r="A174" s="7"/>
      <c r="B174" s="7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5">
      <c r="A175" s="7"/>
      <c r="B175" s="7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5">
      <c r="A176" s="7"/>
      <c r="B176" s="7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5">
      <c r="A177" s="7"/>
      <c r="B177" s="7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5">
      <c r="A178" s="7"/>
      <c r="B178" s="7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5">
      <c r="A179" s="7"/>
      <c r="B179" s="7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5">
      <c r="A180" s="7"/>
      <c r="B180" s="7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5">
      <c r="A181" s="7"/>
      <c r="B181" s="7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5">
      <c r="A182" s="7"/>
      <c r="B182" s="7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5">
      <c r="A183" s="7"/>
      <c r="B183" s="7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5">
      <c r="A184" s="7"/>
      <c r="B184" s="7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5">
      <c r="A185" s="7"/>
      <c r="B185" s="7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7"/>
      <c r="B186" s="7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5">
      <c r="A187" s="7"/>
      <c r="B187" s="7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5">
      <c r="A188" s="7"/>
      <c r="B188" s="7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5">
      <c r="A189" s="7"/>
      <c r="B189" s="7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5">
      <c r="A190" s="7"/>
      <c r="B190" s="7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5">
      <c r="A191" s="7"/>
      <c r="B191" s="7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5">
      <c r="A192" s="7"/>
      <c r="B192" s="7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5">
      <c r="A193" s="7"/>
      <c r="B193" s="7"/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5">
      <c r="A194" s="7"/>
      <c r="B194" s="7"/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5">
      <c r="A195" s="7"/>
      <c r="B195" s="7"/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5">
      <c r="A196" s="7"/>
      <c r="B196" s="7"/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5">
      <c r="A197" s="7"/>
      <c r="B197" s="7"/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5">
      <c r="A198" s="7"/>
      <c r="B198" s="7"/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7"/>
      <c r="B199" s="7"/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x14ac:dyDescent="0.25">
      <c r="A200" s="7"/>
      <c r="B200" s="7"/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x14ac:dyDescent="0.25">
      <c r="A201" s="7"/>
      <c r="B201" s="7"/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x14ac:dyDescent="0.25">
      <c r="A202" s="7"/>
      <c r="B202" s="7"/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5">
      <c r="A203" s="7"/>
      <c r="B203" s="7"/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x14ac:dyDescent="0.25">
      <c r="A204" s="7"/>
      <c r="B204" s="7"/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5">
      <c r="A205" s="7"/>
      <c r="B205" s="7"/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x14ac:dyDescent="0.25">
      <c r="A206" s="7"/>
      <c r="B206" s="7"/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x14ac:dyDescent="0.25">
      <c r="A207" s="7"/>
      <c r="B207" s="7"/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x14ac:dyDescent="0.25">
      <c r="A208" s="7"/>
      <c r="B208" s="7"/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x14ac:dyDescent="0.25">
      <c r="A209" s="7"/>
      <c r="B209" s="7"/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x14ac:dyDescent="0.25">
      <c r="A210" s="7"/>
      <c r="B210" s="7"/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5">
      <c r="A211" s="7"/>
      <c r="B211" s="7"/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25">
      <c r="A212" s="7"/>
      <c r="B212" s="7"/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5">
      <c r="A213" s="7"/>
      <c r="B213" s="7"/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x14ac:dyDescent="0.25">
      <c r="A214" s="7"/>
      <c r="B214" s="7"/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x14ac:dyDescent="0.25">
      <c r="A215" s="7"/>
      <c r="B215" s="7"/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x14ac:dyDescent="0.25">
      <c r="A216" s="7"/>
      <c r="B216" s="7"/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x14ac:dyDescent="0.25">
      <c r="A217" s="7"/>
      <c r="B217" s="7"/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x14ac:dyDescent="0.25">
      <c r="A218" s="7"/>
      <c r="B218" s="7"/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x14ac:dyDescent="0.25">
      <c r="A219" s="7"/>
      <c r="B219" s="7"/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x14ac:dyDescent="0.25">
      <c r="A220" s="7"/>
      <c r="B220" s="7"/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x14ac:dyDescent="0.25">
      <c r="A221" s="7"/>
      <c r="B221" s="7"/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x14ac:dyDescent="0.25">
      <c r="A222" s="7"/>
      <c r="B222" s="7"/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x14ac:dyDescent="0.25">
      <c r="A223" s="7"/>
      <c r="B223" s="7"/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x14ac:dyDescent="0.25">
      <c r="A224" s="7"/>
      <c r="B224" s="7"/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x14ac:dyDescent="0.25">
      <c r="A225" s="7"/>
      <c r="B225" s="7"/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x14ac:dyDescent="0.25">
      <c r="A226" s="7"/>
      <c r="B226" s="7"/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x14ac:dyDescent="0.25">
      <c r="A227" s="7"/>
      <c r="B227" s="7"/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x14ac:dyDescent="0.25">
      <c r="A228" s="7"/>
      <c r="B228" s="7"/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x14ac:dyDescent="0.25">
      <c r="A229" s="7"/>
      <c r="B229" s="7"/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x14ac:dyDescent="0.25">
      <c r="A230" s="7"/>
      <c r="B230" s="7"/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x14ac:dyDescent="0.25">
      <c r="A231" s="7"/>
      <c r="B231" s="7"/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x14ac:dyDescent="0.25">
      <c r="A232" s="7"/>
      <c r="B232" s="7"/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x14ac:dyDescent="0.25">
      <c r="A233" s="7"/>
      <c r="B233" s="7"/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x14ac:dyDescent="0.25">
      <c r="A234" s="7"/>
      <c r="B234" s="7"/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x14ac:dyDescent="0.25">
      <c r="A235" s="7"/>
      <c r="B235" s="7"/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x14ac:dyDescent="0.25">
      <c r="A236" s="7"/>
      <c r="B236" s="7"/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7"/>
      <c r="B237" s="7"/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x14ac:dyDescent="0.25">
      <c r="A238" s="7"/>
      <c r="B238" s="7"/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x14ac:dyDescent="0.25">
      <c r="A239" s="7"/>
      <c r="B239" s="7"/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x14ac:dyDescent="0.25">
      <c r="A240" s="7"/>
      <c r="B240" s="7"/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x14ac:dyDescent="0.25">
      <c r="A241" s="7"/>
      <c r="B241" s="7"/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x14ac:dyDescent="0.25">
      <c r="A242" s="7"/>
      <c r="B242" s="7"/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x14ac:dyDescent="0.25">
      <c r="A243" s="7"/>
      <c r="B243" s="7"/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x14ac:dyDescent="0.25">
      <c r="A244" s="7"/>
      <c r="B244" s="7"/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x14ac:dyDescent="0.25">
      <c r="A245" s="7"/>
      <c r="B245" s="7"/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x14ac:dyDescent="0.25">
      <c r="A246" s="7"/>
      <c r="B246" s="7"/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x14ac:dyDescent="0.25">
      <c r="A247" s="7"/>
      <c r="B247" s="7"/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x14ac:dyDescent="0.25">
      <c r="A248" s="7"/>
      <c r="B248" s="7"/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x14ac:dyDescent="0.25">
      <c r="A249" s="7"/>
      <c r="B249" s="7"/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x14ac:dyDescent="0.25">
      <c r="A250" s="7"/>
      <c r="B250" s="7"/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x14ac:dyDescent="0.25">
      <c r="A251" s="7"/>
      <c r="B251" s="7"/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x14ac:dyDescent="0.25">
      <c r="A252" s="7"/>
      <c r="B252" s="7"/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x14ac:dyDescent="0.25">
      <c r="A253" s="7"/>
      <c r="B253" s="7"/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x14ac:dyDescent="0.25">
      <c r="A254" s="7"/>
      <c r="B254" s="7"/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x14ac:dyDescent="0.25">
      <c r="A255" s="7"/>
      <c r="B255" s="7"/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x14ac:dyDescent="0.25">
      <c r="A256" s="7"/>
      <c r="B256" s="7"/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x14ac:dyDescent="0.25">
      <c r="A257" s="7"/>
      <c r="B257" s="7"/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x14ac:dyDescent="0.25">
      <c r="A258" s="7"/>
      <c r="B258" s="7"/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x14ac:dyDescent="0.25">
      <c r="A259" s="7"/>
      <c r="B259" s="7"/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x14ac:dyDescent="0.25">
      <c r="A260" s="7"/>
      <c r="B260" s="7"/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x14ac:dyDescent="0.25">
      <c r="A261" s="7"/>
      <c r="B261" s="7"/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x14ac:dyDescent="0.25">
      <c r="A262" s="7"/>
      <c r="B262" s="7"/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x14ac:dyDescent="0.25">
      <c r="A263" s="7"/>
      <c r="B263" s="7"/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x14ac:dyDescent="0.25">
      <c r="A264" s="7"/>
      <c r="B264" s="7"/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x14ac:dyDescent="0.25">
      <c r="A265" s="7"/>
      <c r="B265" s="7"/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x14ac:dyDescent="0.25">
      <c r="A266" s="7"/>
      <c r="B266" s="7"/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x14ac:dyDescent="0.25">
      <c r="A267" s="7"/>
      <c r="B267" s="7"/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x14ac:dyDescent="0.25">
      <c r="A268" s="7"/>
      <c r="B268" s="7"/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x14ac:dyDescent="0.25">
      <c r="A269" s="7"/>
      <c r="B269" s="7"/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x14ac:dyDescent="0.25">
      <c r="A270" s="7"/>
      <c r="B270" s="7"/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x14ac:dyDescent="0.25">
      <c r="A271" s="7"/>
      <c r="B271" s="7"/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x14ac:dyDescent="0.25">
      <c r="A272" s="7"/>
      <c r="B272" s="7"/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x14ac:dyDescent="0.25">
      <c r="A273" s="7"/>
      <c r="B273" s="7"/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x14ac:dyDescent="0.25">
      <c r="A274" s="7"/>
      <c r="B274" s="7"/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7"/>
      <c r="B275" s="7"/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x14ac:dyDescent="0.25">
      <c r="A276" s="7"/>
      <c r="B276" s="7"/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x14ac:dyDescent="0.25">
      <c r="A277" s="7"/>
      <c r="B277" s="7"/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x14ac:dyDescent="0.25">
      <c r="A278" s="7"/>
      <c r="B278" s="7"/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x14ac:dyDescent="0.25">
      <c r="A279" s="7"/>
      <c r="B279" s="7"/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x14ac:dyDescent="0.25">
      <c r="A280" s="7"/>
      <c r="B280" s="7"/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x14ac:dyDescent="0.25">
      <c r="A281" s="7"/>
      <c r="B281" s="7"/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x14ac:dyDescent="0.25">
      <c r="A282" s="7"/>
      <c r="B282" s="7"/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x14ac:dyDescent="0.25">
      <c r="A283" s="7"/>
      <c r="B283" s="7"/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x14ac:dyDescent="0.25">
      <c r="A284" s="7"/>
      <c r="B284" s="7"/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x14ac:dyDescent="0.25">
      <c r="A285" s="7"/>
      <c r="B285" s="7"/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x14ac:dyDescent="0.25">
      <c r="A286" s="7"/>
      <c r="B286" s="7"/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x14ac:dyDescent="0.25">
      <c r="A287" s="7"/>
      <c r="B287" s="7"/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x14ac:dyDescent="0.25">
      <c r="A288" s="7"/>
      <c r="B288" s="7"/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x14ac:dyDescent="0.25">
      <c r="A289" s="7"/>
      <c r="B289" s="7"/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x14ac:dyDescent="0.2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x14ac:dyDescent="0.2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x14ac:dyDescent="0.2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x14ac:dyDescent="0.2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x14ac:dyDescent="0.2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x14ac:dyDescent="0.2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x14ac:dyDescent="0.2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x14ac:dyDescent="0.2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x14ac:dyDescent="0.2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x14ac:dyDescent="0.2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x14ac:dyDescent="0.2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x14ac:dyDescent="0.2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x14ac:dyDescent="0.2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x14ac:dyDescent="0.2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x14ac:dyDescent="0.2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x14ac:dyDescent="0.2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x14ac:dyDescent="0.2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x14ac:dyDescent="0.2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x14ac:dyDescent="0.2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x14ac:dyDescent="0.2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x14ac:dyDescent="0.2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x14ac:dyDescent="0.2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x14ac:dyDescent="0.2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x14ac:dyDescent="0.2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x14ac:dyDescent="0.2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x14ac:dyDescent="0.2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x14ac:dyDescent="0.2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x14ac:dyDescent="0.2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x14ac:dyDescent="0.2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x14ac:dyDescent="0.2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x14ac:dyDescent="0.2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x14ac:dyDescent="0.2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x14ac:dyDescent="0.2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x14ac:dyDescent="0.2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x14ac:dyDescent="0.2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x14ac:dyDescent="0.2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x14ac:dyDescent="0.2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x14ac:dyDescent="0.2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x14ac:dyDescent="0.2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x14ac:dyDescent="0.2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x14ac:dyDescent="0.2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x14ac:dyDescent="0.2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x14ac:dyDescent="0.2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x14ac:dyDescent="0.2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x14ac:dyDescent="0.2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x14ac:dyDescent="0.2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x14ac:dyDescent="0.2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x14ac:dyDescent="0.2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x14ac:dyDescent="0.2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x14ac:dyDescent="0.2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x14ac:dyDescent="0.2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x14ac:dyDescent="0.2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x14ac:dyDescent="0.2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x14ac:dyDescent="0.2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x14ac:dyDescent="0.2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x14ac:dyDescent="0.2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x14ac:dyDescent="0.2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x14ac:dyDescent="0.2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x14ac:dyDescent="0.2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x14ac:dyDescent="0.2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x14ac:dyDescent="0.2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x14ac:dyDescent="0.2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x14ac:dyDescent="0.2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x14ac:dyDescent="0.2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x14ac:dyDescent="0.2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x14ac:dyDescent="0.2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x14ac:dyDescent="0.2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x14ac:dyDescent="0.2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x14ac:dyDescent="0.2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x14ac:dyDescent="0.2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x14ac:dyDescent="0.2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x14ac:dyDescent="0.2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x14ac:dyDescent="0.2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x14ac:dyDescent="0.2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x14ac:dyDescent="0.2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x14ac:dyDescent="0.2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x14ac:dyDescent="0.2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x14ac:dyDescent="0.2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x14ac:dyDescent="0.2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x14ac:dyDescent="0.2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x14ac:dyDescent="0.2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x14ac:dyDescent="0.2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x14ac:dyDescent="0.2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x14ac:dyDescent="0.2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x14ac:dyDescent="0.2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x14ac:dyDescent="0.2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x14ac:dyDescent="0.2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x14ac:dyDescent="0.2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x14ac:dyDescent="0.2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x14ac:dyDescent="0.2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x14ac:dyDescent="0.2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x14ac:dyDescent="0.2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x14ac:dyDescent="0.2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x14ac:dyDescent="0.2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x14ac:dyDescent="0.2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x14ac:dyDescent="0.2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x14ac:dyDescent="0.2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x14ac:dyDescent="0.2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x14ac:dyDescent="0.2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x14ac:dyDescent="0.2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x14ac:dyDescent="0.2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x14ac:dyDescent="0.2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x14ac:dyDescent="0.2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x14ac:dyDescent="0.2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x14ac:dyDescent="0.2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x14ac:dyDescent="0.2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x14ac:dyDescent="0.2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x14ac:dyDescent="0.2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x14ac:dyDescent="0.2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x14ac:dyDescent="0.2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x14ac:dyDescent="0.2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x14ac:dyDescent="0.2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x14ac:dyDescent="0.2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x14ac:dyDescent="0.2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x14ac:dyDescent="0.2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x14ac:dyDescent="0.2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x14ac:dyDescent="0.2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x14ac:dyDescent="0.2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x14ac:dyDescent="0.2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x14ac:dyDescent="0.2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x14ac:dyDescent="0.2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x14ac:dyDescent="0.2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x14ac:dyDescent="0.2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x14ac:dyDescent="0.2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x14ac:dyDescent="0.2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x14ac:dyDescent="0.2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x14ac:dyDescent="0.2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x14ac:dyDescent="0.2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x14ac:dyDescent="0.2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x14ac:dyDescent="0.2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x14ac:dyDescent="0.2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x14ac:dyDescent="0.2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x14ac:dyDescent="0.2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x14ac:dyDescent="0.2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x14ac:dyDescent="0.2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x14ac:dyDescent="0.2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x14ac:dyDescent="0.2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x14ac:dyDescent="0.2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x14ac:dyDescent="0.2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x14ac:dyDescent="0.2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x14ac:dyDescent="0.2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x14ac:dyDescent="0.2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x14ac:dyDescent="0.2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x14ac:dyDescent="0.2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x14ac:dyDescent="0.2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x14ac:dyDescent="0.2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x14ac:dyDescent="0.2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x14ac:dyDescent="0.2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x14ac:dyDescent="0.2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x14ac:dyDescent="0.2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x14ac:dyDescent="0.2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x14ac:dyDescent="0.2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x14ac:dyDescent="0.2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x14ac:dyDescent="0.2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x14ac:dyDescent="0.2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x14ac:dyDescent="0.2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x14ac:dyDescent="0.2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x14ac:dyDescent="0.2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x14ac:dyDescent="0.2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x14ac:dyDescent="0.2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x14ac:dyDescent="0.2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x14ac:dyDescent="0.2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x14ac:dyDescent="0.2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x14ac:dyDescent="0.2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x14ac:dyDescent="0.2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x14ac:dyDescent="0.2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x14ac:dyDescent="0.2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x14ac:dyDescent="0.2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x14ac:dyDescent="0.2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x14ac:dyDescent="0.2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x14ac:dyDescent="0.2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x14ac:dyDescent="0.2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x14ac:dyDescent="0.2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x14ac:dyDescent="0.2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x14ac:dyDescent="0.2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x14ac:dyDescent="0.2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x14ac:dyDescent="0.2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x14ac:dyDescent="0.2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x14ac:dyDescent="0.2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x14ac:dyDescent="0.2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x14ac:dyDescent="0.2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x14ac:dyDescent="0.2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x14ac:dyDescent="0.2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x14ac:dyDescent="0.2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x14ac:dyDescent="0.2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x14ac:dyDescent="0.2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x14ac:dyDescent="0.2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x14ac:dyDescent="0.2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x14ac:dyDescent="0.2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x14ac:dyDescent="0.2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x14ac:dyDescent="0.2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x14ac:dyDescent="0.2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x14ac:dyDescent="0.2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x14ac:dyDescent="0.2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x14ac:dyDescent="0.2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x14ac:dyDescent="0.2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x14ac:dyDescent="0.2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x14ac:dyDescent="0.2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x14ac:dyDescent="0.2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x14ac:dyDescent="0.2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x14ac:dyDescent="0.2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x14ac:dyDescent="0.2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x14ac:dyDescent="0.2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x14ac:dyDescent="0.2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x14ac:dyDescent="0.2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x14ac:dyDescent="0.2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x14ac:dyDescent="0.2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x14ac:dyDescent="0.2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x14ac:dyDescent="0.2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x14ac:dyDescent="0.2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x14ac:dyDescent="0.2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x14ac:dyDescent="0.2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x14ac:dyDescent="0.2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x14ac:dyDescent="0.2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x14ac:dyDescent="0.2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x14ac:dyDescent="0.2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x14ac:dyDescent="0.2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x14ac:dyDescent="0.2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x14ac:dyDescent="0.2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x14ac:dyDescent="0.2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x14ac:dyDescent="0.2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x14ac:dyDescent="0.2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x14ac:dyDescent="0.2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x14ac:dyDescent="0.2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x14ac:dyDescent="0.2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x14ac:dyDescent="0.2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x14ac:dyDescent="0.2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x14ac:dyDescent="0.2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x14ac:dyDescent="0.2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x14ac:dyDescent="0.2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x14ac:dyDescent="0.2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x14ac:dyDescent="0.2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x14ac:dyDescent="0.2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x14ac:dyDescent="0.2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x14ac:dyDescent="0.2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x14ac:dyDescent="0.2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x14ac:dyDescent="0.2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x14ac:dyDescent="0.2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x14ac:dyDescent="0.2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x14ac:dyDescent="0.2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x14ac:dyDescent="0.2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x14ac:dyDescent="0.2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x14ac:dyDescent="0.2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x14ac:dyDescent="0.2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x14ac:dyDescent="0.2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x14ac:dyDescent="0.2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x14ac:dyDescent="0.2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x14ac:dyDescent="0.2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x14ac:dyDescent="0.2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x14ac:dyDescent="0.2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x14ac:dyDescent="0.2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x14ac:dyDescent="0.2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x14ac:dyDescent="0.2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x14ac:dyDescent="0.2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x14ac:dyDescent="0.2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x14ac:dyDescent="0.2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x14ac:dyDescent="0.2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x14ac:dyDescent="0.2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x14ac:dyDescent="0.2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x14ac:dyDescent="0.2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x14ac:dyDescent="0.2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x14ac:dyDescent="0.2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x14ac:dyDescent="0.2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x14ac:dyDescent="0.2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x14ac:dyDescent="0.2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x14ac:dyDescent="0.2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x14ac:dyDescent="0.2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x14ac:dyDescent="0.2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x14ac:dyDescent="0.2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x14ac:dyDescent="0.2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x14ac:dyDescent="0.2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x14ac:dyDescent="0.2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x14ac:dyDescent="0.2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x14ac:dyDescent="0.2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x14ac:dyDescent="0.2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x14ac:dyDescent="0.2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x14ac:dyDescent="0.2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x14ac:dyDescent="0.2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x14ac:dyDescent="0.2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x14ac:dyDescent="0.2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x14ac:dyDescent="0.2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x14ac:dyDescent="0.2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x14ac:dyDescent="0.2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x14ac:dyDescent="0.2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x14ac:dyDescent="0.2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x14ac:dyDescent="0.2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x14ac:dyDescent="0.2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x14ac:dyDescent="0.2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x14ac:dyDescent="0.2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x14ac:dyDescent="0.2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x14ac:dyDescent="0.2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x14ac:dyDescent="0.2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x14ac:dyDescent="0.2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x14ac:dyDescent="0.2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x14ac:dyDescent="0.2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x14ac:dyDescent="0.2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x14ac:dyDescent="0.2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x14ac:dyDescent="0.2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x14ac:dyDescent="0.2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x14ac:dyDescent="0.2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x14ac:dyDescent="0.2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x14ac:dyDescent="0.2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x14ac:dyDescent="0.2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x14ac:dyDescent="0.2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x14ac:dyDescent="0.2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x14ac:dyDescent="0.2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x14ac:dyDescent="0.2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x14ac:dyDescent="0.2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x14ac:dyDescent="0.2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x14ac:dyDescent="0.2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x14ac:dyDescent="0.2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x14ac:dyDescent="0.2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x14ac:dyDescent="0.2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x14ac:dyDescent="0.2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x14ac:dyDescent="0.2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x14ac:dyDescent="0.2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x14ac:dyDescent="0.2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x14ac:dyDescent="0.2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x14ac:dyDescent="0.2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x14ac:dyDescent="0.2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x14ac:dyDescent="0.2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x14ac:dyDescent="0.2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x14ac:dyDescent="0.2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x14ac:dyDescent="0.2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x14ac:dyDescent="0.2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x14ac:dyDescent="0.2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x14ac:dyDescent="0.2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x14ac:dyDescent="0.2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x14ac:dyDescent="0.2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x14ac:dyDescent="0.2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x14ac:dyDescent="0.2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x14ac:dyDescent="0.2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x14ac:dyDescent="0.2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x14ac:dyDescent="0.2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x14ac:dyDescent="0.2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x14ac:dyDescent="0.2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x14ac:dyDescent="0.2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x14ac:dyDescent="0.2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x14ac:dyDescent="0.2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x14ac:dyDescent="0.2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x14ac:dyDescent="0.2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x14ac:dyDescent="0.2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x14ac:dyDescent="0.2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x14ac:dyDescent="0.2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x14ac:dyDescent="0.2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x14ac:dyDescent="0.2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x14ac:dyDescent="0.2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x14ac:dyDescent="0.2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x14ac:dyDescent="0.2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x14ac:dyDescent="0.2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x14ac:dyDescent="0.2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x14ac:dyDescent="0.2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x14ac:dyDescent="0.2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x14ac:dyDescent="0.2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x14ac:dyDescent="0.2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x14ac:dyDescent="0.2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x14ac:dyDescent="0.2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x14ac:dyDescent="0.2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x14ac:dyDescent="0.2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x14ac:dyDescent="0.2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x14ac:dyDescent="0.2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x14ac:dyDescent="0.2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x14ac:dyDescent="0.2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x14ac:dyDescent="0.2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x14ac:dyDescent="0.2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x14ac:dyDescent="0.2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x14ac:dyDescent="0.2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x14ac:dyDescent="0.2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x14ac:dyDescent="0.2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x14ac:dyDescent="0.2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x14ac:dyDescent="0.2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x14ac:dyDescent="0.2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x14ac:dyDescent="0.2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x14ac:dyDescent="0.2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x14ac:dyDescent="0.2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x14ac:dyDescent="0.2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x14ac:dyDescent="0.2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x14ac:dyDescent="0.2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x14ac:dyDescent="0.2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x14ac:dyDescent="0.2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x14ac:dyDescent="0.2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x14ac:dyDescent="0.2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x14ac:dyDescent="0.2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x14ac:dyDescent="0.2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x14ac:dyDescent="0.2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x14ac:dyDescent="0.2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x14ac:dyDescent="0.2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x14ac:dyDescent="0.2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x14ac:dyDescent="0.2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x14ac:dyDescent="0.2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x14ac:dyDescent="0.2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x14ac:dyDescent="0.2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x14ac:dyDescent="0.2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x14ac:dyDescent="0.2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x14ac:dyDescent="0.2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x14ac:dyDescent="0.2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x14ac:dyDescent="0.2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x14ac:dyDescent="0.2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x14ac:dyDescent="0.2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x14ac:dyDescent="0.2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x14ac:dyDescent="0.2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x14ac:dyDescent="0.2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x14ac:dyDescent="0.2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x14ac:dyDescent="0.2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x14ac:dyDescent="0.2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x14ac:dyDescent="0.2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x14ac:dyDescent="0.2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x14ac:dyDescent="0.2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x14ac:dyDescent="0.2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x14ac:dyDescent="0.2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x14ac:dyDescent="0.2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x14ac:dyDescent="0.2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x14ac:dyDescent="0.2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x14ac:dyDescent="0.2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x14ac:dyDescent="0.2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x14ac:dyDescent="0.2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x14ac:dyDescent="0.2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x14ac:dyDescent="0.2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x14ac:dyDescent="0.2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x14ac:dyDescent="0.2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x14ac:dyDescent="0.2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x14ac:dyDescent="0.2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x14ac:dyDescent="0.2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x14ac:dyDescent="0.2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x14ac:dyDescent="0.2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x14ac:dyDescent="0.2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x14ac:dyDescent="0.2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x14ac:dyDescent="0.2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x14ac:dyDescent="0.2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x14ac:dyDescent="0.2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x14ac:dyDescent="0.2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x14ac:dyDescent="0.2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x14ac:dyDescent="0.2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x14ac:dyDescent="0.2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x14ac:dyDescent="0.2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x14ac:dyDescent="0.2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x14ac:dyDescent="0.2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x14ac:dyDescent="0.2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x14ac:dyDescent="0.2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x14ac:dyDescent="0.2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x14ac:dyDescent="0.2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x14ac:dyDescent="0.2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x14ac:dyDescent="0.2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x14ac:dyDescent="0.2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x14ac:dyDescent="0.2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x14ac:dyDescent="0.2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x14ac:dyDescent="0.2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x14ac:dyDescent="0.2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x14ac:dyDescent="0.2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x14ac:dyDescent="0.2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x14ac:dyDescent="0.2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x14ac:dyDescent="0.2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x14ac:dyDescent="0.2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x14ac:dyDescent="0.2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x14ac:dyDescent="0.2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x14ac:dyDescent="0.2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x14ac:dyDescent="0.2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x14ac:dyDescent="0.2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x14ac:dyDescent="0.2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x14ac:dyDescent="0.2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x14ac:dyDescent="0.2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x14ac:dyDescent="0.2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x14ac:dyDescent="0.2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x14ac:dyDescent="0.2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x14ac:dyDescent="0.2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x14ac:dyDescent="0.2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x14ac:dyDescent="0.2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x14ac:dyDescent="0.2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x14ac:dyDescent="0.2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x14ac:dyDescent="0.2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x14ac:dyDescent="0.2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x14ac:dyDescent="0.2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x14ac:dyDescent="0.2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x14ac:dyDescent="0.2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x14ac:dyDescent="0.2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x14ac:dyDescent="0.2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x14ac:dyDescent="0.2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x14ac:dyDescent="0.2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x14ac:dyDescent="0.2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x14ac:dyDescent="0.2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x14ac:dyDescent="0.2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x14ac:dyDescent="0.2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x14ac:dyDescent="0.2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x14ac:dyDescent="0.2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x14ac:dyDescent="0.2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x14ac:dyDescent="0.2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x14ac:dyDescent="0.2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x14ac:dyDescent="0.2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x14ac:dyDescent="0.2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x14ac:dyDescent="0.2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x14ac:dyDescent="0.2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x14ac:dyDescent="0.2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x14ac:dyDescent="0.2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x14ac:dyDescent="0.2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x14ac:dyDescent="0.2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x14ac:dyDescent="0.2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x14ac:dyDescent="0.2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x14ac:dyDescent="0.2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x14ac:dyDescent="0.2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x14ac:dyDescent="0.2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x14ac:dyDescent="0.2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x14ac:dyDescent="0.2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x14ac:dyDescent="0.2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x14ac:dyDescent="0.2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x14ac:dyDescent="0.2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x14ac:dyDescent="0.2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x14ac:dyDescent="0.2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x14ac:dyDescent="0.2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x14ac:dyDescent="0.2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x14ac:dyDescent="0.2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x14ac:dyDescent="0.2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x14ac:dyDescent="0.2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x14ac:dyDescent="0.2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x14ac:dyDescent="0.2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x14ac:dyDescent="0.2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x14ac:dyDescent="0.2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x14ac:dyDescent="0.2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x14ac:dyDescent="0.2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x14ac:dyDescent="0.2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x14ac:dyDescent="0.2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x14ac:dyDescent="0.2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x14ac:dyDescent="0.2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x14ac:dyDescent="0.2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x14ac:dyDescent="0.2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x14ac:dyDescent="0.2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x14ac:dyDescent="0.2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x14ac:dyDescent="0.2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x14ac:dyDescent="0.2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x14ac:dyDescent="0.2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x14ac:dyDescent="0.2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x14ac:dyDescent="0.2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x14ac:dyDescent="0.2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x14ac:dyDescent="0.2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x14ac:dyDescent="0.2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x14ac:dyDescent="0.2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x14ac:dyDescent="0.2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x14ac:dyDescent="0.2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x14ac:dyDescent="0.2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x14ac:dyDescent="0.2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x14ac:dyDescent="0.2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x14ac:dyDescent="0.2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x14ac:dyDescent="0.2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x14ac:dyDescent="0.2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x14ac:dyDescent="0.2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x14ac:dyDescent="0.2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x14ac:dyDescent="0.2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x14ac:dyDescent="0.2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x14ac:dyDescent="0.2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x14ac:dyDescent="0.2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x14ac:dyDescent="0.2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x14ac:dyDescent="0.2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x14ac:dyDescent="0.2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x14ac:dyDescent="0.2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x14ac:dyDescent="0.2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x14ac:dyDescent="0.2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x14ac:dyDescent="0.2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x14ac:dyDescent="0.2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x14ac:dyDescent="0.2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x14ac:dyDescent="0.2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x14ac:dyDescent="0.2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x14ac:dyDescent="0.2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x14ac:dyDescent="0.2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x14ac:dyDescent="0.2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x14ac:dyDescent="0.2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x14ac:dyDescent="0.2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x14ac:dyDescent="0.2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x14ac:dyDescent="0.2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x14ac:dyDescent="0.2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x14ac:dyDescent="0.2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x14ac:dyDescent="0.2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x14ac:dyDescent="0.2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x14ac:dyDescent="0.2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x14ac:dyDescent="0.2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x14ac:dyDescent="0.2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x14ac:dyDescent="0.2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x14ac:dyDescent="0.2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x14ac:dyDescent="0.2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x14ac:dyDescent="0.2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x14ac:dyDescent="0.2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x14ac:dyDescent="0.2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x14ac:dyDescent="0.2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x14ac:dyDescent="0.2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x14ac:dyDescent="0.2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x14ac:dyDescent="0.2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x14ac:dyDescent="0.2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x14ac:dyDescent="0.2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x14ac:dyDescent="0.2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x14ac:dyDescent="0.2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x14ac:dyDescent="0.2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x14ac:dyDescent="0.2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x14ac:dyDescent="0.2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x14ac:dyDescent="0.2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x14ac:dyDescent="0.2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x14ac:dyDescent="0.2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x14ac:dyDescent="0.2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x14ac:dyDescent="0.2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x14ac:dyDescent="0.2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x14ac:dyDescent="0.2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x14ac:dyDescent="0.2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x14ac:dyDescent="0.2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x14ac:dyDescent="0.2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x14ac:dyDescent="0.2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x14ac:dyDescent="0.2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x14ac:dyDescent="0.2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x14ac:dyDescent="0.2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x14ac:dyDescent="0.2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x14ac:dyDescent="0.2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x14ac:dyDescent="0.2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x14ac:dyDescent="0.2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x14ac:dyDescent="0.2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x14ac:dyDescent="0.2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x14ac:dyDescent="0.2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x14ac:dyDescent="0.2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x14ac:dyDescent="0.2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x14ac:dyDescent="0.2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x14ac:dyDescent="0.2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x14ac:dyDescent="0.2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x14ac:dyDescent="0.2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x14ac:dyDescent="0.2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x14ac:dyDescent="0.2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x14ac:dyDescent="0.2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x14ac:dyDescent="0.2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x14ac:dyDescent="0.2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x14ac:dyDescent="0.2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x14ac:dyDescent="0.2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x14ac:dyDescent="0.2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x14ac:dyDescent="0.2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x14ac:dyDescent="0.2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x14ac:dyDescent="0.2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x14ac:dyDescent="0.2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x14ac:dyDescent="0.2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x14ac:dyDescent="0.2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x14ac:dyDescent="0.2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x14ac:dyDescent="0.2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x14ac:dyDescent="0.2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x14ac:dyDescent="0.2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x14ac:dyDescent="0.2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x14ac:dyDescent="0.2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x14ac:dyDescent="0.2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x14ac:dyDescent="0.2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x14ac:dyDescent="0.2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x14ac:dyDescent="0.2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x14ac:dyDescent="0.2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x14ac:dyDescent="0.2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x14ac:dyDescent="0.2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x14ac:dyDescent="0.2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x14ac:dyDescent="0.2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x14ac:dyDescent="0.2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x14ac:dyDescent="0.2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x14ac:dyDescent="0.2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x14ac:dyDescent="0.2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x14ac:dyDescent="0.2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x14ac:dyDescent="0.2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x14ac:dyDescent="0.2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x14ac:dyDescent="0.2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x14ac:dyDescent="0.2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x14ac:dyDescent="0.2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x14ac:dyDescent="0.2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x14ac:dyDescent="0.2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x14ac:dyDescent="0.2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x14ac:dyDescent="0.2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x14ac:dyDescent="0.2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x14ac:dyDescent="0.2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x14ac:dyDescent="0.2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x14ac:dyDescent="0.2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x14ac:dyDescent="0.2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x14ac:dyDescent="0.2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x14ac:dyDescent="0.2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x14ac:dyDescent="0.2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x14ac:dyDescent="0.2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x14ac:dyDescent="0.2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x14ac:dyDescent="0.2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x14ac:dyDescent="0.2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x14ac:dyDescent="0.2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x14ac:dyDescent="0.2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x14ac:dyDescent="0.2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x14ac:dyDescent="0.2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x14ac:dyDescent="0.2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x14ac:dyDescent="0.2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x14ac:dyDescent="0.2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x14ac:dyDescent="0.2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x14ac:dyDescent="0.2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x14ac:dyDescent="0.2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x14ac:dyDescent="0.2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x14ac:dyDescent="0.2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x14ac:dyDescent="0.2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x14ac:dyDescent="0.2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x14ac:dyDescent="0.2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x14ac:dyDescent="0.2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x14ac:dyDescent="0.2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x14ac:dyDescent="0.2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x14ac:dyDescent="0.2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x14ac:dyDescent="0.2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x14ac:dyDescent="0.2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x14ac:dyDescent="0.2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x14ac:dyDescent="0.2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x14ac:dyDescent="0.2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x14ac:dyDescent="0.2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x14ac:dyDescent="0.2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x14ac:dyDescent="0.2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x14ac:dyDescent="0.2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x14ac:dyDescent="0.2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x14ac:dyDescent="0.2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x14ac:dyDescent="0.2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x14ac:dyDescent="0.2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23" x14ac:dyDescent="0.25">
      <c r="A1001" s="7"/>
      <c r="B1001" s="7"/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23" x14ac:dyDescent="0.25">
      <c r="A1002" s="7"/>
      <c r="B1002" s="7"/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23" x14ac:dyDescent="0.25">
      <c r="A1003" s="7"/>
      <c r="B1003" s="7"/>
      <c r="C1003" s="7"/>
      <c r="D1003" s="8"/>
      <c r="E1003" s="8"/>
      <c r="F1003" s="8"/>
      <c r="G1003" s="8"/>
      <c r="H1003" s="8"/>
      <c r="I1003" s="8"/>
      <c r="J1003" s="8"/>
      <c r="K1003" s="8"/>
      <c r="L1003" s="8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23" x14ac:dyDescent="0.25">
      <c r="A1004" s="7"/>
      <c r="B1004" s="7"/>
      <c r="C1004" s="7"/>
      <c r="D1004" s="8"/>
      <c r="E1004" s="8"/>
      <c r="F1004" s="8"/>
      <c r="G1004" s="8"/>
      <c r="H1004" s="8"/>
      <c r="I1004" s="8"/>
      <c r="J1004" s="8"/>
      <c r="K1004" s="8"/>
      <c r="L1004" s="8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23" x14ac:dyDescent="0.25">
      <c r="A1005" s="7"/>
      <c r="B1005" s="7"/>
      <c r="C1005" s="7"/>
      <c r="D1005" s="8"/>
      <c r="E1005" s="8"/>
      <c r="F1005" s="8"/>
      <c r="G1005" s="8"/>
      <c r="H1005" s="8"/>
      <c r="I1005" s="8"/>
      <c r="J1005" s="8"/>
      <c r="K1005" s="8"/>
      <c r="L1005" s="8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 x14ac:dyDescent="0.25">
      <c r="A1006" s="7"/>
      <c r="B1006" s="7"/>
      <c r="C1006" s="7"/>
      <c r="D1006" s="8"/>
      <c r="E1006" s="8"/>
      <c r="F1006" s="8"/>
      <c r="G1006" s="8"/>
      <c r="H1006" s="8"/>
      <c r="I1006" s="8"/>
      <c r="J1006" s="8"/>
      <c r="K1006" s="8"/>
      <c r="L1006" s="8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23" x14ac:dyDescent="0.25">
      <c r="A1007" s="7"/>
      <c r="B1007" s="7"/>
      <c r="C1007" s="7"/>
      <c r="D1007" s="8"/>
      <c r="E1007" s="8"/>
      <c r="F1007" s="8"/>
      <c r="G1007" s="8"/>
      <c r="H1007" s="8"/>
      <c r="I1007" s="8"/>
      <c r="J1007" s="8"/>
      <c r="K1007" s="8"/>
      <c r="L1007" s="8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23" x14ac:dyDescent="0.25">
      <c r="A1008" s="7"/>
      <c r="B1008" s="7"/>
      <c r="C1008" s="7"/>
      <c r="D1008" s="8"/>
      <c r="E1008" s="8"/>
      <c r="F1008" s="8"/>
      <c r="G1008" s="8"/>
      <c r="H1008" s="8"/>
      <c r="I1008" s="8"/>
      <c r="J1008" s="8"/>
      <c r="K1008" s="8"/>
      <c r="L1008" s="8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spans="1:23" x14ac:dyDescent="0.25">
      <c r="A1009" s="7"/>
      <c r="B1009" s="7"/>
      <c r="C1009" s="7"/>
      <c r="D1009" s="8"/>
      <c r="E1009" s="8"/>
      <c r="F1009" s="8"/>
      <c r="G1009" s="8"/>
      <c r="H1009" s="8"/>
      <c r="I1009" s="8"/>
      <c r="J1009" s="8"/>
      <c r="K1009" s="8"/>
      <c r="L1009" s="8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spans="1:23" x14ac:dyDescent="0.25">
      <c r="A1010" s="7"/>
      <c r="B1010" s="7"/>
      <c r="C1010" s="7"/>
      <c r="D1010" s="8"/>
      <c r="E1010" s="8"/>
      <c r="F1010" s="8"/>
      <c r="G1010" s="8"/>
      <c r="H1010" s="8"/>
      <c r="I1010" s="8"/>
      <c r="J1010" s="8"/>
      <c r="K1010" s="8"/>
      <c r="L1010" s="8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23" x14ac:dyDescent="0.25">
      <c r="A1011" s="7"/>
      <c r="B1011" s="7"/>
      <c r="C1011" s="7"/>
      <c r="D1011" s="8"/>
      <c r="E1011" s="8"/>
      <c r="F1011" s="8"/>
      <c r="G1011" s="8"/>
      <c r="H1011" s="8"/>
      <c r="I1011" s="8"/>
      <c r="J1011" s="8"/>
      <c r="K1011" s="8"/>
      <c r="L1011" s="8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23" x14ac:dyDescent="0.25">
      <c r="A1012" s="7"/>
      <c r="B1012" s="7"/>
      <c r="C1012" s="7"/>
      <c r="D1012" s="8"/>
      <c r="E1012" s="8"/>
      <c r="F1012" s="8"/>
      <c r="G1012" s="8"/>
      <c r="H1012" s="8"/>
      <c r="I1012" s="8"/>
      <c r="J1012" s="8"/>
      <c r="K1012" s="8"/>
      <c r="L1012" s="8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23" x14ac:dyDescent="0.25">
      <c r="A1013" s="7"/>
      <c r="B1013" s="7"/>
      <c r="C1013" s="7"/>
      <c r="D1013" s="8"/>
      <c r="E1013" s="8"/>
      <c r="F1013" s="8"/>
      <c r="G1013" s="8"/>
      <c r="H1013" s="8"/>
      <c r="I1013" s="8"/>
      <c r="J1013" s="8"/>
      <c r="K1013" s="8"/>
      <c r="L1013" s="8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2"/>
  <sheetViews>
    <sheetView workbookViewId="0"/>
  </sheetViews>
  <sheetFormatPr defaultColWidth="14.44140625" defaultRowHeight="15.75" customHeight="1" x14ac:dyDescent="0.25"/>
  <cols>
    <col min="1" max="1" width="20.44140625" customWidth="1"/>
    <col min="2" max="2" width="5.109375" customWidth="1"/>
    <col min="3" max="3" width="34.44140625" customWidth="1"/>
    <col min="4" max="4" width="28.33203125" customWidth="1"/>
  </cols>
  <sheetData>
    <row r="1" spans="1:4" x14ac:dyDescent="0.25">
      <c r="A1" s="2" t="s">
        <v>743</v>
      </c>
      <c r="B1" s="2" t="s">
        <v>744</v>
      </c>
      <c r="C1" s="2" t="s">
        <v>745</v>
      </c>
    </row>
    <row r="2" spans="1:4" x14ac:dyDescent="0.25">
      <c r="A2" s="2" t="s">
        <v>746</v>
      </c>
      <c r="B2" s="2" t="s">
        <v>747</v>
      </c>
      <c r="C2" s="2" t="s">
        <v>748</v>
      </c>
    </row>
    <row r="3" spans="1:4" x14ac:dyDescent="0.25">
      <c r="A3" s="2" t="s">
        <v>749</v>
      </c>
      <c r="B3" s="2" t="s">
        <v>750</v>
      </c>
      <c r="C3" s="2" t="s">
        <v>751</v>
      </c>
    </row>
    <row r="4" spans="1:4" x14ac:dyDescent="0.25">
      <c r="A4" s="2" t="s">
        <v>752</v>
      </c>
      <c r="C4" s="2" t="s">
        <v>753</v>
      </c>
    </row>
    <row r="5" spans="1:4" x14ac:dyDescent="0.25">
      <c r="A5" s="2" t="s">
        <v>754</v>
      </c>
      <c r="B5" s="2" t="s">
        <v>755</v>
      </c>
      <c r="C5" s="2" t="s">
        <v>756</v>
      </c>
    </row>
    <row r="6" spans="1:4" x14ac:dyDescent="0.25">
      <c r="B6" s="2" t="s">
        <v>757</v>
      </c>
      <c r="C6" s="2" t="s">
        <v>758</v>
      </c>
    </row>
    <row r="7" spans="1:4" x14ac:dyDescent="0.25">
      <c r="B7" s="2" t="s">
        <v>759</v>
      </c>
      <c r="C7" s="2" t="s">
        <v>760</v>
      </c>
    </row>
    <row r="8" spans="1:4" x14ac:dyDescent="0.25">
      <c r="A8" s="2"/>
      <c r="B8" s="2" t="s">
        <v>761</v>
      </c>
      <c r="C8" s="2" t="s">
        <v>762</v>
      </c>
      <c r="D8" s="2"/>
    </row>
    <row r="9" spans="1:4" x14ac:dyDescent="0.25">
      <c r="B9" s="2" t="s">
        <v>763</v>
      </c>
      <c r="C9" s="2" t="s">
        <v>764</v>
      </c>
    </row>
    <row r="10" spans="1:4" x14ac:dyDescent="0.25">
      <c r="B10" s="2" t="s">
        <v>765</v>
      </c>
      <c r="C10" s="2" t="s">
        <v>766</v>
      </c>
    </row>
    <row r="11" spans="1:4" x14ac:dyDescent="0.25">
      <c r="B11" s="2" t="s">
        <v>767</v>
      </c>
      <c r="C11" s="2" t="s">
        <v>768</v>
      </c>
    </row>
    <row r="12" spans="1:4" x14ac:dyDescent="0.25">
      <c r="B12" s="2" t="s">
        <v>769</v>
      </c>
      <c r="C12" s="2" t="s">
        <v>770</v>
      </c>
    </row>
    <row r="13" spans="1:4" x14ac:dyDescent="0.25">
      <c r="A13" s="2" t="s">
        <v>771</v>
      </c>
      <c r="C13" s="2" t="s">
        <v>772</v>
      </c>
      <c r="D13" s="2" t="s">
        <v>773</v>
      </c>
    </row>
    <row r="14" spans="1:4" x14ac:dyDescent="0.25">
      <c r="C14" s="2" t="s">
        <v>774</v>
      </c>
      <c r="D14" s="2" t="s">
        <v>775</v>
      </c>
    </row>
    <row r="15" spans="1:4" x14ac:dyDescent="0.25">
      <c r="C15" s="2" t="s">
        <v>776</v>
      </c>
      <c r="D15" s="2" t="s">
        <v>777</v>
      </c>
    </row>
    <row r="16" spans="1:4" x14ac:dyDescent="0.25">
      <c r="A16" s="2" t="s">
        <v>778</v>
      </c>
      <c r="C16" s="2" t="s">
        <v>779</v>
      </c>
    </row>
    <row r="17" spans="1:4" x14ac:dyDescent="0.25">
      <c r="A17" s="2" t="s">
        <v>780</v>
      </c>
      <c r="B17" s="2" t="s">
        <v>781</v>
      </c>
      <c r="C17" s="2" t="s">
        <v>782</v>
      </c>
    </row>
    <row r="18" spans="1:4" x14ac:dyDescent="0.25">
      <c r="A18" s="2" t="s">
        <v>783</v>
      </c>
      <c r="B18" s="2" t="s">
        <v>784</v>
      </c>
      <c r="C18" s="2" t="s">
        <v>785</v>
      </c>
    </row>
    <row r="19" spans="1:4" x14ac:dyDescent="0.25">
      <c r="A19" s="2" t="s">
        <v>786</v>
      </c>
      <c r="B19" s="2" t="s">
        <v>787</v>
      </c>
      <c r="C19" s="2" t="s">
        <v>788</v>
      </c>
    </row>
    <row r="20" spans="1:4" x14ac:dyDescent="0.25">
      <c r="A20" s="2" t="s">
        <v>789</v>
      </c>
      <c r="B20" s="2" t="s">
        <v>790</v>
      </c>
      <c r="C20" s="2" t="s">
        <v>791</v>
      </c>
    </row>
    <row r="21" spans="1:4" x14ac:dyDescent="0.25">
      <c r="A21" s="2" t="s">
        <v>8</v>
      </c>
      <c r="C21" s="27" t="s">
        <v>792</v>
      </c>
      <c r="D21" s="2" t="s">
        <v>793</v>
      </c>
    </row>
    <row r="22" spans="1:4" x14ac:dyDescent="0.25">
      <c r="A22" s="2" t="s">
        <v>9</v>
      </c>
      <c r="C22" s="2" t="s">
        <v>794</v>
      </c>
      <c r="D22" s="2" t="s">
        <v>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90"/>
  <sheetViews>
    <sheetView workbookViewId="0"/>
  </sheetViews>
  <sheetFormatPr defaultColWidth="14.44140625" defaultRowHeight="15.75" customHeight="1" x14ac:dyDescent="0.25"/>
  <cols>
    <col min="1" max="1" width="13.6640625" customWidth="1"/>
    <col min="2" max="2" width="25.33203125" customWidth="1"/>
  </cols>
  <sheetData>
    <row r="1" spans="1:2" x14ac:dyDescent="0.25">
      <c r="A1" s="28">
        <v>13</v>
      </c>
      <c r="B1" s="28">
        <v>15</v>
      </c>
    </row>
    <row r="2" spans="1:2" x14ac:dyDescent="0.25">
      <c r="B2" s="28" t="s">
        <v>796</v>
      </c>
    </row>
    <row r="3" spans="1:2" x14ac:dyDescent="0.25">
      <c r="A3" s="28" t="s">
        <v>797</v>
      </c>
    </row>
    <row r="4" spans="1:2" x14ac:dyDescent="0.25">
      <c r="A4" s="28" t="s">
        <v>798</v>
      </c>
    </row>
    <row r="5" spans="1:2" x14ac:dyDescent="0.25">
      <c r="A5" s="28" t="s">
        <v>798</v>
      </c>
    </row>
    <row r="6" spans="1:2" x14ac:dyDescent="0.25">
      <c r="A6" s="28" t="s">
        <v>798</v>
      </c>
    </row>
    <row r="7" spans="1:2" x14ac:dyDescent="0.25">
      <c r="A7" s="28" t="s">
        <v>799</v>
      </c>
    </row>
    <row r="8" spans="1:2" x14ac:dyDescent="0.25">
      <c r="A8" s="28" t="s">
        <v>799</v>
      </c>
    </row>
    <row r="9" spans="1:2" x14ac:dyDescent="0.25">
      <c r="A9" s="28" t="s">
        <v>799</v>
      </c>
    </row>
    <row r="10" spans="1:2" x14ac:dyDescent="0.25">
      <c r="A10" s="28" t="s">
        <v>800</v>
      </c>
      <c r="B10" s="28">
        <v>19</v>
      </c>
    </row>
    <row r="11" spans="1:2" x14ac:dyDescent="0.25">
      <c r="A11" s="28" t="s">
        <v>800</v>
      </c>
      <c r="B11" s="28">
        <v>19</v>
      </c>
    </row>
    <row r="12" spans="1:2" x14ac:dyDescent="0.25">
      <c r="A12" s="28" t="s">
        <v>800</v>
      </c>
      <c r="B12" s="28">
        <v>19</v>
      </c>
    </row>
    <row r="13" spans="1:2" x14ac:dyDescent="0.25">
      <c r="A13" s="28" t="s">
        <v>800</v>
      </c>
      <c r="B13" s="28">
        <v>19</v>
      </c>
    </row>
    <row r="14" spans="1:2" x14ac:dyDescent="0.25">
      <c r="A14" s="28" t="s">
        <v>800</v>
      </c>
      <c r="B14" s="28">
        <v>19</v>
      </c>
    </row>
    <row r="15" spans="1:2" x14ac:dyDescent="0.25">
      <c r="A15" s="28" t="s">
        <v>800</v>
      </c>
      <c r="B15" s="28">
        <v>19</v>
      </c>
    </row>
    <row r="16" spans="1:2" x14ac:dyDescent="0.25">
      <c r="A16" s="28" t="s">
        <v>800</v>
      </c>
      <c r="B16" s="28">
        <v>19</v>
      </c>
    </row>
    <row r="17" spans="1:2" x14ac:dyDescent="0.25">
      <c r="A17" s="28" t="s">
        <v>800</v>
      </c>
      <c r="B17" s="28">
        <v>19</v>
      </c>
    </row>
    <row r="18" spans="1:2" x14ac:dyDescent="0.25">
      <c r="A18" s="28" t="s">
        <v>800</v>
      </c>
      <c r="B18" s="28">
        <v>19</v>
      </c>
    </row>
    <row r="19" spans="1:2" x14ac:dyDescent="0.25">
      <c r="A19" s="28" t="s">
        <v>800</v>
      </c>
      <c r="B19" s="28">
        <v>19</v>
      </c>
    </row>
    <row r="20" spans="1:2" x14ac:dyDescent="0.25">
      <c r="A20" s="28" t="s">
        <v>800</v>
      </c>
      <c r="B20" s="28">
        <v>19</v>
      </c>
    </row>
    <row r="21" spans="1:2" x14ac:dyDescent="0.25">
      <c r="A21" s="28" t="s">
        <v>800</v>
      </c>
      <c r="B21" s="28">
        <v>19</v>
      </c>
    </row>
    <row r="22" spans="1:2" x14ac:dyDescent="0.25">
      <c r="A22" s="28" t="s">
        <v>800</v>
      </c>
      <c r="B22" s="28">
        <v>19</v>
      </c>
    </row>
    <row r="23" spans="1:2" x14ac:dyDescent="0.25">
      <c r="A23" s="28" t="s">
        <v>801</v>
      </c>
      <c r="B23" s="28" t="s">
        <v>802</v>
      </c>
    </row>
    <row r="24" spans="1:2" x14ac:dyDescent="0.25">
      <c r="A24" s="28" t="s">
        <v>801</v>
      </c>
      <c r="B24" s="28" t="s">
        <v>802</v>
      </c>
    </row>
    <row r="25" spans="1:2" x14ac:dyDescent="0.25">
      <c r="A25" s="28" t="s">
        <v>801</v>
      </c>
      <c r="B25" s="28" t="s">
        <v>802</v>
      </c>
    </row>
    <row r="26" spans="1:2" x14ac:dyDescent="0.25">
      <c r="A26" s="28" t="s">
        <v>803</v>
      </c>
      <c r="B26" s="28" t="s">
        <v>804</v>
      </c>
    </row>
    <row r="27" spans="1:2" x14ac:dyDescent="0.25">
      <c r="A27" s="28" t="s">
        <v>803</v>
      </c>
      <c r="B27" s="28" t="s">
        <v>804</v>
      </c>
    </row>
    <row r="28" spans="1:2" x14ac:dyDescent="0.25">
      <c r="A28" s="28" t="s">
        <v>805</v>
      </c>
      <c r="B28" s="28" t="s">
        <v>806</v>
      </c>
    </row>
    <row r="29" spans="1:2" x14ac:dyDescent="0.25">
      <c r="A29" s="28" t="s">
        <v>805</v>
      </c>
      <c r="B29" s="28" t="s">
        <v>806</v>
      </c>
    </row>
    <row r="30" spans="1:2" x14ac:dyDescent="0.25">
      <c r="A30" s="28" t="s">
        <v>807</v>
      </c>
      <c r="B30" s="28" t="s">
        <v>808</v>
      </c>
    </row>
    <row r="31" spans="1:2" x14ac:dyDescent="0.25">
      <c r="A31" s="28" t="s">
        <v>807</v>
      </c>
      <c r="B31" s="28" t="s">
        <v>808</v>
      </c>
    </row>
    <row r="32" spans="1:2" x14ac:dyDescent="0.25">
      <c r="A32" s="28" t="s">
        <v>809</v>
      </c>
      <c r="B32" s="28" t="s">
        <v>810</v>
      </c>
    </row>
    <row r="33" spans="1:2" x14ac:dyDescent="0.25">
      <c r="A33" s="28" t="s">
        <v>809</v>
      </c>
      <c r="B33" s="28" t="s">
        <v>810</v>
      </c>
    </row>
    <row r="34" spans="1:2" x14ac:dyDescent="0.25">
      <c r="A34" s="28" t="s">
        <v>809</v>
      </c>
      <c r="B34" s="28" t="s">
        <v>810</v>
      </c>
    </row>
    <row r="35" spans="1:2" x14ac:dyDescent="0.25">
      <c r="A35" s="28" t="s">
        <v>811</v>
      </c>
      <c r="B35" s="28">
        <v>38</v>
      </c>
    </row>
    <row r="36" spans="1:2" x14ac:dyDescent="0.25">
      <c r="A36" s="28" t="s">
        <v>811</v>
      </c>
      <c r="B36" s="28">
        <v>38</v>
      </c>
    </row>
    <row r="37" spans="1:2" x14ac:dyDescent="0.25">
      <c r="A37" s="28" t="s">
        <v>811</v>
      </c>
      <c r="B37" s="28">
        <v>38</v>
      </c>
    </row>
    <row r="38" spans="1:2" x14ac:dyDescent="0.25">
      <c r="A38" s="28" t="s">
        <v>811</v>
      </c>
      <c r="B38" s="28">
        <v>38</v>
      </c>
    </row>
    <row r="39" spans="1:2" x14ac:dyDescent="0.25">
      <c r="A39" s="28" t="s">
        <v>811</v>
      </c>
      <c r="B39" s="28">
        <v>38</v>
      </c>
    </row>
    <row r="40" spans="1:2" x14ac:dyDescent="0.25">
      <c r="A40" s="28" t="s">
        <v>812</v>
      </c>
      <c r="B40" s="28">
        <v>38</v>
      </c>
    </row>
    <row r="41" spans="1:2" x14ac:dyDescent="0.25">
      <c r="A41" s="28" t="s">
        <v>812</v>
      </c>
      <c r="B41" s="28">
        <v>38</v>
      </c>
    </row>
    <row r="42" spans="1:2" x14ac:dyDescent="0.25">
      <c r="A42" s="28" t="s">
        <v>812</v>
      </c>
      <c r="B42" s="28">
        <v>38</v>
      </c>
    </row>
    <row r="43" spans="1:2" x14ac:dyDescent="0.25">
      <c r="A43" s="28" t="s">
        <v>812</v>
      </c>
      <c r="B43" s="28">
        <v>38</v>
      </c>
    </row>
    <row r="44" spans="1:2" x14ac:dyDescent="0.25">
      <c r="A44" s="28" t="s">
        <v>812</v>
      </c>
      <c r="B44" s="28">
        <v>38</v>
      </c>
    </row>
    <row r="45" spans="1:2" x14ac:dyDescent="0.25">
      <c r="A45" s="28" t="s">
        <v>812</v>
      </c>
      <c r="B45" s="28">
        <v>38</v>
      </c>
    </row>
    <row r="46" spans="1:2" x14ac:dyDescent="0.25">
      <c r="A46" s="28" t="s">
        <v>812</v>
      </c>
      <c r="B46" s="28">
        <v>38</v>
      </c>
    </row>
    <row r="47" spans="1:2" x14ac:dyDescent="0.25">
      <c r="A47" s="28" t="s">
        <v>812</v>
      </c>
      <c r="B47" s="28">
        <v>38</v>
      </c>
    </row>
    <row r="48" spans="1:2" x14ac:dyDescent="0.25">
      <c r="A48" s="28" t="s">
        <v>812</v>
      </c>
      <c r="B48" s="28">
        <v>38</v>
      </c>
    </row>
    <row r="49" spans="1:2" x14ac:dyDescent="0.25">
      <c r="A49" s="28" t="s">
        <v>812</v>
      </c>
      <c r="B49" s="28">
        <v>38</v>
      </c>
    </row>
    <row r="50" spans="1:2" x14ac:dyDescent="0.25">
      <c r="A50" s="28" t="s">
        <v>813</v>
      </c>
      <c r="B50" s="28">
        <v>38</v>
      </c>
    </row>
    <row r="51" spans="1:2" x14ac:dyDescent="0.25">
      <c r="A51" s="28" t="s">
        <v>813</v>
      </c>
      <c r="B51" s="28">
        <v>38</v>
      </c>
    </row>
    <row r="52" spans="1:2" x14ac:dyDescent="0.25">
      <c r="A52" s="28" t="s">
        <v>813</v>
      </c>
      <c r="B52" s="28">
        <v>38</v>
      </c>
    </row>
    <row r="53" spans="1:2" x14ac:dyDescent="0.25">
      <c r="A53" s="28" t="s">
        <v>813</v>
      </c>
      <c r="B53" s="28">
        <v>38</v>
      </c>
    </row>
    <row r="54" spans="1:2" x14ac:dyDescent="0.25">
      <c r="A54" s="28" t="s">
        <v>813</v>
      </c>
      <c r="B54" s="28">
        <v>38</v>
      </c>
    </row>
    <row r="55" spans="1:2" x14ac:dyDescent="0.25">
      <c r="A55" s="28" t="s">
        <v>813</v>
      </c>
      <c r="B55" s="28">
        <v>38</v>
      </c>
    </row>
    <row r="56" spans="1:2" x14ac:dyDescent="0.25">
      <c r="A56" s="28" t="s">
        <v>813</v>
      </c>
      <c r="B56" s="28">
        <v>38</v>
      </c>
    </row>
    <row r="57" spans="1:2" x14ac:dyDescent="0.25">
      <c r="A57" s="28" t="s">
        <v>813</v>
      </c>
      <c r="B57" s="28">
        <v>38</v>
      </c>
    </row>
    <row r="58" spans="1:2" x14ac:dyDescent="0.25">
      <c r="A58" s="28" t="s">
        <v>813</v>
      </c>
      <c r="B58" s="28">
        <v>38</v>
      </c>
    </row>
    <row r="59" spans="1:2" x14ac:dyDescent="0.25">
      <c r="A59" s="28" t="s">
        <v>813</v>
      </c>
      <c r="B59" s="28">
        <v>38</v>
      </c>
    </row>
    <row r="60" spans="1:2" x14ac:dyDescent="0.25">
      <c r="A60" s="28" t="s">
        <v>813</v>
      </c>
      <c r="B60" s="28">
        <v>38</v>
      </c>
    </row>
    <row r="61" spans="1:2" x14ac:dyDescent="0.25">
      <c r="A61" s="28" t="s">
        <v>813</v>
      </c>
      <c r="B61" s="28">
        <v>38</v>
      </c>
    </row>
    <row r="62" spans="1:2" x14ac:dyDescent="0.25">
      <c r="A62" s="28" t="s">
        <v>813</v>
      </c>
      <c r="B62" s="28">
        <v>38</v>
      </c>
    </row>
    <row r="63" spans="1:2" x14ac:dyDescent="0.25">
      <c r="A63" s="28" t="s">
        <v>813</v>
      </c>
      <c r="B63" s="28">
        <v>38</v>
      </c>
    </row>
    <row r="64" spans="1:2" x14ac:dyDescent="0.25">
      <c r="A64" s="28" t="s">
        <v>813</v>
      </c>
      <c r="B64" s="28">
        <v>38</v>
      </c>
    </row>
    <row r="65" spans="1:2" x14ac:dyDescent="0.25">
      <c r="A65" s="28" t="s">
        <v>813</v>
      </c>
      <c r="B65" s="28">
        <v>38</v>
      </c>
    </row>
    <row r="66" spans="1:2" x14ac:dyDescent="0.25">
      <c r="A66" s="28" t="s">
        <v>813</v>
      </c>
      <c r="B66" s="28">
        <v>38</v>
      </c>
    </row>
    <row r="67" spans="1:2" x14ac:dyDescent="0.25">
      <c r="A67" s="28" t="s">
        <v>813</v>
      </c>
      <c r="B67" s="28">
        <v>38</v>
      </c>
    </row>
    <row r="68" spans="1:2" x14ac:dyDescent="0.25">
      <c r="A68" s="28" t="s">
        <v>813</v>
      </c>
      <c r="B68" s="28">
        <v>38</v>
      </c>
    </row>
    <row r="69" spans="1:2" x14ac:dyDescent="0.25">
      <c r="A69" s="28" t="s">
        <v>813</v>
      </c>
      <c r="B69" s="28">
        <v>38</v>
      </c>
    </row>
    <row r="70" spans="1:2" x14ac:dyDescent="0.25">
      <c r="A70" s="28" t="s">
        <v>814</v>
      </c>
      <c r="B70" s="28">
        <v>30</v>
      </c>
    </row>
    <row r="71" spans="1:2" x14ac:dyDescent="0.25">
      <c r="A71" s="28" t="s">
        <v>814</v>
      </c>
      <c r="B71" s="28">
        <v>30</v>
      </c>
    </row>
    <row r="72" spans="1:2" x14ac:dyDescent="0.25">
      <c r="A72" s="28" t="s">
        <v>814</v>
      </c>
      <c r="B72" s="28">
        <v>30</v>
      </c>
    </row>
    <row r="73" spans="1:2" x14ac:dyDescent="0.25">
      <c r="A73" s="28" t="s">
        <v>814</v>
      </c>
      <c r="B73" s="28">
        <v>30</v>
      </c>
    </row>
    <row r="74" spans="1:2" x14ac:dyDescent="0.25">
      <c r="A74" s="28" t="s">
        <v>814</v>
      </c>
      <c r="B74" s="28">
        <v>30</v>
      </c>
    </row>
    <row r="75" spans="1:2" x14ac:dyDescent="0.25">
      <c r="A75" s="28" t="s">
        <v>814</v>
      </c>
      <c r="B75" s="28">
        <v>30</v>
      </c>
    </row>
    <row r="76" spans="1:2" x14ac:dyDescent="0.25">
      <c r="A76" s="28" t="s">
        <v>814</v>
      </c>
      <c r="B76" s="28">
        <v>30</v>
      </c>
    </row>
    <row r="77" spans="1:2" x14ac:dyDescent="0.25">
      <c r="A77" s="28" t="s">
        <v>814</v>
      </c>
      <c r="B77" s="28">
        <v>30</v>
      </c>
    </row>
    <row r="78" spans="1:2" x14ac:dyDescent="0.25">
      <c r="A78" s="28" t="s">
        <v>814</v>
      </c>
      <c r="B78" s="28">
        <v>30</v>
      </c>
    </row>
    <row r="79" spans="1:2" x14ac:dyDescent="0.25">
      <c r="A79" s="28" t="s">
        <v>814</v>
      </c>
      <c r="B79" s="28">
        <v>30</v>
      </c>
    </row>
    <row r="80" spans="1:2" x14ac:dyDescent="0.25">
      <c r="A80" s="28" t="s">
        <v>814</v>
      </c>
      <c r="B80" s="28">
        <v>30</v>
      </c>
    </row>
    <row r="81" spans="1:2" x14ac:dyDescent="0.25">
      <c r="A81" s="28" t="s">
        <v>814</v>
      </c>
      <c r="B81" s="28">
        <v>30</v>
      </c>
    </row>
    <row r="82" spans="1:2" x14ac:dyDescent="0.25">
      <c r="A82" s="28" t="s">
        <v>814</v>
      </c>
      <c r="B82" s="28">
        <v>30</v>
      </c>
    </row>
    <row r="83" spans="1:2" x14ac:dyDescent="0.25">
      <c r="A83" s="28" t="s">
        <v>814</v>
      </c>
      <c r="B83" s="28">
        <v>30</v>
      </c>
    </row>
    <row r="84" spans="1:2" x14ac:dyDescent="0.25">
      <c r="A84" s="28" t="s">
        <v>814</v>
      </c>
      <c r="B84" s="28">
        <v>30</v>
      </c>
    </row>
    <row r="85" spans="1:2" x14ac:dyDescent="0.25">
      <c r="A85" s="28" t="s">
        <v>814</v>
      </c>
      <c r="B85" s="28">
        <v>30</v>
      </c>
    </row>
    <row r="86" spans="1:2" x14ac:dyDescent="0.25">
      <c r="A86" s="28" t="s">
        <v>814</v>
      </c>
      <c r="B86" s="28">
        <v>30</v>
      </c>
    </row>
    <row r="87" spans="1:2" x14ac:dyDescent="0.25">
      <c r="A87" s="28" t="s">
        <v>814</v>
      </c>
      <c r="B87" s="28">
        <v>30</v>
      </c>
    </row>
    <row r="88" spans="1:2" x14ac:dyDescent="0.25">
      <c r="A88" s="28" t="s">
        <v>814</v>
      </c>
      <c r="B88" s="28">
        <v>30</v>
      </c>
    </row>
    <row r="89" spans="1:2" x14ac:dyDescent="0.25">
      <c r="A89" s="28" t="s">
        <v>814</v>
      </c>
      <c r="B89" s="28">
        <v>30</v>
      </c>
    </row>
    <row r="90" spans="1:2" x14ac:dyDescent="0.25">
      <c r="A90" s="28" t="s">
        <v>815</v>
      </c>
      <c r="B90" s="28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Nguyên liệu</vt:lpstr>
      <vt:lpstr>Sheet2</vt:lpstr>
      <vt:lpstr>Sheet3</vt:lpstr>
      <vt:lpstr>Sheet5</vt:lpstr>
      <vt:lpstr>Copy of Sheet2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2022-03-06T13:16:28Z</dcterms:modified>
</cp:coreProperties>
</file>