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975" windowWidth="18315" windowHeight="7560" activeTab="2"/>
  </bookViews>
  <sheets>
    <sheet name="Walker" sheetId="1" r:id="rId1"/>
    <sheet name="Iridium" sheetId="4" r:id="rId2"/>
    <sheet name="Launch Vehicles" sheetId="5" r:id="rId3"/>
    <sheet name="Power" sheetId="6" r:id="rId4"/>
    <sheet name="Repeat track orbits" sheetId="7" r:id="rId5"/>
  </sheets>
  <definedNames>
    <definedName name="the_h1">'Launch Vehicles'!$Q$34:$Q$37</definedName>
    <definedName name="the_h2">'Launch Vehicles'!$S$34:$S$37</definedName>
    <definedName name="the_h3">'Launch Vehicles'!$V$7:$V$10</definedName>
    <definedName name="the_polar1">'Launch Vehicles'!$T$34:$T$37</definedName>
    <definedName name="the_polar2">'Launch Vehicles'!$Y$34:$Y$37</definedName>
    <definedName name="the_polar3">'Launch Vehicles'!$AB$34:$AB$37</definedName>
    <definedName name="the_polar4">'Launch Vehicles'!$Y$7:$Y$10</definedName>
    <definedName name="the_sso1">'Launch Vehicles'!$R$34:$R$37</definedName>
    <definedName name="the_sso3">'Launch Vehicles'!$W$7:$W$10</definedName>
    <definedName name="the_sso4">'Launch Vehicles'!$W$7:$W$10</definedName>
  </definedNames>
  <calcPr calcId="145621"/>
</workbook>
</file>

<file path=xl/calcChain.xml><?xml version="1.0" encoding="utf-8"?>
<calcChain xmlns="http://schemas.openxmlformats.org/spreadsheetml/2006/main">
  <c r="W29" i="5" l="1"/>
  <c r="Y29" i="5"/>
  <c r="X29" i="5"/>
  <c r="Y28" i="5"/>
  <c r="X28" i="5"/>
  <c r="W28" i="5"/>
  <c r="M50" i="5"/>
  <c r="M49" i="5"/>
  <c r="L50" i="5"/>
  <c r="L49" i="5"/>
  <c r="M48" i="5"/>
  <c r="L48" i="5"/>
  <c r="K49" i="5"/>
  <c r="K50" i="5"/>
  <c r="K48" i="5"/>
  <c r="K44" i="5" s="1"/>
  <c r="L33" i="5"/>
  <c r="L34" i="5"/>
  <c r="K43" i="5" l="1"/>
  <c r="K46" i="5"/>
  <c r="K45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" i="6"/>
  <c r="G23" i="6" l="1"/>
  <c r="G21" i="6" l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2" i="1"/>
  <c r="C28" i="5" l="1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27" i="5"/>
  <c r="D27" i="5" s="1"/>
  <c r="B22" i="5"/>
  <c r="AG3" i="4"/>
  <c r="AG4" i="4"/>
  <c r="AG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2" i="4"/>
  <c r="D34" i="5" l="1"/>
</calcChain>
</file>

<file path=xl/sharedStrings.xml><?xml version="1.0" encoding="utf-8"?>
<sst xmlns="http://schemas.openxmlformats.org/spreadsheetml/2006/main" count="1289" uniqueCount="101">
  <si>
    <t>NaN</t>
  </si>
  <si>
    <t>nplanes</t>
  </si>
  <si>
    <t>altitude</t>
  </si>
  <si>
    <t>inclination</t>
  </si>
  <si>
    <t>sensor_fov</t>
  </si>
  <si>
    <t>avg_revisit_time</t>
  </si>
  <si>
    <t>avg_revisit_time_tropics</t>
  </si>
  <si>
    <t>avg_revisit_time_NH</t>
  </si>
  <si>
    <t>avg_revisit_time_SH</t>
  </si>
  <si>
    <t>avg_revisit_time_cold regions</t>
  </si>
  <si>
    <t>avg_revisit_time_US</t>
  </si>
  <si>
    <t>nsat_per_plane</t>
  </si>
  <si>
    <t>notes</t>
  </si>
  <si>
    <t>single-sat calculations</t>
  </si>
  <si>
    <t>Iridium constellation</t>
  </si>
  <si>
    <t>single-plane calculations</t>
  </si>
  <si>
    <t>total nsats</t>
  </si>
  <si>
    <t>fov</t>
  </si>
  <si>
    <t>coeff avg</t>
  </si>
  <si>
    <t>exp avg</t>
  </si>
  <si>
    <t xml:space="preserve">R² = 1 </t>
  </si>
  <si>
    <r>
      <t>y = 41.835x</t>
    </r>
    <r>
      <rPr>
        <vertAlign val="superscript"/>
        <sz val="10"/>
        <color rgb="FF000000"/>
        <rFont val="Calibri"/>
        <family val="2"/>
        <scheme val="minor"/>
      </rPr>
      <t>-1.089</t>
    </r>
  </si>
  <si>
    <t xml:space="preserve">R² = 0.9915 </t>
  </si>
  <si>
    <r>
      <t>y = 340.46e</t>
    </r>
    <r>
      <rPr>
        <vertAlign val="superscript"/>
        <sz val="10"/>
        <color rgb="FF000000"/>
        <rFont val="Calibri"/>
        <family val="2"/>
        <scheme val="minor"/>
      </rPr>
      <t>-0.076x</t>
    </r>
  </si>
  <si>
    <t xml:space="preserve">R² = 0.9898 </t>
  </si>
  <si>
    <r>
      <t>y = 0.0001x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- 0.0021x - 1.1113</t>
    </r>
  </si>
  <si>
    <t>Ariane5-class</t>
  </si>
  <si>
    <t>Soyuz-class</t>
  </si>
  <si>
    <t>Vega-class</t>
  </si>
  <si>
    <t>Pegasus-class</t>
  </si>
  <si>
    <t>LEO</t>
  </si>
  <si>
    <t>LEO_POL_400</t>
  </si>
  <si>
    <t>SSO_400</t>
  </si>
  <si>
    <t>reliability</t>
  </si>
  <si>
    <t>cost ($M)</t>
  </si>
  <si>
    <t>length(m)</t>
  </si>
  <si>
    <t>diameter(m)</t>
  </si>
  <si>
    <t>GTO</t>
  </si>
  <si>
    <t>SSO_600</t>
  </si>
  <si>
    <t>SSO_800</t>
  </si>
  <si>
    <t>SSO_perf</t>
  </si>
  <si>
    <t>h</t>
  </si>
  <si>
    <t>Soyuz</t>
  </si>
  <si>
    <t>polar</t>
  </si>
  <si>
    <t>a</t>
  </si>
  <si>
    <t>diff</t>
  </si>
  <si>
    <t>Vega</t>
  </si>
  <si>
    <t>SSO</t>
  </si>
  <si>
    <t>LEO_0</t>
  </si>
  <si>
    <t>LEO_90</t>
  </si>
  <si>
    <t>Pegasus</t>
  </si>
  <si>
    <t>equat</t>
  </si>
  <si>
    <t>period(min)</t>
  </si>
  <si>
    <t>fraction of sunlight</t>
  </si>
  <si>
    <t>worst sun angle</t>
  </si>
  <si>
    <t>Orbit</t>
  </si>
  <si>
    <t>Fraction of sunlight</t>
  </si>
  <si>
    <t>Period</t>
  </si>
  <si>
    <t>Worst sun angle</t>
  </si>
  <si>
    <t>type</t>
  </si>
  <si>
    <t>raan</t>
  </si>
  <si>
    <t>GEO</t>
  </si>
  <si>
    <t>SSO-400-SSO-DD</t>
  </si>
  <si>
    <t>SSO-400-SSO-AM</t>
  </si>
  <si>
    <t>SSO-400-SSO-PM</t>
  </si>
  <si>
    <t>SSO-600-SSO-DD</t>
  </si>
  <si>
    <t>SSO-600-SSO-AM</t>
  </si>
  <si>
    <t>SSO-600-SSO-PM</t>
  </si>
  <si>
    <t>SSO-800-SSO-DD</t>
  </si>
  <si>
    <t>SSO-800-SSO-AM</t>
  </si>
  <si>
    <t>SSO-800-SSO-PM</t>
  </si>
  <si>
    <t>DD</t>
  </si>
  <si>
    <t>AM</t>
  </si>
  <si>
    <t>PM</t>
  </si>
  <si>
    <t>SSO-400-SSO-noon</t>
  </si>
  <si>
    <t>SSO-600-SSO-noon</t>
  </si>
  <si>
    <t>SSO-800-SSO-noon</t>
  </si>
  <si>
    <t>noon</t>
  </si>
  <si>
    <t>max eclipse orbits</t>
  </si>
  <si>
    <t>GEO-36000-equat-NA</t>
  </si>
  <si>
    <t>LEO-400-polar-NA</t>
  </si>
  <si>
    <t>LEO-600-polar-NA</t>
  </si>
  <si>
    <t>LEO-800-polar-NA</t>
  </si>
  <si>
    <t>LEO-275-polar-NA</t>
  </si>
  <si>
    <t>LEO-275-equat-NA</t>
  </si>
  <si>
    <t>NA</t>
  </si>
  <si>
    <t>LEO-1000-near-polar-NA</t>
  </si>
  <si>
    <t>LEO-1300-near-polar-NA</t>
  </si>
  <si>
    <t>LEO-600-near-polar-NA</t>
  </si>
  <si>
    <t>SSO-1000-SSO-AM</t>
  </si>
  <si>
    <t>LEO-600-equat-NA</t>
  </si>
  <si>
    <t>Delta family</t>
  </si>
  <si>
    <t>Delta-7320</t>
  </si>
  <si>
    <t>I = 90deg</t>
  </si>
  <si>
    <t>I = SSO</t>
  </si>
  <si>
    <t>Delta-7420</t>
  </si>
  <si>
    <t>Delta-7920</t>
  </si>
  <si>
    <t>I=90</t>
  </si>
  <si>
    <t>Minotaur IV +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</si>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</sst>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70" formatCode="0.0000E+0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164" fontId="0" fillId="33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64" fontId="0" fillId="34" borderId="0" xfId="0" applyNumberFormat="1" applyFill="1" applyAlignment="1">
      <alignment horizontal="center" vertical="center"/>
    </xf>
    <xf numFmtId="2" fontId="0" fillId="35" borderId="0" xfId="0" applyNumberFormat="1" applyFill="1" applyAlignment="1">
      <alignment horizontal="center" vertical="center"/>
    </xf>
    <xf numFmtId="164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34" borderId="0" xfId="1" applyNumberFormat="1" applyFont="1" applyFill="1" applyAlignment="1">
      <alignment horizontal="center" vertical="center"/>
    </xf>
    <xf numFmtId="2" fontId="0" fillId="34" borderId="0" xfId="0" applyNumberFormat="1" applyFill="1" applyAlignment="1">
      <alignment horizontal="center" vertical="center"/>
    </xf>
    <xf numFmtId="1" fontId="0" fillId="34" borderId="0" xfId="1" applyNumberFormat="1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164" fontId="0" fillId="33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1" fontId="0" fillId="35" borderId="0" xfId="0" applyNumberFormat="1" applyFill="1" applyAlignment="1">
      <alignment horizontal="center" vertical="center"/>
    </xf>
    <xf numFmtId="0" fontId="0" fillId="0" borderId="0" xfId="0"/>
    <xf numFmtId="164" fontId="0" fillId="0" borderId="0" xfId="0" applyNumberFormat="1" applyAlignment="1">
      <alignment horizontal="center" vertical="center"/>
    </xf>
    <xf numFmtId="164" fontId="18" fillId="35" borderId="0" xfId="0" applyNumberFormat="1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64" fontId="18" fillId="3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readingOrder="1"/>
    </xf>
    <xf numFmtId="9" fontId="0" fillId="0" borderId="0" xfId="43" applyFont="1"/>
    <xf numFmtId="1" fontId="0" fillId="0" borderId="0" xfId="0" applyNumberFormat="1"/>
    <xf numFmtId="0" fontId="14" fillId="0" borderId="0" xfId="0" applyFont="1"/>
    <xf numFmtId="9" fontId="14" fillId="0" borderId="0" xfId="0" applyNumberFormat="1" applyFont="1"/>
    <xf numFmtId="9" fontId="14" fillId="0" borderId="0" xfId="43" applyFont="1"/>
    <xf numFmtId="1" fontId="14" fillId="0" borderId="0" xfId="0" applyNumberFormat="1" applyFont="1"/>
    <xf numFmtId="0" fontId="0" fillId="0" borderId="0" xfId="0" applyAlignment="1">
      <alignment horizontal="center"/>
    </xf>
    <xf numFmtId="0" fontId="0" fillId="36" borderId="0" xfId="0" applyFill="1"/>
    <xf numFmtId="0" fontId="0" fillId="36" borderId="10" xfId="0" applyFill="1" applyBorder="1"/>
    <xf numFmtId="0" fontId="0" fillId="36" borderId="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14" xfId="0" applyFill="1" applyBorder="1"/>
    <xf numFmtId="0" fontId="16" fillId="36" borderId="15" xfId="0" applyFont="1" applyFill="1" applyBorder="1" applyAlignment="1">
      <alignment horizontal="center"/>
    </xf>
    <xf numFmtId="0" fontId="16" fillId="36" borderId="16" xfId="0" applyFont="1" applyFill="1" applyBorder="1" applyAlignment="1">
      <alignment horizontal="center"/>
    </xf>
    <xf numFmtId="0" fontId="16" fillId="36" borderId="17" xfId="0" applyFont="1" applyFill="1" applyBorder="1" applyAlignment="1">
      <alignment horizontal="center"/>
    </xf>
    <xf numFmtId="0" fontId="16" fillId="36" borderId="10" xfId="0" applyFont="1" applyFill="1" applyBorder="1"/>
    <xf numFmtId="0" fontId="16" fillId="36" borderId="0" xfId="0" applyFont="1" applyFill="1" applyBorder="1"/>
    <xf numFmtId="0" fontId="16" fillId="36" borderId="11" xfId="0" applyFont="1" applyFill="1" applyBorder="1"/>
    <xf numFmtId="0" fontId="0" fillId="0" borderId="0" xfId="0" applyFill="1"/>
    <xf numFmtId="0" fontId="21" fillId="36" borderId="15" xfId="0" applyFont="1" applyFill="1" applyBorder="1" applyAlignment="1">
      <alignment horizontal="center"/>
    </xf>
    <xf numFmtId="0" fontId="21" fillId="36" borderId="16" xfId="0" applyFont="1" applyFill="1" applyBorder="1" applyAlignment="1">
      <alignment horizontal="center"/>
    </xf>
    <xf numFmtId="170" fontId="0" fillId="0" borderId="0" xfId="0" applyNumberFormat="1"/>
    <xf numFmtId="0" fontId="16" fillId="37" borderId="15" xfId="0" applyFont="1" applyFill="1" applyBorder="1" applyAlignment="1">
      <alignment horizontal="center"/>
    </xf>
    <xf numFmtId="0" fontId="16" fillId="37" borderId="16" xfId="0" applyFont="1" applyFill="1" applyBorder="1" applyAlignment="1">
      <alignment horizontal="center"/>
    </xf>
    <xf numFmtId="0" fontId="16" fillId="37" borderId="17" xfId="0" applyFont="1" applyFill="1" applyBorder="1" applyAlignment="1">
      <alignment horizontal="center"/>
    </xf>
    <xf numFmtId="0" fontId="16" fillId="37" borderId="10" xfId="0" applyFont="1" applyFill="1" applyBorder="1"/>
    <xf numFmtId="0" fontId="16" fillId="37" borderId="0" xfId="0" applyFont="1" applyFill="1" applyBorder="1"/>
    <xf numFmtId="0" fontId="16" fillId="37" borderId="11" xfId="0" applyFont="1" applyFill="1" applyBorder="1"/>
    <xf numFmtId="0" fontId="0" fillId="37" borderId="10" xfId="0" applyFill="1" applyBorder="1"/>
    <xf numFmtId="0" fontId="0" fillId="37" borderId="0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/>
    <xf numFmtId="0" fontId="0" fillId="37" borderId="14" xfId="0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revisit</a:t>
            </a:r>
            <a:r>
              <a:rPr lang="en-US" baseline="0"/>
              <a:t> time </a:t>
            </a:r>
            <a:r>
              <a:rPr lang="en-US"/>
              <a:t>total nsats for Iridium,</a:t>
            </a:r>
            <a:r>
              <a:rPr lang="en-US" baseline="0"/>
              <a:t> </a:t>
            </a:r>
            <a:r>
              <a:rPr lang="en-US"/>
              <a:t>FOV = 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Iridium!$M$1</c:f>
              <c:strCache>
                <c:ptCount val="1"/>
                <c:pt idx="0">
                  <c:v>total nsats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35345145900096131"/>
                  <c:y val="-0.7375137841599982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avg y = 8.3854x</a:t>
                    </a:r>
                    <a:r>
                      <a:rPr lang="en-US" baseline="30000"/>
                      <a:t>-0.915</a:t>
                    </a:r>
                    <a:r>
                      <a:rPr lang="en-US" baseline="0"/>
                      <a:t>
R² = 0.9943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Iridium!$F$2:$F$109</c:f>
              <c:numCache>
                <c:formatCode>0.0</c:formatCode>
                <c:ptCount val="108"/>
                <c:pt idx="0">
                  <c:v>8.8613280807200905</c:v>
                </c:pt>
                <c:pt idx="1">
                  <c:v>4.4561564735772397</c:v>
                </c:pt>
                <c:pt idx="2">
                  <c:v>2.9795445199380581</c:v>
                </c:pt>
                <c:pt idx="3">
                  <c:v>2.2077353380274904</c:v>
                </c:pt>
                <c:pt idx="4">
                  <c:v>1.461213741773133</c:v>
                </c:pt>
                <c:pt idx="5">
                  <c:v>0.76612282205768389</c:v>
                </c:pt>
                <c:pt idx="6">
                  <c:v>4.5125078885985221</c:v>
                </c:pt>
                <c:pt idx="7">
                  <c:v>2.2354927015582651</c:v>
                </c:pt>
                <c:pt idx="8">
                  <c:v>1.4685443336236923</c:v>
                </c:pt>
                <c:pt idx="9">
                  <c:v>1.0848846745547831</c:v>
                </c:pt>
                <c:pt idx="10">
                  <c:v>0.69957510186798388</c:v>
                </c:pt>
                <c:pt idx="11">
                  <c:v>0.34945156867015065</c:v>
                </c:pt>
                <c:pt idx="12">
                  <c:v>3.006519992740996</c:v>
                </c:pt>
                <c:pt idx="13">
                  <c:v>1.4735587383855986</c:v>
                </c:pt>
                <c:pt idx="14">
                  <c:v>0.96551274124080544</c:v>
                </c:pt>
                <c:pt idx="15">
                  <c:v>0.70157885864305158</c:v>
                </c:pt>
                <c:pt idx="16">
                  <c:v>0.4467710005323271</c:v>
                </c:pt>
                <c:pt idx="17">
                  <c:v>0.21133856223383657</c:v>
                </c:pt>
                <c:pt idx="30">
                  <c:v>1.5979124794328277</c:v>
                </c:pt>
                <c:pt idx="31">
                  <c:v>0.76257841560201312</c:v>
                </c:pt>
                <c:pt idx="32">
                  <c:v>0.48303332704219859</c:v>
                </c:pt>
                <c:pt idx="33">
                  <c:v>0.34542018728222978</c:v>
                </c:pt>
                <c:pt idx="34">
                  <c:v>0.20557792465156749</c:v>
                </c:pt>
                <c:pt idx="35">
                  <c:v>7.9255395857529942E-2</c:v>
                </c:pt>
                <c:pt idx="36">
                  <c:v>131.69775854760528</c:v>
                </c:pt>
                <c:pt idx="37">
                  <c:v>81.947977306573591</c:v>
                </c:pt>
                <c:pt idx="38">
                  <c:v>53.261854482499452</c:v>
                </c:pt>
                <c:pt idx="39">
                  <c:v>46.768793386416732</c:v>
                </c:pt>
                <c:pt idx="40">
                  <c:v>28.934265382974505</c:v>
                </c:pt>
                <c:pt idx="41">
                  <c:v>16.580564637386175</c:v>
                </c:pt>
                <c:pt idx="42">
                  <c:v>75.989196529232018</c:v>
                </c:pt>
                <c:pt idx="43">
                  <c:v>42.293143433924747</c:v>
                </c:pt>
                <c:pt idx="44">
                  <c:v>28.939350948468032</c:v>
                </c:pt>
                <c:pt idx="45">
                  <c:v>22.416250318014409</c:v>
                </c:pt>
                <c:pt idx="46">
                  <c:v>15.105155815396561</c:v>
                </c:pt>
                <c:pt idx="47">
                  <c:v>9.0357110494096045</c:v>
                </c:pt>
                <c:pt idx="72">
                  <c:v>31.39032768348849</c:v>
                </c:pt>
                <c:pt idx="73">
                  <c:v>17.011521979287664</c:v>
                </c:pt>
                <c:pt idx="74">
                  <c:v>11.589247788424331</c:v>
                </c:pt>
                <c:pt idx="75">
                  <c:v>8.9892032871176717</c:v>
                </c:pt>
                <c:pt idx="76">
                  <c:v>5.5925203560694126</c:v>
                </c:pt>
                <c:pt idx="77">
                  <c:v>3.0623825118770625</c:v>
                </c:pt>
                <c:pt idx="78">
                  <c:v>16.314873933003717</c:v>
                </c:pt>
                <c:pt idx="79">
                  <c:v>8.340326820341275</c:v>
                </c:pt>
                <c:pt idx="80">
                  <c:v>5.5947093765755227</c:v>
                </c:pt>
                <c:pt idx="81">
                  <c:v>4.2043512073395366</c:v>
                </c:pt>
                <c:pt idx="82">
                  <c:v>3.3872814392179675</c:v>
                </c:pt>
                <c:pt idx="83">
                  <c:v>2.1057953092334505</c:v>
                </c:pt>
              </c:numCache>
            </c:numRef>
          </c:xVal>
          <c:yVal>
            <c:numRef>
              <c:f>Iridium!$M$2:$M$109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22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12</c:v>
                </c:pt>
                <c:pt idx="16">
                  <c:v>18</c:v>
                </c:pt>
                <c:pt idx="17">
                  <c:v>33</c:v>
                </c:pt>
                <c:pt idx="18">
                  <c:v>4</c:v>
                </c:pt>
                <c:pt idx="19">
                  <c:v>8</c:v>
                </c:pt>
                <c:pt idx="20">
                  <c:v>12</c:v>
                </c:pt>
                <c:pt idx="21">
                  <c:v>16</c:v>
                </c:pt>
                <c:pt idx="22">
                  <c:v>24</c:v>
                </c:pt>
                <c:pt idx="23">
                  <c:v>44</c:v>
                </c:pt>
                <c:pt idx="24">
                  <c:v>5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30</c:v>
                </c:pt>
                <c:pt idx="29">
                  <c:v>55</c:v>
                </c:pt>
                <c:pt idx="30">
                  <c:v>6</c:v>
                </c:pt>
                <c:pt idx="31">
                  <c:v>12</c:v>
                </c:pt>
                <c:pt idx="32">
                  <c:v>18</c:v>
                </c:pt>
                <c:pt idx="33">
                  <c:v>24</c:v>
                </c:pt>
                <c:pt idx="34">
                  <c:v>36</c:v>
                </c:pt>
                <c:pt idx="35">
                  <c:v>66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11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12</c:v>
                </c:pt>
                <c:pt idx="47">
                  <c:v>22</c:v>
                </c:pt>
                <c:pt idx="48">
                  <c:v>3</c:v>
                </c:pt>
                <c:pt idx="49">
                  <c:v>6</c:v>
                </c:pt>
                <c:pt idx="50">
                  <c:v>9</c:v>
                </c:pt>
                <c:pt idx="51">
                  <c:v>12</c:v>
                </c:pt>
                <c:pt idx="52">
                  <c:v>18</c:v>
                </c:pt>
                <c:pt idx="53">
                  <c:v>33</c:v>
                </c:pt>
                <c:pt idx="54">
                  <c:v>4</c:v>
                </c:pt>
                <c:pt idx="55">
                  <c:v>8</c:v>
                </c:pt>
                <c:pt idx="56">
                  <c:v>12</c:v>
                </c:pt>
                <c:pt idx="57">
                  <c:v>16</c:v>
                </c:pt>
                <c:pt idx="58">
                  <c:v>24</c:v>
                </c:pt>
                <c:pt idx="59">
                  <c:v>44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30</c:v>
                </c:pt>
                <c:pt idx="65">
                  <c:v>55</c:v>
                </c:pt>
                <c:pt idx="66">
                  <c:v>6</c:v>
                </c:pt>
                <c:pt idx="67">
                  <c:v>12</c:v>
                </c:pt>
                <c:pt idx="68">
                  <c:v>18</c:v>
                </c:pt>
                <c:pt idx="69">
                  <c:v>24</c:v>
                </c:pt>
                <c:pt idx="70">
                  <c:v>36</c:v>
                </c:pt>
                <c:pt idx="71">
                  <c:v>66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11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12</c:v>
                </c:pt>
                <c:pt idx="83">
                  <c:v>22</c:v>
                </c:pt>
                <c:pt idx="84">
                  <c:v>3</c:v>
                </c:pt>
                <c:pt idx="85">
                  <c:v>6</c:v>
                </c:pt>
                <c:pt idx="86">
                  <c:v>9</c:v>
                </c:pt>
                <c:pt idx="87">
                  <c:v>12</c:v>
                </c:pt>
                <c:pt idx="88">
                  <c:v>18</c:v>
                </c:pt>
                <c:pt idx="89">
                  <c:v>33</c:v>
                </c:pt>
                <c:pt idx="90">
                  <c:v>4</c:v>
                </c:pt>
                <c:pt idx="91">
                  <c:v>8</c:v>
                </c:pt>
                <c:pt idx="92">
                  <c:v>12</c:v>
                </c:pt>
                <c:pt idx="93">
                  <c:v>16</c:v>
                </c:pt>
                <c:pt idx="94">
                  <c:v>24</c:v>
                </c:pt>
                <c:pt idx="95">
                  <c:v>44</c:v>
                </c:pt>
                <c:pt idx="96">
                  <c:v>5</c:v>
                </c:pt>
                <c:pt idx="97">
                  <c:v>10</c:v>
                </c:pt>
                <c:pt idx="98">
                  <c:v>15</c:v>
                </c:pt>
                <c:pt idx="99">
                  <c:v>20</c:v>
                </c:pt>
                <c:pt idx="100">
                  <c:v>30</c:v>
                </c:pt>
                <c:pt idx="101">
                  <c:v>55</c:v>
                </c:pt>
                <c:pt idx="102">
                  <c:v>6</c:v>
                </c:pt>
                <c:pt idx="103">
                  <c:v>12</c:v>
                </c:pt>
                <c:pt idx="104">
                  <c:v>18</c:v>
                </c:pt>
                <c:pt idx="105">
                  <c:v>24</c:v>
                </c:pt>
                <c:pt idx="106">
                  <c:v>36</c:v>
                </c:pt>
                <c:pt idx="107">
                  <c:v>66</c:v>
                </c:pt>
              </c:numCache>
            </c:numRef>
          </c:yVal>
          <c:smooth val="0"/>
        </c:ser>
        <c:ser>
          <c:idx val="1"/>
          <c:order val="1"/>
          <c:tx>
            <c:v>tropical regions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34370952059105603"/>
                  <c:y val="-0.7299341125607097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trop y = 10.094x</a:t>
                    </a:r>
                    <a:r>
                      <a:rPr lang="en-US" baseline="30000"/>
                      <a:t>-0.919</a:t>
                    </a:r>
                    <a:r>
                      <a:rPr lang="en-US" baseline="0"/>
                      <a:t>
R² = 0.996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Iridium!$G$2:$G$109</c:f>
              <c:numCache>
                <c:formatCode>0.0</c:formatCode>
                <c:ptCount val="108"/>
                <c:pt idx="0">
                  <c:v>10.848037817331891</c:v>
                </c:pt>
                <c:pt idx="1">
                  <c:v>5.4737658908666011</c:v>
                </c:pt>
                <c:pt idx="2">
                  <c:v>3.6799928968896078</c:v>
                </c:pt>
                <c:pt idx="3">
                  <c:v>2.7226950687702272</c:v>
                </c:pt>
                <c:pt idx="4">
                  <c:v>1.8147252454153204</c:v>
                </c:pt>
                <c:pt idx="5">
                  <c:v>0.96008202624955097</c:v>
                </c:pt>
                <c:pt idx="6">
                  <c:v>5.5327810962783124</c:v>
                </c:pt>
                <c:pt idx="7">
                  <c:v>2.7527157151204591</c:v>
                </c:pt>
                <c:pt idx="8">
                  <c:v>1.8142089936174028</c:v>
                </c:pt>
                <c:pt idx="9">
                  <c:v>1.3456431917475713</c:v>
                </c:pt>
                <c:pt idx="10">
                  <c:v>0.87405321422150373</c:v>
                </c:pt>
                <c:pt idx="11">
                  <c:v>0.44504768878101392</c:v>
                </c:pt>
                <c:pt idx="12">
                  <c:v>3.6466075575332582</c:v>
                </c:pt>
                <c:pt idx="13">
                  <c:v>1.7977785643653361</c:v>
                </c:pt>
                <c:pt idx="14">
                  <c:v>1.1882215992448752</c:v>
                </c:pt>
                <c:pt idx="15">
                  <c:v>0.86568007056814122</c:v>
                </c:pt>
                <c:pt idx="16">
                  <c:v>0.55953469660194277</c:v>
                </c:pt>
                <c:pt idx="17">
                  <c:v>0.27303089266450925</c:v>
                </c:pt>
                <c:pt idx="30">
                  <c:v>1.8165196957029826</c:v>
                </c:pt>
                <c:pt idx="31">
                  <c:v>0.87503130438691146</c:v>
                </c:pt>
                <c:pt idx="32">
                  <c:v>0.55945813781014031</c:v>
                </c:pt>
                <c:pt idx="33">
                  <c:v>0.40214568320747934</c:v>
                </c:pt>
                <c:pt idx="34">
                  <c:v>0.24426702669902897</c:v>
                </c:pt>
                <c:pt idx="35">
                  <c:v>0.10087596682847905</c:v>
                </c:pt>
                <c:pt idx="36">
                  <c:v>152.59233867044281</c:v>
                </c:pt>
                <c:pt idx="37">
                  <c:v>97.923442834861333</c:v>
                </c:pt>
                <c:pt idx="38">
                  <c:v>63.591466787127011</c:v>
                </c:pt>
                <c:pt idx="39">
                  <c:v>56.67009641091326</c:v>
                </c:pt>
                <c:pt idx="40">
                  <c:v>34.842049501977691</c:v>
                </c:pt>
                <c:pt idx="41">
                  <c:v>20.136570316432969</c:v>
                </c:pt>
                <c:pt idx="42">
                  <c:v>88.426841772293884</c:v>
                </c:pt>
                <c:pt idx="43">
                  <c:v>50.044524932128745</c:v>
                </c:pt>
                <c:pt idx="44">
                  <c:v>34.884160636012254</c:v>
                </c:pt>
                <c:pt idx="45">
                  <c:v>26.675110957389425</c:v>
                </c:pt>
                <c:pt idx="46">
                  <c:v>18.284153492448723</c:v>
                </c:pt>
                <c:pt idx="47">
                  <c:v>10.298409222851491</c:v>
                </c:pt>
                <c:pt idx="72">
                  <c:v>38.032172849694398</c:v>
                </c:pt>
                <c:pt idx="73">
                  <c:v>20.059252406508481</c:v>
                </c:pt>
                <c:pt idx="74">
                  <c:v>13.402785514652999</c:v>
                </c:pt>
                <c:pt idx="75">
                  <c:v>10.295764110481837</c:v>
                </c:pt>
                <c:pt idx="76">
                  <c:v>6.816791882865874</c:v>
                </c:pt>
                <c:pt idx="77">
                  <c:v>3.7391287832614211</c:v>
                </c:pt>
                <c:pt idx="78">
                  <c:v>19.792125058432259</c:v>
                </c:pt>
                <c:pt idx="79">
                  <c:v>10.150656343042066</c:v>
                </c:pt>
                <c:pt idx="80">
                  <c:v>6.8205337414599123</c:v>
                </c:pt>
                <c:pt idx="81">
                  <c:v>5.1266884749190913</c:v>
                </c:pt>
                <c:pt idx="82">
                  <c:v>3.4286733818770254</c:v>
                </c:pt>
                <c:pt idx="83">
                  <c:v>1.86420995145631</c:v>
                </c:pt>
              </c:numCache>
            </c:numRef>
          </c:xVal>
          <c:yVal>
            <c:numRef>
              <c:f>Iridium!$M$2:$M$109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22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12</c:v>
                </c:pt>
                <c:pt idx="16">
                  <c:v>18</c:v>
                </c:pt>
                <c:pt idx="17">
                  <c:v>33</c:v>
                </c:pt>
                <c:pt idx="18">
                  <c:v>4</c:v>
                </c:pt>
                <c:pt idx="19">
                  <c:v>8</c:v>
                </c:pt>
                <c:pt idx="20">
                  <c:v>12</c:v>
                </c:pt>
                <c:pt idx="21">
                  <c:v>16</c:v>
                </c:pt>
                <c:pt idx="22">
                  <c:v>24</c:v>
                </c:pt>
                <c:pt idx="23">
                  <c:v>44</c:v>
                </c:pt>
                <c:pt idx="24">
                  <c:v>5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30</c:v>
                </c:pt>
                <c:pt idx="29">
                  <c:v>55</c:v>
                </c:pt>
                <c:pt idx="30">
                  <c:v>6</c:v>
                </c:pt>
                <c:pt idx="31">
                  <c:v>12</c:v>
                </c:pt>
                <c:pt idx="32">
                  <c:v>18</c:v>
                </c:pt>
                <c:pt idx="33">
                  <c:v>24</c:v>
                </c:pt>
                <c:pt idx="34">
                  <c:v>36</c:v>
                </c:pt>
                <c:pt idx="35">
                  <c:v>66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11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12</c:v>
                </c:pt>
                <c:pt idx="47">
                  <c:v>22</c:v>
                </c:pt>
                <c:pt idx="48">
                  <c:v>3</c:v>
                </c:pt>
                <c:pt idx="49">
                  <c:v>6</c:v>
                </c:pt>
                <c:pt idx="50">
                  <c:v>9</c:v>
                </c:pt>
                <c:pt idx="51">
                  <c:v>12</c:v>
                </c:pt>
                <c:pt idx="52">
                  <c:v>18</c:v>
                </c:pt>
                <c:pt idx="53">
                  <c:v>33</c:v>
                </c:pt>
                <c:pt idx="54">
                  <c:v>4</c:v>
                </c:pt>
                <c:pt idx="55">
                  <c:v>8</c:v>
                </c:pt>
                <c:pt idx="56">
                  <c:v>12</c:v>
                </c:pt>
                <c:pt idx="57">
                  <c:v>16</c:v>
                </c:pt>
                <c:pt idx="58">
                  <c:v>24</c:v>
                </c:pt>
                <c:pt idx="59">
                  <c:v>44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30</c:v>
                </c:pt>
                <c:pt idx="65">
                  <c:v>55</c:v>
                </c:pt>
                <c:pt idx="66">
                  <c:v>6</c:v>
                </c:pt>
                <c:pt idx="67">
                  <c:v>12</c:v>
                </c:pt>
                <c:pt idx="68">
                  <c:v>18</c:v>
                </c:pt>
                <c:pt idx="69">
                  <c:v>24</c:v>
                </c:pt>
                <c:pt idx="70">
                  <c:v>36</c:v>
                </c:pt>
                <c:pt idx="71">
                  <c:v>66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11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12</c:v>
                </c:pt>
                <c:pt idx="83">
                  <c:v>22</c:v>
                </c:pt>
                <c:pt idx="84">
                  <c:v>3</c:v>
                </c:pt>
                <c:pt idx="85">
                  <c:v>6</c:v>
                </c:pt>
                <c:pt idx="86">
                  <c:v>9</c:v>
                </c:pt>
                <c:pt idx="87">
                  <c:v>12</c:v>
                </c:pt>
                <c:pt idx="88">
                  <c:v>18</c:v>
                </c:pt>
                <c:pt idx="89">
                  <c:v>33</c:v>
                </c:pt>
                <c:pt idx="90">
                  <c:v>4</c:v>
                </c:pt>
                <c:pt idx="91">
                  <c:v>8</c:v>
                </c:pt>
                <c:pt idx="92">
                  <c:v>12</c:v>
                </c:pt>
                <c:pt idx="93">
                  <c:v>16</c:v>
                </c:pt>
                <c:pt idx="94">
                  <c:v>24</c:v>
                </c:pt>
                <c:pt idx="95">
                  <c:v>44</c:v>
                </c:pt>
                <c:pt idx="96">
                  <c:v>5</c:v>
                </c:pt>
                <c:pt idx="97">
                  <c:v>10</c:v>
                </c:pt>
                <c:pt idx="98">
                  <c:v>15</c:v>
                </c:pt>
                <c:pt idx="99">
                  <c:v>20</c:v>
                </c:pt>
                <c:pt idx="100">
                  <c:v>30</c:v>
                </c:pt>
                <c:pt idx="101">
                  <c:v>55</c:v>
                </c:pt>
                <c:pt idx="102">
                  <c:v>6</c:v>
                </c:pt>
                <c:pt idx="103">
                  <c:v>12</c:v>
                </c:pt>
                <c:pt idx="104">
                  <c:v>18</c:v>
                </c:pt>
                <c:pt idx="105">
                  <c:v>24</c:v>
                </c:pt>
                <c:pt idx="106">
                  <c:v>36</c:v>
                </c:pt>
                <c:pt idx="107">
                  <c:v>66</c:v>
                </c:pt>
              </c:numCache>
            </c:numRef>
          </c:yVal>
          <c:smooth val="0"/>
        </c:ser>
        <c:ser>
          <c:idx val="2"/>
          <c:order val="2"/>
          <c:tx>
            <c:v>cold regions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985043290498214"/>
                  <c:y val="-0.73246066976047242"/>
                </c:manualLayout>
              </c:layout>
              <c:numFmt formatCode="General" sourceLinked="0"/>
            </c:trendlineLbl>
          </c:trendline>
          <c:xVal>
            <c:numRef>
              <c:f>Iridium!$J$2:$J$109</c:f>
              <c:numCache>
                <c:formatCode>0.0</c:formatCode>
                <c:ptCount val="108"/>
                <c:pt idx="0">
                  <c:v>3.8947679753722797</c:v>
                </c:pt>
                <c:pt idx="1">
                  <c:v>1.9226372250859116</c:v>
                </c:pt>
                <c:pt idx="2">
                  <c:v>1.259833142898052</c:v>
                </c:pt>
                <c:pt idx="3">
                  <c:v>0.9277174284077887</c:v>
                </c:pt>
                <c:pt idx="4">
                  <c:v>0.59392119988545256</c:v>
                </c:pt>
                <c:pt idx="5">
                  <c:v>0.29023404495990834</c:v>
                </c:pt>
                <c:pt idx="6">
                  <c:v>2.0684616680985091</c:v>
                </c:pt>
                <c:pt idx="7">
                  <c:v>0.99727761454753749</c:v>
                </c:pt>
                <c:pt idx="8">
                  <c:v>0.63900834478808721</c:v>
                </c:pt>
                <c:pt idx="9">
                  <c:v>0.45940718785796086</c:v>
                </c:pt>
                <c:pt idx="10">
                  <c:v>0.27939912084765178</c:v>
                </c:pt>
                <c:pt idx="11">
                  <c:v>0.11939681271477667</c:v>
                </c:pt>
                <c:pt idx="12">
                  <c:v>1.5251921491981677</c:v>
                </c:pt>
                <c:pt idx="13">
                  <c:v>0.72150434135166075</c:v>
                </c:pt>
                <c:pt idx="14">
                  <c:v>0.45314561569301254</c:v>
                </c:pt>
                <c:pt idx="15">
                  <c:v>0.31846824742268054</c:v>
                </c:pt>
                <c:pt idx="16">
                  <c:v>0.18508442153493695</c:v>
                </c:pt>
                <c:pt idx="17">
                  <c:v>6.8455482531500605E-2</c:v>
                </c:pt>
                <c:pt idx="30">
                  <c:v>1.2154826646620842</c:v>
                </c:pt>
                <c:pt idx="31">
                  <c:v>0.56181636025200443</c:v>
                </c:pt>
                <c:pt idx="32">
                  <c:v>0.34366363402061861</c:v>
                </c:pt>
                <c:pt idx="33">
                  <c:v>0.23426469072164952</c:v>
                </c:pt>
                <c:pt idx="34">
                  <c:v>0.13457214490263456</c:v>
                </c:pt>
                <c:pt idx="35">
                  <c:v>3.9484786655211913E-2</c:v>
                </c:pt>
                <c:pt idx="36">
                  <c:v>75.558285351562532</c:v>
                </c:pt>
                <c:pt idx="37">
                  <c:v>42.738256821469925</c:v>
                </c:pt>
                <c:pt idx="38">
                  <c:v>26.57199636140049</c:v>
                </c:pt>
                <c:pt idx="39">
                  <c:v>23.080963903356476</c:v>
                </c:pt>
                <c:pt idx="40">
                  <c:v>13.883068645833339</c:v>
                </c:pt>
                <c:pt idx="41">
                  <c:v>7.7239450766782456</c:v>
                </c:pt>
                <c:pt idx="42">
                  <c:v>40.541795413773158</c:v>
                </c:pt>
                <c:pt idx="43">
                  <c:v>21.540254890046295</c:v>
                </c:pt>
                <c:pt idx="44">
                  <c:v>13.875410727719919</c:v>
                </c:pt>
                <c:pt idx="45">
                  <c:v>11.109624716435176</c:v>
                </c:pt>
                <c:pt idx="46">
                  <c:v>7.0959180584490689</c:v>
                </c:pt>
                <c:pt idx="47">
                  <c:v>7.3295292067583002</c:v>
                </c:pt>
                <c:pt idx="72">
                  <c:v>14.862542818287034</c:v>
                </c:pt>
                <c:pt idx="73">
                  <c:v>10.974680335051552</c:v>
                </c:pt>
                <c:pt idx="74">
                  <c:v>8.4970108161511941</c:v>
                </c:pt>
                <c:pt idx="75">
                  <c:v>7.247717333906075</c:v>
                </c:pt>
                <c:pt idx="76">
                  <c:v>2.5487664670138881</c:v>
                </c:pt>
                <c:pt idx="77">
                  <c:v>1.3811453457754634</c:v>
                </c:pt>
                <c:pt idx="78">
                  <c:v>7.5956496990740732</c:v>
                </c:pt>
                <c:pt idx="79">
                  <c:v>3.8264944126157423</c:v>
                </c:pt>
                <c:pt idx="80">
                  <c:v>2.5511514887152784</c:v>
                </c:pt>
                <c:pt idx="81">
                  <c:v>1.9094825839120373</c:v>
                </c:pt>
                <c:pt idx="82">
                  <c:v>4.7163112142038965</c:v>
                </c:pt>
                <c:pt idx="83">
                  <c:v>4.1340304338487979</c:v>
                </c:pt>
              </c:numCache>
            </c:numRef>
          </c:xVal>
          <c:yVal>
            <c:numRef>
              <c:f>Iridium!$M$2:$M$109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22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12</c:v>
                </c:pt>
                <c:pt idx="16">
                  <c:v>18</c:v>
                </c:pt>
                <c:pt idx="17">
                  <c:v>33</c:v>
                </c:pt>
                <c:pt idx="18">
                  <c:v>4</c:v>
                </c:pt>
                <c:pt idx="19">
                  <c:v>8</c:v>
                </c:pt>
                <c:pt idx="20">
                  <c:v>12</c:v>
                </c:pt>
                <c:pt idx="21">
                  <c:v>16</c:v>
                </c:pt>
                <c:pt idx="22">
                  <c:v>24</c:v>
                </c:pt>
                <c:pt idx="23">
                  <c:v>44</c:v>
                </c:pt>
                <c:pt idx="24">
                  <c:v>5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30</c:v>
                </c:pt>
                <c:pt idx="29">
                  <c:v>55</c:v>
                </c:pt>
                <c:pt idx="30">
                  <c:v>6</c:v>
                </c:pt>
                <c:pt idx="31">
                  <c:v>12</c:v>
                </c:pt>
                <c:pt idx="32">
                  <c:v>18</c:v>
                </c:pt>
                <c:pt idx="33">
                  <c:v>24</c:v>
                </c:pt>
                <c:pt idx="34">
                  <c:v>36</c:v>
                </c:pt>
                <c:pt idx="35">
                  <c:v>66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11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12</c:v>
                </c:pt>
                <c:pt idx="47">
                  <c:v>22</c:v>
                </c:pt>
                <c:pt idx="48">
                  <c:v>3</c:v>
                </c:pt>
                <c:pt idx="49">
                  <c:v>6</c:v>
                </c:pt>
                <c:pt idx="50">
                  <c:v>9</c:v>
                </c:pt>
                <c:pt idx="51">
                  <c:v>12</c:v>
                </c:pt>
                <c:pt idx="52">
                  <c:v>18</c:v>
                </c:pt>
                <c:pt idx="53">
                  <c:v>33</c:v>
                </c:pt>
                <c:pt idx="54">
                  <c:v>4</c:v>
                </c:pt>
                <c:pt idx="55">
                  <c:v>8</c:v>
                </c:pt>
                <c:pt idx="56">
                  <c:v>12</c:v>
                </c:pt>
                <c:pt idx="57">
                  <c:v>16</c:v>
                </c:pt>
                <c:pt idx="58">
                  <c:v>24</c:v>
                </c:pt>
                <c:pt idx="59">
                  <c:v>44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30</c:v>
                </c:pt>
                <c:pt idx="65">
                  <c:v>55</c:v>
                </c:pt>
                <c:pt idx="66">
                  <c:v>6</c:v>
                </c:pt>
                <c:pt idx="67">
                  <c:v>12</c:v>
                </c:pt>
                <c:pt idx="68">
                  <c:v>18</c:v>
                </c:pt>
                <c:pt idx="69">
                  <c:v>24</c:v>
                </c:pt>
                <c:pt idx="70">
                  <c:v>36</c:v>
                </c:pt>
                <c:pt idx="71">
                  <c:v>66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11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12</c:v>
                </c:pt>
                <c:pt idx="83">
                  <c:v>22</c:v>
                </c:pt>
                <c:pt idx="84">
                  <c:v>3</c:v>
                </c:pt>
                <c:pt idx="85">
                  <c:v>6</c:v>
                </c:pt>
                <c:pt idx="86">
                  <c:v>9</c:v>
                </c:pt>
                <c:pt idx="87">
                  <c:v>12</c:v>
                </c:pt>
                <c:pt idx="88">
                  <c:v>18</c:v>
                </c:pt>
                <c:pt idx="89">
                  <c:v>33</c:v>
                </c:pt>
                <c:pt idx="90">
                  <c:v>4</c:v>
                </c:pt>
                <c:pt idx="91">
                  <c:v>8</c:v>
                </c:pt>
                <c:pt idx="92">
                  <c:v>12</c:v>
                </c:pt>
                <c:pt idx="93">
                  <c:v>16</c:v>
                </c:pt>
                <c:pt idx="94">
                  <c:v>24</c:v>
                </c:pt>
                <c:pt idx="95">
                  <c:v>44</c:v>
                </c:pt>
                <c:pt idx="96">
                  <c:v>5</c:v>
                </c:pt>
                <c:pt idx="97">
                  <c:v>10</c:v>
                </c:pt>
                <c:pt idx="98">
                  <c:v>15</c:v>
                </c:pt>
                <c:pt idx="99">
                  <c:v>20</c:v>
                </c:pt>
                <c:pt idx="100">
                  <c:v>30</c:v>
                </c:pt>
                <c:pt idx="101">
                  <c:v>55</c:v>
                </c:pt>
                <c:pt idx="102">
                  <c:v>6</c:v>
                </c:pt>
                <c:pt idx="103">
                  <c:v>12</c:v>
                </c:pt>
                <c:pt idx="104">
                  <c:v>18</c:v>
                </c:pt>
                <c:pt idx="105">
                  <c:v>24</c:v>
                </c:pt>
                <c:pt idx="106">
                  <c:v>36</c:v>
                </c:pt>
                <c:pt idx="107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4160"/>
        <c:axId val="98605696"/>
      </c:scatterChart>
      <c:valAx>
        <c:axId val="9860416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98605696"/>
        <c:crosses val="autoZero"/>
        <c:crossBetween val="midCat"/>
      </c:valAx>
      <c:valAx>
        <c:axId val="9860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04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456313471938591"/>
          <c:y val="9.721229084845790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Vehicles'!$R$33</c:f>
              <c:strCache>
                <c:ptCount val="1"/>
                <c:pt idx="0">
                  <c:v>I = SSO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144290885159593"/>
                  <c:y val="-0.36072712752351688"/>
                </c:manualLayout>
              </c:layout>
              <c:numFmt formatCode="General" sourceLinked="0"/>
            </c:trendlineLbl>
          </c:trendline>
          <c:xVal>
            <c:numRef>
              <c:f>'Launch Vehicles'!$Q$34:$Q$37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'Launch Vehicles'!$R$34:$R$37</c:f>
              <c:numCache>
                <c:formatCode>General</c:formatCode>
                <c:ptCount val="4"/>
                <c:pt idx="0">
                  <c:v>1950</c:v>
                </c:pt>
                <c:pt idx="1">
                  <c:v>1800</c:v>
                </c:pt>
                <c:pt idx="2">
                  <c:v>1650</c:v>
                </c:pt>
                <c:pt idx="3">
                  <c:v>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89024"/>
        <c:axId val="120687232"/>
      </c:scatterChart>
      <c:valAx>
        <c:axId val="1206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687232"/>
        <c:crosses val="autoZero"/>
        <c:crossBetween val="midCat"/>
      </c:valAx>
      <c:valAx>
        <c:axId val="12068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8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082678646677586"/>
          <c:y val="6.994509035033127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Vehicles'!$T$33</c:f>
              <c:strCache>
                <c:ptCount val="1"/>
                <c:pt idx="0">
                  <c:v>I=90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9792620124476776"/>
                  <c:y val="-0.47570983863673777"/>
                </c:manualLayout>
              </c:layout>
              <c:numFmt formatCode="General" sourceLinked="0"/>
            </c:trendlineLbl>
          </c:trendline>
          <c:xVal>
            <c:numRef>
              <c:f>'Launch Vehicles'!$S$34:$S$37</c:f>
              <c:numCache>
                <c:formatCode>General</c:formatCode>
                <c:ptCount val="4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xVal>
          <c:yVal>
            <c:numRef>
              <c:f>'Launch Vehicles'!$T$34:$T$37</c:f>
              <c:numCache>
                <c:formatCode>General</c:formatCode>
                <c:ptCount val="4"/>
                <c:pt idx="0">
                  <c:v>2200</c:v>
                </c:pt>
                <c:pt idx="1">
                  <c:v>1250</c:v>
                </c:pt>
                <c:pt idx="2">
                  <c:v>750</c:v>
                </c:pt>
                <c:pt idx="3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1424"/>
        <c:axId val="104389632"/>
      </c:scatterChart>
      <c:valAx>
        <c:axId val="10439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9632"/>
        <c:crosses val="autoZero"/>
        <c:crossBetween val="midCat"/>
      </c:valAx>
      <c:valAx>
        <c:axId val="1043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9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251493617488946"/>
          <c:y val="8.311072311564431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Vehicles'!$W$33</c:f>
              <c:strCache>
                <c:ptCount val="1"/>
                <c:pt idx="0">
                  <c:v>I = SSO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092926808817963"/>
                  <c:y val="-0.3297355770174637"/>
                </c:manualLayout>
              </c:layout>
              <c:numFmt formatCode="General" sourceLinked="0"/>
            </c:trendlineLbl>
          </c:trendline>
          <c:xVal>
            <c:numRef>
              <c:f>'Launch Vehicles'!$V$34:$V$37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'Launch Vehicles'!$W$34:$W$37</c:f>
              <c:numCache>
                <c:formatCode>General</c:formatCode>
                <c:ptCount val="4"/>
                <c:pt idx="0">
                  <c:v>2350</c:v>
                </c:pt>
                <c:pt idx="1">
                  <c:v>2200</c:v>
                </c:pt>
                <c:pt idx="2">
                  <c:v>2025</c:v>
                </c:pt>
                <c:pt idx="3">
                  <c:v>1850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4704"/>
        <c:axId val="58503168"/>
      </c:scatterChart>
      <c:valAx>
        <c:axId val="585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503168"/>
        <c:crosses val="autoZero"/>
        <c:crossBetween val="midCat"/>
      </c:valAx>
      <c:valAx>
        <c:axId val="585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04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802387092369917"/>
          <c:y val="8.662024185462804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Vehicles'!$Y$33</c:f>
              <c:strCache>
                <c:ptCount val="1"/>
                <c:pt idx="0">
                  <c:v>I=90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8016535776431956"/>
                  <c:y val="-0.50484482245123918"/>
                </c:manualLayout>
              </c:layout>
              <c:numFmt formatCode="General" sourceLinked="0"/>
            </c:trendlineLbl>
          </c:trendline>
          <c:xVal>
            <c:numRef>
              <c:f>'Launch Vehicles'!$X$34:$X$37</c:f>
              <c:numCache>
                <c:formatCode>General</c:formatCode>
                <c:ptCount val="4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xVal>
          <c:yVal>
            <c:numRef>
              <c:f>'Launch Vehicles'!$Y$34:$Y$37</c:f>
              <c:numCache>
                <c:formatCode>General</c:formatCode>
                <c:ptCount val="4"/>
                <c:pt idx="0">
                  <c:v>2500</c:v>
                </c:pt>
                <c:pt idx="1">
                  <c:v>1500</c:v>
                </c:pt>
                <c:pt idx="2">
                  <c:v>950</c:v>
                </c:pt>
                <c:pt idx="3">
                  <c:v>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89024"/>
        <c:axId val="100683136"/>
      </c:scatterChart>
      <c:valAx>
        <c:axId val="1006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83136"/>
        <c:crosses val="autoZero"/>
        <c:crossBetween val="midCat"/>
      </c:valAx>
      <c:valAx>
        <c:axId val="1006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8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354166666666667"/>
          <c:y val="7.100591715976331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Vehicles'!$AD$33</c:f>
              <c:strCache>
                <c:ptCount val="1"/>
                <c:pt idx="0">
                  <c:v>I = SSO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767093175853018"/>
                  <c:y val="-0.28463557439935394"/>
                </c:manualLayout>
              </c:layout>
              <c:numFmt formatCode="General" sourceLinked="0"/>
            </c:trendlineLbl>
          </c:trendline>
          <c:xVal>
            <c:numRef>
              <c:f>'Launch Vehicles'!$AC$34:$AC$37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'Launch Vehicles'!$AD$34:$AD$37</c:f>
              <c:numCache>
                <c:formatCode>General</c:formatCode>
                <c:ptCount val="4"/>
                <c:pt idx="0">
                  <c:v>3750</c:v>
                </c:pt>
                <c:pt idx="1">
                  <c:v>3500</c:v>
                </c:pt>
                <c:pt idx="2">
                  <c:v>3250</c:v>
                </c:pt>
                <c:pt idx="3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6336"/>
        <c:axId val="106764544"/>
      </c:scatterChart>
      <c:valAx>
        <c:axId val="1067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764544"/>
        <c:crosses val="autoZero"/>
        <c:crossBetween val="midCat"/>
      </c:valAx>
      <c:valAx>
        <c:axId val="1067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6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60449167865582"/>
          <c:y val="6.650828036818705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Vehicles'!$AB$33</c:f>
              <c:strCache>
                <c:ptCount val="1"/>
                <c:pt idx="0">
                  <c:v>I = 90deg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8377614303032389"/>
                  <c:y val="-0.56448190165968126"/>
                </c:manualLayout>
              </c:layout>
              <c:numFmt formatCode="General" sourceLinked="0"/>
            </c:trendlineLbl>
          </c:trendline>
          <c:xVal>
            <c:numRef>
              <c:f>'Launch Vehicles'!$AA$34:$AA$37</c:f>
              <c:numCache>
                <c:formatCode>General</c:formatCode>
                <c:ptCount val="4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xVal>
          <c:yVal>
            <c:numRef>
              <c:f>'Launch Vehicles'!$AB$34:$AB$37</c:f>
              <c:numCache>
                <c:formatCode>General</c:formatCode>
                <c:ptCount val="4"/>
                <c:pt idx="0">
                  <c:v>4000</c:v>
                </c:pt>
                <c:pt idx="1">
                  <c:v>2450</c:v>
                </c:pt>
                <c:pt idx="2">
                  <c:v>1675</c:v>
                </c:pt>
                <c:pt idx="3">
                  <c:v>1225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9296"/>
        <c:axId val="101149312"/>
      </c:scatterChart>
      <c:valAx>
        <c:axId val="1011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49312"/>
        <c:crosses val="autoZero"/>
        <c:crossBetween val="midCat"/>
      </c:valAx>
      <c:valAx>
        <c:axId val="1011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5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86424097523148"/>
          <c:y val="6.77121619973488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Vehicles'!$W$6</c:f>
              <c:strCache>
                <c:ptCount val="1"/>
                <c:pt idx="0">
                  <c:v>I = SSO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601663603330775"/>
                  <c:y val="-0.29689717015146599"/>
                </c:manualLayout>
              </c:layout>
              <c:numFmt formatCode="General" sourceLinked="0"/>
            </c:trendlineLbl>
          </c:trendline>
          <c:xVal>
            <c:numRef>
              <c:f>'Launch Vehicles'!$V$7:$V$10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'Launch Vehicles'!$W$7:$W$10</c:f>
              <c:numCache>
                <c:formatCode>General</c:formatCode>
                <c:ptCount val="4"/>
                <c:pt idx="0">
                  <c:v>1180</c:v>
                </c:pt>
                <c:pt idx="1">
                  <c:v>1110</c:v>
                </c:pt>
                <c:pt idx="2">
                  <c:v>1050</c:v>
                </c:pt>
                <c:pt idx="3">
                  <c:v>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8512"/>
        <c:axId val="47615360"/>
      </c:scatterChart>
      <c:valAx>
        <c:axId val="1061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615360"/>
        <c:crosses val="autoZero"/>
        <c:crossBetween val="midCat"/>
      </c:valAx>
      <c:valAx>
        <c:axId val="476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2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134866844275623"/>
          <c:y val="4.967123768078342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Vehicles'!$Y$6</c:f>
              <c:strCache>
                <c:ptCount val="1"/>
                <c:pt idx="0">
                  <c:v>I=90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8363517790547593"/>
                  <c:y val="-0.47463018720581035"/>
                </c:manualLayout>
              </c:layout>
              <c:numFmt formatCode="General" sourceLinked="0"/>
            </c:trendlineLbl>
          </c:trendline>
          <c:xVal>
            <c:numRef>
              <c:f>'Launch Vehicles'!$X$7:$X$10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'Launch Vehicles'!$Y$7:$Y$10</c:f>
              <c:numCache>
                <c:formatCode>General</c:formatCode>
                <c:ptCount val="4"/>
                <c:pt idx="0">
                  <c:v>1225</c:v>
                </c:pt>
                <c:pt idx="1">
                  <c:v>1160</c:v>
                </c:pt>
                <c:pt idx="2">
                  <c:v>1100</c:v>
                </c:pt>
                <c:pt idx="3">
                  <c:v>1050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0736"/>
        <c:axId val="124179200"/>
      </c:scatterChart>
      <c:valAx>
        <c:axId val="1241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79200"/>
        <c:crosses val="autoZero"/>
        <c:crossBetween val="midCat"/>
      </c:valAx>
      <c:valAx>
        <c:axId val="1241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8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revisit time for Iridium, FOV =</a:t>
            </a:r>
            <a:r>
              <a:rPr lang="en-US" baseline="0"/>
              <a:t> 5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56638093369057729"/>
                  <c:y val="-0.70332098335255833"/>
                </c:manualLayout>
              </c:layout>
              <c:numFmt formatCode="General" sourceLinked="0"/>
            </c:trendlineLbl>
          </c:trendline>
          <c:xVal>
            <c:numRef>
              <c:f>Iridium!$F$38:$F$49</c:f>
              <c:numCache>
                <c:formatCode>0.0</c:formatCode>
                <c:ptCount val="12"/>
                <c:pt idx="0">
                  <c:v>131.69775854760528</c:v>
                </c:pt>
                <c:pt idx="1">
                  <c:v>81.947977306573591</c:v>
                </c:pt>
                <c:pt idx="2">
                  <c:v>53.261854482499452</c:v>
                </c:pt>
                <c:pt idx="3">
                  <c:v>46.768793386416732</c:v>
                </c:pt>
                <c:pt idx="4">
                  <c:v>28.934265382974505</c:v>
                </c:pt>
                <c:pt idx="5">
                  <c:v>16.580564637386175</c:v>
                </c:pt>
                <c:pt idx="6">
                  <c:v>75.989196529232018</c:v>
                </c:pt>
                <c:pt idx="7">
                  <c:v>42.293143433924747</c:v>
                </c:pt>
                <c:pt idx="8">
                  <c:v>28.939350948468032</c:v>
                </c:pt>
                <c:pt idx="9">
                  <c:v>22.416250318014409</c:v>
                </c:pt>
                <c:pt idx="10">
                  <c:v>15.105155815396561</c:v>
                </c:pt>
                <c:pt idx="11">
                  <c:v>9.0357110494096045</c:v>
                </c:pt>
              </c:numCache>
            </c:numRef>
          </c:xVal>
          <c:yVal>
            <c:numRef>
              <c:f>Iridium!$M$38:$M$49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39232"/>
        <c:axId val="98649216"/>
      </c:scatterChart>
      <c:valAx>
        <c:axId val="9863923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98649216"/>
        <c:crosses val="autoZero"/>
        <c:crossBetween val="midCat"/>
      </c:valAx>
      <c:valAx>
        <c:axId val="986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39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revisit time vs</a:t>
            </a:r>
            <a:r>
              <a:rPr lang="en-US" baseline="0"/>
              <a:t> nsats for Iridium, FOV = 25deg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FOV = 25deg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Iridium!$F$74:$F$85</c:f>
              <c:numCache>
                <c:formatCode>0.0</c:formatCode>
                <c:ptCount val="12"/>
                <c:pt idx="0">
                  <c:v>31.39032768348849</c:v>
                </c:pt>
                <c:pt idx="1">
                  <c:v>17.011521979287664</c:v>
                </c:pt>
                <c:pt idx="2">
                  <c:v>11.589247788424331</c:v>
                </c:pt>
                <c:pt idx="3">
                  <c:v>8.9892032871176717</c:v>
                </c:pt>
                <c:pt idx="4">
                  <c:v>5.5925203560694126</c:v>
                </c:pt>
                <c:pt idx="5">
                  <c:v>3.0623825118770625</c:v>
                </c:pt>
                <c:pt idx="6">
                  <c:v>16.314873933003717</c:v>
                </c:pt>
                <c:pt idx="7">
                  <c:v>8.340326820341275</c:v>
                </c:pt>
                <c:pt idx="8">
                  <c:v>5.5947093765755227</c:v>
                </c:pt>
                <c:pt idx="9">
                  <c:v>4.2043512073395366</c:v>
                </c:pt>
                <c:pt idx="10">
                  <c:v>3.3872814392179675</c:v>
                </c:pt>
                <c:pt idx="11">
                  <c:v>2.1057953092334505</c:v>
                </c:pt>
              </c:numCache>
            </c:numRef>
          </c:xVal>
          <c:yVal>
            <c:numRef>
              <c:f>Iridium!$M$74:$M$85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70464"/>
        <c:axId val="98672000"/>
      </c:scatterChart>
      <c:valAx>
        <c:axId val="986704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98672000"/>
        <c:crosses val="autoZero"/>
        <c:crossBetween val="midCat"/>
      </c:valAx>
      <c:valAx>
        <c:axId val="986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70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Iridium!$AE$1</c:f>
              <c:strCache>
                <c:ptCount val="1"/>
                <c:pt idx="0">
                  <c:v>coeff avg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442790901137358"/>
                  <c:y val="-0.53845806821766218"/>
                </c:manualLayout>
              </c:layout>
              <c:numFmt formatCode="General" sourceLinked="0"/>
            </c:trendlineLbl>
          </c:trendline>
          <c:xVal>
            <c:numRef>
              <c:f>Iridium!$AD$2:$AD$4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Iridium!$AE$2:$AE$4</c:f>
              <c:numCache>
                <c:formatCode>General</c:formatCode>
                <c:ptCount val="3"/>
                <c:pt idx="0">
                  <c:v>260.39999999999998</c:v>
                </c:pt>
                <c:pt idx="1">
                  <c:v>41.835000000000001</c:v>
                </c:pt>
                <c:pt idx="2">
                  <c:v>8.3854000000000006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0816"/>
        <c:axId val="99092352"/>
      </c:scatterChart>
      <c:valAx>
        <c:axId val="990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92352"/>
        <c:crosses val="autoZero"/>
        <c:crossBetween val="midCat"/>
      </c:valAx>
      <c:valAx>
        <c:axId val="990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9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Iridium!$AF$1</c:f>
              <c:strCache>
                <c:ptCount val="1"/>
                <c:pt idx="0">
                  <c:v>exp avg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Iridium!$AD$2:$AD$4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Iridium!$AF$2:$AF$4</c:f>
              <c:numCache>
                <c:formatCode>General</c:formatCode>
                <c:ptCount val="3"/>
                <c:pt idx="0">
                  <c:v>-1.119</c:v>
                </c:pt>
                <c:pt idx="1">
                  <c:v>-1.089</c:v>
                </c:pt>
                <c:pt idx="2">
                  <c:v>-0.91500000000000004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8464"/>
        <c:axId val="99132544"/>
      </c:scatterChart>
      <c:valAx>
        <c:axId val="991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132544"/>
        <c:crosses val="autoZero"/>
        <c:crossBetween val="midCat"/>
      </c:valAx>
      <c:valAx>
        <c:axId val="9913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18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Vehicles'!$C$1</c:f>
              <c:strCache>
                <c:ptCount val="1"/>
                <c:pt idx="0">
                  <c:v>SSO_400</c:v>
                </c:pt>
              </c:strCache>
            </c:strRef>
          </c:tx>
          <c:spPr>
            <a:ln w="28575">
              <a:noFill/>
            </a:ln>
          </c:spPr>
          <c:xVal>
            <c:strRef>
              <c:f>'Launch Vehicles'!$A$2:$A$5</c:f>
              <c:strCache>
                <c:ptCount val="4"/>
                <c:pt idx="0">
                  <c:v>Ariane5-class</c:v>
                </c:pt>
                <c:pt idx="1">
                  <c:v>Soyuz-class</c:v>
                </c:pt>
                <c:pt idx="2">
                  <c:v>Vega-class</c:v>
                </c:pt>
                <c:pt idx="3">
                  <c:v>Pegasus-class</c:v>
                </c:pt>
              </c:strCache>
            </c:strRef>
          </c:xVal>
          <c:yVal>
            <c:numRef>
              <c:f>'Launch Vehicles'!$C$2:$C$5</c:f>
              <c:numCache>
                <c:formatCode>General</c:formatCode>
                <c:ptCount val="4"/>
                <c:pt idx="0">
                  <c:v>20000</c:v>
                </c:pt>
                <c:pt idx="1">
                  <c:v>5250</c:v>
                </c:pt>
                <c:pt idx="2">
                  <c:v>1600</c:v>
                </c:pt>
                <c:pt idx="3">
                  <c:v>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'Launch Vehicles'!$D$1</c:f>
              <c:strCache>
                <c:ptCount val="1"/>
                <c:pt idx="0">
                  <c:v>SSO_600</c:v>
                </c:pt>
              </c:strCache>
            </c:strRef>
          </c:tx>
          <c:spPr>
            <a:ln w="28575">
              <a:noFill/>
            </a:ln>
          </c:spPr>
          <c:xVal>
            <c:strRef>
              <c:f>'Launch Vehicles'!$A$2:$A$5</c:f>
              <c:strCache>
                <c:ptCount val="4"/>
                <c:pt idx="0">
                  <c:v>Ariane5-class</c:v>
                </c:pt>
                <c:pt idx="1">
                  <c:v>Soyuz-class</c:v>
                </c:pt>
                <c:pt idx="2">
                  <c:v>Vega-class</c:v>
                </c:pt>
                <c:pt idx="3">
                  <c:v>Pegasus-class</c:v>
                </c:pt>
              </c:strCache>
            </c:strRef>
          </c:xVal>
          <c:yVal>
            <c:numRef>
              <c:f>'Launch Vehicles'!$D$2:$D$5</c:f>
              <c:numCache>
                <c:formatCode>General</c:formatCode>
                <c:ptCount val="4"/>
                <c:pt idx="0">
                  <c:v>15000</c:v>
                </c:pt>
                <c:pt idx="1">
                  <c:v>5000</c:v>
                </c:pt>
                <c:pt idx="2">
                  <c:v>1500</c:v>
                </c:pt>
                <c:pt idx="3">
                  <c:v>240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'Launch Vehicles'!$E$1</c:f>
              <c:strCache>
                <c:ptCount val="1"/>
                <c:pt idx="0">
                  <c:v>SSO_800</c:v>
                </c:pt>
              </c:strCache>
            </c:strRef>
          </c:tx>
          <c:spPr>
            <a:ln w="28575">
              <a:noFill/>
            </a:ln>
          </c:spPr>
          <c:xVal>
            <c:strRef>
              <c:f>'Launch Vehicles'!$A$2:$A$5</c:f>
              <c:strCache>
                <c:ptCount val="4"/>
                <c:pt idx="0">
                  <c:v>Ariane5-class</c:v>
                </c:pt>
                <c:pt idx="1">
                  <c:v>Soyuz-class</c:v>
                </c:pt>
                <c:pt idx="2">
                  <c:v>Vega-class</c:v>
                </c:pt>
                <c:pt idx="3">
                  <c:v>Pegasus-class</c:v>
                </c:pt>
              </c:strCache>
            </c:strRef>
          </c:xVal>
          <c:yVal>
            <c:numRef>
              <c:f>'Launch Vehicles'!$E$2:$E$5</c:f>
              <c:numCache>
                <c:formatCode>General</c:formatCode>
                <c:ptCount val="4"/>
                <c:pt idx="0">
                  <c:v>10000</c:v>
                </c:pt>
                <c:pt idx="1">
                  <c:v>4750</c:v>
                </c:pt>
                <c:pt idx="2">
                  <c:v>1350</c:v>
                </c:pt>
                <c:pt idx="3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8016"/>
        <c:axId val="105963904"/>
      </c:scatterChart>
      <c:valAx>
        <c:axId val="1059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963904"/>
        <c:crosses val="autoZero"/>
        <c:crossBetween val="midCat"/>
      </c:valAx>
      <c:valAx>
        <c:axId val="1059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5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Soyuz SSO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9499825021872265"/>
                  <c:y val="-0.5090376202974628"/>
                </c:manualLayout>
              </c:layout>
              <c:numFmt formatCode="General" sourceLinked="0"/>
            </c:trendlineLbl>
          </c:trendline>
          <c:xVal>
            <c:numRef>
              <c:f>'Launch Vehicles'!$A$27:$A$33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'Launch Vehicles'!$B$27:$B$33</c:f>
              <c:numCache>
                <c:formatCode>General</c:formatCode>
                <c:ptCount val="7"/>
                <c:pt idx="0">
                  <c:v>5030</c:v>
                </c:pt>
                <c:pt idx="1">
                  <c:v>5015</c:v>
                </c:pt>
                <c:pt idx="2">
                  <c:v>5000</c:v>
                </c:pt>
                <c:pt idx="3">
                  <c:v>4975</c:v>
                </c:pt>
                <c:pt idx="4">
                  <c:v>4950</c:v>
                </c:pt>
                <c:pt idx="5">
                  <c:v>4920</c:v>
                </c:pt>
                <c:pt idx="6">
                  <c:v>4880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4384"/>
        <c:axId val="105985920"/>
      </c:scatterChart>
      <c:valAx>
        <c:axId val="1059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85920"/>
        <c:crosses val="autoZero"/>
        <c:crossBetween val="midCat"/>
      </c:valAx>
      <c:valAx>
        <c:axId val="1059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Vega SSO and polar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'Launch Vehicles'!$O$6</c:f>
              <c:strCache>
                <c:ptCount val="1"/>
                <c:pt idx="0">
                  <c:v>LEO_0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13818897637795"/>
                  <c:y val="-0.23491360454943133"/>
                </c:manualLayout>
              </c:layout>
              <c:numFmt formatCode="General" sourceLinked="0"/>
            </c:trendlineLbl>
          </c:trendline>
          <c:xVal>
            <c:numRef>
              <c:f>'Launch Vehicles'!$N$7:$N$11</c:f>
              <c:numCache>
                <c:formatCode>General</c:formatCode>
                <c:ptCount val="5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1200</c:v>
                </c:pt>
                <c:pt idx="4">
                  <c:v>1500</c:v>
                </c:pt>
              </c:numCache>
            </c:numRef>
          </c:xVal>
          <c:yVal>
            <c:numRef>
              <c:f>'Launch Vehicles'!$O$7:$O$11</c:f>
              <c:numCache>
                <c:formatCode>General</c:formatCode>
                <c:ptCount val="5"/>
                <c:pt idx="0">
                  <c:v>2305</c:v>
                </c:pt>
                <c:pt idx="1">
                  <c:v>2185</c:v>
                </c:pt>
                <c:pt idx="2">
                  <c:v>2040</c:v>
                </c:pt>
                <c:pt idx="3">
                  <c:v>1710</c:v>
                </c:pt>
                <c:pt idx="4">
                  <c:v>1525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'Launch Vehicles'!$P$6</c:f>
              <c:strCache>
                <c:ptCount val="1"/>
                <c:pt idx="0">
                  <c:v>LEO_90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82633420822396"/>
                  <c:y val="0.23881634587343248"/>
                </c:manualLayout>
              </c:layout>
              <c:numFmt formatCode="General" sourceLinked="0"/>
            </c:trendlineLbl>
          </c:trendline>
          <c:xVal>
            <c:numRef>
              <c:f>'Launch Vehicles'!$N$7:$N$11</c:f>
              <c:numCache>
                <c:formatCode>General</c:formatCode>
                <c:ptCount val="5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1200</c:v>
                </c:pt>
                <c:pt idx="4">
                  <c:v>1500</c:v>
                </c:pt>
              </c:numCache>
            </c:numRef>
          </c:xVal>
          <c:yVal>
            <c:numRef>
              <c:f>'Launch Vehicles'!$P$7:$P$11</c:f>
              <c:numCache>
                <c:formatCode>General</c:formatCode>
                <c:ptCount val="5"/>
                <c:pt idx="0">
                  <c:v>1735</c:v>
                </c:pt>
                <c:pt idx="1">
                  <c:v>1630</c:v>
                </c:pt>
                <c:pt idx="2">
                  <c:v>1500</c:v>
                </c:pt>
                <c:pt idx="3">
                  <c:v>1215</c:v>
                </c:pt>
                <c:pt idx="4">
                  <c:v>1090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'Launch Vehicles'!$Q$6</c:f>
              <c:strCache>
                <c:ptCount val="1"/>
                <c:pt idx="0">
                  <c:v>SSO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160433070866143"/>
                  <c:y val="0.21512540099154273"/>
                </c:manualLayout>
              </c:layout>
              <c:numFmt formatCode="General" sourceLinked="0"/>
            </c:trendlineLbl>
          </c:trendline>
          <c:xVal>
            <c:numRef>
              <c:f>'Launch Vehicles'!$N$7:$N$11</c:f>
              <c:numCache>
                <c:formatCode>General</c:formatCode>
                <c:ptCount val="5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1200</c:v>
                </c:pt>
                <c:pt idx="4">
                  <c:v>1500</c:v>
                </c:pt>
              </c:numCache>
            </c:numRef>
          </c:xVal>
          <c:yVal>
            <c:numRef>
              <c:f>'Launch Vehicles'!$Q$7:$Q$11</c:f>
              <c:numCache>
                <c:formatCode>General</c:formatCode>
                <c:ptCount val="5"/>
                <c:pt idx="0">
                  <c:v>1680</c:v>
                </c:pt>
                <c:pt idx="1">
                  <c:v>1570</c:v>
                </c:pt>
                <c:pt idx="2">
                  <c:v>1420</c:v>
                </c:pt>
                <c:pt idx="3">
                  <c:v>1150</c:v>
                </c:pt>
                <c:pt idx="4">
                  <c:v>1050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6880"/>
        <c:axId val="106028416"/>
      </c:scatterChart>
      <c:valAx>
        <c:axId val="1060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28416"/>
        <c:crosses val="autoZero"/>
        <c:crossBetween val="midCat"/>
      </c:valAx>
      <c:valAx>
        <c:axId val="1060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26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6797900262467"/>
          <c:y val="0.26499416739574222"/>
          <c:w val="0.2615424321959755"/>
          <c:h val="0.50230314960629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8285214348206E-2"/>
          <c:y val="2.8252405949256341E-2"/>
          <c:w val="0.6187191601049868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'Launch Vehicles'!$I$30</c:f>
              <c:strCache>
                <c:ptCount val="1"/>
                <c:pt idx="0">
                  <c:v>90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020384951881013"/>
                  <c:y val="-0.39933982210557012"/>
                </c:manualLayout>
              </c:layout>
              <c:numFmt formatCode="General" sourceLinked="0"/>
            </c:trendlineLbl>
          </c:trendline>
          <c:xVal>
            <c:numRef>
              <c:f>'Launch Vehicles'!$H$31:$H$34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'Launch Vehicles'!$I$31:$I$34</c:f>
              <c:numCache>
                <c:formatCode>General</c:formatCode>
                <c:ptCount val="4"/>
                <c:pt idx="0">
                  <c:v>300</c:v>
                </c:pt>
                <c:pt idx="1">
                  <c:v>255</c:v>
                </c:pt>
                <c:pt idx="2">
                  <c:v>210</c:v>
                </c:pt>
                <c:pt idx="3">
                  <c:v>160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'Launch Vehicles'!$J$30</c:f>
              <c:strCache>
                <c:ptCount val="1"/>
                <c:pt idx="0">
                  <c:v>SSO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367607174103238"/>
                  <c:y val="0.28209354039078449"/>
                </c:manualLayout>
              </c:layout>
              <c:numFmt formatCode="General" sourceLinked="0"/>
            </c:trendlineLbl>
          </c:trendline>
          <c:xVal>
            <c:numRef>
              <c:f>'Launch Vehicles'!$H$31:$H$34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'Launch Vehicles'!$J$31:$J$34</c:f>
              <c:numCache>
                <c:formatCode>General</c:formatCode>
                <c:ptCount val="4"/>
                <c:pt idx="0">
                  <c:v>275</c:v>
                </c:pt>
                <c:pt idx="1">
                  <c:v>238</c:v>
                </c:pt>
                <c:pt idx="2">
                  <c:v>190</c:v>
                </c:pt>
                <c:pt idx="3">
                  <c:v>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'Launch Vehicles'!$K$30</c:f>
              <c:strCache>
                <c:ptCount val="1"/>
                <c:pt idx="0">
                  <c:v>equat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448818897637798E-2"/>
                  <c:y val="-0.24039406532516769"/>
                </c:manualLayout>
              </c:layout>
              <c:numFmt formatCode="General" sourceLinked="0"/>
            </c:trendlineLbl>
          </c:trendline>
          <c:xVal>
            <c:numRef>
              <c:f>'Launch Vehicles'!$H$31:$H$34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'Launch Vehicles'!$K$31:$K$34</c:f>
              <c:numCache>
                <c:formatCode>General</c:formatCode>
                <c:ptCount val="4"/>
                <c:pt idx="0">
                  <c:v>400</c:v>
                </c:pt>
                <c:pt idx="1">
                  <c:v>345</c:v>
                </c:pt>
                <c:pt idx="2">
                  <c:v>290</c:v>
                </c:pt>
                <c:pt idx="3">
                  <c:v>240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7056"/>
        <c:axId val="106407040"/>
      </c:scatterChart>
      <c:valAx>
        <c:axId val="1063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07040"/>
        <c:crosses val="autoZero"/>
        <c:crossBetween val="midCat"/>
      </c:valAx>
      <c:valAx>
        <c:axId val="1064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190501</xdr:colOff>
      <xdr:row>0</xdr:row>
      <xdr:rowOff>82261</xdr:rowOff>
    </xdr:from>
    <xdr:to>
      <xdr:col>28</xdr:col>
      <xdr:colOff>138546</xdr:colOff>
      <xdr:row>26</xdr:row>
      <xdr:rowOff>155864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179584</xdr:colOff>
      <xdr:row>27</xdr:row>
      <xdr:rowOff>27068</xdr:rowOff>
    </xdr:from>
    <xdr:to>
      <xdr:col>28</xdr:col>
      <xdr:colOff>238124</xdr:colOff>
      <xdr:row>53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210910</xdr:colOff>
      <xdr:row>53</xdr:row>
      <xdr:rowOff>136071</xdr:rowOff>
    </xdr:from>
    <xdr:to>
      <xdr:col>28</xdr:col>
      <xdr:colOff>261937</xdr:colOff>
      <xdr:row>78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68036</xdr:colOff>
      <xdr:row>8</xdr:row>
      <xdr:rowOff>136071</xdr:rowOff>
    </xdr:from>
    <xdr:to>
      <xdr:col>36</xdr:col>
      <xdr:colOff>353786</xdr:colOff>
      <xdr:row>23</xdr:row>
      <xdr:rowOff>27214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33618</xdr:colOff>
      <xdr:row>23</xdr:row>
      <xdr:rowOff>100853</xdr:rowOff>
    </xdr:from>
    <xdr:to>
      <xdr:col>36</xdr:col>
      <xdr:colOff>319368</xdr:colOff>
      <xdr:row>37</xdr:row>
      <xdr:rowOff>182496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9</xdr:row>
      <xdr:rowOff>57149</xdr:rowOff>
    </xdr:from>
    <xdr:to>
      <xdr:col>12</xdr:col>
      <xdr:colOff>28014</xdr:colOff>
      <xdr:row>23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252132</xdr:colOff>
      <xdr:row>7</xdr:row>
      <xdr:rowOff>146796</xdr:rowOff>
    </xdr:from>
    <xdr:to>
      <xdr:col>8</xdr:col>
      <xdr:colOff>330573</xdr:colOff>
      <xdr:row>22</xdr:row>
      <xdr:rowOff>32496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330573</xdr:colOff>
      <xdr:row>11</xdr:row>
      <xdr:rowOff>158002</xdr:rowOff>
    </xdr:from>
    <xdr:to>
      <xdr:col>15</xdr:col>
      <xdr:colOff>565897</xdr:colOff>
      <xdr:row>26</xdr:row>
      <xdr:rowOff>43702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135590</xdr:rowOff>
    </xdr:from>
    <xdr:to>
      <xdr:col>6</xdr:col>
      <xdr:colOff>638735</xdr:colOff>
      <xdr:row>44</xdr:row>
      <xdr:rowOff>21290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67235</xdr:colOff>
      <xdr:row>37</xdr:row>
      <xdr:rowOff>123263</xdr:rowOff>
    </xdr:from>
    <xdr:to>
      <xdr:col>21</xdr:col>
      <xdr:colOff>190500</xdr:colOff>
      <xdr:row>45</xdr:row>
      <xdr:rowOff>166966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44823</xdr:colOff>
      <xdr:row>46</xdr:row>
      <xdr:rowOff>12326</xdr:rowOff>
    </xdr:from>
    <xdr:to>
      <xdr:col>21</xdr:col>
      <xdr:colOff>217715</xdr:colOff>
      <xdr:row>54</xdr:row>
      <xdr:rowOff>122465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136072</xdr:colOff>
      <xdr:row>37</xdr:row>
      <xdr:rowOff>91169</xdr:rowOff>
    </xdr:from>
    <xdr:to>
      <xdr:col>26</xdr:col>
      <xdr:colOff>68035</xdr:colOff>
      <xdr:row>45</xdr:row>
      <xdr:rowOff>95251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285750</xdr:colOff>
      <xdr:row>45</xdr:row>
      <xdr:rowOff>131989</xdr:rowOff>
    </xdr:from>
    <xdr:to>
      <xdr:col>26</xdr:col>
      <xdr:colOff>95250</xdr:colOff>
      <xdr:row>54</xdr:row>
      <xdr:rowOff>176893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13607</xdr:colOff>
      <xdr:row>37</xdr:row>
      <xdr:rowOff>50346</xdr:rowOff>
    </xdr:from>
    <xdr:to>
      <xdr:col>31</xdr:col>
      <xdr:colOff>0</xdr:colOff>
      <xdr:row>45</xdr:row>
      <xdr:rowOff>136071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40821</xdr:colOff>
      <xdr:row>45</xdr:row>
      <xdr:rowOff>145596</xdr:rowOff>
    </xdr:from>
    <xdr:to>
      <xdr:col>31</xdr:col>
      <xdr:colOff>0</xdr:colOff>
      <xdr:row>54</xdr:row>
      <xdr:rowOff>149679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560294</xdr:colOff>
      <xdr:row>10</xdr:row>
      <xdr:rowOff>23530</xdr:rowOff>
    </xdr:from>
    <xdr:to>
      <xdr:col>26</xdr:col>
      <xdr:colOff>67235</xdr:colOff>
      <xdr:row>17</xdr:row>
      <xdr:rowOff>190499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571501</xdr:colOff>
      <xdr:row>18</xdr:row>
      <xdr:rowOff>1119</xdr:rowOff>
    </xdr:from>
    <xdr:to>
      <xdr:col>26</xdr:col>
      <xdr:colOff>0</xdr:colOff>
      <xdr:row>26</xdr:row>
      <xdr:rowOff>11206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9"/>
  <sheetViews>
    <sheetView topLeftCell="A73" zoomScale="55" zoomScaleNormal="55" workbookViewId="0">
      <selection activeCell="F193" sqref="F193"/>
    </sheetView>
  </sheetViews>
  <sheetFormatPr defaultRowHeight="15" x14ac:dyDescent="0.25"/>
  <cols>
    <col min="1" max="1" width="18.28515625" style="13" bestFit="1" customWidth="1"/>
    <col min="2" max="2" width="10.5703125" style="13" bestFit="1" customWidth="1"/>
    <col min="3" max="3" width="12.28515625" style="13" bestFit="1" customWidth="1"/>
    <col min="4" max="4" width="12.85546875" style="13" bestFit="1" customWidth="1"/>
    <col min="5" max="5" width="14.140625" style="13" bestFit="1" customWidth="1"/>
    <col min="6" max="6" width="19.42578125" style="11" bestFit="1" customWidth="1"/>
    <col min="7" max="7" width="27.7109375" style="11" bestFit="1" customWidth="1"/>
    <col min="8" max="8" width="23.85546875" style="11" bestFit="1" customWidth="1"/>
    <col min="9" max="9" width="23.5703125" style="11" bestFit="1" customWidth="1"/>
    <col min="10" max="10" width="32.85546875" style="11" bestFit="1" customWidth="1"/>
    <col min="11" max="11" width="23.85546875" style="11" bestFit="1" customWidth="1"/>
    <col min="12" max="14" width="23.85546875" style="11" customWidth="1"/>
    <col min="15" max="15" width="22.42578125" style="12" bestFit="1" customWidth="1"/>
    <col min="16" max="16384" width="9.140625" style="12"/>
  </cols>
  <sheetData>
    <row r="1" spans="1:15" x14ac:dyDescent="0.25">
      <c r="A1" s="13" t="s">
        <v>11</v>
      </c>
      <c r="B1" s="13" t="s">
        <v>1</v>
      </c>
      <c r="C1" s="13" t="s">
        <v>2</v>
      </c>
      <c r="D1" s="13" t="s">
        <v>3</v>
      </c>
      <c r="E1" s="13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52</v>
      </c>
      <c r="M1" s="11" t="s">
        <v>53</v>
      </c>
      <c r="N1" s="11" t="s">
        <v>54</v>
      </c>
      <c r="O1" s="12" t="s">
        <v>12</v>
      </c>
    </row>
    <row r="2" spans="1:15" x14ac:dyDescent="0.25">
      <c r="A2" s="19">
        <v>1</v>
      </c>
      <c r="B2" s="19">
        <v>1</v>
      </c>
      <c r="C2" s="19">
        <v>400</v>
      </c>
      <c r="D2" s="19">
        <v>30</v>
      </c>
      <c r="E2" s="19">
        <v>1</v>
      </c>
      <c r="F2" s="18">
        <v>270.98839568225497</v>
      </c>
      <c r="G2" s="18">
        <v>270.98839568225497</v>
      </c>
      <c r="H2" s="18" t="s">
        <v>0</v>
      </c>
      <c r="I2" s="18" t="s">
        <v>0</v>
      </c>
      <c r="J2" s="18" t="s">
        <v>0</v>
      </c>
      <c r="K2" s="18">
        <v>236.44427497010801</v>
      </c>
      <c r="L2" s="18">
        <f>2*PI()*SQRT((6378000+1000*C2)^3/398600000000000)/60</f>
        <v>92.557649577114574</v>
      </c>
      <c r="M2" s="18"/>
      <c r="N2" s="18"/>
      <c r="O2" s="10" t="s">
        <v>13</v>
      </c>
    </row>
    <row r="3" spans="1:15" x14ac:dyDescent="0.25">
      <c r="A3" s="19">
        <v>1</v>
      </c>
      <c r="B3" s="19">
        <v>1</v>
      </c>
      <c r="C3" s="19">
        <v>400</v>
      </c>
      <c r="D3" s="19">
        <v>30</v>
      </c>
      <c r="E3" s="19">
        <v>5</v>
      </c>
      <c r="F3" s="18">
        <v>125.290161347061</v>
      </c>
      <c r="G3" s="18">
        <v>127.17412937457</v>
      </c>
      <c r="H3" s="18" t="s">
        <v>0</v>
      </c>
      <c r="I3" s="18" t="s">
        <v>0</v>
      </c>
      <c r="J3" s="18" t="s">
        <v>0</v>
      </c>
      <c r="K3" s="18">
        <v>84.6200685967423</v>
      </c>
      <c r="L3" s="18">
        <f t="shared" ref="L3:L66" si="0">2*PI()*SQRT((6378000+1000*C3)^3/398600000000000)/60</f>
        <v>92.557649577114574</v>
      </c>
      <c r="M3" s="18"/>
      <c r="N3" s="18"/>
      <c r="O3" s="10" t="s">
        <v>13</v>
      </c>
    </row>
    <row r="4" spans="1:15" x14ac:dyDescent="0.25">
      <c r="A4" s="19">
        <v>1</v>
      </c>
      <c r="B4" s="19">
        <v>1</v>
      </c>
      <c r="C4" s="19">
        <v>400</v>
      </c>
      <c r="D4" s="19">
        <v>30</v>
      </c>
      <c r="E4" s="19">
        <v>10</v>
      </c>
      <c r="F4" s="18">
        <v>73.154364979501807</v>
      </c>
      <c r="G4" s="18">
        <v>73.348698939116105</v>
      </c>
      <c r="H4" s="18" t="s">
        <v>0</v>
      </c>
      <c r="I4" s="18" t="s">
        <v>0</v>
      </c>
      <c r="J4" s="18" t="s">
        <v>0</v>
      </c>
      <c r="K4" s="18">
        <v>49.7728883786815</v>
      </c>
      <c r="L4" s="18">
        <f t="shared" si="0"/>
        <v>92.557649577114574</v>
      </c>
      <c r="M4" s="18"/>
      <c r="N4" s="18"/>
      <c r="O4" s="10" t="s">
        <v>13</v>
      </c>
    </row>
    <row r="5" spans="1:15" x14ac:dyDescent="0.25">
      <c r="A5" s="19">
        <v>1</v>
      </c>
      <c r="B5" s="19">
        <v>1</v>
      </c>
      <c r="C5" s="19">
        <v>400</v>
      </c>
      <c r="D5" s="19">
        <v>30</v>
      </c>
      <c r="E5" s="19">
        <v>15</v>
      </c>
      <c r="F5" s="18">
        <v>51.080923032183897</v>
      </c>
      <c r="G5" s="18">
        <v>51.058752953311</v>
      </c>
      <c r="H5" s="18" t="s">
        <v>0</v>
      </c>
      <c r="I5" s="18" t="s">
        <v>0</v>
      </c>
      <c r="J5" s="18" t="s">
        <v>0</v>
      </c>
      <c r="K5" s="18">
        <v>32.573832034050497</v>
      </c>
      <c r="L5" s="18">
        <f t="shared" si="0"/>
        <v>92.557649577114574</v>
      </c>
      <c r="M5" s="18"/>
      <c r="N5" s="18"/>
      <c r="O5" s="10" t="s">
        <v>13</v>
      </c>
    </row>
    <row r="6" spans="1:15" x14ac:dyDescent="0.25">
      <c r="A6" s="19">
        <v>1</v>
      </c>
      <c r="B6" s="19">
        <v>1</v>
      </c>
      <c r="C6" s="19">
        <v>400</v>
      </c>
      <c r="D6" s="19">
        <v>30</v>
      </c>
      <c r="E6" s="19">
        <v>20</v>
      </c>
      <c r="F6" s="18">
        <v>38.719842655748899</v>
      </c>
      <c r="G6" s="18">
        <v>38.615672984194703</v>
      </c>
      <c r="H6" s="18" t="s">
        <v>0</v>
      </c>
      <c r="I6" s="18" t="s">
        <v>0</v>
      </c>
      <c r="J6" s="18" t="s">
        <v>0</v>
      </c>
      <c r="K6" s="18">
        <v>24.016166532291798</v>
      </c>
      <c r="L6" s="18">
        <f t="shared" si="0"/>
        <v>92.557649577114574</v>
      </c>
      <c r="M6" s="18"/>
      <c r="N6" s="18"/>
      <c r="O6" s="10" t="s">
        <v>13</v>
      </c>
    </row>
    <row r="7" spans="1:15" x14ac:dyDescent="0.25">
      <c r="A7" s="19">
        <v>1</v>
      </c>
      <c r="B7" s="19">
        <v>1</v>
      </c>
      <c r="C7" s="19">
        <v>400</v>
      </c>
      <c r="D7" s="19">
        <v>30</v>
      </c>
      <c r="E7" s="19">
        <v>25</v>
      </c>
      <c r="F7" s="18">
        <v>30.698859992093698</v>
      </c>
      <c r="G7" s="18">
        <v>30.5855940012496</v>
      </c>
      <c r="H7" s="18" t="s">
        <v>0</v>
      </c>
      <c r="I7" s="18" t="s">
        <v>0</v>
      </c>
      <c r="J7" s="18" t="s">
        <v>0</v>
      </c>
      <c r="K7" s="18">
        <v>17.8990854452192</v>
      </c>
      <c r="L7" s="18">
        <f t="shared" si="0"/>
        <v>92.557649577114574</v>
      </c>
      <c r="M7" s="18"/>
      <c r="N7" s="18"/>
      <c r="O7" s="10" t="s">
        <v>13</v>
      </c>
    </row>
    <row r="8" spans="1:15" x14ac:dyDescent="0.25">
      <c r="A8" s="19">
        <v>1</v>
      </c>
      <c r="B8" s="19">
        <v>1</v>
      </c>
      <c r="C8" s="19">
        <v>400</v>
      </c>
      <c r="D8" s="19">
        <v>30</v>
      </c>
      <c r="E8" s="19">
        <v>30</v>
      </c>
      <c r="F8" s="18">
        <v>24.888473933656201</v>
      </c>
      <c r="G8" s="18">
        <v>24.770009721987702</v>
      </c>
      <c r="H8" s="18" t="s">
        <v>0</v>
      </c>
      <c r="I8" s="18" t="s">
        <v>0</v>
      </c>
      <c r="J8" s="18" t="s">
        <v>0</v>
      </c>
      <c r="K8" s="18">
        <v>14.269291685823999</v>
      </c>
      <c r="L8" s="18">
        <f t="shared" si="0"/>
        <v>92.557649577114574</v>
      </c>
      <c r="M8" s="18"/>
      <c r="N8" s="18"/>
      <c r="O8" s="10" t="s">
        <v>13</v>
      </c>
    </row>
    <row r="9" spans="1:15" x14ac:dyDescent="0.25">
      <c r="A9" s="19">
        <v>1</v>
      </c>
      <c r="B9" s="19">
        <v>1</v>
      </c>
      <c r="C9" s="19">
        <v>400</v>
      </c>
      <c r="D9" s="19">
        <v>30</v>
      </c>
      <c r="E9" s="19">
        <v>35</v>
      </c>
      <c r="F9" s="18">
        <v>20.359369785803</v>
      </c>
      <c r="G9" s="18">
        <v>20.256148123091499</v>
      </c>
      <c r="H9" s="18" t="s">
        <v>0</v>
      </c>
      <c r="I9" s="18" t="s">
        <v>0</v>
      </c>
      <c r="J9" s="18" t="s">
        <v>0</v>
      </c>
      <c r="K9" s="18">
        <v>11.480548755196899</v>
      </c>
      <c r="L9" s="18">
        <f t="shared" si="0"/>
        <v>92.557649577114574</v>
      </c>
      <c r="M9" s="18"/>
      <c r="N9" s="18"/>
      <c r="O9" s="10" t="s">
        <v>13</v>
      </c>
    </row>
    <row r="10" spans="1:15" x14ac:dyDescent="0.25">
      <c r="A10" s="19">
        <v>1</v>
      </c>
      <c r="B10" s="19">
        <v>1</v>
      </c>
      <c r="C10" s="19">
        <v>400</v>
      </c>
      <c r="D10" s="19">
        <v>30</v>
      </c>
      <c r="E10" s="19">
        <v>40</v>
      </c>
      <c r="F10" s="18">
        <v>16.591674783792701</v>
      </c>
      <c r="G10" s="18">
        <v>16.505045529070699</v>
      </c>
      <c r="H10" s="18" t="s">
        <v>0</v>
      </c>
      <c r="I10" s="18" t="s">
        <v>0</v>
      </c>
      <c r="J10" s="18" t="s">
        <v>0</v>
      </c>
      <c r="K10" s="18">
        <v>8.3561029754192901</v>
      </c>
      <c r="L10" s="18">
        <f t="shared" si="0"/>
        <v>92.557649577114574</v>
      </c>
      <c r="M10" s="18"/>
      <c r="N10" s="18"/>
      <c r="O10" s="10" t="s">
        <v>13</v>
      </c>
    </row>
    <row r="11" spans="1:15" x14ac:dyDescent="0.25">
      <c r="A11" s="19">
        <v>1</v>
      </c>
      <c r="B11" s="19">
        <v>1</v>
      </c>
      <c r="C11" s="19">
        <v>400</v>
      </c>
      <c r="D11" s="19">
        <v>30</v>
      </c>
      <c r="E11" s="19">
        <v>45</v>
      </c>
      <c r="F11" s="18">
        <v>13.4517608475503</v>
      </c>
      <c r="G11" s="18">
        <v>13.365393764971801</v>
      </c>
      <c r="H11" s="18" t="s">
        <v>0</v>
      </c>
      <c r="I11" s="18" t="s">
        <v>0</v>
      </c>
      <c r="J11" s="18" t="s">
        <v>0</v>
      </c>
      <c r="K11" s="18">
        <v>6.6128516424447898</v>
      </c>
      <c r="L11" s="18">
        <f t="shared" si="0"/>
        <v>92.557649577114574</v>
      </c>
      <c r="M11" s="18"/>
      <c r="N11" s="18"/>
      <c r="O11" s="10" t="s">
        <v>13</v>
      </c>
    </row>
    <row r="12" spans="1:15" x14ac:dyDescent="0.25">
      <c r="A12" s="19">
        <v>1</v>
      </c>
      <c r="B12" s="19">
        <v>1</v>
      </c>
      <c r="C12" s="19">
        <v>400</v>
      </c>
      <c r="D12" s="19">
        <v>30</v>
      </c>
      <c r="E12" s="19">
        <v>50</v>
      </c>
      <c r="F12" s="18">
        <v>10.938534879917301</v>
      </c>
      <c r="G12" s="18">
        <v>10.8652182148754</v>
      </c>
      <c r="H12" s="18" t="s">
        <v>0</v>
      </c>
      <c r="I12" s="18" t="s">
        <v>0</v>
      </c>
      <c r="J12" s="18" t="s">
        <v>0</v>
      </c>
      <c r="K12" s="18">
        <v>6.09444251616668</v>
      </c>
      <c r="L12" s="18">
        <f t="shared" si="0"/>
        <v>92.557649577114574</v>
      </c>
      <c r="M12" s="18"/>
      <c r="N12" s="18"/>
      <c r="O12" s="10" t="s">
        <v>13</v>
      </c>
    </row>
    <row r="13" spans="1:15" x14ac:dyDescent="0.25">
      <c r="A13" s="19">
        <v>1</v>
      </c>
      <c r="B13" s="19">
        <v>1</v>
      </c>
      <c r="C13" s="19">
        <v>400</v>
      </c>
      <c r="D13" s="19">
        <v>30</v>
      </c>
      <c r="E13" s="19">
        <v>55</v>
      </c>
      <c r="F13" s="18">
        <v>8.5044491784667908</v>
      </c>
      <c r="G13" s="18">
        <v>8.4636016079193297</v>
      </c>
      <c r="H13" s="18" t="s">
        <v>0</v>
      </c>
      <c r="I13" s="18" t="s">
        <v>0</v>
      </c>
      <c r="J13" s="18" t="s">
        <v>0</v>
      </c>
      <c r="K13" s="18">
        <v>5.5852606835857497</v>
      </c>
      <c r="L13" s="18">
        <f t="shared" si="0"/>
        <v>92.557649577114574</v>
      </c>
      <c r="M13" s="18"/>
      <c r="N13" s="18"/>
      <c r="O13" s="10" t="s">
        <v>13</v>
      </c>
    </row>
    <row r="14" spans="1:15" x14ac:dyDescent="0.25">
      <c r="A14" s="19">
        <v>1</v>
      </c>
      <c r="B14" s="19">
        <v>1</v>
      </c>
      <c r="C14" s="19">
        <v>400</v>
      </c>
      <c r="D14" s="19">
        <v>60</v>
      </c>
      <c r="E14" s="19">
        <v>1</v>
      </c>
      <c r="F14" s="18">
        <v>295.60912769543</v>
      </c>
      <c r="G14" s="18">
        <v>301.488524748065</v>
      </c>
      <c r="H14" s="18">
        <v>279.466570774898</v>
      </c>
      <c r="I14" s="18">
        <v>281.59990777108601</v>
      </c>
      <c r="J14" s="18" t="s">
        <v>0</v>
      </c>
      <c r="K14" s="18">
        <v>298.06445254370198</v>
      </c>
      <c r="L14" s="18">
        <f t="shared" si="0"/>
        <v>92.557649577114574</v>
      </c>
      <c r="M14" s="18"/>
      <c r="N14" s="18"/>
      <c r="O14" s="10" t="s">
        <v>13</v>
      </c>
    </row>
    <row r="15" spans="1:15" x14ac:dyDescent="0.25">
      <c r="A15" s="19">
        <v>1</v>
      </c>
      <c r="B15" s="19">
        <v>1</v>
      </c>
      <c r="C15" s="19">
        <v>400</v>
      </c>
      <c r="D15" s="19">
        <v>60</v>
      </c>
      <c r="E15" s="19">
        <v>5</v>
      </c>
      <c r="F15" s="18">
        <v>190.89724697786701</v>
      </c>
      <c r="G15" s="18">
        <v>208.65238782884799</v>
      </c>
      <c r="H15" s="18">
        <v>170.771925297943</v>
      </c>
      <c r="I15" s="18">
        <v>171.46335968230801</v>
      </c>
      <c r="J15" s="18" t="s">
        <v>0</v>
      </c>
      <c r="K15" s="18">
        <v>182.81160879768899</v>
      </c>
      <c r="L15" s="18">
        <f t="shared" si="0"/>
        <v>92.557649577114574</v>
      </c>
      <c r="M15" s="18"/>
      <c r="N15" s="18"/>
      <c r="O15" s="10" t="s">
        <v>13</v>
      </c>
    </row>
    <row r="16" spans="1:15" x14ac:dyDescent="0.25">
      <c r="A16" s="19">
        <v>1</v>
      </c>
      <c r="B16" s="19">
        <v>1</v>
      </c>
      <c r="C16" s="19">
        <v>400</v>
      </c>
      <c r="D16" s="19">
        <v>60</v>
      </c>
      <c r="E16" s="19">
        <v>10</v>
      </c>
      <c r="F16" s="18">
        <v>135.58807735862101</v>
      </c>
      <c r="G16" s="18">
        <v>152.02628325228301</v>
      </c>
      <c r="H16" s="18">
        <v>113.390458603187</v>
      </c>
      <c r="I16" s="18">
        <v>113.485241896259</v>
      </c>
      <c r="J16" s="18" t="s">
        <v>0</v>
      </c>
      <c r="K16" s="18">
        <v>116.176897799925</v>
      </c>
      <c r="L16" s="18">
        <f t="shared" si="0"/>
        <v>92.557649577114574</v>
      </c>
      <c r="M16" s="18"/>
      <c r="N16" s="18"/>
      <c r="O16" s="10" t="s">
        <v>13</v>
      </c>
    </row>
    <row r="17" spans="1:15" x14ac:dyDescent="0.25">
      <c r="A17" s="19">
        <v>1</v>
      </c>
      <c r="B17" s="19">
        <v>1</v>
      </c>
      <c r="C17" s="19">
        <v>400</v>
      </c>
      <c r="D17" s="19">
        <v>60</v>
      </c>
      <c r="E17" s="19">
        <v>15</v>
      </c>
      <c r="F17" s="18">
        <v>99.656792382781006</v>
      </c>
      <c r="G17" s="18">
        <v>116.04090643401901</v>
      </c>
      <c r="H17" s="18">
        <v>76.343403527037296</v>
      </c>
      <c r="I17" s="18">
        <v>74.306031545049706</v>
      </c>
      <c r="J17" s="18" t="s">
        <v>0</v>
      </c>
      <c r="K17" s="18">
        <v>83.774098962313204</v>
      </c>
      <c r="L17" s="18">
        <f t="shared" si="0"/>
        <v>92.557649577114574</v>
      </c>
      <c r="M17" s="18"/>
      <c r="N17" s="18"/>
      <c r="O17" s="10" t="s">
        <v>13</v>
      </c>
    </row>
    <row r="18" spans="1:15" x14ac:dyDescent="0.25">
      <c r="A18" s="19">
        <v>1</v>
      </c>
      <c r="B18" s="19">
        <v>1</v>
      </c>
      <c r="C18" s="19">
        <v>400</v>
      </c>
      <c r="D18" s="19">
        <v>60</v>
      </c>
      <c r="E18" s="19">
        <v>20</v>
      </c>
      <c r="F18" s="18">
        <v>73.7122190303335</v>
      </c>
      <c r="G18" s="18">
        <v>88.720521153178296</v>
      </c>
      <c r="H18" s="18">
        <v>50.6259930830252</v>
      </c>
      <c r="I18" s="18">
        <v>51.472161108251598</v>
      </c>
      <c r="J18" s="18" t="s">
        <v>0</v>
      </c>
      <c r="K18" s="18">
        <v>57.745624624098603</v>
      </c>
      <c r="L18" s="18">
        <f t="shared" si="0"/>
        <v>92.557649577114574</v>
      </c>
      <c r="M18" s="18"/>
      <c r="N18" s="18"/>
      <c r="O18" s="10" t="s">
        <v>13</v>
      </c>
    </row>
    <row r="19" spans="1:15" x14ac:dyDescent="0.25">
      <c r="A19" s="19">
        <v>1</v>
      </c>
      <c r="B19" s="19">
        <v>1</v>
      </c>
      <c r="C19" s="19">
        <v>400</v>
      </c>
      <c r="D19" s="19">
        <v>60</v>
      </c>
      <c r="E19" s="19">
        <v>25</v>
      </c>
      <c r="F19" s="18">
        <v>55.002212452856298</v>
      </c>
      <c r="G19" s="18">
        <v>66.765887196987507</v>
      </c>
      <c r="H19" s="18">
        <v>36.852191488191799</v>
      </c>
      <c r="I19" s="18">
        <v>36.865751607533099</v>
      </c>
      <c r="J19" s="18" t="s">
        <v>0</v>
      </c>
      <c r="K19" s="18">
        <v>45.570451474401303</v>
      </c>
      <c r="L19" s="18">
        <f t="shared" si="0"/>
        <v>92.557649577114574</v>
      </c>
      <c r="M19" s="18"/>
      <c r="N19" s="18"/>
      <c r="O19" s="10" t="s">
        <v>13</v>
      </c>
    </row>
    <row r="20" spans="1:15" x14ac:dyDescent="0.25">
      <c r="A20" s="19">
        <v>1</v>
      </c>
      <c r="B20" s="19">
        <v>1</v>
      </c>
      <c r="C20" s="19">
        <v>400</v>
      </c>
      <c r="D20" s="19">
        <v>60</v>
      </c>
      <c r="E20" s="19">
        <v>30</v>
      </c>
      <c r="F20" s="18">
        <v>41.979263249341898</v>
      </c>
      <c r="G20" s="18">
        <v>50.397849954196602</v>
      </c>
      <c r="H20" s="18">
        <v>29.012637737475298</v>
      </c>
      <c r="I20" s="18">
        <v>29.218043729289601</v>
      </c>
      <c r="J20" s="18" t="s">
        <v>0</v>
      </c>
      <c r="K20" s="18">
        <v>37.2795280842182</v>
      </c>
      <c r="L20" s="18">
        <f t="shared" si="0"/>
        <v>92.557649577114574</v>
      </c>
      <c r="M20" s="18"/>
      <c r="N20" s="18"/>
      <c r="O20" s="10" t="s">
        <v>13</v>
      </c>
    </row>
    <row r="21" spans="1:15" x14ac:dyDescent="0.25">
      <c r="A21" s="19">
        <v>1</v>
      </c>
      <c r="B21" s="19">
        <v>1</v>
      </c>
      <c r="C21" s="19">
        <v>400</v>
      </c>
      <c r="D21" s="19">
        <v>60</v>
      </c>
      <c r="E21" s="19">
        <v>35</v>
      </c>
      <c r="F21" s="18">
        <v>33.541174468398502</v>
      </c>
      <c r="G21" s="18">
        <v>39.964374662514501</v>
      </c>
      <c r="H21" s="18">
        <v>23.635525632814101</v>
      </c>
      <c r="I21" s="18">
        <v>23.9644082322895</v>
      </c>
      <c r="J21" s="18" t="s">
        <v>0</v>
      </c>
      <c r="K21" s="18">
        <v>30.865892127772099</v>
      </c>
      <c r="L21" s="18">
        <f t="shared" si="0"/>
        <v>92.557649577114574</v>
      </c>
      <c r="M21" s="18"/>
      <c r="N21" s="18"/>
      <c r="O21" s="10" t="s">
        <v>13</v>
      </c>
    </row>
    <row r="22" spans="1:15" x14ac:dyDescent="0.25">
      <c r="A22" s="19">
        <v>1</v>
      </c>
      <c r="B22" s="19">
        <v>1</v>
      </c>
      <c r="C22" s="19">
        <v>400</v>
      </c>
      <c r="D22" s="19">
        <v>60</v>
      </c>
      <c r="E22" s="19">
        <v>40</v>
      </c>
      <c r="F22" s="18">
        <v>27.306871633098702</v>
      </c>
      <c r="G22" s="18">
        <v>32.371575328096</v>
      </c>
      <c r="H22" s="18">
        <v>19.735609039159499</v>
      </c>
      <c r="I22" s="18">
        <v>19.606461441855402</v>
      </c>
      <c r="J22" s="18" t="s">
        <v>0</v>
      </c>
      <c r="K22" s="18">
        <v>25.491752973641798</v>
      </c>
      <c r="L22" s="18">
        <f t="shared" si="0"/>
        <v>92.557649577114574</v>
      </c>
      <c r="M22" s="18"/>
      <c r="N22" s="18"/>
      <c r="O22" s="10" t="s">
        <v>13</v>
      </c>
    </row>
    <row r="23" spans="1:15" x14ac:dyDescent="0.25">
      <c r="A23" s="19">
        <v>1</v>
      </c>
      <c r="B23" s="19">
        <v>1</v>
      </c>
      <c r="C23" s="19">
        <v>400</v>
      </c>
      <c r="D23" s="19">
        <v>60</v>
      </c>
      <c r="E23" s="19">
        <v>45</v>
      </c>
      <c r="F23" s="18">
        <v>22.647935284749401</v>
      </c>
      <c r="G23" s="18">
        <v>26.964093263867301</v>
      </c>
      <c r="H23" s="18">
        <v>16.132556048262899</v>
      </c>
      <c r="I23" s="18">
        <v>16.120813911871299</v>
      </c>
      <c r="J23" s="18" t="s">
        <v>0</v>
      </c>
      <c r="K23" s="18">
        <v>20.883891766738099</v>
      </c>
      <c r="L23" s="18">
        <f t="shared" si="0"/>
        <v>92.557649577114574</v>
      </c>
      <c r="M23" s="18"/>
      <c r="N23" s="18"/>
      <c r="O23" s="10" t="s">
        <v>13</v>
      </c>
    </row>
    <row r="24" spans="1:15" x14ac:dyDescent="0.25">
      <c r="A24" s="19">
        <v>1</v>
      </c>
      <c r="B24" s="19">
        <v>1</v>
      </c>
      <c r="C24" s="19">
        <v>400</v>
      </c>
      <c r="D24" s="19">
        <v>60</v>
      </c>
      <c r="E24" s="19">
        <v>50</v>
      </c>
      <c r="F24" s="18">
        <v>18.394950792742801</v>
      </c>
      <c r="G24" s="18">
        <v>22.000732317351499</v>
      </c>
      <c r="H24" s="18">
        <v>12.924762881859101</v>
      </c>
      <c r="I24" s="18">
        <v>12.9859495206513</v>
      </c>
      <c r="J24" s="18" t="s">
        <v>0</v>
      </c>
      <c r="K24" s="18">
        <v>16.3078348893387</v>
      </c>
      <c r="L24" s="18">
        <f t="shared" si="0"/>
        <v>92.557649577114574</v>
      </c>
      <c r="M24" s="18"/>
      <c r="N24" s="18"/>
      <c r="O24" s="10" t="s">
        <v>13</v>
      </c>
    </row>
    <row r="25" spans="1:15" x14ac:dyDescent="0.25">
      <c r="A25" s="19">
        <v>1</v>
      </c>
      <c r="B25" s="19">
        <v>1</v>
      </c>
      <c r="C25" s="19">
        <v>400</v>
      </c>
      <c r="D25" s="19">
        <v>60</v>
      </c>
      <c r="E25" s="19">
        <v>55</v>
      </c>
      <c r="F25" s="18">
        <v>14.0016789152864</v>
      </c>
      <c r="G25" s="18">
        <v>16.664588423898799</v>
      </c>
      <c r="H25" s="18">
        <v>10.004615587583</v>
      </c>
      <c r="I25" s="18">
        <v>10.033433228963499</v>
      </c>
      <c r="J25" s="18" t="s">
        <v>0</v>
      </c>
      <c r="K25" s="18">
        <v>12.759720206955301</v>
      </c>
      <c r="L25" s="18">
        <f t="shared" si="0"/>
        <v>92.557649577114574</v>
      </c>
      <c r="M25" s="18"/>
      <c r="N25" s="18"/>
      <c r="O25" s="10" t="s">
        <v>13</v>
      </c>
    </row>
    <row r="26" spans="1:15" x14ac:dyDescent="0.25">
      <c r="A26" s="19">
        <v>1</v>
      </c>
      <c r="B26" s="19">
        <v>1</v>
      </c>
      <c r="C26" s="19">
        <v>400</v>
      </c>
      <c r="D26" s="19">
        <v>90</v>
      </c>
      <c r="E26" s="19">
        <v>1</v>
      </c>
      <c r="F26" s="18">
        <v>299.53432673539601</v>
      </c>
      <c r="G26" s="18">
        <v>294.415291480306</v>
      </c>
      <c r="H26" s="18">
        <v>303.66661369161102</v>
      </c>
      <c r="I26" s="18">
        <v>303.99994759943098</v>
      </c>
      <c r="J26" s="18">
        <v>263.38892758266502</v>
      </c>
      <c r="K26" s="18">
        <v>289.03218165941701</v>
      </c>
      <c r="L26" s="18">
        <f t="shared" si="0"/>
        <v>92.557649577114574</v>
      </c>
      <c r="M26" s="18"/>
      <c r="N26" s="18"/>
      <c r="O26" s="10" t="s">
        <v>13</v>
      </c>
    </row>
    <row r="27" spans="1:15" x14ac:dyDescent="0.25">
      <c r="A27" s="19">
        <v>1</v>
      </c>
      <c r="B27" s="19">
        <v>1</v>
      </c>
      <c r="C27" s="19">
        <v>400</v>
      </c>
      <c r="D27" s="19">
        <v>90</v>
      </c>
      <c r="E27" s="19">
        <v>5</v>
      </c>
      <c r="F27" s="18">
        <v>236.466112000696</v>
      </c>
      <c r="G27" s="18">
        <v>244.984181185735</v>
      </c>
      <c r="H27" s="18">
        <v>258.38983659520198</v>
      </c>
      <c r="I27" s="18">
        <v>259.82318194696899</v>
      </c>
      <c r="J27" s="18">
        <v>177.15759537945101</v>
      </c>
      <c r="K27" s="18">
        <v>246.167006279975</v>
      </c>
      <c r="L27" s="18">
        <f t="shared" si="0"/>
        <v>92.557649577114574</v>
      </c>
      <c r="M27" s="18"/>
      <c r="N27" s="18"/>
      <c r="O27" s="10" t="s">
        <v>13</v>
      </c>
    </row>
    <row r="28" spans="1:15" x14ac:dyDescent="0.25">
      <c r="A28" s="19">
        <v>1</v>
      </c>
      <c r="B28" s="19">
        <v>1</v>
      </c>
      <c r="C28" s="19">
        <v>400</v>
      </c>
      <c r="D28" s="19">
        <v>90</v>
      </c>
      <c r="E28" s="19">
        <v>10</v>
      </c>
      <c r="F28" s="18">
        <v>199.79553366194301</v>
      </c>
      <c r="G28" s="18">
        <v>208.451580602451</v>
      </c>
      <c r="H28" s="18">
        <v>227.43951239280301</v>
      </c>
      <c r="I28" s="18">
        <v>233.67343608022301</v>
      </c>
      <c r="J28" s="18">
        <v>124.97112723778601</v>
      </c>
      <c r="K28" s="18">
        <v>226.04092163580401</v>
      </c>
      <c r="L28" s="18">
        <f t="shared" si="0"/>
        <v>92.557649577114574</v>
      </c>
      <c r="M28" s="18"/>
      <c r="N28" s="18"/>
      <c r="O28" s="10" t="s">
        <v>13</v>
      </c>
    </row>
    <row r="29" spans="1:15" x14ac:dyDescent="0.25">
      <c r="A29" s="19">
        <v>1</v>
      </c>
      <c r="B29" s="19">
        <v>1</v>
      </c>
      <c r="C29" s="19">
        <v>400</v>
      </c>
      <c r="D29" s="19">
        <v>90</v>
      </c>
      <c r="E29" s="19">
        <v>15</v>
      </c>
      <c r="F29" s="18">
        <v>169.74360322077899</v>
      </c>
      <c r="G29" s="18">
        <v>178.782179124929</v>
      </c>
      <c r="H29" s="18">
        <v>202.09903453470099</v>
      </c>
      <c r="I29" s="18">
        <v>206.88703467997499</v>
      </c>
      <c r="J29" s="18">
        <v>88.317686536186699</v>
      </c>
      <c r="K29" s="18">
        <v>208.87852066293499</v>
      </c>
      <c r="L29" s="18">
        <f t="shared" si="0"/>
        <v>92.557649577114574</v>
      </c>
      <c r="M29" s="18"/>
      <c r="N29" s="18"/>
      <c r="O29" s="10" t="s">
        <v>13</v>
      </c>
    </row>
    <row r="30" spans="1:15" x14ac:dyDescent="0.25">
      <c r="A30" s="19">
        <v>1</v>
      </c>
      <c r="B30" s="19">
        <v>1</v>
      </c>
      <c r="C30" s="19">
        <v>400</v>
      </c>
      <c r="D30" s="19">
        <v>90</v>
      </c>
      <c r="E30" s="19">
        <v>20</v>
      </c>
      <c r="F30" s="18">
        <v>141.98812393937999</v>
      </c>
      <c r="G30" s="18">
        <v>150.73950865631301</v>
      </c>
      <c r="H30" s="18">
        <v>178.849847813731</v>
      </c>
      <c r="I30" s="18">
        <v>177.12869211374701</v>
      </c>
      <c r="J30" s="18">
        <v>61.047755655649901</v>
      </c>
      <c r="K30" s="18">
        <v>195.78025903848601</v>
      </c>
      <c r="L30" s="18">
        <f t="shared" si="0"/>
        <v>92.557649577114574</v>
      </c>
      <c r="M30" s="18"/>
      <c r="N30" s="18"/>
      <c r="O30" s="10" t="s">
        <v>13</v>
      </c>
    </row>
    <row r="31" spans="1:15" x14ac:dyDescent="0.25">
      <c r="A31" s="19">
        <v>1</v>
      </c>
      <c r="B31" s="19">
        <v>1</v>
      </c>
      <c r="C31" s="19">
        <v>400</v>
      </c>
      <c r="D31" s="19">
        <v>90</v>
      </c>
      <c r="E31" s="19">
        <v>25</v>
      </c>
      <c r="F31" s="18">
        <v>113.927020327614</v>
      </c>
      <c r="G31" s="18">
        <v>123.721889090912</v>
      </c>
      <c r="H31" s="18">
        <v>146.88313918635899</v>
      </c>
      <c r="I31" s="18">
        <v>147.12611536876199</v>
      </c>
      <c r="J31" s="18">
        <v>36.950240108410803</v>
      </c>
      <c r="K31" s="18">
        <v>148.69149744542099</v>
      </c>
      <c r="L31" s="18">
        <f t="shared" si="0"/>
        <v>92.557649577114574</v>
      </c>
      <c r="M31" s="18"/>
      <c r="N31" s="18"/>
      <c r="O31" s="10" t="s">
        <v>13</v>
      </c>
    </row>
    <row r="32" spans="1:15" x14ac:dyDescent="0.25">
      <c r="A32" s="19">
        <v>1</v>
      </c>
      <c r="B32" s="19">
        <v>1</v>
      </c>
      <c r="C32" s="19">
        <v>400</v>
      </c>
      <c r="D32" s="19">
        <v>90</v>
      </c>
      <c r="E32" s="19">
        <v>30</v>
      </c>
      <c r="F32" s="18">
        <v>86.577860845497995</v>
      </c>
      <c r="G32" s="18">
        <v>95.359246687341994</v>
      </c>
      <c r="H32" s="18">
        <v>111.89312681399301</v>
      </c>
      <c r="I32" s="18">
        <v>112.697928679836</v>
      </c>
      <c r="J32" s="18">
        <v>22.584393032945801</v>
      </c>
      <c r="K32" s="18">
        <v>114.758206657998</v>
      </c>
      <c r="L32" s="18">
        <f t="shared" si="0"/>
        <v>92.557649577114574</v>
      </c>
      <c r="M32" s="18"/>
      <c r="N32" s="18"/>
      <c r="O32" s="10" t="s">
        <v>13</v>
      </c>
    </row>
    <row r="33" spans="1:15" x14ac:dyDescent="0.25">
      <c r="A33" s="19">
        <v>1</v>
      </c>
      <c r="B33" s="19">
        <v>1</v>
      </c>
      <c r="C33" s="19">
        <v>400</v>
      </c>
      <c r="D33" s="19">
        <v>90</v>
      </c>
      <c r="E33" s="19">
        <v>35</v>
      </c>
      <c r="F33" s="18">
        <v>60.716400639983597</v>
      </c>
      <c r="G33" s="18">
        <v>68.256978350285195</v>
      </c>
      <c r="H33" s="18">
        <v>77.755901233359694</v>
      </c>
      <c r="I33" s="18">
        <v>74.553757903166499</v>
      </c>
      <c r="J33" s="18">
        <v>17.387271426946199</v>
      </c>
      <c r="K33" s="18">
        <v>55.981790350580397</v>
      </c>
      <c r="L33" s="18">
        <f t="shared" si="0"/>
        <v>92.557649577114574</v>
      </c>
      <c r="M33" s="18"/>
      <c r="N33" s="18"/>
      <c r="O33" s="10" t="s">
        <v>13</v>
      </c>
    </row>
    <row r="34" spans="1:15" x14ac:dyDescent="0.25">
      <c r="A34" s="19">
        <v>1</v>
      </c>
      <c r="B34" s="19">
        <v>1</v>
      </c>
      <c r="C34" s="19">
        <v>400</v>
      </c>
      <c r="D34" s="19">
        <v>90</v>
      </c>
      <c r="E34" s="19">
        <v>40</v>
      </c>
      <c r="F34" s="18">
        <v>38.523407956734502</v>
      </c>
      <c r="G34" s="18">
        <v>44.213889917324998</v>
      </c>
      <c r="H34" s="18">
        <v>43.658082131013202</v>
      </c>
      <c r="I34" s="18">
        <v>42.4562514455952</v>
      </c>
      <c r="J34" s="18">
        <v>14.4241507112636</v>
      </c>
      <c r="K34" s="18">
        <v>31.719363424283301</v>
      </c>
      <c r="L34" s="18">
        <f t="shared" si="0"/>
        <v>92.557649577114574</v>
      </c>
      <c r="M34" s="18"/>
      <c r="N34" s="18"/>
      <c r="O34" s="10" t="s">
        <v>13</v>
      </c>
    </row>
    <row r="35" spans="1:15" x14ac:dyDescent="0.25">
      <c r="A35" s="19">
        <v>1</v>
      </c>
      <c r="B35" s="19">
        <v>1</v>
      </c>
      <c r="C35" s="19">
        <v>400</v>
      </c>
      <c r="D35" s="19">
        <v>90</v>
      </c>
      <c r="E35" s="19">
        <v>45</v>
      </c>
      <c r="F35" s="18">
        <v>26.052430031891301</v>
      </c>
      <c r="G35" s="18">
        <v>31.913183013212901</v>
      </c>
      <c r="H35" s="18">
        <v>23.3296916523934</v>
      </c>
      <c r="I35" s="18">
        <v>23.479596976038302</v>
      </c>
      <c r="J35" s="18">
        <v>11.9374931835687</v>
      </c>
      <c r="K35" s="18">
        <v>24.294618721654398</v>
      </c>
      <c r="L35" s="18">
        <f t="shared" si="0"/>
        <v>92.557649577114574</v>
      </c>
      <c r="M35" s="18"/>
      <c r="N35" s="18"/>
      <c r="O35" s="10" t="s">
        <v>13</v>
      </c>
    </row>
    <row r="36" spans="1:15" x14ac:dyDescent="0.25">
      <c r="A36" s="19">
        <v>1</v>
      </c>
      <c r="B36" s="19">
        <v>1</v>
      </c>
      <c r="C36" s="19">
        <v>400</v>
      </c>
      <c r="D36" s="19">
        <v>90</v>
      </c>
      <c r="E36" s="19">
        <v>50</v>
      </c>
      <c r="F36" s="18">
        <v>20.372798249374501</v>
      </c>
      <c r="G36" s="18">
        <v>24.589530658442001</v>
      </c>
      <c r="H36" s="18">
        <v>18.957074354936498</v>
      </c>
      <c r="I36" s="18">
        <v>19.0467777656553</v>
      </c>
      <c r="J36" s="18">
        <v>9.2672835931182096</v>
      </c>
      <c r="K36" s="18">
        <v>20.7996325328692</v>
      </c>
      <c r="L36" s="18">
        <f t="shared" si="0"/>
        <v>92.557649577114574</v>
      </c>
      <c r="M36" s="18"/>
      <c r="N36" s="18"/>
      <c r="O36" s="10" t="s">
        <v>13</v>
      </c>
    </row>
    <row r="37" spans="1:15" x14ac:dyDescent="0.25">
      <c r="A37" s="19">
        <v>1</v>
      </c>
      <c r="B37" s="19">
        <v>1</v>
      </c>
      <c r="C37" s="19">
        <v>400</v>
      </c>
      <c r="D37" s="19">
        <v>90</v>
      </c>
      <c r="E37" s="19">
        <v>55</v>
      </c>
      <c r="F37" s="18">
        <v>15.9463187517786</v>
      </c>
      <c r="G37" s="18">
        <v>19.359565385538801</v>
      </c>
      <c r="H37" s="18">
        <v>14.903057297715</v>
      </c>
      <c r="I37" s="18">
        <v>15.016139011594801</v>
      </c>
      <c r="J37" s="18">
        <v>7.0122660844435201</v>
      </c>
      <c r="K37" s="18">
        <v>16.204522222079301</v>
      </c>
      <c r="L37" s="18">
        <f t="shared" si="0"/>
        <v>92.557649577114574</v>
      </c>
      <c r="M37" s="18"/>
      <c r="N37" s="18"/>
      <c r="O37" s="10" t="s">
        <v>13</v>
      </c>
    </row>
    <row r="38" spans="1:15" x14ac:dyDescent="0.25">
      <c r="A38" s="19">
        <v>1</v>
      </c>
      <c r="B38" s="19">
        <v>1</v>
      </c>
      <c r="C38" s="19">
        <v>400</v>
      </c>
      <c r="D38" s="19">
        <v>12345</v>
      </c>
      <c r="E38" s="19">
        <v>1</v>
      </c>
      <c r="F38" s="18">
        <v>298.43896341434697</v>
      </c>
      <c r="G38" s="18">
        <v>296.90957726394703</v>
      </c>
      <c r="H38" s="18">
        <v>294.99993335494497</v>
      </c>
      <c r="I38" s="18">
        <v>296.66660273156799</v>
      </c>
      <c r="J38" s="18">
        <v>262.96895093669201</v>
      </c>
      <c r="K38" s="18">
        <v>314.322545627632</v>
      </c>
      <c r="L38" s="18">
        <f t="shared" si="0"/>
        <v>92.557649577114574</v>
      </c>
      <c r="M38" s="18"/>
      <c r="N38" s="18"/>
      <c r="O38" s="10" t="s">
        <v>13</v>
      </c>
    </row>
    <row r="39" spans="1:15" x14ac:dyDescent="0.25">
      <c r="A39" s="19">
        <v>1</v>
      </c>
      <c r="B39" s="19">
        <v>1</v>
      </c>
      <c r="C39" s="19">
        <v>400</v>
      </c>
      <c r="D39" s="19">
        <v>12345</v>
      </c>
      <c r="E39" s="19">
        <v>5</v>
      </c>
      <c r="F39" s="18">
        <v>191.35492052365899</v>
      </c>
      <c r="G39" s="18">
        <v>221.79878573962301</v>
      </c>
      <c r="H39" s="18">
        <v>181.49873644411699</v>
      </c>
      <c r="I39" s="18">
        <v>185.665437146377</v>
      </c>
      <c r="J39" s="18">
        <v>122.620899831955</v>
      </c>
      <c r="K39" s="18">
        <v>211.353823948219</v>
      </c>
      <c r="L39" s="18">
        <f t="shared" si="0"/>
        <v>92.557649577114574</v>
      </c>
      <c r="M39" s="18"/>
      <c r="N39" s="18"/>
      <c r="O39" s="10" t="s">
        <v>13</v>
      </c>
    </row>
    <row r="40" spans="1:15" x14ac:dyDescent="0.25">
      <c r="A40" s="19">
        <v>1</v>
      </c>
      <c r="B40" s="19">
        <v>1</v>
      </c>
      <c r="C40" s="19">
        <v>400</v>
      </c>
      <c r="D40" s="19">
        <v>12345</v>
      </c>
      <c r="E40" s="19">
        <v>10</v>
      </c>
      <c r="F40" s="18">
        <v>118.94675800906199</v>
      </c>
      <c r="G40" s="18">
        <v>140.85976456617499</v>
      </c>
      <c r="H40" s="18">
        <v>105.196192563119</v>
      </c>
      <c r="I40" s="18">
        <v>107.629565907895</v>
      </c>
      <c r="J40" s="18">
        <v>82.114083042368307</v>
      </c>
      <c r="K40" s="18">
        <v>113.260860382518</v>
      </c>
      <c r="L40" s="18">
        <f t="shared" si="0"/>
        <v>92.557649577114574</v>
      </c>
      <c r="M40" s="18"/>
      <c r="N40" s="18"/>
      <c r="O40" s="10" t="s">
        <v>13</v>
      </c>
    </row>
    <row r="41" spans="1:15" x14ac:dyDescent="0.25">
      <c r="A41" s="19">
        <v>1</v>
      </c>
      <c r="B41" s="19">
        <v>1</v>
      </c>
      <c r="C41" s="19">
        <v>400</v>
      </c>
      <c r="D41" s="19">
        <v>12345</v>
      </c>
      <c r="E41" s="19">
        <v>15</v>
      </c>
      <c r="F41" s="18">
        <v>83.430307805093307</v>
      </c>
      <c r="G41" s="18">
        <v>99.284269155153595</v>
      </c>
      <c r="H41" s="18">
        <v>76.979253643014701</v>
      </c>
      <c r="I41" s="18">
        <v>77.684045853751101</v>
      </c>
      <c r="J41" s="18">
        <v>45.722448633783102</v>
      </c>
      <c r="K41" s="18">
        <v>79.658112093955594</v>
      </c>
      <c r="L41" s="18">
        <f t="shared" si="0"/>
        <v>92.557649577114574</v>
      </c>
      <c r="M41" s="18"/>
      <c r="N41" s="18"/>
      <c r="O41" s="10" t="s">
        <v>13</v>
      </c>
    </row>
    <row r="42" spans="1:15" x14ac:dyDescent="0.25">
      <c r="A42" s="19">
        <v>1</v>
      </c>
      <c r="B42" s="19">
        <v>1</v>
      </c>
      <c r="C42" s="19">
        <v>400</v>
      </c>
      <c r="D42" s="19">
        <v>12345</v>
      </c>
      <c r="E42" s="19">
        <v>20</v>
      </c>
      <c r="F42" s="18">
        <v>65.197334980183996</v>
      </c>
      <c r="G42" s="18">
        <v>78.042694787387106</v>
      </c>
      <c r="H42" s="18">
        <v>59.186640941819597</v>
      </c>
      <c r="I42" s="18">
        <v>59.533439902244503</v>
      </c>
      <c r="J42" s="18">
        <v>34.645667697664102</v>
      </c>
      <c r="K42" s="18">
        <v>64.636138736970295</v>
      </c>
      <c r="L42" s="18">
        <f t="shared" si="0"/>
        <v>92.557649577114574</v>
      </c>
      <c r="M42" s="18"/>
      <c r="N42" s="18"/>
      <c r="O42" s="10" t="s">
        <v>13</v>
      </c>
    </row>
    <row r="43" spans="1:15" x14ac:dyDescent="0.25">
      <c r="A43" s="19">
        <v>1</v>
      </c>
      <c r="B43" s="19">
        <v>1</v>
      </c>
      <c r="C43" s="19">
        <v>400</v>
      </c>
      <c r="D43" s="19">
        <v>12345</v>
      </c>
      <c r="E43" s="19">
        <v>25</v>
      </c>
      <c r="F43" s="18">
        <v>52.527535520887</v>
      </c>
      <c r="G43" s="18">
        <v>62.851339888968099</v>
      </c>
      <c r="H43" s="18">
        <v>47.839848649806001</v>
      </c>
      <c r="I43" s="18">
        <v>48.003338973565803</v>
      </c>
      <c r="J43" s="18">
        <v>27.9028658255544</v>
      </c>
      <c r="K43" s="18">
        <v>52.714600015352502</v>
      </c>
      <c r="L43" s="18">
        <f t="shared" si="0"/>
        <v>92.557649577114574</v>
      </c>
      <c r="M43" s="18"/>
      <c r="N43" s="18"/>
      <c r="O43" s="10" t="s">
        <v>13</v>
      </c>
    </row>
    <row r="44" spans="1:15" x14ac:dyDescent="0.25">
      <c r="A44" s="19">
        <v>1</v>
      </c>
      <c r="B44" s="19">
        <v>1</v>
      </c>
      <c r="C44" s="19">
        <v>400</v>
      </c>
      <c r="D44" s="19">
        <v>12345</v>
      </c>
      <c r="E44" s="19">
        <v>30</v>
      </c>
      <c r="F44" s="18">
        <v>43.311896885805602</v>
      </c>
      <c r="G44" s="18">
        <v>51.997495195758297</v>
      </c>
      <c r="H44" s="18">
        <v>38.797415117816001</v>
      </c>
      <c r="I44" s="18">
        <v>39.222157959233797</v>
      </c>
      <c r="J44" s="18">
        <v>23.2090080741715</v>
      </c>
      <c r="K44" s="18">
        <v>41.662736182216598</v>
      </c>
      <c r="L44" s="18">
        <f t="shared" si="0"/>
        <v>92.557649577114574</v>
      </c>
      <c r="M44" s="18"/>
      <c r="N44" s="18"/>
      <c r="O44" s="10" t="s">
        <v>13</v>
      </c>
    </row>
    <row r="45" spans="1:15" x14ac:dyDescent="0.25">
      <c r="A45" s="19">
        <v>1</v>
      </c>
      <c r="B45" s="19">
        <v>1</v>
      </c>
      <c r="C45" s="19">
        <v>400</v>
      </c>
      <c r="D45" s="19">
        <v>12345</v>
      </c>
      <c r="E45" s="19">
        <v>35</v>
      </c>
      <c r="F45" s="18">
        <v>36.0556655327022</v>
      </c>
      <c r="G45" s="18">
        <v>43.141418300255602</v>
      </c>
      <c r="H45" s="18">
        <v>32.343627387288798</v>
      </c>
      <c r="I45" s="18">
        <v>32.460348584384597</v>
      </c>
      <c r="J45" s="18">
        <v>19.575259861256601</v>
      </c>
      <c r="K45" s="18">
        <v>36.265302539290097</v>
      </c>
      <c r="L45" s="18">
        <f t="shared" si="0"/>
        <v>92.557649577114574</v>
      </c>
      <c r="M45" s="18"/>
      <c r="N45" s="18"/>
      <c r="O45" s="10" t="s">
        <v>13</v>
      </c>
    </row>
    <row r="46" spans="1:15" x14ac:dyDescent="0.25">
      <c r="A46" s="19">
        <v>1</v>
      </c>
      <c r="B46" s="19">
        <v>1</v>
      </c>
      <c r="C46" s="19">
        <v>400</v>
      </c>
      <c r="D46" s="19">
        <v>12345</v>
      </c>
      <c r="E46" s="19">
        <v>40</v>
      </c>
      <c r="F46" s="18">
        <v>30.132461417220799</v>
      </c>
      <c r="G46" s="18">
        <v>36.062589514201797</v>
      </c>
      <c r="H46" s="18">
        <v>26.884835808559799</v>
      </c>
      <c r="I46" s="18">
        <v>27.059887057959699</v>
      </c>
      <c r="J46" s="18">
        <v>16.747196130903301</v>
      </c>
      <c r="K46" s="18">
        <v>30.169465883343001</v>
      </c>
      <c r="L46" s="18">
        <f t="shared" si="0"/>
        <v>92.557649577114574</v>
      </c>
      <c r="M46" s="18"/>
      <c r="N46" s="18"/>
      <c r="O46" s="10" t="s">
        <v>13</v>
      </c>
    </row>
    <row r="47" spans="1:15" x14ac:dyDescent="0.25">
      <c r="A47" s="19">
        <v>1</v>
      </c>
      <c r="B47" s="19">
        <v>1</v>
      </c>
      <c r="C47" s="19">
        <v>400</v>
      </c>
      <c r="D47" s="19">
        <v>12345</v>
      </c>
      <c r="E47" s="19">
        <v>45</v>
      </c>
      <c r="F47" s="18">
        <v>24.9072669891518</v>
      </c>
      <c r="G47" s="18">
        <v>29.7658850394971</v>
      </c>
      <c r="H47" s="18">
        <v>22.166955679750998</v>
      </c>
      <c r="I47" s="18">
        <v>22.169511459136402</v>
      </c>
      <c r="J47" s="18">
        <v>14.238196267851301</v>
      </c>
      <c r="K47" s="18">
        <v>24.8467751854458</v>
      </c>
      <c r="L47" s="18">
        <f t="shared" si="0"/>
        <v>92.557649577114574</v>
      </c>
      <c r="M47" s="18"/>
      <c r="N47" s="18"/>
      <c r="O47" s="10" t="s">
        <v>13</v>
      </c>
    </row>
    <row r="48" spans="1:15" x14ac:dyDescent="0.25">
      <c r="A48" s="19">
        <v>1</v>
      </c>
      <c r="B48" s="19">
        <v>1</v>
      </c>
      <c r="C48" s="19">
        <v>400</v>
      </c>
      <c r="D48" s="19">
        <v>12345</v>
      </c>
      <c r="E48" s="19">
        <v>50</v>
      </c>
      <c r="F48" s="18">
        <v>20.111189736907399</v>
      </c>
      <c r="G48" s="18">
        <v>24.020353448310601</v>
      </c>
      <c r="H48" s="18">
        <v>17.685055332515599</v>
      </c>
      <c r="I48" s="18">
        <v>17.8169454170514</v>
      </c>
      <c r="J48" s="18">
        <v>11.8780945094726</v>
      </c>
      <c r="K48" s="18">
        <v>19.828162861890199</v>
      </c>
      <c r="L48" s="18">
        <f t="shared" si="0"/>
        <v>92.557649577114574</v>
      </c>
      <c r="M48" s="18"/>
      <c r="N48" s="18"/>
      <c r="O48" s="10" t="s">
        <v>13</v>
      </c>
    </row>
    <row r="49" spans="1:15" x14ac:dyDescent="0.25">
      <c r="A49" s="19">
        <v>1</v>
      </c>
      <c r="B49" s="19">
        <v>1</v>
      </c>
      <c r="C49" s="19">
        <v>400</v>
      </c>
      <c r="D49" s="19">
        <v>12345</v>
      </c>
      <c r="E49" s="19">
        <v>55</v>
      </c>
      <c r="F49" s="18">
        <v>15.624472418161901</v>
      </c>
      <c r="G49" s="18">
        <v>18.581216389035301</v>
      </c>
      <c r="H49" s="18">
        <v>13.5483386880528</v>
      </c>
      <c r="I49" s="18">
        <v>13.63153964442</v>
      </c>
      <c r="J49" s="18">
        <v>9.9285483939645403</v>
      </c>
      <c r="K49" s="18">
        <v>14.877842656207401</v>
      </c>
      <c r="L49" s="18">
        <f t="shared" si="0"/>
        <v>92.557649577114574</v>
      </c>
      <c r="M49" s="18"/>
      <c r="N49" s="18"/>
      <c r="O49" s="10" t="s">
        <v>13</v>
      </c>
    </row>
    <row r="50" spans="1:15" x14ac:dyDescent="0.25">
      <c r="A50" s="19">
        <v>1</v>
      </c>
      <c r="B50" s="19">
        <v>1</v>
      </c>
      <c r="C50" s="19">
        <v>500</v>
      </c>
      <c r="D50" s="19">
        <v>30</v>
      </c>
      <c r="E50" s="19">
        <v>1</v>
      </c>
      <c r="F50" s="18">
        <v>264.76612988111498</v>
      </c>
      <c r="G50" s="18">
        <v>250.7579257148</v>
      </c>
      <c r="H50" s="18" t="s">
        <v>0</v>
      </c>
      <c r="I50" s="18" t="s">
        <v>0</v>
      </c>
      <c r="J50" s="18" t="s">
        <v>0</v>
      </c>
      <c r="K50" s="18">
        <v>292.44434963951301</v>
      </c>
      <c r="L50" s="18">
        <f t="shared" si="0"/>
        <v>94.613526045944596</v>
      </c>
      <c r="M50" s="18"/>
      <c r="N50" s="18"/>
      <c r="O50" s="10" t="s">
        <v>13</v>
      </c>
    </row>
    <row r="51" spans="1:15" x14ac:dyDescent="0.25">
      <c r="A51" s="19">
        <v>1</v>
      </c>
      <c r="B51" s="19">
        <v>1</v>
      </c>
      <c r="C51" s="19">
        <v>500</v>
      </c>
      <c r="D51" s="19">
        <v>30</v>
      </c>
      <c r="E51" s="19">
        <v>5</v>
      </c>
      <c r="F51" s="18">
        <v>120.72715150697501</v>
      </c>
      <c r="G51" s="18">
        <v>123.637612492272</v>
      </c>
      <c r="H51" s="18" t="s">
        <v>0</v>
      </c>
      <c r="I51" s="18" t="s">
        <v>0</v>
      </c>
      <c r="J51" s="18" t="s">
        <v>0</v>
      </c>
      <c r="K51" s="18">
        <v>81.241657306686406</v>
      </c>
      <c r="L51" s="18">
        <f t="shared" si="0"/>
        <v>94.613526045944596</v>
      </c>
      <c r="M51" s="18"/>
      <c r="N51" s="18"/>
      <c r="O51" s="10" t="s">
        <v>13</v>
      </c>
    </row>
    <row r="52" spans="1:15" x14ac:dyDescent="0.25">
      <c r="A52" s="19">
        <v>1</v>
      </c>
      <c r="B52" s="19">
        <v>1</v>
      </c>
      <c r="C52" s="19">
        <v>500</v>
      </c>
      <c r="D52" s="19">
        <v>30</v>
      </c>
      <c r="E52" s="19">
        <v>10</v>
      </c>
      <c r="F52" s="18">
        <v>73.237332237269399</v>
      </c>
      <c r="G52" s="18">
        <v>73.372998763869802</v>
      </c>
      <c r="H52" s="18" t="s">
        <v>0</v>
      </c>
      <c r="I52" s="18" t="s">
        <v>0</v>
      </c>
      <c r="J52" s="18" t="s">
        <v>0</v>
      </c>
      <c r="K52" s="18">
        <v>37.1948408227003</v>
      </c>
      <c r="L52" s="18">
        <f t="shared" si="0"/>
        <v>94.613526045944596</v>
      </c>
      <c r="M52" s="18"/>
      <c r="N52" s="18"/>
      <c r="O52" s="10" t="s">
        <v>13</v>
      </c>
    </row>
    <row r="53" spans="1:15" x14ac:dyDescent="0.25">
      <c r="A53" s="19">
        <v>1</v>
      </c>
      <c r="B53" s="19">
        <v>1</v>
      </c>
      <c r="C53" s="19">
        <v>500</v>
      </c>
      <c r="D53" s="19">
        <v>30</v>
      </c>
      <c r="E53" s="19">
        <v>15</v>
      </c>
      <c r="F53" s="18">
        <v>48.894055861281998</v>
      </c>
      <c r="G53" s="18">
        <v>48.695764080967002</v>
      </c>
      <c r="H53" s="18" t="s">
        <v>0</v>
      </c>
      <c r="I53" s="18" t="s">
        <v>0</v>
      </c>
      <c r="J53" s="18" t="s">
        <v>0</v>
      </c>
      <c r="K53" s="18">
        <v>26.353531127288701</v>
      </c>
      <c r="L53" s="18">
        <f t="shared" si="0"/>
        <v>94.613526045944596</v>
      </c>
      <c r="M53" s="18"/>
      <c r="N53" s="18"/>
      <c r="O53" s="10" t="s">
        <v>13</v>
      </c>
    </row>
    <row r="54" spans="1:15" x14ac:dyDescent="0.25">
      <c r="A54" s="19">
        <v>1</v>
      </c>
      <c r="B54" s="19">
        <v>1</v>
      </c>
      <c r="C54" s="19">
        <v>500</v>
      </c>
      <c r="D54" s="19">
        <v>30</v>
      </c>
      <c r="E54" s="19">
        <v>20</v>
      </c>
      <c r="F54" s="18">
        <v>35.399672375876598</v>
      </c>
      <c r="G54" s="18">
        <v>35.246347947934503</v>
      </c>
      <c r="H54" s="18" t="s">
        <v>0</v>
      </c>
      <c r="I54" s="18" t="s">
        <v>0</v>
      </c>
      <c r="J54" s="18" t="s">
        <v>0</v>
      </c>
      <c r="K54" s="18">
        <v>19.7372086592122</v>
      </c>
      <c r="L54" s="18">
        <f t="shared" si="0"/>
        <v>94.613526045944596</v>
      </c>
      <c r="M54" s="18"/>
      <c r="N54" s="18"/>
      <c r="O54" s="10" t="s">
        <v>13</v>
      </c>
    </row>
    <row r="55" spans="1:15" x14ac:dyDescent="0.25">
      <c r="A55" s="19">
        <v>1</v>
      </c>
      <c r="B55" s="19">
        <v>1</v>
      </c>
      <c r="C55" s="19">
        <v>500</v>
      </c>
      <c r="D55" s="19">
        <v>30</v>
      </c>
      <c r="E55" s="19">
        <v>25</v>
      </c>
      <c r="F55" s="18">
        <v>27.2445724350166</v>
      </c>
      <c r="G55" s="18">
        <v>27.117328981189399</v>
      </c>
      <c r="H55" s="18" t="s">
        <v>0</v>
      </c>
      <c r="I55" s="18" t="s">
        <v>0</v>
      </c>
      <c r="J55" s="18" t="s">
        <v>0</v>
      </c>
      <c r="K55" s="18">
        <v>14.7593937981843</v>
      </c>
      <c r="L55" s="18">
        <f t="shared" si="0"/>
        <v>94.613526045944596</v>
      </c>
      <c r="M55" s="18"/>
      <c r="N55" s="18"/>
      <c r="O55" s="10" t="s">
        <v>13</v>
      </c>
    </row>
    <row r="56" spans="1:15" x14ac:dyDescent="0.25">
      <c r="A56" s="19">
        <v>1</v>
      </c>
      <c r="B56" s="19">
        <v>1</v>
      </c>
      <c r="C56" s="19">
        <v>500</v>
      </c>
      <c r="D56" s="19">
        <v>30</v>
      </c>
      <c r="E56" s="19">
        <v>30</v>
      </c>
      <c r="F56" s="18">
        <v>21.487465354609501</v>
      </c>
      <c r="G56" s="18">
        <v>21.3734302434836</v>
      </c>
      <c r="H56" s="18" t="s">
        <v>0</v>
      </c>
      <c r="I56" s="18" t="s">
        <v>0</v>
      </c>
      <c r="J56" s="18" t="s">
        <v>0</v>
      </c>
      <c r="K56" s="18">
        <v>11.0648805400066</v>
      </c>
      <c r="L56" s="18">
        <f t="shared" si="0"/>
        <v>94.613526045944596</v>
      </c>
      <c r="M56" s="18"/>
      <c r="N56" s="18"/>
      <c r="O56" s="10" t="s">
        <v>13</v>
      </c>
    </row>
    <row r="57" spans="1:15" x14ac:dyDescent="0.25">
      <c r="A57" s="19">
        <v>1</v>
      </c>
      <c r="B57" s="19">
        <v>1</v>
      </c>
      <c r="C57" s="19">
        <v>500</v>
      </c>
      <c r="D57" s="19">
        <v>30</v>
      </c>
      <c r="E57" s="19">
        <v>35</v>
      </c>
      <c r="F57" s="18">
        <v>16.9687352336645</v>
      </c>
      <c r="G57" s="18">
        <v>16.868669899873701</v>
      </c>
      <c r="H57" s="18" t="s">
        <v>0</v>
      </c>
      <c r="I57" s="18" t="s">
        <v>0</v>
      </c>
      <c r="J57" s="18" t="s">
        <v>0</v>
      </c>
      <c r="K57" s="18">
        <v>8.1744308827109702</v>
      </c>
      <c r="L57" s="18">
        <f t="shared" si="0"/>
        <v>94.613526045944596</v>
      </c>
      <c r="M57" s="18"/>
      <c r="N57" s="18"/>
      <c r="O57" s="10" t="s">
        <v>13</v>
      </c>
    </row>
    <row r="58" spans="1:15" x14ac:dyDescent="0.25">
      <c r="A58" s="19">
        <v>1</v>
      </c>
      <c r="B58" s="19">
        <v>1</v>
      </c>
      <c r="C58" s="19">
        <v>500</v>
      </c>
      <c r="D58" s="19">
        <v>30</v>
      </c>
      <c r="E58" s="19">
        <v>40</v>
      </c>
      <c r="F58" s="18">
        <v>13.5082603960985</v>
      </c>
      <c r="G58" s="18">
        <v>13.417856506041099</v>
      </c>
      <c r="H58" s="18" t="s">
        <v>0</v>
      </c>
      <c r="I58" s="18" t="s">
        <v>0</v>
      </c>
      <c r="J58" s="18" t="s">
        <v>0</v>
      </c>
      <c r="K58" s="18">
        <v>6.5834868394815</v>
      </c>
      <c r="L58" s="18">
        <f t="shared" si="0"/>
        <v>94.613526045944596</v>
      </c>
      <c r="M58" s="18"/>
      <c r="N58" s="18"/>
      <c r="O58" s="10" t="s">
        <v>13</v>
      </c>
    </row>
    <row r="59" spans="1:15" x14ac:dyDescent="0.25">
      <c r="A59" s="19">
        <v>1</v>
      </c>
      <c r="B59" s="19">
        <v>1</v>
      </c>
      <c r="C59" s="19">
        <v>500</v>
      </c>
      <c r="D59" s="19">
        <v>30</v>
      </c>
      <c r="E59" s="19">
        <v>45</v>
      </c>
      <c r="F59" s="18">
        <v>10.955527585770399</v>
      </c>
      <c r="G59" s="18">
        <v>10.8814252002401</v>
      </c>
      <c r="H59" s="18" t="s">
        <v>0</v>
      </c>
      <c r="I59" s="18" t="s">
        <v>0</v>
      </c>
      <c r="J59" s="18" t="s">
        <v>0</v>
      </c>
      <c r="K59" s="18">
        <v>6.1972803043962497</v>
      </c>
      <c r="L59" s="18">
        <f t="shared" si="0"/>
        <v>94.613526045944596</v>
      </c>
      <c r="M59" s="18"/>
      <c r="N59" s="18"/>
      <c r="O59" s="10" t="s">
        <v>13</v>
      </c>
    </row>
    <row r="60" spans="1:15" x14ac:dyDescent="0.25">
      <c r="A60" s="19">
        <v>1</v>
      </c>
      <c r="B60" s="19">
        <v>1</v>
      </c>
      <c r="C60" s="19">
        <v>500</v>
      </c>
      <c r="D60" s="19">
        <v>30</v>
      </c>
      <c r="E60" s="19">
        <v>50</v>
      </c>
      <c r="F60" s="18">
        <v>8.6877487970205802</v>
      </c>
      <c r="G60" s="18">
        <v>8.6455374666371192</v>
      </c>
      <c r="H60" s="18" t="s">
        <v>0</v>
      </c>
      <c r="I60" s="18" t="s">
        <v>0</v>
      </c>
      <c r="J60" s="18" t="s">
        <v>0</v>
      </c>
      <c r="K60" s="18">
        <v>5.6357898439286203</v>
      </c>
      <c r="L60" s="18">
        <f t="shared" si="0"/>
        <v>94.613526045944596</v>
      </c>
      <c r="M60" s="18"/>
      <c r="N60" s="18"/>
      <c r="O60" s="10" t="s">
        <v>13</v>
      </c>
    </row>
    <row r="61" spans="1:15" x14ac:dyDescent="0.25">
      <c r="A61" s="19">
        <v>1</v>
      </c>
      <c r="B61" s="19">
        <v>1</v>
      </c>
      <c r="C61" s="19">
        <v>500</v>
      </c>
      <c r="D61" s="19">
        <v>30</v>
      </c>
      <c r="E61" s="19">
        <v>55</v>
      </c>
      <c r="F61" s="18">
        <v>6.4649094460289902</v>
      </c>
      <c r="G61" s="18">
        <v>6.45085657141711</v>
      </c>
      <c r="H61" s="18" t="s">
        <v>0</v>
      </c>
      <c r="I61" s="18" t="s">
        <v>0</v>
      </c>
      <c r="J61" s="18" t="s">
        <v>0</v>
      </c>
      <c r="K61" s="18">
        <v>5.0136687596091196</v>
      </c>
      <c r="L61" s="18">
        <f t="shared" si="0"/>
        <v>94.613526045944596</v>
      </c>
      <c r="M61" s="18"/>
      <c r="N61" s="18"/>
      <c r="O61" s="10" t="s">
        <v>13</v>
      </c>
    </row>
    <row r="62" spans="1:15" x14ac:dyDescent="0.25">
      <c r="A62" s="19">
        <v>1</v>
      </c>
      <c r="B62" s="19">
        <v>1</v>
      </c>
      <c r="C62" s="19">
        <v>500</v>
      </c>
      <c r="D62" s="19">
        <v>60</v>
      </c>
      <c r="E62" s="19">
        <v>1</v>
      </c>
      <c r="F62" s="18">
        <v>285.39069645844899</v>
      </c>
      <c r="G62" s="18">
        <v>292.54513617641999</v>
      </c>
      <c r="H62" s="18">
        <v>269.99985760311</v>
      </c>
      <c r="I62" s="18">
        <v>267.19985154824002</v>
      </c>
      <c r="J62" s="18" t="s">
        <v>0</v>
      </c>
      <c r="K62" s="18">
        <v>292.64506843494303</v>
      </c>
      <c r="L62" s="18">
        <f t="shared" si="0"/>
        <v>94.613526045944596</v>
      </c>
      <c r="M62" s="18"/>
      <c r="N62" s="18"/>
      <c r="O62" s="10" t="s">
        <v>13</v>
      </c>
    </row>
    <row r="63" spans="1:15" x14ac:dyDescent="0.25">
      <c r="A63" s="19">
        <v>1</v>
      </c>
      <c r="B63" s="19">
        <v>1</v>
      </c>
      <c r="C63" s="19">
        <v>500</v>
      </c>
      <c r="D63" s="19">
        <v>60</v>
      </c>
      <c r="E63" s="19">
        <v>5</v>
      </c>
      <c r="F63" s="18">
        <v>207.45456457965301</v>
      </c>
      <c r="G63" s="18">
        <v>224.178372427705</v>
      </c>
      <c r="H63" s="18">
        <v>188.49883464737499</v>
      </c>
      <c r="I63" s="18">
        <v>186.82368250735999</v>
      </c>
      <c r="J63" s="18" t="s">
        <v>0</v>
      </c>
      <c r="K63" s="18">
        <v>205.49538536283501</v>
      </c>
      <c r="L63" s="18">
        <f t="shared" si="0"/>
        <v>94.613526045944596</v>
      </c>
      <c r="M63" s="18"/>
      <c r="N63" s="18"/>
      <c r="O63" s="10" t="s">
        <v>13</v>
      </c>
    </row>
    <row r="64" spans="1:15" x14ac:dyDescent="0.25">
      <c r="A64" s="19">
        <v>1</v>
      </c>
      <c r="B64" s="19">
        <v>1</v>
      </c>
      <c r="C64" s="19">
        <v>500</v>
      </c>
      <c r="D64" s="19">
        <v>60</v>
      </c>
      <c r="E64" s="19">
        <v>10</v>
      </c>
      <c r="F64" s="18">
        <v>176.571925314618</v>
      </c>
      <c r="G64" s="18">
        <v>194.415158335174</v>
      </c>
      <c r="H64" s="18">
        <v>150.42671552208699</v>
      </c>
      <c r="I64" s="18">
        <v>151.33289526443801</v>
      </c>
      <c r="J64" s="18" t="s">
        <v>0</v>
      </c>
      <c r="K64" s="18">
        <v>177.673981244169</v>
      </c>
      <c r="L64" s="18">
        <f t="shared" si="0"/>
        <v>94.613526045944596</v>
      </c>
      <c r="M64" s="18"/>
      <c r="N64" s="18"/>
      <c r="O64" s="10" t="s">
        <v>13</v>
      </c>
    </row>
    <row r="65" spans="1:15" x14ac:dyDescent="0.25">
      <c r="A65" s="19">
        <v>1</v>
      </c>
      <c r="B65" s="19">
        <v>1</v>
      </c>
      <c r="C65" s="19">
        <v>500</v>
      </c>
      <c r="D65" s="19">
        <v>60</v>
      </c>
      <c r="E65" s="19">
        <v>15</v>
      </c>
      <c r="F65" s="18">
        <v>150.85671184810499</v>
      </c>
      <c r="G65" s="18">
        <v>173.171389955509</v>
      </c>
      <c r="H65" s="18">
        <v>117.687785579964</v>
      </c>
      <c r="I65" s="18">
        <v>118.383834263525</v>
      </c>
      <c r="J65" s="18" t="s">
        <v>0</v>
      </c>
      <c r="K65" s="18">
        <v>140.377724636951</v>
      </c>
      <c r="L65" s="18">
        <f t="shared" si="0"/>
        <v>94.613526045944596</v>
      </c>
      <c r="M65" s="18"/>
      <c r="N65" s="18"/>
      <c r="O65" s="10" t="s">
        <v>13</v>
      </c>
    </row>
    <row r="66" spans="1:15" x14ac:dyDescent="0.25">
      <c r="A66" s="19">
        <v>1</v>
      </c>
      <c r="B66" s="19">
        <v>1</v>
      </c>
      <c r="C66" s="19">
        <v>500</v>
      </c>
      <c r="D66" s="19">
        <v>60</v>
      </c>
      <c r="E66" s="19">
        <v>20</v>
      </c>
      <c r="F66" s="18">
        <v>131.690259113069</v>
      </c>
      <c r="G66" s="18">
        <v>157.01046735306201</v>
      </c>
      <c r="H66" s="18">
        <v>93.5433194270489</v>
      </c>
      <c r="I66" s="18">
        <v>92.144698961208505</v>
      </c>
      <c r="J66" s="18" t="s">
        <v>0</v>
      </c>
      <c r="K66" s="18">
        <v>115.68287179142401</v>
      </c>
      <c r="L66" s="18">
        <f t="shared" si="0"/>
        <v>94.613526045944596</v>
      </c>
      <c r="M66" s="18"/>
      <c r="N66" s="18"/>
      <c r="O66" s="10" t="s">
        <v>13</v>
      </c>
    </row>
    <row r="67" spans="1:15" x14ac:dyDescent="0.25">
      <c r="A67" s="19">
        <v>1</v>
      </c>
      <c r="B67" s="19">
        <v>1</v>
      </c>
      <c r="C67" s="19">
        <v>500</v>
      </c>
      <c r="D67" s="19">
        <v>60</v>
      </c>
      <c r="E67" s="19">
        <v>25</v>
      </c>
      <c r="F67" s="18">
        <v>113.97901297635001</v>
      </c>
      <c r="G67" s="18">
        <v>140.05890482773401</v>
      </c>
      <c r="H67" s="18">
        <v>73.684587221536304</v>
      </c>
      <c r="I67" s="18">
        <v>73.180536162645794</v>
      </c>
      <c r="J67" s="18" t="s">
        <v>0</v>
      </c>
      <c r="K67" s="18">
        <v>93.786726232054804</v>
      </c>
      <c r="L67" s="18">
        <f t="shared" ref="L67:L130" si="1">2*PI()*SQRT((6378000+1000*C67)^3/398600000000000)/60</f>
        <v>94.613526045944596</v>
      </c>
      <c r="M67" s="18"/>
      <c r="N67" s="18"/>
      <c r="O67" s="10" t="s">
        <v>13</v>
      </c>
    </row>
    <row r="68" spans="1:15" x14ac:dyDescent="0.25">
      <c r="A68" s="19">
        <v>1</v>
      </c>
      <c r="B68" s="19">
        <v>1</v>
      </c>
      <c r="C68" s="19">
        <v>500</v>
      </c>
      <c r="D68" s="19">
        <v>60</v>
      </c>
      <c r="E68" s="19">
        <v>30</v>
      </c>
      <c r="F68" s="18">
        <v>93.606988726843994</v>
      </c>
      <c r="G68" s="18">
        <v>118.227215479948</v>
      </c>
      <c r="H68" s="18">
        <v>55.431409100409603</v>
      </c>
      <c r="I68" s="18">
        <v>55.017441397938597</v>
      </c>
      <c r="J68" s="18" t="s">
        <v>0</v>
      </c>
      <c r="K68" s="18">
        <v>76.333494108390994</v>
      </c>
      <c r="L68" s="18">
        <f t="shared" si="1"/>
        <v>94.613526045944596</v>
      </c>
      <c r="M68" s="18"/>
      <c r="N68" s="18"/>
      <c r="O68" s="10" t="s">
        <v>13</v>
      </c>
    </row>
    <row r="69" spans="1:15" x14ac:dyDescent="0.25">
      <c r="A69" s="19">
        <v>1</v>
      </c>
      <c r="B69" s="19">
        <v>1</v>
      </c>
      <c r="C69" s="19">
        <v>500</v>
      </c>
      <c r="D69" s="19">
        <v>60</v>
      </c>
      <c r="E69" s="19">
        <v>35</v>
      </c>
      <c r="F69" s="18">
        <v>69.599253624178303</v>
      </c>
      <c r="G69" s="18">
        <v>88.1210170339222</v>
      </c>
      <c r="H69" s="18">
        <v>40.966314327922703</v>
      </c>
      <c r="I69" s="18">
        <v>41.456033023426201</v>
      </c>
      <c r="J69" s="18" t="s">
        <v>0</v>
      </c>
      <c r="K69" s="18">
        <v>59.600390669554798</v>
      </c>
      <c r="L69" s="18">
        <f t="shared" si="1"/>
        <v>94.613526045944596</v>
      </c>
      <c r="M69" s="18"/>
      <c r="N69" s="18"/>
      <c r="O69" s="10" t="s">
        <v>13</v>
      </c>
    </row>
    <row r="70" spans="1:15" x14ac:dyDescent="0.25">
      <c r="A70" s="19">
        <v>1</v>
      </c>
      <c r="B70" s="19">
        <v>1</v>
      </c>
      <c r="C70" s="19">
        <v>500</v>
      </c>
      <c r="D70" s="19">
        <v>60</v>
      </c>
      <c r="E70" s="19">
        <v>40</v>
      </c>
      <c r="F70" s="18">
        <v>50.934037901827601</v>
      </c>
      <c r="G70" s="18">
        <v>68.354337303672295</v>
      </c>
      <c r="H70" s="18">
        <v>24.394129237036999</v>
      </c>
      <c r="I70" s="18">
        <v>24.4185219361005</v>
      </c>
      <c r="J70" s="18" t="s">
        <v>0</v>
      </c>
      <c r="K70" s="18">
        <v>27.4535884271132</v>
      </c>
      <c r="L70" s="18">
        <f t="shared" si="1"/>
        <v>94.613526045944596</v>
      </c>
      <c r="M70" s="18"/>
      <c r="N70" s="18"/>
      <c r="O70" s="10" t="s">
        <v>13</v>
      </c>
    </row>
    <row r="71" spans="1:15" x14ac:dyDescent="0.25">
      <c r="A71" s="19">
        <v>1</v>
      </c>
      <c r="B71" s="19">
        <v>1</v>
      </c>
      <c r="C71" s="19">
        <v>500</v>
      </c>
      <c r="D71" s="19">
        <v>60</v>
      </c>
      <c r="E71" s="19">
        <v>45</v>
      </c>
      <c r="F71" s="18">
        <v>37.359984736985602</v>
      </c>
      <c r="G71" s="18">
        <v>51.680388788718297</v>
      </c>
      <c r="H71" s="18">
        <v>14.307830276122599</v>
      </c>
      <c r="I71" s="18">
        <v>14.2837442478918</v>
      </c>
      <c r="J71" s="18" t="s">
        <v>0</v>
      </c>
      <c r="K71" s="18">
        <v>18.808713880403602</v>
      </c>
      <c r="L71" s="18">
        <f t="shared" si="1"/>
        <v>94.613526045944596</v>
      </c>
      <c r="M71" s="18"/>
      <c r="N71" s="18"/>
      <c r="O71" s="10" t="s">
        <v>13</v>
      </c>
    </row>
    <row r="72" spans="1:15" x14ac:dyDescent="0.25">
      <c r="A72" s="19">
        <v>1</v>
      </c>
      <c r="B72" s="19">
        <v>1</v>
      </c>
      <c r="C72" s="19">
        <v>500</v>
      </c>
      <c r="D72" s="19">
        <v>60</v>
      </c>
      <c r="E72" s="19">
        <v>50</v>
      </c>
      <c r="F72" s="18">
        <v>18.450447257411501</v>
      </c>
      <c r="G72" s="18">
        <v>23.644193879885901</v>
      </c>
      <c r="H72" s="18">
        <v>10.378036010328</v>
      </c>
      <c r="I72" s="18">
        <v>10.3762024454093</v>
      </c>
      <c r="J72" s="18" t="s">
        <v>0</v>
      </c>
      <c r="K72" s="18">
        <v>13.5069514446696</v>
      </c>
      <c r="L72" s="18">
        <f t="shared" si="1"/>
        <v>94.613526045944596</v>
      </c>
      <c r="M72" s="18"/>
      <c r="N72" s="18"/>
      <c r="O72" s="10" t="s">
        <v>13</v>
      </c>
    </row>
    <row r="73" spans="1:15" x14ac:dyDescent="0.25">
      <c r="A73" s="19">
        <v>1</v>
      </c>
      <c r="B73" s="19">
        <v>1</v>
      </c>
      <c r="C73" s="19">
        <v>500</v>
      </c>
      <c r="D73" s="19">
        <v>60</v>
      </c>
      <c r="E73" s="19">
        <v>55</v>
      </c>
      <c r="F73" s="18">
        <v>10.711229749655599</v>
      </c>
      <c r="G73" s="18">
        <v>12.787394172120701</v>
      </c>
      <c r="H73" s="18">
        <v>7.6763332327588296</v>
      </c>
      <c r="I73" s="18">
        <v>7.6831723419373299</v>
      </c>
      <c r="J73" s="18" t="s">
        <v>0</v>
      </c>
      <c r="K73" s="18">
        <v>9.6726063294452196</v>
      </c>
      <c r="L73" s="18">
        <f t="shared" si="1"/>
        <v>94.613526045944596</v>
      </c>
      <c r="M73" s="18"/>
      <c r="N73" s="18"/>
      <c r="O73" s="10" t="s">
        <v>13</v>
      </c>
    </row>
    <row r="74" spans="1:15" x14ac:dyDescent="0.25">
      <c r="A74" s="19">
        <v>1</v>
      </c>
      <c r="B74" s="19">
        <v>1</v>
      </c>
      <c r="C74" s="19">
        <v>500</v>
      </c>
      <c r="D74" s="19">
        <v>90</v>
      </c>
      <c r="E74" s="19">
        <v>1</v>
      </c>
      <c r="F74" s="18">
        <v>295.22216262100602</v>
      </c>
      <c r="G74" s="18">
        <v>293.57752729998799</v>
      </c>
      <c r="H74" s="18">
        <v>296.99991854716302</v>
      </c>
      <c r="I74" s="18">
        <v>300.99992723642799</v>
      </c>
      <c r="J74" s="18">
        <v>248.55208338036999</v>
      </c>
      <c r="K74" s="18">
        <v>319.74190189833803</v>
      </c>
      <c r="L74" s="18">
        <f t="shared" si="1"/>
        <v>94.613526045944596</v>
      </c>
      <c r="M74" s="18"/>
      <c r="N74" s="18"/>
      <c r="O74" s="10" t="s">
        <v>13</v>
      </c>
    </row>
    <row r="75" spans="1:15" x14ac:dyDescent="0.25">
      <c r="A75" s="19">
        <v>1</v>
      </c>
      <c r="B75" s="19">
        <v>1</v>
      </c>
      <c r="C75" s="19">
        <v>500</v>
      </c>
      <c r="D75" s="19">
        <v>90</v>
      </c>
      <c r="E75" s="19">
        <v>5</v>
      </c>
      <c r="F75" s="18">
        <v>170.62784931726</v>
      </c>
      <c r="G75" s="18">
        <v>201.90925909885701</v>
      </c>
      <c r="H75" s="18">
        <v>172.831623665911</v>
      </c>
      <c r="I75" s="18">
        <v>167.49823364233799</v>
      </c>
      <c r="J75" s="18">
        <v>90.609509237724396</v>
      </c>
      <c r="K75" s="18">
        <v>158.96589624495999</v>
      </c>
      <c r="L75" s="18">
        <f t="shared" si="1"/>
        <v>94.613526045944596</v>
      </c>
      <c r="M75" s="18"/>
      <c r="N75" s="18"/>
      <c r="O75" s="10" t="s">
        <v>13</v>
      </c>
    </row>
    <row r="76" spans="1:15" x14ac:dyDescent="0.25">
      <c r="A76" s="19">
        <v>1</v>
      </c>
      <c r="B76" s="19">
        <v>1</v>
      </c>
      <c r="C76" s="19">
        <v>500</v>
      </c>
      <c r="D76" s="19">
        <v>90</v>
      </c>
      <c r="E76" s="19">
        <v>10</v>
      </c>
      <c r="F76" s="18">
        <v>104.182138666222</v>
      </c>
      <c r="G76" s="18">
        <v>123.851462281718</v>
      </c>
      <c r="H76" s="18">
        <v>95.594915199299805</v>
      </c>
      <c r="I76" s="18">
        <v>104.595107191574</v>
      </c>
      <c r="J76" s="18">
        <v>54.213995824304803</v>
      </c>
      <c r="K76" s="18">
        <v>110.55009091187399</v>
      </c>
      <c r="L76" s="18">
        <f t="shared" si="1"/>
        <v>94.613526045944596</v>
      </c>
      <c r="M76" s="18"/>
      <c r="N76" s="18"/>
      <c r="O76" s="10" t="s">
        <v>13</v>
      </c>
    </row>
    <row r="77" spans="1:15" x14ac:dyDescent="0.25">
      <c r="A77" s="19">
        <v>1</v>
      </c>
      <c r="B77" s="19">
        <v>1</v>
      </c>
      <c r="C77" s="19">
        <v>500</v>
      </c>
      <c r="D77" s="19">
        <v>90</v>
      </c>
      <c r="E77" s="19">
        <v>15</v>
      </c>
      <c r="F77" s="18">
        <v>73.318578985085395</v>
      </c>
      <c r="G77" s="18">
        <v>88.4249755585125</v>
      </c>
      <c r="H77" s="18">
        <v>70.577167347727894</v>
      </c>
      <c r="I77" s="18">
        <v>67.096110037342001</v>
      </c>
      <c r="J77" s="18">
        <v>36.494132757627803</v>
      </c>
      <c r="K77" s="18">
        <v>74.778720669704597</v>
      </c>
      <c r="L77" s="18">
        <f t="shared" si="1"/>
        <v>94.613526045944596</v>
      </c>
      <c r="M77" s="18"/>
      <c r="N77" s="18"/>
      <c r="O77" s="10" t="s">
        <v>13</v>
      </c>
    </row>
    <row r="78" spans="1:15" x14ac:dyDescent="0.25">
      <c r="A78" s="19">
        <v>1</v>
      </c>
      <c r="B78" s="19">
        <v>1</v>
      </c>
      <c r="C78" s="19">
        <v>500</v>
      </c>
      <c r="D78" s="19">
        <v>90</v>
      </c>
      <c r="E78" s="19">
        <v>20</v>
      </c>
      <c r="F78" s="18">
        <v>56.134707428016497</v>
      </c>
      <c r="G78" s="18">
        <v>67.372300563859895</v>
      </c>
      <c r="H78" s="18">
        <v>51.279562671457199</v>
      </c>
      <c r="I78" s="18">
        <v>54.2726470261046</v>
      </c>
      <c r="J78" s="18">
        <v>27.337062747362399</v>
      </c>
      <c r="K78" s="18">
        <v>58.013657703329798</v>
      </c>
      <c r="L78" s="18">
        <f t="shared" si="1"/>
        <v>94.613526045944596</v>
      </c>
      <c r="M78" s="18"/>
      <c r="N78" s="18"/>
      <c r="O78" s="10" t="s">
        <v>13</v>
      </c>
    </row>
    <row r="79" spans="1:15" x14ac:dyDescent="0.25">
      <c r="A79" s="19">
        <v>1</v>
      </c>
      <c r="B79" s="19">
        <v>1</v>
      </c>
      <c r="C79" s="19">
        <v>500</v>
      </c>
      <c r="D79" s="19">
        <v>90</v>
      </c>
      <c r="E79" s="19">
        <v>25</v>
      </c>
      <c r="F79" s="18">
        <v>44.9664461038006</v>
      </c>
      <c r="G79" s="18">
        <v>54.156621824464096</v>
      </c>
      <c r="H79" s="18">
        <v>42.443556874649701</v>
      </c>
      <c r="I79" s="18">
        <v>41.636383822703003</v>
      </c>
      <c r="J79" s="18">
        <v>21.375391313061701</v>
      </c>
      <c r="K79" s="18">
        <v>46.783820069311602</v>
      </c>
      <c r="L79" s="18">
        <f t="shared" si="1"/>
        <v>94.613526045944596</v>
      </c>
      <c r="M79" s="18"/>
      <c r="N79" s="18"/>
      <c r="O79" s="10" t="s">
        <v>13</v>
      </c>
    </row>
    <row r="80" spans="1:15" x14ac:dyDescent="0.25">
      <c r="A80" s="19">
        <v>1</v>
      </c>
      <c r="B80" s="19">
        <v>1</v>
      </c>
      <c r="C80" s="19">
        <v>500</v>
      </c>
      <c r="D80" s="19">
        <v>90</v>
      </c>
      <c r="E80" s="19">
        <v>30</v>
      </c>
      <c r="F80" s="18">
        <v>36.585806735458704</v>
      </c>
      <c r="G80" s="18">
        <v>44.3112554093466</v>
      </c>
      <c r="H80" s="18">
        <v>34.1255281381329</v>
      </c>
      <c r="I80" s="18">
        <v>33.105279493970997</v>
      </c>
      <c r="J80" s="18">
        <v>17.5155882041025</v>
      </c>
      <c r="K80" s="18">
        <v>37.048043548260502</v>
      </c>
      <c r="L80" s="18">
        <f t="shared" si="1"/>
        <v>94.613526045944596</v>
      </c>
      <c r="M80" s="18"/>
      <c r="N80" s="18"/>
      <c r="O80" s="10" t="s">
        <v>13</v>
      </c>
    </row>
    <row r="81" spans="1:15" x14ac:dyDescent="0.25">
      <c r="A81" s="19">
        <v>1</v>
      </c>
      <c r="B81" s="19">
        <v>1</v>
      </c>
      <c r="C81" s="19">
        <v>500</v>
      </c>
      <c r="D81" s="19">
        <v>90</v>
      </c>
      <c r="E81" s="19">
        <v>35</v>
      </c>
      <c r="F81" s="18">
        <v>30.052763913855099</v>
      </c>
      <c r="G81" s="18">
        <v>36.528781665718199</v>
      </c>
      <c r="H81" s="18">
        <v>26.431880949998401</v>
      </c>
      <c r="I81" s="18">
        <v>28.080167529957599</v>
      </c>
      <c r="J81" s="18">
        <v>14.3497880279279</v>
      </c>
      <c r="K81" s="18">
        <v>28.7012514316386</v>
      </c>
      <c r="L81" s="18">
        <f t="shared" si="1"/>
        <v>94.613526045944596</v>
      </c>
      <c r="M81" s="18"/>
      <c r="N81" s="18"/>
      <c r="O81" s="10" t="s">
        <v>13</v>
      </c>
    </row>
    <row r="82" spans="1:15" x14ac:dyDescent="0.25">
      <c r="A82" s="19">
        <v>1</v>
      </c>
      <c r="B82" s="19">
        <v>1</v>
      </c>
      <c r="C82" s="19">
        <v>500</v>
      </c>
      <c r="D82" s="19">
        <v>90</v>
      </c>
      <c r="E82" s="19">
        <v>40</v>
      </c>
      <c r="F82" s="18">
        <v>24.724081786771901</v>
      </c>
      <c r="G82" s="18">
        <v>29.895026576778001</v>
      </c>
      <c r="H82" s="18">
        <v>23.084592219584799</v>
      </c>
      <c r="I82" s="18">
        <v>22.4546764852828</v>
      </c>
      <c r="J82" s="18">
        <v>11.4459551280839</v>
      </c>
      <c r="K82" s="18">
        <v>25.3389262636612</v>
      </c>
      <c r="L82" s="18">
        <f t="shared" si="1"/>
        <v>94.613526045944596</v>
      </c>
      <c r="M82" s="18"/>
      <c r="N82" s="18"/>
      <c r="O82" s="10" t="s">
        <v>13</v>
      </c>
    </row>
    <row r="83" spans="1:15" x14ac:dyDescent="0.25">
      <c r="A83" s="19">
        <v>1</v>
      </c>
      <c r="B83" s="19">
        <v>1</v>
      </c>
      <c r="C83" s="19">
        <v>500</v>
      </c>
      <c r="D83" s="19">
        <v>90</v>
      </c>
      <c r="E83" s="19">
        <v>45</v>
      </c>
      <c r="F83" s="18">
        <v>20.1401352557553</v>
      </c>
      <c r="G83" s="18">
        <v>24.562675820353402</v>
      </c>
      <c r="H83" s="18">
        <v>18.3689187944873</v>
      </c>
      <c r="I83" s="18">
        <v>18.469266371818701</v>
      </c>
      <c r="J83" s="18">
        <v>9.1566508888236608</v>
      </c>
      <c r="K83" s="18">
        <v>20.198009348713001</v>
      </c>
      <c r="L83" s="18">
        <f t="shared" si="1"/>
        <v>94.613526045944596</v>
      </c>
      <c r="M83" s="18"/>
      <c r="N83" s="18"/>
      <c r="O83" s="10" t="s">
        <v>13</v>
      </c>
    </row>
    <row r="84" spans="1:15" x14ac:dyDescent="0.25">
      <c r="A84" s="19">
        <v>1</v>
      </c>
      <c r="B84" s="19">
        <v>1</v>
      </c>
      <c r="C84" s="19">
        <v>500</v>
      </c>
      <c r="D84" s="19">
        <v>90</v>
      </c>
      <c r="E84" s="19">
        <v>50</v>
      </c>
      <c r="F84" s="18">
        <v>15.818357507594399</v>
      </c>
      <c r="G84" s="18">
        <v>19.317690933729502</v>
      </c>
      <c r="H84" s="18">
        <v>13.802986972035701</v>
      </c>
      <c r="I84" s="18">
        <v>15.1537654128435</v>
      </c>
      <c r="J84" s="18">
        <v>7.1324582055583496</v>
      </c>
      <c r="K84" s="18">
        <v>15.5202790428791</v>
      </c>
      <c r="L84" s="18">
        <f t="shared" si="1"/>
        <v>94.613526045944596</v>
      </c>
      <c r="M84" s="18"/>
      <c r="N84" s="18"/>
      <c r="O84" s="10" t="s">
        <v>13</v>
      </c>
    </row>
    <row r="85" spans="1:15" x14ac:dyDescent="0.25">
      <c r="A85" s="19">
        <v>1</v>
      </c>
      <c r="B85" s="19">
        <v>1</v>
      </c>
      <c r="C85" s="19">
        <v>500</v>
      </c>
      <c r="D85" s="19">
        <v>90</v>
      </c>
      <c r="E85" s="19">
        <v>55</v>
      </c>
      <c r="F85" s="18">
        <v>11.524252742544199</v>
      </c>
      <c r="G85" s="18">
        <v>14.195347310474</v>
      </c>
      <c r="H85" s="18">
        <v>10.4006844083546</v>
      </c>
      <c r="I85" s="18">
        <v>10.4969229595887</v>
      </c>
      <c r="J85" s="18">
        <v>5.0896513219477999</v>
      </c>
      <c r="K85" s="18">
        <v>11.459558950361799</v>
      </c>
      <c r="L85" s="18">
        <f t="shared" si="1"/>
        <v>94.613526045944596</v>
      </c>
      <c r="M85" s="18"/>
      <c r="N85" s="18"/>
      <c r="O85" s="10" t="s">
        <v>13</v>
      </c>
    </row>
    <row r="86" spans="1:15" x14ac:dyDescent="0.25">
      <c r="A86" s="19">
        <v>1</v>
      </c>
      <c r="B86" s="19">
        <v>1</v>
      </c>
      <c r="C86" s="19">
        <v>500</v>
      </c>
      <c r="D86" s="19">
        <v>12345</v>
      </c>
      <c r="E86" s="19">
        <v>1</v>
      </c>
      <c r="F86" s="18">
        <v>310.24872724942497</v>
      </c>
      <c r="G86" s="18">
        <v>305.62222915273799</v>
      </c>
      <c r="H86" s="18">
        <v>307.166607169239</v>
      </c>
      <c r="I86" s="18">
        <v>307.16660704259198</v>
      </c>
      <c r="J86" s="18">
        <v>283.31947681488202</v>
      </c>
      <c r="K86" s="18">
        <v>303.48380393887999</v>
      </c>
      <c r="L86" s="18">
        <f t="shared" si="1"/>
        <v>94.613526045944596</v>
      </c>
      <c r="M86" s="18"/>
      <c r="N86" s="18"/>
      <c r="O86" s="10" t="s">
        <v>13</v>
      </c>
    </row>
    <row r="87" spans="1:15" x14ac:dyDescent="0.25">
      <c r="A87" s="19">
        <v>1</v>
      </c>
      <c r="B87" s="19">
        <v>1</v>
      </c>
      <c r="C87" s="19">
        <v>500</v>
      </c>
      <c r="D87" s="19">
        <v>12345</v>
      </c>
      <c r="E87" s="19">
        <v>5</v>
      </c>
      <c r="F87" s="18">
        <v>227.42976781632899</v>
      </c>
      <c r="G87" s="18">
        <v>266.66063052978802</v>
      </c>
      <c r="H87" s="18">
        <v>212.665385372869</v>
      </c>
      <c r="I87" s="18">
        <v>212.83205322573301</v>
      </c>
      <c r="J87" s="18">
        <v>133.76831173635901</v>
      </c>
      <c r="K87" s="18">
        <v>207.74060785985401</v>
      </c>
      <c r="L87" s="18">
        <f t="shared" si="1"/>
        <v>94.613526045944596</v>
      </c>
      <c r="M87" s="18"/>
      <c r="N87" s="18"/>
      <c r="O87" s="10" t="s">
        <v>13</v>
      </c>
    </row>
    <row r="88" spans="1:15" x14ac:dyDescent="0.25">
      <c r="A88" s="19">
        <v>1</v>
      </c>
      <c r="B88" s="19">
        <v>1</v>
      </c>
      <c r="C88" s="19">
        <v>500</v>
      </c>
      <c r="D88" s="19">
        <v>12345</v>
      </c>
      <c r="E88" s="19">
        <v>10</v>
      </c>
      <c r="F88" s="18">
        <v>151.492322252506</v>
      </c>
      <c r="G88" s="18">
        <v>191.140376405078</v>
      </c>
      <c r="H88" s="18">
        <v>117.41446219093601</v>
      </c>
      <c r="I88" s="18">
        <v>131.34808929259901</v>
      </c>
      <c r="J88" s="18">
        <v>74.798617801045097</v>
      </c>
      <c r="K88" s="18">
        <v>143.84114630336899</v>
      </c>
      <c r="L88" s="18">
        <f t="shared" si="1"/>
        <v>94.613526045944596</v>
      </c>
      <c r="M88" s="18"/>
      <c r="N88" s="18"/>
      <c r="O88" s="10" t="s">
        <v>13</v>
      </c>
    </row>
    <row r="89" spans="1:15" x14ac:dyDescent="0.25">
      <c r="A89" s="19">
        <v>1</v>
      </c>
      <c r="B89" s="19">
        <v>1</v>
      </c>
      <c r="C89" s="19">
        <v>500</v>
      </c>
      <c r="D89" s="19">
        <v>12345</v>
      </c>
      <c r="E89" s="19">
        <v>15</v>
      </c>
      <c r="F89" s="18">
        <v>98.577808192058399</v>
      </c>
      <c r="G89" s="18">
        <v>126.296214646631</v>
      </c>
      <c r="H89" s="18">
        <v>74.224972595974407</v>
      </c>
      <c r="I89" s="18">
        <v>71.146332546237801</v>
      </c>
      <c r="J89" s="18">
        <v>57.926684383157998</v>
      </c>
      <c r="K89" s="18">
        <v>92.972914049783398</v>
      </c>
      <c r="L89" s="18">
        <f t="shared" si="1"/>
        <v>94.613526045944596</v>
      </c>
      <c r="M89" s="18"/>
      <c r="N89" s="18"/>
      <c r="O89" s="10" t="s">
        <v>13</v>
      </c>
    </row>
    <row r="90" spans="1:15" x14ac:dyDescent="0.25">
      <c r="A90" s="19">
        <v>1</v>
      </c>
      <c r="B90" s="19">
        <v>1</v>
      </c>
      <c r="C90" s="19">
        <v>500</v>
      </c>
      <c r="D90" s="19">
        <v>12345</v>
      </c>
      <c r="E90" s="19">
        <v>20</v>
      </c>
      <c r="F90" s="18">
        <v>72.621269748303803</v>
      </c>
      <c r="G90" s="18">
        <v>96.701991056487799</v>
      </c>
      <c r="H90" s="18">
        <v>52.409923835725003</v>
      </c>
      <c r="I90" s="18">
        <v>52.995618194077203</v>
      </c>
      <c r="J90" s="18">
        <v>29.812653350148299</v>
      </c>
      <c r="K90" s="18">
        <v>65.872160791805896</v>
      </c>
      <c r="L90" s="18">
        <f t="shared" si="1"/>
        <v>94.613526045944596</v>
      </c>
      <c r="M90" s="18"/>
      <c r="N90" s="18"/>
      <c r="O90" s="10" t="s">
        <v>13</v>
      </c>
    </row>
    <row r="91" spans="1:15" x14ac:dyDescent="0.25">
      <c r="A91" s="19">
        <v>1</v>
      </c>
      <c r="B91" s="19">
        <v>1</v>
      </c>
      <c r="C91" s="19">
        <v>500</v>
      </c>
      <c r="D91" s="19">
        <v>12345</v>
      </c>
      <c r="E91" s="19">
        <v>25</v>
      </c>
      <c r="F91" s="18">
        <v>45.2770453193517</v>
      </c>
      <c r="G91" s="18">
        <v>54.590269161521</v>
      </c>
      <c r="H91" s="18">
        <v>41.4909924288608</v>
      </c>
      <c r="I91" s="18">
        <v>41.667985545772098</v>
      </c>
      <c r="J91" s="18">
        <v>23.8159382762693</v>
      </c>
      <c r="K91" s="18">
        <v>45.949415273640398</v>
      </c>
      <c r="L91" s="18">
        <f t="shared" si="1"/>
        <v>94.613526045944596</v>
      </c>
      <c r="M91" s="18"/>
      <c r="N91" s="18"/>
      <c r="O91" s="10" t="s">
        <v>13</v>
      </c>
    </row>
    <row r="92" spans="1:15" x14ac:dyDescent="0.25">
      <c r="A92" s="19">
        <v>1</v>
      </c>
      <c r="B92" s="19">
        <v>1</v>
      </c>
      <c r="C92" s="19">
        <v>500</v>
      </c>
      <c r="D92" s="19">
        <v>12345</v>
      </c>
      <c r="E92" s="19">
        <v>30</v>
      </c>
      <c r="F92" s="18">
        <v>37.278912818030001</v>
      </c>
      <c r="G92" s="18">
        <v>44.901097300918998</v>
      </c>
      <c r="H92" s="18">
        <v>33.5997894238795</v>
      </c>
      <c r="I92" s="18">
        <v>33.072849234926601</v>
      </c>
      <c r="J92" s="18">
        <v>19.993857451574399</v>
      </c>
      <c r="K92" s="18">
        <v>36.327016536373399</v>
      </c>
      <c r="L92" s="18">
        <f t="shared" si="1"/>
        <v>94.613526045944596</v>
      </c>
      <c r="M92" s="18"/>
      <c r="N92" s="18"/>
      <c r="O92" s="10" t="s">
        <v>13</v>
      </c>
    </row>
    <row r="93" spans="1:15" x14ac:dyDescent="0.25">
      <c r="A93" s="19">
        <v>1</v>
      </c>
      <c r="B93" s="19">
        <v>1</v>
      </c>
      <c r="C93" s="19">
        <v>500</v>
      </c>
      <c r="D93" s="19">
        <v>12345</v>
      </c>
      <c r="E93" s="19">
        <v>35</v>
      </c>
      <c r="F93" s="18">
        <v>30.812296278277401</v>
      </c>
      <c r="G93" s="18">
        <v>37.173953999829699</v>
      </c>
      <c r="H93" s="18">
        <v>27.469694885907899</v>
      </c>
      <c r="I93" s="18">
        <v>26.8985653163897</v>
      </c>
      <c r="J93" s="18">
        <v>16.695308145435899</v>
      </c>
      <c r="K93" s="18">
        <v>30.2831000876117</v>
      </c>
      <c r="L93" s="18">
        <f t="shared" si="1"/>
        <v>94.613526045944596</v>
      </c>
      <c r="M93" s="18"/>
      <c r="N93" s="18"/>
      <c r="O93" s="10" t="s">
        <v>13</v>
      </c>
    </row>
    <row r="94" spans="1:15" x14ac:dyDescent="0.25">
      <c r="A94" s="19">
        <v>1</v>
      </c>
      <c r="B94" s="19">
        <v>1</v>
      </c>
      <c r="C94" s="19">
        <v>500</v>
      </c>
      <c r="D94" s="19">
        <v>12345</v>
      </c>
      <c r="E94" s="19">
        <v>40</v>
      </c>
      <c r="F94" s="18">
        <v>24.906718551012801</v>
      </c>
      <c r="G94" s="18">
        <v>29.894198810316698</v>
      </c>
      <c r="H94" s="18">
        <v>21.860438268404302</v>
      </c>
      <c r="I94" s="18">
        <v>22.116857869080501</v>
      </c>
      <c r="J94" s="18">
        <v>14.134887733431199</v>
      </c>
      <c r="K94" s="18">
        <v>24.022765838673799</v>
      </c>
      <c r="L94" s="18">
        <f t="shared" si="1"/>
        <v>94.613526045944596</v>
      </c>
      <c r="M94" s="18"/>
      <c r="N94" s="18"/>
      <c r="O94" s="10" t="s">
        <v>13</v>
      </c>
    </row>
    <row r="95" spans="1:15" x14ac:dyDescent="0.25">
      <c r="A95" s="19">
        <v>1</v>
      </c>
      <c r="B95" s="19">
        <v>1</v>
      </c>
      <c r="C95" s="19">
        <v>500</v>
      </c>
      <c r="D95" s="19">
        <v>12345</v>
      </c>
      <c r="E95" s="19">
        <v>45</v>
      </c>
      <c r="F95" s="18">
        <v>20.629458213768601</v>
      </c>
      <c r="G95" s="18">
        <v>24.761596213172901</v>
      </c>
      <c r="H95" s="18">
        <v>18.0002526773361</v>
      </c>
      <c r="I95" s="18">
        <v>17.826188518121899</v>
      </c>
      <c r="J95" s="18">
        <v>12.052606738242799</v>
      </c>
      <c r="K95" s="18">
        <v>19.853454918335501</v>
      </c>
      <c r="L95" s="18">
        <f t="shared" si="1"/>
        <v>94.613526045944596</v>
      </c>
      <c r="M95" s="18"/>
      <c r="N95" s="18"/>
      <c r="O95" s="10" t="s">
        <v>13</v>
      </c>
    </row>
    <row r="96" spans="1:15" x14ac:dyDescent="0.25">
      <c r="A96" s="19">
        <v>1</v>
      </c>
      <c r="B96" s="19">
        <v>1</v>
      </c>
      <c r="C96" s="19">
        <v>500</v>
      </c>
      <c r="D96" s="19">
        <v>12345</v>
      </c>
      <c r="E96" s="19">
        <v>50</v>
      </c>
      <c r="F96" s="18">
        <v>16.481415350890899</v>
      </c>
      <c r="G96" s="18">
        <v>19.7384610260331</v>
      </c>
      <c r="H96" s="18">
        <v>14.049083454573699</v>
      </c>
      <c r="I96" s="18">
        <v>14.216624450129901</v>
      </c>
      <c r="J96" s="18">
        <v>10.191864904151901</v>
      </c>
      <c r="K96" s="18">
        <v>15.512918725332501</v>
      </c>
      <c r="L96" s="18">
        <f t="shared" si="1"/>
        <v>94.613526045944596</v>
      </c>
      <c r="M96" s="18"/>
      <c r="N96" s="18"/>
      <c r="O96" s="10" t="s">
        <v>13</v>
      </c>
    </row>
    <row r="97" spans="1:15" x14ac:dyDescent="0.25">
      <c r="A97" s="19">
        <v>1</v>
      </c>
      <c r="B97" s="19">
        <v>1</v>
      </c>
      <c r="C97" s="19">
        <v>500</v>
      </c>
      <c r="D97" s="19">
        <v>12345</v>
      </c>
      <c r="E97" s="19">
        <v>55</v>
      </c>
      <c r="F97" s="18">
        <v>11.5377359974605</v>
      </c>
      <c r="G97" s="18">
        <v>14.369739930247199</v>
      </c>
      <c r="H97" s="18">
        <v>10.2834405569522</v>
      </c>
      <c r="I97" s="18">
        <v>10.206562309845699</v>
      </c>
      <c r="J97" s="18">
        <v>4.9378335526674899</v>
      </c>
      <c r="K97" s="18">
        <v>11.174519380394001</v>
      </c>
      <c r="L97" s="18">
        <f t="shared" si="1"/>
        <v>94.613526045944596</v>
      </c>
      <c r="M97" s="18"/>
      <c r="N97" s="18"/>
      <c r="O97" s="10" t="s">
        <v>13</v>
      </c>
    </row>
    <row r="98" spans="1:15" x14ac:dyDescent="0.25">
      <c r="A98" s="19">
        <v>1</v>
      </c>
      <c r="B98" s="19">
        <v>1</v>
      </c>
      <c r="C98" s="19">
        <v>600</v>
      </c>
      <c r="D98" s="19">
        <v>30</v>
      </c>
      <c r="E98" s="19">
        <v>1</v>
      </c>
      <c r="F98" s="18">
        <v>252.321616580023</v>
      </c>
      <c r="G98" s="18">
        <v>238.80342487443801</v>
      </c>
      <c r="H98" s="18" t="s">
        <v>0</v>
      </c>
      <c r="I98" s="18" t="s">
        <v>0</v>
      </c>
      <c r="J98" s="18" t="s">
        <v>0</v>
      </c>
      <c r="K98" s="18">
        <v>186.66626796120701</v>
      </c>
      <c r="L98" s="18">
        <f t="shared" si="1"/>
        <v>96.68440267460123</v>
      </c>
      <c r="M98" s="18"/>
      <c r="N98" s="18"/>
      <c r="O98" s="10" t="s">
        <v>13</v>
      </c>
    </row>
    <row r="99" spans="1:15" x14ac:dyDescent="0.25">
      <c r="A99" s="19">
        <v>1</v>
      </c>
      <c r="B99" s="19">
        <v>1</v>
      </c>
      <c r="C99" s="19">
        <v>600</v>
      </c>
      <c r="D99" s="19">
        <v>30</v>
      </c>
      <c r="E99" s="19">
        <v>5</v>
      </c>
      <c r="F99" s="18">
        <v>96.973051459447206</v>
      </c>
      <c r="G99" s="18">
        <v>98.493275467951605</v>
      </c>
      <c r="H99" s="18" t="s">
        <v>0</v>
      </c>
      <c r="I99" s="18" t="s">
        <v>0</v>
      </c>
      <c r="J99" s="18" t="s">
        <v>0</v>
      </c>
      <c r="K99" s="18">
        <v>62.574108770476101</v>
      </c>
      <c r="L99" s="18">
        <f t="shared" si="1"/>
        <v>96.68440267460123</v>
      </c>
      <c r="M99" s="18"/>
      <c r="N99" s="18"/>
      <c r="O99" s="10" t="s">
        <v>13</v>
      </c>
    </row>
    <row r="100" spans="1:15" x14ac:dyDescent="0.25">
      <c r="A100" s="19">
        <v>1</v>
      </c>
      <c r="B100" s="19">
        <v>1</v>
      </c>
      <c r="C100" s="19">
        <v>600</v>
      </c>
      <c r="D100" s="19">
        <v>30</v>
      </c>
      <c r="E100" s="19">
        <v>10</v>
      </c>
      <c r="F100" s="18">
        <v>54.585908980646401</v>
      </c>
      <c r="G100" s="18">
        <v>54.7213021974231</v>
      </c>
      <c r="H100" s="18" t="s">
        <v>0</v>
      </c>
      <c r="I100" s="18" t="s">
        <v>0</v>
      </c>
      <c r="J100" s="18" t="s">
        <v>0</v>
      </c>
      <c r="K100" s="18">
        <v>33.403331793818303</v>
      </c>
      <c r="L100" s="18">
        <f t="shared" si="1"/>
        <v>96.68440267460123</v>
      </c>
      <c r="M100" s="18"/>
      <c r="N100" s="18"/>
      <c r="O100" s="10" t="s">
        <v>13</v>
      </c>
    </row>
    <row r="101" spans="1:15" x14ac:dyDescent="0.25">
      <c r="A101" s="19">
        <v>1</v>
      </c>
      <c r="B101" s="19">
        <v>1</v>
      </c>
      <c r="C101" s="19">
        <v>600</v>
      </c>
      <c r="D101" s="19">
        <v>30</v>
      </c>
      <c r="E101" s="19">
        <v>15</v>
      </c>
      <c r="F101" s="18">
        <v>37.160753492152502</v>
      </c>
      <c r="G101" s="18">
        <v>37.097068378621401</v>
      </c>
      <c r="H101" s="18" t="s">
        <v>0</v>
      </c>
      <c r="I101" s="18" t="s">
        <v>0</v>
      </c>
      <c r="J101" s="18" t="s">
        <v>0</v>
      </c>
      <c r="K101" s="18">
        <v>22.521703849275699</v>
      </c>
      <c r="L101" s="18">
        <f t="shared" si="1"/>
        <v>96.68440267460123</v>
      </c>
      <c r="M101" s="18"/>
      <c r="N101" s="18"/>
      <c r="O101" s="10" t="s">
        <v>13</v>
      </c>
    </row>
    <row r="102" spans="1:15" x14ac:dyDescent="0.25">
      <c r="A102" s="19">
        <v>1</v>
      </c>
      <c r="B102" s="19">
        <v>1</v>
      </c>
      <c r="C102" s="19">
        <v>600</v>
      </c>
      <c r="D102" s="19">
        <v>30</v>
      </c>
      <c r="E102" s="19">
        <v>20</v>
      </c>
      <c r="F102" s="18">
        <v>27.7198967362493</v>
      </c>
      <c r="G102" s="18">
        <v>27.631791772063298</v>
      </c>
      <c r="H102" s="18" t="s">
        <v>0</v>
      </c>
      <c r="I102" s="18" t="s">
        <v>0</v>
      </c>
      <c r="J102" s="18" t="s">
        <v>0</v>
      </c>
      <c r="K102" s="18">
        <v>16.167842820709598</v>
      </c>
      <c r="L102" s="18">
        <f t="shared" si="1"/>
        <v>96.68440267460123</v>
      </c>
      <c r="M102" s="18"/>
      <c r="N102" s="18"/>
      <c r="O102" s="10" t="s">
        <v>13</v>
      </c>
    </row>
    <row r="103" spans="1:15" x14ac:dyDescent="0.25">
      <c r="A103" s="19">
        <v>1</v>
      </c>
      <c r="B103" s="19">
        <v>1</v>
      </c>
      <c r="C103" s="19">
        <v>600</v>
      </c>
      <c r="D103" s="19">
        <v>30</v>
      </c>
      <c r="E103" s="19">
        <v>25</v>
      </c>
      <c r="F103" s="18">
        <v>21.6272914630419</v>
      </c>
      <c r="G103" s="18">
        <v>21.534758435205699</v>
      </c>
      <c r="H103" s="18" t="s">
        <v>0</v>
      </c>
      <c r="I103" s="18" t="s">
        <v>0</v>
      </c>
      <c r="J103" s="18" t="s">
        <v>0</v>
      </c>
      <c r="K103" s="18">
        <v>11.9344634282099</v>
      </c>
      <c r="L103" s="18">
        <f t="shared" si="1"/>
        <v>96.68440267460123</v>
      </c>
      <c r="M103" s="18"/>
      <c r="N103" s="18"/>
      <c r="O103" s="10" t="s">
        <v>13</v>
      </c>
    </row>
    <row r="104" spans="1:15" x14ac:dyDescent="0.25">
      <c r="A104" s="19">
        <v>1</v>
      </c>
      <c r="B104" s="19">
        <v>1</v>
      </c>
      <c r="C104" s="19">
        <v>600</v>
      </c>
      <c r="D104" s="19">
        <v>30</v>
      </c>
      <c r="E104" s="19">
        <v>30</v>
      </c>
      <c r="F104" s="18">
        <v>17.1869990031161</v>
      </c>
      <c r="G104" s="18">
        <v>17.097972976422799</v>
      </c>
      <c r="H104" s="18" t="s">
        <v>0</v>
      </c>
      <c r="I104" s="18" t="s">
        <v>0</v>
      </c>
      <c r="J104" s="18" t="s">
        <v>0</v>
      </c>
      <c r="K104" s="18">
        <v>8.6956922768433103</v>
      </c>
      <c r="L104" s="18">
        <f t="shared" si="1"/>
        <v>96.68440267460123</v>
      </c>
      <c r="M104" s="18"/>
      <c r="N104" s="18"/>
      <c r="O104" s="10" t="s">
        <v>13</v>
      </c>
    </row>
    <row r="105" spans="1:15" x14ac:dyDescent="0.25">
      <c r="A105" s="19">
        <v>1</v>
      </c>
      <c r="B105" s="19">
        <v>1</v>
      </c>
      <c r="C105" s="19">
        <v>600</v>
      </c>
      <c r="D105" s="19">
        <v>30</v>
      </c>
      <c r="E105" s="19">
        <v>35</v>
      </c>
      <c r="F105" s="18">
        <v>13.834676096494601</v>
      </c>
      <c r="G105" s="18">
        <v>13.7475746758226</v>
      </c>
      <c r="H105" s="18" t="s">
        <v>0</v>
      </c>
      <c r="I105" s="18" t="s">
        <v>0</v>
      </c>
      <c r="J105" s="18" t="s">
        <v>0</v>
      </c>
      <c r="K105" s="18">
        <v>6.7149102371138998</v>
      </c>
      <c r="L105" s="18">
        <f t="shared" si="1"/>
        <v>96.68440267460123</v>
      </c>
      <c r="M105" s="18"/>
      <c r="N105" s="18"/>
      <c r="O105" s="10" t="s">
        <v>13</v>
      </c>
    </row>
    <row r="106" spans="1:15" x14ac:dyDescent="0.25">
      <c r="A106" s="19">
        <v>1</v>
      </c>
      <c r="B106" s="19">
        <v>1</v>
      </c>
      <c r="C106" s="19">
        <v>600</v>
      </c>
      <c r="D106" s="19">
        <v>30</v>
      </c>
      <c r="E106" s="19">
        <v>40</v>
      </c>
      <c r="F106" s="18">
        <v>11.3512042290556</v>
      </c>
      <c r="G106" s="18">
        <v>11.272622974954899</v>
      </c>
      <c r="H106" s="18" t="s">
        <v>0</v>
      </c>
      <c r="I106" s="18" t="s">
        <v>0</v>
      </c>
      <c r="J106" s="18" t="s">
        <v>0</v>
      </c>
      <c r="K106" s="18">
        <v>6.3399645893695</v>
      </c>
      <c r="L106" s="18">
        <f t="shared" si="1"/>
        <v>96.68440267460123</v>
      </c>
      <c r="M106" s="18"/>
      <c r="N106" s="18"/>
      <c r="O106" s="10" t="s">
        <v>13</v>
      </c>
    </row>
    <row r="107" spans="1:15" x14ac:dyDescent="0.25">
      <c r="A107" s="19">
        <v>1</v>
      </c>
      <c r="B107" s="19">
        <v>1</v>
      </c>
      <c r="C107" s="19">
        <v>600</v>
      </c>
      <c r="D107" s="19">
        <v>30</v>
      </c>
      <c r="E107" s="19">
        <v>45</v>
      </c>
      <c r="F107" s="18">
        <v>9.1691453523628308</v>
      </c>
      <c r="G107" s="18">
        <v>9.12119313604091</v>
      </c>
      <c r="H107" s="18" t="s">
        <v>0</v>
      </c>
      <c r="I107" s="18" t="s">
        <v>0</v>
      </c>
      <c r="J107" s="18" t="s">
        <v>0</v>
      </c>
      <c r="K107" s="18">
        <v>5.8214674159259703</v>
      </c>
      <c r="L107" s="18">
        <f t="shared" si="1"/>
        <v>96.68440267460123</v>
      </c>
      <c r="M107" s="18"/>
      <c r="N107" s="18"/>
      <c r="O107" s="10" t="s">
        <v>13</v>
      </c>
    </row>
    <row r="108" spans="1:15" x14ac:dyDescent="0.25">
      <c r="A108" s="19">
        <v>1</v>
      </c>
      <c r="B108" s="19">
        <v>1</v>
      </c>
      <c r="C108" s="19">
        <v>600</v>
      </c>
      <c r="D108" s="19">
        <v>30</v>
      </c>
      <c r="E108" s="19">
        <v>50</v>
      </c>
      <c r="F108" s="18">
        <v>7.0754063401746503</v>
      </c>
      <c r="G108" s="18">
        <v>7.0541531380687399</v>
      </c>
      <c r="H108" s="18" t="s">
        <v>0</v>
      </c>
      <c r="I108" s="18" t="s">
        <v>0</v>
      </c>
      <c r="J108" s="18" t="s">
        <v>0</v>
      </c>
      <c r="K108" s="18">
        <v>5.2434202990011904</v>
      </c>
      <c r="L108" s="18">
        <f t="shared" si="1"/>
        <v>96.68440267460123</v>
      </c>
      <c r="M108" s="18"/>
      <c r="N108" s="18"/>
      <c r="O108" s="10" t="s">
        <v>13</v>
      </c>
    </row>
    <row r="109" spans="1:15" x14ac:dyDescent="0.25">
      <c r="A109" s="19">
        <v>1</v>
      </c>
      <c r="B109" s="19">
        <v>1</v>
      </c>
      <c r="C109" s="19">
        <v>600</v>
      </c>
      <c r="D109" s="19">
        <v>30</v>
      </c>
      <c r="E109" s="19">
        <v>55</v>
      </c>
      <c r="F109" s="18">
        <v>4.7150791055967103</v>
      </c>
      <c r="G109" s="18">
        <v>4.7240340410781396</v>
      </c>
      <c r="H109" s="18" t="s">
        <v>0</v>
      </c>
      <c r="I109" s="18" t="s">
        <v>0</v>
      </c>
      <c r="J109" s="18" t="s">
        <v>0</v>
      </c>
      <c r="K109" s="18">
        <v>4.4545214787072203</v>
      </c>
      <c r="L109" s="18">
        <f t="shared" si="1"/>
        <v>96.68440267460123</v>
      </c>
      <c r="M109" s="18"/>
      <c r="N109" s="18"/>
      <c r="O109" s="10" t="s">
        <v>13</v>
      </c>
    </row>
    <row r="110" spans="1:15" x14ac:dyDescent="0.25">
      <c r="A110" s="19">
        <v>1</v>
      </c>
      <c r="B110" s="19">
        <v>1</v>
      </c>
      <c r="C110" s="19">
        <v>600</v>
      </c>
      <c r="D110" s="19">
        <v>60</v>
      </c>
      <c r="E110" s="19">
        <v>1</v>
      </c>
      <c r="F110" s="18">
        <v>279.40981349893099</v>
      </c>
      <c r="G110" s="18">
        <v>288.55611465684899</v>
      </c>
      <c r="H110" s="18">
        <v>259.73313191328202</v>
      </c>
      <c r="I110" s="18">
        <v>259.73313193627502</v>
      </c>
      <c r="J110" s="18" t="s">
        <v>0</v>
      </c>
      <c r="K110" s="18">
        <v>256.515920210069</v>
      </c>
      <c r="L110" s="18">
        <f t="shared" si="1"/>
        <v>96.68440267460123</v>
      </c>
      <c r="M110" s="18"/>
      <c r="N110" s="18"/>
      <c r="O110" s="10" t="s">
        <v>13</v>
      </c>
    </row>
    <row r="111" spans="1:15" x14ac:dyDescent="0.25">
      <c r="A111" s="19">
        <v>1</v>
      </c>
      <c r="B111" s="19">
        <v>1</v>
      </c>
      <c r="C111" s="19">
        <v>600</v>
      </c>
      <c r="D111" s="19">
        <v>60</v>
      </c>
      <c r="E111" s="19">
        <v>5</v>
      </c>
      <c r="F111" s="18">
        <v>137.091641763654</v>
      </c>
      <c r="G111" s="18">
        <v>161.072568786217</v>
      </c>
      <c r="H111" s="18">
        <v>108.583652545704</v>
      </c>
      <c r="I111" s="18">
        <v>108.431275896174</v>
      </c>
      <c r="J111" s="18" t="s">
        <v>0</v>
      </c>
      <c r="K111" s="18">
        <v>133.67475288877199</v>
      </c>
      <c r="L111" s="18">
        <f t="shared" si="1"/>
        <v>96.68440267460123</v>
      </c>
      <c r="M111" s="18"/>
      <c r="N111" s="18"/>
      <c r="O111" s="10" t="s">
        <v>13</v>
      </c>
    </row>
    <row r="112" spans="1:15" x14ac:dyDescent="0.25">
      <c r="A112" s="19">
        <v>1</v>
      </c>
      <c r="B112" s="19">
        <v>1</v>
      </c>
      <c r="C112" s="19">
        <v>600</v>
      </c>
      <c r="D112" s="19">
        <v>60</v>
      </c>
      <c r="E112" s="19">
        <v>10</v>
      </c>
      <c r="F112" s="18">
        <v>81.867320652533706</v>
      </c>
      <c r="G112" s="18">
        <v>97.0747630118085</v>
      </c>
      <c r="H112" s="18">
        <v>62.022627532555099</v>
      </c>
      <c r="I112" s="18">
        <v>61.927040696313703</v>
      </c>
      <c r="J112" s="18" t="s">
        <v>0</v>
      </c>
      <c r="K112" s="18">
        <v>77.489895867428999</v>
      </c>
      <c r="L112" s="18">
        <f t="shared" si="1"/>
        <v>96.68440267460123</v>
      </c>
      <c r="M112" s="18"/>
      <c r="N112" s="18"/>
      <c r="O112" s="10" t="s">
        <v>13</v>
      </c>
    </row>
    <row r="113" spans="1:15" x14ac:dyDescent="0.25">
      <c r="A113" s="19">
        <v>1</v>
      </c>
      <c r="B113" s="19">
        <v>1</v>
      </c>
      <c r="C113" s="19">
        <v>600</v>
      </c>
      <c r="D113" s="19">
        <v>60</v>
      </c>
      <c r="E113" s="19">
        <v>15</v>
      </c>
      <c r="F113" s="18">
        <v>58.020181347094997</v>
      </c>
      <c r="G113" s="18">
        <v>68.660028682312898</v>
      </c>
      <c r="H113" s="18">
        <v>42.752015310215903</v>
      </c>
      <c r="I113" s="18">
        <v>42.976257600939</v>
      </c>
      <c r="J113" s="18" t="s">
        <v>0</v>
      </c>
      <c r="K113" s="18">
        <v>54.612403082498702</v>
      </c>
      <c r="L113" s="18">
        <f t="shared" si="1"/>
        <v>96.68440267460123</v>
      </c>
      <c r="M113" s="18"/>
      <c r="N113" s="18"/>
      <c r="O113" s="10" t="s">
        <v>13</v>
      </c>
    </row>
    <row r="114" spans="1:15" x14ac:dyDescent="0.25">
      <c r="A114" s="19">
        <v>1</v>
      </c>
      <c r="B114" s="19">
        <v>1</v>
      </c>
      <c r="C114" s="19">
        <v>600</v>
      </c>
      <c r="D114" s="19">
        <v>60</v>
      </c>
      <c r="E114" s="19">
        <v>20</v>
      </c>
      <c r="F114" s="18">
        <v>44.0057974378133</v>
      </c>
      <c r="G114" s="18">
        <v>52.063371285760802</v>
      </c>
      <c r="H114" s="18">
        <v>32.1916727970344</v>
      </c>
      <c r="I114" s="18">
        <v>32.253702576590797</v>
      </c>
      <c r="J114" s="18" t="s">
        <v>0</v>
      </c>
      <c r="K114" s="18">
        <v>41.3131283426221</v>
      </c>
      <c r="L114" s="18">
        <f t="shared" si="1"/>
        <v>96.68440267460123</v>
      </c>
      <c r="M114" s="18"/>
      <c r="N114" s="18"/>
      <c r="O114" s="10" t="s">
        <v>13</v>
      </c>
    </row>
    <row r="115" spans="1:15" x14ac:dyDescent="0.25">
      <c r="A115" s="19">
        <v>1</v>
      </c>
      <c r="B115" s="19">
        <v>1</v>
      </c>
      <c r="C115" s="19">
        <v>600</v>
      </c>
      <c r="D115" s="19">
        <v>60</v>
      </c>
      <c r="E115" s="19">
        <v>25</v>
      </c>
      <c r="F115" s="18">
        <v>34.870203616780103</v>
      </c>
      <c r="G115" s="18">
        <v>41.356974266963398</v>
      </c>
      <c r="H115" s="18">
        <v>25.2278881304442</v>
      </c>
      <c r="I115" s="18">
        <v>25.2310709632638</v>
      </c>
      <c r="J115" s="18" t="s">
        <v>0</v>
      </c>
      <c r="K115" s="18">
        <v>32.889620933233601</v>
      </c>
      <c r="L115" s="18">
        <f t="shared" si="1"/>
        <v>96.68440267460123</v>
      </c>
      <c r="M115" s="18"/>
      <c r="N115" s="18"/>
      <c r="O115" s="10" t="s">
        <v>13</v>
      </c>
    </row>
    <row r="116" spans="1:15" x14ac:dyDescent="0.25">
      <c r="A116" s="19">
        <v>1</v>
      </c>
      <c r="B116" s="19">
        <v>1</v>
      </c>
      <c r="C116" s="19">
        <v>600</v>
      </c>
      <c r="D116" s="19">
        <v>60</v>
      </c>
      <c r="E116" s="19">
        <v>30</v>
      </c>
      <c r="F116" s="18">
        <v>28.1114189626417</v>
      </c>
      <c r="G116" s="18">
        <v>33.483586749965298</v>
      </c>
      <c r="H116" s="18">
        <v>20.065119042533201</v>
      </c>
      <c r="I116" s="18">
        <v>20.1070253608044</v>
      </c>
      <c r="J116" s="18" t="s">
        <v>0</v>
      </c>
      <c r="K116" s="18">
        <v>26.2095050267652</v>
      </c>
      <c r="L116" s="18">
        <f t="shared" si="1"/>
        <v>96.68440267460123</v>
      </c>
      <c r="M116" s="18"/>
      <c r="N116" s="18"/>
      <c r="O116" s="10" t="s">
        <v>13</v>
      </c>
    </row>
    <row r="117" spans="1:15" x14ac:dyDescent="0.25">
      <c r="A117" s="19">
        <v>1</v>
      </c>
      <c r="B117" s="19">
        <v>1</v>
      </c>
      <c r="C117" s="19">
        <v>600</v>
      </c>
      <c r="D117" s="19">
        <v>60</v>
      </c>
      <c r="E117" s="19">
        <v>35</v>
      </c>
      <c r="F117" s="18">
        <v>23.0592621069976</v>
      </c>
      <c r="G117" s="18">
        <v>27.411771669377</v>
      </c>
      <c r="H117" s="18">
        <v>16.462844067071199</v>
      </c>
      <c r="I117" s="18">
        <v>16.545031419087401</v>
      </c>
      <c r="J117" s="18" t="s">
        <v>0</v>
      </c>
      <c r="K117" s="18">
        <v>21.3006147799072</v>
      </c>
      <c r="L117" s="18">
        <f t="shared" si="1"/>
        <v>96.68440267460123</v>
      </c>
      <c r="M117" s="18"/>
      <c r="N117" s="18"/>
      <c r="O117" s="10" t="s">
        <v>13</v>
      </c>
    </row>
    <row r="118" spans="1:15" x14ac:dyDescent="0.25">
      <c r="A118" s="19">
        <v>1</v>
      </c>
      <c r="B118" s="19">
        <v>1</v>
      </c>
      <c r="C118" s="19">
        <v>600</v>
      </c>
      <c r="D118" s="19">
        <v>60</v>
      </c>
      <c r="E118" s="19">
        <v>40</v>
      </c>
      <c r="F118" s="18">
        <v>18.850783533105101</v>
      </c>
      <c r="G118" s="18">
        <v>22.408544281589599</v>
      </c>
      <c r="H118" s="18">
        <v>13.4502145631185</v>
      </c>
      <c r="I118" s="18">
        <v>13.5161690668702</v>
      </c>
      <c r="J118" s="18" t="s">
        <v>0</v>
      </c>
      <c r="K118" s="18">
        <v>17.283046839712998</v>
      </c>
      <c r="L118" s="18">
        <f t="shared" si="1"/>
        <v>96.68440267460123</v>
      </c>
      <c r="M118" s="18"/>
      <c r="N118" s="18"/>
      <c r="O118" s="10" t="s">
        <v>13</v>
      </c>
    </row>
    <row r="119" spans="1:15" x14ac:dyDescent="0.25">
      <c r="A119" s="19">
        <v>1</v>
      </c>
      <c r="B119" s="19">
        <v>1</v>
      </c>
      <c r="C119" s="19">
        <v>600</v>
      </c>
      <c r="D119" s="19">
        <v>60</v>
      </c>
      <c r="E119" s="19">
        <v>45</v>
      </c>
      <c r="F119" s="18">
        <v>15.096605379126</v>
      </c>
      <c r="G119" s="18">
        <v>17.944789029364799</v>
      </c>
      <c r="H119" s="18">
        <v>10.782072035957301</v>
      </c>
      <c r="I119" s="18">
        <v>10.8502786954933</v>
      </c>
      <c r="J119" s="18" t="s">
        <v>0</v>
      </c>
      <c r="K119" s="18">
        <v>13.931617110399699</v>
      </c>
      <c r="L119" s="18">
        <f t="shared" si="1"/>
        <v>96.68440267460123</v>
      </c>
      <c r="M119" s="18"/>
      <c r="N119" s="18"/>
      <c r="O119" s="10" t="s">
        <v>13</v>
      </c>
    </row>
    <row r="120" spans="1:15" x14ac:dyDescent="0.25">
      <c r="A120" s="19">
        <v>1</v>
      </c>
      <c r="B120" s="19">
        <v>1</v>
      </c>
      <c r="C120" s="19">
        <v>600</v>
      </c>
      <c r="D120" s="19">
        <v>60</v>
      </c>
      <c r="E120" s="19">
        <v>50</v>
      </c>
      <c r="F120" s="18">
        <v>11.563987277174499</v>
      </c>
      <c r="G120" s="18">
        <v>13.807965260050199</v>
      </c>
      <c r="H120" s="18">
        <v>8.2221742705741097</v>
      </c>
      <c r="I120" s="18">
        <v>8.2562333601861901</v>
      </c>
      <c r="J120" s="18" t="s">
        <v>0</v>
      </c>
      <c r="K120" s="18">
        <v>10.4132105824128</v>
      </c>
      <c r="L120" s="18">
        <f t="shared" si="1"/>
        <v>96.68440267460123</v>
      </c>
      <c r="M120" s="18"/>
      <c r="N120" s="18"/>
      <c r="O120" s="10" t="s">
        <v>13</v>
      </c>
    </row>
    <row r="121" spans="1:15" x14ac:dyDescent="0.25">
      <c r="A121" s="19">
        <v>1</v>
      </c>
      <c r="B121" s="19">
        <v>1</v>
      </c>
      <c r="C121" s="19">
        <v>600</v>
      </c>
      <c r="D121" s="19">
        <v>60</v>
      </c>
      <c r="E121" s="19">
        <v>55</v>
      </c>
      <c r="F121" s="18">
        <v>7.89949853072038</v>
      </c>
      <c r="G121" s="18">
        <v>9.4433786250696894</v>
      </c>
      <c r="H121" s="18">
        <v>5.6673131671704597</v>
      </c>
      <c r="I121" s="18">
        <v>5.6873201409544603</v>
      </c>
      <c r="J121" s="18" t="s">
        <v>0</v>
      </c>
      <c r="K121" s="18">
        <v>6.9024858665781501</v>
      </c>
      <c r="L121" s="18">
        <f t="shared" si="1"/>
        <v>96.68440267460123</v>
      </c>
      <c r="M121" s="18"/>
      <c r="N121" s="18"/>
      <c r="O121" s="10" t="s">
        <v>13</v>
      </c>
    </row>
    <row r="122" spans="1:15" x14ac:dyDescent="0.25">
      <c r="A122" s="19">
        <v>1</v>
      </c>
      <c r="B122" s="19">
        <v>1</v>
      </c>
      <c r="C122" s="19">
        <v>600</v>
      </c>
      <c r="D122" s="19">
        <v>90</v>
      </c>
      <c r="E122" s="19">
        <v>1</v>
      </c>
      <c r="F122" s="18">
        <v>299.08075560020097</v>
      </c>
      <c r="G122" s="18">
        <v>294.65321319402398</v>
      </c>
      <c r="H122" s="18">
        <v>300.33324244016501</v>
      </c>
      <c r="I122" s="18">
        <v>301.49991210684198</v>
      </c>
      <c r="J122" s="18">
        <v>264.02463486636998</v>
      </c>
      <c r="K122" s="18">
        <v>316.12898181450697</v>
      </c>
      <c r="L122" s="18">
        <f t="shared" si="1"/>
        <v>96.68440267460123</v>
      </c>
      <c r="M122" s="18"/>
      <c r="N122" s="18"/>
      <c r="O122" s="10" t="s">
        <v>13</v>
      </c>
    </row>
    <row r="123" spans="1:15" x14ac:dyDescent="0.25">
      <c r="A123" s="19">
        <v>1</v>
      </c>
      <c r="B123" s="19">
        <v>1</v>
      </c>
      <c r="C123" s="19">
        <v>600</v>
      </c>
      <c r="D123" s="19">
        <v>90</v>
      </c>
      <c r="E123" s="19">
        <v>5</v>
      </c>
      <c r="F123" s="18">
        <v>197.39377279783201</v>
      </c>
      <c r="G123" s="18">
        <v>231.960482963028</v>
      </c>
      <c r="H123" s="18">
        <v>203.35544413684099</v>
      </c>
      <c r="I123" s="18">
        <v>201.53637335041199</v>
      </c>
      <c r="J123" s="18">
        <v>91.978715604623403</v>
      </c>
      <c r="K123" s="18">
        <v>223.19856247691101</v>
      </c>
      <c r="L123" s="18">
        <f t="shared" si="1"/>
        <v>96.68440267460123</v>
      </c>
      <c r="M123" s="18"/>
      <c r="N123" s="18"/>
      <c r="O123" s="10" t="s">
        <v>13</v>
      </c>
    </row>
    <row r="124" spans="1:15" x14ac:dyDescent="0.25">
      <c r="A124" s="19">
        <v>1</v>
      </c>
      <c r="B124" s="19">
        <v>1</v>
      </c>
      <c r="C124" s="19">
        <v>600</v>
      </c>
      <c r="D124" s="19">
        <v>90</v>
      </c>
      <c r="E124" s="19">
        <v>10</v>
      </c>
      <c r="F124" s="18">
        <v>119.376154671287</v>
      </c>
      <c r="G124" s="18">
        <v>149.22674968800999</v>
      </c>
      <c r="H124" s="18">
        <v>112.618033834394</v>
      </c>
      <c r="I124" s="18">
        <v>113.141856767769</v>
      </c>
      <c r="J124" s="18">
        <v>47.3564888182445</v>
      </c>
      <c r="K124" s="18">
        <v>102.91012380375901</v>
      </c>
      <c r="L124" s="18">
        <f t="shared" si="1"/>
        <v>96.68440267460123</v>
      </c>
      <c r="M124" s="18"/>
      <c r="N124" s="18"/>
      <c r="O124" s="10" t="s">
        <v>13</v>
      </c>
    </row>
    <row r="125" spans="1:15" x14ac:dyDescent="0.25">
      <c r="A125" s="19">
        <v>1</v>
      </c>
      <c r="B125" s="19">
        <v>1</v>
      </c>
      <c r="C125" s="19">
        <v>600</v>
      </c>
      <c r="D125" s="19">
        <v>90</v>
      </c>
      <c r="E125" s="19">
        <v>15</v>
      </c>
      <c r="F125" s="18">
        <v>71.458885073451</v>
      </c>
      <c r="G125" s="18">
        <v>90.753074446998895</v>
      </c>
      <c r="H125" s="18">
        <v>59.772452136766297</v>
      </c>
      <c r="I125" s="18">
        <v>59.911387807766303</v>
      </c>
      <c r="J125" s="18">
        <v>32.058677708527803</v>
      </c>
      <c r="K125" s="18">
        <v>68.712090290739894</v>
      </c>
      <c r="L125" s="18">
        <f t="shared" si="1"/>
        <v>96.68440267460123</v>
      </c>
      <c r="M125" s="18"/>
      <c r="N125" s="18"/>
      <c r="O125" s="10" t="s">
        <v>13</v>
      </c>
    </row>
    <row r="126" spans="1:15" x14ac:dyDescent="0.25">
      <c r="A126" s="19">
        <v>1</v>
      </c>
      <c r="B126" s="19">
        <v>1</v>
      </c>
      <c r="C126" s="19">
        <v>600</v>
      </c>
      <c r="D126" s="19">
        <v>90</v>
      </c>
      <c r="E126" s="19">
        <v>20</v>
      </c>
      <c r="F126" s="18">
        <v>49.287237039733398</v>
      </c>
      <c r="G126" s="18">
        <v>59.108800699548397</v>
      </c>
      <c r="H126" s="18">
        <v>46.624974225007499</v>
      </c>
      <c r="I126" s="18">
        <v>46.922820569615197</v>
      </c>
      <c r="J126" s="18">
        <v>23.887534748058901</v>
      </c>
      <c r="K126" s="18">
        <v>51.881817272281303</v>
      </c>
      <c r="L126" s="18">
        <f t="shared" si="1"/>
        <v>96.68440267460123</v>
      </c>
      <c r="M126" s="18"/>
      <c r="N126" s="18"/>
      <c r="O126" s="10" t="s">
        <v>13</v>
      </c>
    </row>
    <row r="127" spans="1:15" x14ac:dyDescent="0.25">
      <c r="A127" s="19">
        <v>1</v>
      </c>
      <c r="B127" s="19">
        <v>1</v>
      </c>
      <c r="C127" s="19">
        <v>600</v>
      </c>
      <c r="D127" s="19">
        <v>90</v>
      </c>
      <c r="E127" s="19">
        <v>25</v>
      </c>
      <c r="F127" s="18">
        <v>39.880753820454103</v>
      </c>
      <c r="G127" s="18">
        <v>48.5767914286916</v>
      </c>
      <c r="H127" s="18">
        <v>36.331063048106103</v>
      </c>
      <c r="I127" s="18">
        <v>36.5643148883508</v>
      </c>
      <c r="J127" s="18">
        <v>18.652992735960702</v>
      </c>
      <c r="K127" s="18">
        <v>39.9627651225317</v>
      </c>
      <c r="L127" s="18">
        <f t="shared" si="1"/>
        <v>96.68440267460123</v>
      </c>
      <c r="M127" s="18"/>
      <c r="N127" s="18"/>
      <c r="O127" s="10" t="s">
        <v>13</v>
      </c>
    </row>
    <row r="128" spans="1:15" x14ac:dyDescent="0.25">
      <c r="A128" s="19">
        <v>1</v>
      </c>
      <c r="B128" s="19">
        <v>1</v>
      </c>
      <c r="C128" s="19">
        <v>600</v>
      </c>
      <c r="D128" s="19">
        <v>90</v>
      </c>
      <c r="E128" s="19">
        <v>30</v>
      </c>
      <c r="F128" s="18">
        <v>32.192652754782799</v>
      </c>
      <c r="G128" s="18">
        <v>39.336146865090299</v>
      </c>
      <c r="H128" s="18">
        <v>29.1062224028427</v>
      </c>
      <c r="I128" s="18">
        <v>29.0421993388826</v>
      </c>
      <c r="J128" s="18">
        <v>14.937716047606401</v>
      </c>
      <c r="K128" s="18">
        <v>33.088417877673201</v>
      </c>
      <c r="L128" s="18">
        <f t="shared" si="1"/>
        <v>96.68440267460123</v>
      </c>
      <c r="M128" s="18"/>
      <c r="N128" s="18"/>
      <c r="O128" s="10" t="s">
        <v>13</v>
      </c>
    </row>
    <row r="129" spans="1:15" x14ac:dyDescent="0.25">
      <c r="A129" s="19">
        <v>1</v>
      </c>
      <c r="B129" s="19">
        <v>1</v>
      </c>
      <c r="C129" s="19">
        <v>600</v>
      </c>
      <c r="D129" s="19">
        <v>90</v>
      </c>
      <c r="E129" s="19">
        <v>35</v>
      </c>
      <c r="F129" s="18">
        <v>25.858146404615201</v>
      </c>
      <c r="G129" s="18">
        <v>31.420624239653201</v>
      </c>
      <c r="H129" s="18">
        <v>23.696477700692402</v>
      </c>
      <c r="I129" s="18">
        <v>23.815720694974999</v>
      </c>
      <c r="J129" s="18">
        <v>12.0456627046346</v>
      </c>
      <c r="K129" s="18">
        <v>25.775706962963</v>
      </c>
      <c r="L129" s="18">
        <f t="shared" si="1"/>
        <v>96.68440267460123</v>
      </c>
      <c r="M129" s="18"/>
      <c r="N129" s="18"/>
      <c r="O129" s="10" t="s">
        <v>13</v>
      </c>
    </row>
    <row r="130" spans="1:15" x14ac:dyDescent="0.25">
      <c r="A130" s="19">
        <v>1</v>
      </c>
      <c r="B130" s="19">
        <v>1</v>
      </c>
      <c r="C130" s="19">
        <v>600</v>
      </c>
      <c r="D130" s="19">
        <v>90</v>
      </c>
      <c r="E130" s="19">
        <v>40</v>
      </c>
      <c r="F130" s="18">
        <v>21.199534877581499</v>
      </c>
      <c r="G130" s="18">
        <v>25.891785900137599</v>
      </c>
      <c r="H130" s="18">
        <v>19.247517287909499</v>
      </c>
      <c r="I130" s="18">
        <v>19.169804439498701</v>
      </c>
      <c r="J130" s="18">
        <v>9.6816178140284901</v>
      </c>
      <c r="K130" s="18">
        <v>20.645833825503502</v>
      </c>
      <c r="L130" s="18">
        <f t="shared" si="1"/>
        <v>96.68440267460123</v>
      </c>
      <c r="M130" s="18"/>
      <c r="N130" s="18"/>
      <c r="O130" s="10" t="s">
        <v>13</v>
      </c>
    </row>
    <row r="131" spans="1:15" x14ac:dyDescent="0.25">
      <c r="A131" s="19">
        <v>1</v>
      </c>
      <c r="B131" s="19">
        <v>1</v>
      </c>
      <c r="C131" s="19">
        <v>600</v>
      </c>
      <c r="D131" s="19">
        <v>90</v>
      </c>
      <c r="E131" s="19">
        <v>45</v>
      </c>
      <c r="F131" s="18">
        <v>16.8347336691522</v>
      </c>
      <c r="G131" s="18">
        <v>20.5544159961158</v>
      </c>
      <c r="H131" s="18">
        <v>15.3106626919331</v>
      </c>
      <c r="I131" s="18">
        <v>15.3098080526734</v>
      </c>
      <c r="J131" s="18">
        <v>7.6404125474447699</v>
      </c>
      <c r="K131" s="18">
        <v>16.5772835839898</v>
      </c>
      <c r="L131" s="18">
        <f t="shared" ref="L131:L194" si="2">2*PI()*SQRT((6378000+1000*C131)^3/398600000000000)/60</f>
        <v>96.68440267460123</v>
      </c>
      <c r="M131" s="18"/>
      <c r="N131" s="18"/>
      <c r="O131" s="10" t="s">
        <v>13</v>
      </c>
    </row>
    <row r="132" spans="1:15" x14ac:dyDescent="0.25">
      <c r="A132" s="19">
        <v>1</v>
      </c>
      <c r="B132" s="19">
        <v>1</v>
      </c>
      <c r="C132" s="19">
        <v>600</v>
      </c>
      <c r="D132" s="19">
        <v>90</v>
      </c>
      <c r="E132" s="19">
        <v>50</v>
      </c>
      <c r="F132" s="18">
        <v>12.8487516532361</v>
      </c>
      <c r="G132" s="18">
        <v>15.7698439524974</v>
      </c>
      <c r="H132" s="18">
        <v>11.663922471212301</v>
      </c>
      <c r="I132" s="18">
        <v>11.646814675662</v>
      </c>
      <c r="J132" s="18">
        <v>5.7393305318200403</v>
      </c>
      <c r="K132" s="18">
        <v>12.518691576618</v>
      </c>
      <c r="L132" s="18">
        <f t="shared" si="2"/>
        <v>96.68440267460123</v>
      </c>
      <c r="M132" s="18"/>
      <c r="N132" s="18"/>
      <c r="O132" s="10" t="s">
        <v>13</v>
      </c>
    </row>
    <row r="133" spans="1:15" x14ac:dyDescent="0.25">
      <c r="A133" s="19">
        <v>1</v>
      </c>
      <c r="B133" s="19">
        <v>1</v>
      </c>
      <c r="C133" s="19">
        <v>600</v>
      </c>
      <c r="D133" s="19">
        <v>90</v>
      </c>
      <c r="E133" s="19">
        <v>55</v>
      </c>
      <c r="F133" s="18">
        <v>8.7218852166106906</v>
      </c>
      <c r="G133" s="18">
        <v>10.875113437769301</v>
      </c>
      <c r="H133" s="18">
        <v>7.8040271112528696</v>
      </c>
      <c r="I133" s="18">
        <v>7.82322336078047</v>
      </c>
      <c r="J133" s="18">
        <v>3.6983348821151698</v>
      </c>
      <c r="K133" s="18">
        <v>8.5999440390006097</v>
      </c>
      <c r="L133" s="18">
        <f t="shared" si="2"/>
        <v>96.68440267460123</v>
      </c>
      <c r="M133" s="18"/>
      <c r="N133" s="18"/>
      <c r="O133" s="10" t="s">
        <v>13</v>
      </c>
    </row>
    <row r="134" spans="1:15" x14ac:dyDescent="0.25">
      <c r="A134" s="19">
        <v>1</v>
      </c>
      <c r="B134" s="19">
        <v>1</v>
      </c>
      <c r="C134" s="19">
        <v>600</v>
      </c>
      <c r="D134" s="19">
        <v>12345</v>
      </c>
      <c r="E134" s="19">
        <v>1</v>
      </c>
      <c r="F134" s="18">
        <v>298.043806703955</v>
      </c>
      <c r="G134" s="18">
        <v>293.78513931781799</v>
      </c>
      <c r="H134" s="18">
        <v>304.46658705147598</v>
      </c>
      <c r="I134" s="18">
        <v>301.86658051207797</v>
      </c>
      <c r="J134" s="18">
        <v>257.16680821344301</v>
      </c>
      <c r="K134" s="18">
        <v>285.41922760630399</v>
      </c>
      <c r="L134" s="18">
        <f t="shared" si="2"/>
        <v>96.68440267460123</v>
      </c>
      <c r="M134" s="18"/>
      <c r="N134" s="18"/>
      <c r="O134" s="10" t="s">
        <v>13</v>
      </c>
    </row>
    <row r="135" spans="1:15" x14ac:dyDescent="0.25">
      <c r="A135" s="19">
        <v>1</v>
      </c>
      <c r="B135" s="19">
        <v>1</v>
      </c>
      <c r="C135" s="19">
        <v>600</v>
      </c>
      <c r="D135" s="19">
        <v>12345</v>
      </c>
      <c r="E135" s="19">
        <v>5</v>
      </c>
      <c r="F135" s="18">
        <v>193.34663722695899</v>
      </c>
      <c r="G135" s="18">
        <v>223.06671760559399</v>
      </c>
      <c r="H135" s="18">
        <v>192.26484215718699</v>
      </c>
      <c r="I135" s="18">
        <v>191.93150460026999</v>
      </c>
      <c r="J135" s="18">
        <v>110.79716294361</v>
      </c>
      <c r="K135" s="18">
        <v>192.38528074822199</v>
      </c>
      <c r="L135" s="18">
        <f t="shared" si="2"/>
        <v>96.68440267460123</v>
      </c>
      <c r="M135" s="18"/>
      <c r="N135" s="18"/>
      <c r="O135" s="10" t="s">
        <v>13</v>
      </c>
    </row>
    <row r="136" spans="1:15" x14ac:dyDescent="0.25">
      <c r="A136" s="19">
        <v>1</v>
      </c>
      <c r="B136" s="19">
        <v>1</v>
      </c>
      <c r="C136" s="19">
        <v>600</v>
      </c>
      <c r="D136" s="19">
        <v>12345</v>
      </c>
      <c r="E136" s="19">
        <v>10</v>
      </c>
      <c r="F136" s="18">
        <v>107.621126954216</v>
      </c>
      <c r="G136" s="18">
        <v>133.00576830052199</v>
      </c>
      <c r="H136" s="18">
        <v>89.637368357051599</v>
      </c>
      <c r="I136" s="18">
        <v>89.290570663081397</v>
      </c>
      <c r="J136" s="18">
        <v>67.692577650584496</v>
      </c>
      <c r="K136" s="18">
        <v>121.930109021418</v>
      </c>
      <c r="L136" s="18">
        <f t="shared" si="2"/>
        <v>96.68440267460123</v>
      </c>
      <c r="M136" s="18"/>
      <c r="N136" s="18"/>
      <c r="O136" s="10" t="s">
        <v>13</v>
      </c>
    </row>
    <row r="137" spans="1:15" x14ac:dyDescent="0.25">
      <c r="A137" s="19">
        <v>1</v>
      </c>
      <c r="B137" s="19">
        <v>1</v>
      </c>
      <c r="C137" s="19">
        <v>600</v>
      </c>
      <c r="D137" s="19">
        <v>12345</v>
      </c>
      <c r="E137" s="19">
        <v>15</v>
      </c>
      <c r="F137" s="18">
        <v>66.767307683679604</v>
      </c>
      <c r="G137" s="18">
        <v>76.687083132124101</v>
      </c>
      <c r="H137" s="18">
        <v>60.723417285603801</v>
      </c>
      <c r="I137" s="18">
        <v>60.530556675737103</v>
      </c>
      <c r="J137" s="18">
        <v>53.031536197290201</v>
      </c>
      <c r="K137" s="18">
        <v>62.066886636189601</v>
      </c>
      <c r="L137" s="18">
        <f t="shared" si="2"/>
        <v>96.68440267460123</v>
      </c>
      <c r="M137" s="18"/>
      <c r="N137" s="18"/>
      <c r="O137" s="10" t="s">
        <v>13</v>
      </c>
    </row>
    <row r="138" spans="1:15" x14ac:dyDescent="0.25">
      <c r="A138" s="19">
        <v>1</v>
      </c>
      <c r="B138" s="19">
        <v>1</v>
      </c>
      <c r="C138" s="19">
        <v>600</v>
      </c>
      <c r="D138" s="19">
        <v>12345</v>
      </c>
      <c r="E138" s="19">
        <v>20</v>
      </c>
      <c r="F138" s="18">
        <v>49.857078007837202</v>
      </c>
      <c r="G138" s="18">
        <v>59.9874859272485</v>
      </c>
      <c r="H138" s="18">
        <v>45.385457652103298</v>
      </c>
      <c r="I138" s="18">
        <v>45.229832598678399</v>
      </c>
      <c r="J138" s="18">
        <v>25.797690256718699</v>
      </c>
      <c r="K138" s="18">
        <v>55.2457241940022</v>
      </c>
      <c r="L138" s="18">
        <f t="shared" si="2"/>
        <v>96.68440267460123</v>
      </c>
      <c r="M138" s="18"/>
      <c r="N138" s="18"/>
      <c r="O138" s="10" t="s">
        <v>13</v>
      </c>
    </row>
    <row r="139" spans="1:15" x14ac:dyDescent="0.25">
      <c r="A139" s="19">
        <v>1</v>
      </c>
      <c r="B139" s="19">
        <v>1</v>
      </c>
      <c r="C139" s="19">
        <v>600</v>
      </c>
      <c r="D139" s="19">
        <v>12345</v>
      </c>
      <c r="E139" s="19">
        <v>25</v>
      </c>
      <c r="F139" s="18">
        <v>38.822525405888904</v>
      </c>
      <c r="G139" s="18">
        <v>46.879869641120301</v>
      </c>
      <c r="H139" s="18">
        <v>35.284372881144201</v>
      </c>
      <c r="I139" s="18">
        <v>35.140014056831397</v>
      </c>
      <c r="J139" s="18">
        <v>20.7450732644715</v>
      </c>
      <c r="K139" s="18">
        <v>36.876580478766897</v>
      </c>
      <c r="L139" s="18">
        <f t="shared" si="2"/>
        <v>96.68440267460123</v>
      </c>
      <c r="M139" s="18"/>
      <c r="N139" s="18"/>
      <c r="O139" s="10" t="s">
        <v>13</v>
      </c>
    </row>
    <row r="140" spans="1:15" x14ac:dyDescent="0.25">
      <c r="A140" s="19">
        <v>1</v>
      </c>
      <c r="B140" s="19">
        <v>1</v>
      </c>
      <c r="C140" s="19">
        <v>600</v>
      </c>
      <c r="D140" s="19">
        <v>12345</v>
      </c>
      <c r="E140" s="19">
        <v>30</v>
      </c>
      <c r="F140" s="18">
        <v>31.583167283185698</v>
      </c>
      <c r="G140" s="18">
        <v>37.853676296891997</v>
      </c>
      <c r="H140" s="18">
        <v>28.193818342857298</v>
      </c>
      <c r="I140" s="18">
        <v>28.301665588309699</v>
      </c>
      <c r="J140" s="18">
        <v>17.228725870206102</v>
      </c>
      <c r="K140" s="18">
        <v>32.1212852238259</v>
      </c>
      <c r="L140" s="18">
        <f t="shared" si="2"/>
        <v>96.68440267460123</v>
      </c>
      <c r="M140" s="18"/>
      <c r="N140" s="18"/>
      <c r="O140" s="10" t="s">
        <v>13</v>
      </c>
    </row>
    <row r="141" spans="1:15" x14ac:dyDescent="0.25">
      <c r="A141" s="19">
        <v>1</v>
      </c>
      <c r="B141" s="19">
        <v>1</v>
      </c>
      <c r="C141" s="19">
        <v>600</v>
      </c>
      <c r="D141" s="19">
        <v>12345</v>
      </c>
      <c r="E141" s="19">
        <v>35</v>
      </c>
      <c r="F141" s="18">
        <v>25.7325540469819</v>
      </c>
      <c r="G141" s="18">
        <v>30.8234116422047</v>
      </c>
      <c r="H141" s="18">
        <v>23.015031957654799</v>
      </c>
      <c r="I141" s="18">
        <v>23.063739357896502</v>
      </c>
      <c r="J141" s="18">
        <v>14.3871347993315</v>
      </c>
      <c r="K141" s="18">
        <v>25.092879709380899</v>
      </c>
      <c r="L141" s="18">
        <f t="shared" si="2"/>
        <v>96.68440267460123</v>
      </c>
      <c r="M141" s="18"/>
      <c r="N141" s="18"/>
      <c r="O141" s="10" t="s">
        <v>13</v>
      </c>
    </row>
    <row r="142" spans="1:15" x14ac:dyDescent="0.25">
      <c r="A142" s="19">
        <v>1</v>
      </c>
      <c r="B142" s="19">
        <v>1</v>
      </c>
      <c r="C142" s="19">
        <v>600</v>
      </c>
      <c r="D142" s="19">
        <v>12345</v>
      </c>
      <c r="E142" s="19">
        <v>40</v>
      </c>
      <c r="F142" s="18">
        <v>21.0900731219809</v>
      </c>
      <c r="G142" s="18">
        <v>25.174307141735099</v>
      </c>
      <c r="H142" s="18">
        <v>18.619825198758502</v>
      </c>
      <c r="I142" s="18">
        <v>18.650224273182999</v>
      </c>
      <c r="J142" s="18">
        <v>12.3185029317145</v>
      </c>
      <c r="K142" s="18">
        <v>20.127478192637401</v>
      </c>
      <c r="L142" s="18">
        <f t="shared" si="2"/>
        <v>96.68440267460123</v>
      </c>
      <c r="M142" s="18"/>
      <c r="N142" s="18"/>
      <c r="O142" s="10" t="s">
        <v>13</v>
      </c>
    </row>
    <row r="143" spans="1:15" x14ac:dyDescent="0.25">
      <c r="A143" s="19">
        <v>1</v>
      </c>
      <c r="B143" s="19">
        <v>1</v>
      </c>
      <c r="C143" s="19">
        <v>600</v>
      </c>
      <c r="D143" s="19">
        <v>12345</v>
      </c>
      <c r="E143" s="19">
        <v>45</v>
      </c>
      <c r="F143" s="18">
        <v>17.014149320315301</v>
      </c>
      <c r="G143" s="18">
        <v>20.196321699591799</v>
      </c>
      <c r="H143" s="18">
        <v>14.877018259884601</v>
      </c>
      <c r="I143" s="18">
        <v>14.9008246053272</v>
      </c>
      <c r="J143" s="18">
        <v>10.5469322644486</v>
      </c>
      <c r="K143" s="18">
        <v>16.539947395819802</v>
      </c>
      <c r="L143" s="18">
        <f t="shared" si="2"/>
        <v>96.68440267460123</v>
      </c>
      <c r="M143" s="18"/>
      <c r="N143" s="18"/>
      <c r="O143" s="10" t="s">
        <v>13</v>
      </c>
    </row>
    <row r="144" spans="1:15" x14ac:dyDescent="0.25">
      <c r="A144" s="19">
        <v>1</v>
      </c>
      <c r="B144" s="19">
        <v>1</v>
      </c>
      <c r="C144" s="19">
        <v>600</v>
      </c>
      <c r="D144" s="19">
        <v>12345</v>
      </c>
      <c r="E144" s="19">
        <v>50</v>
      </c>
      <c r="F144" s="18">
        <v>12.571983316389201</v>
      </c>
      <c r="G144" s="18">
        <v>15.556216778888199</v>
      </c>
      <c r="H144" s="18">
        <v>11.314961267401699</v>
      </c>
      <c r="I144" s="18">
        <v>11.329939501507701</v>
      </c>
      <c r="J144" s="18">
        <v>5.3868412258244298</v>
      </c>
      <c r="K144" s="18">
        <v>12.266037813543401</v>
      </c>
      <c r="L144" s="18">
        <f t="shared" si="2"/>
        <v>96.68440267460123</v>
      </c>
      <c r="M144" s="18"/>
      <c r="N144" s="18"/>
      <c r="O144" s="10" t="s">
        <v>13</v>
      </c>
    </row>
    <row r="145" spans="1:15" x14ac:dyDescent="0.25">
      <c r="A145" s="19">
        <v>1</v>
      </c>
      <c r="B145" s="19">
        <v>1</v>
      </c>
      <c r="C145" s="19">
        <v>600</v>
      </c>
      <c r="D145" s="19">
        <v>12345</v>
      </c>
      <c r="E145" s="19">
        <v>55</v>
      </c>
      <c r="F145" s="18">
        <v>8.4328571188543098</v>
      </c>
      <c r="G145" s="18">
        <v>10.550065236082499</v>
      </c>
      <c r="H145" s="18">
        <v>7.5241148479548201</v>
      </c>
      <c r="I145" s="18">
        <v>7.5498145610226599</v>
      </c>
      <c r="J145" s="18">
        <v>3.5141993079320599</v>
      </c>
      <c r="K145" s="18">
        <v>8.2023819493803796</v>
      </c>
      <c r="L145" s="18">
        <f t="shared" si="2"/>
        <v>96.68440267460123</v>
      </c>
      <c r="M145" s="18"/>
      <c r="N145" s="18"/>
      <c r="O145" s="10" t="s">
        <v>13</v>
      </c>
    </row>
    <row r="146" spans="1:15" x14ac:dyDescent="0.25">
      <c r="A146" s="19">
        <v>1</v>
      </c>
      <c r="B146" s="19">
        <v>1</v>
      </c>
      <c r="C146" s="19">
        <v>700</v>
      </c>
      <c r="D146" s="19">
        <v>30</v>
      </c>
      <c r="E146" s="19">
        <v>1</v>
      </c>
      <c r="F146" s="18">
        <v>245.32691561208699</v>
      </c>
      <c r="G146" s="18">
        <v>232.03422023497399</v>
      </c>
      <c r="H146" s="18" t="s">
        <v>0</v>
      </c>
      <c r="I146" s="18" t="s">
        <v>0</v>
      </c>
      <c r="J146" s="18" t="s">
        <v>0</v>
      </c>
      <c r="K146" s="18">
        <v>227.11076440682299</v>
      </c>
      <c r="L146" s="18">
        <f t="shared" si="2"/>
        <v>98.770171587828415</v>
      </c>
      <c r="M146" s="18"/>
      <c r="N146" s="18"/>
      <c r="O146" s="10" t="s">
        <v>13</v>
      </c>
    </row>
    <row r="147" spans="1:15" x14ac:dyDescent="0.25">
      <c r="A147" s="19">
        <v>1</v>
      </c>
      <c r="B147" s="19">
        <v>1</v>
      </c>
      <c r="C147" s="19">
        <v>700</v>
      </c>
      <c r="D147" s="19">
        <v>30</v>
      </c>
      <c r="E147" s="19">
        <v>5</v>
      </c>
      <c r="F147" s="18">
        <v>118.01373755664</v>
      </c>
      <c r="G147" s="18">
        <v>119.862839706643</v>
      </c>
      <c r="H147" s="18" t="s">
        <v>0</v>
      </c>
      <c r="I147" s="18" t="s">
        <v>0</v>
      </c>
      <c r="J147" s="18" t="s">
        <v>0</v>
      </c>
      <c r="K147" s="18">
        <v>82.840500118593795</v>
      </c>
      <c r="L147" s="18">
        <f t="shared" si="2"/>
        <v>98.770171587828415</v>
      </c>
      <c r="M147" s="18"/>
      <c r="N147" s="18"/>
      <c r="O147" s="10" t="s">
        <v>13</v>
      </c>
    </row>
    <row r="148" spans="1:15" x14ac:dyDescent="0.25">
      <c r="A148" s="19">
        <v>1</v>
      </c>
      <c r="B148" s="19">
        <v>1</v>
      </c>
      <c r="C148" s="19">
        <v>700</v>
      </c>
      <c r="D148" s="19">
        <v>30</v>
      </c>
      <c r="E148" s="19">
        <v>10</v>
      </c>
      <c r="F148" s="18">
        <v>58.016574075537001</v>
      </c>
      <c r="G148" s="18">
        <v>58.437318584741298</v>
      </c>
      <c r="H148" s="18" t="s">
        <v>0</v>
      </c>
      <c r="I148" s="18" t="s">
        <v>0</v>
      </c>
      <c r="J148" s="18" t="s">
        <v>0</v>
      </c>
      <c r="K148" s="18">
        <v>29.182314590327199</v>
      </c>
      <c r="L148" s="18">
        <f t="shared" si="2"/>
        <v>98.770171587828415</v>
      </c>
      <c r="M148" s="18"/>
      <c r="N148" s="18"/>
      <c r="O148" s="10" t="s">
        <v>13</v>
      </c>
    </row>
    <row r="149" spans="1:15" x14ac:dyDescent="0.25">
      <c r="A149" s="19">
        <v>1</v>
      </c>
      <c r="B149" s="19">
        <v>1</v>
      </c>
      <c r="C149" s="19">
        <v>700</v>
      </c>
      <c r="D149" s="19">
        <v>30</v>
      </c>
      <c r="E149" s="19">
        <v>15</v>
      </c>
      <c r="F149" s="18">
        <v>34.235002788473899</v>
      </c>
      <c r="G149" s="18">
        <v>34.149364005454501</v>
      </c>
      <c r="H149" s="18" t="s">
        <v>0</v>
      </c>
      <c r="I149" s="18" t="s">
        <v>0</v>
      </c>
      <c r="J149" s="18" t="s">
        <v>0</v>
      </c>
      <c r="K149" s="18">
        <v>19.246868901081701</v>
      </c>
      <c r="L149" s="18">
        <f t="shared" si="2"/>
        <v>98.770171587828415</v>
      </c>
      <c r="M149" s="18"/>
      <c r="N149" s="18"/>
      <c r="O149" s="10" t="s">
        <v>13</v>
      </c>
    </row>
    <row r="150" spans="1:15" x14ac:dyDescent="0.25">
      <c r="A150" s="19">
        <v>1</v>
      </c>
      <c r="B150" s="19">
        <v>1</v>
      </c>
      <c r="C150" s="19">
        <v>700</v>
      </c>
      <c r="D150" s="19">
        <v>30</v>
      </c>
      <c r="E150" s="19">
        <v>20</v>
      </c>
      <c r="F150" s="18">
        <v>24.444433552852701</v>
      </c>
      <c r="G150" s="18">
        <v>24.356339236720999</v>
      </c>
      <c r="H150" s="18" t="s">
        <v>0</v>
      </c>
      <c r="I150" s="18" t="s">
        <v>0</v>
      </c>
      <c r="J150" s="18" t="s">
        <v>0</v>
      </c>
      <c r="K150" s="18">
        <v>13.738071131881901</v>
      </c>
      <c r="L150" s="18">
        <f t="shared" si="2"/>
        <v>98.770171587828415</v>
      </c>
      <c r="M150" s="18"/>
      <c r="N150" s="18"/>
      <c r="O150" s="10" t="s">
        <v>13</v>
      </c>
    </row>
    <row r="151" spans="1:15" x14ac:dyDescent="0.25">
      <c r="A151" s="19">
        <v>1</v>
      </c>
      <c r="B151" s="19">
        <v>1</v>
      </c>
      <c r="C151" s="19">
        <v>700</v>
      </c>
      <c r="D151" s="19">
        <v>30</v>
      </c>
      <c r="E151" s="19">
        <v>25</v>
      </c>
      <c r="F151" s="18">
        <v>19.160216593396601</v>
      </c>
      <c r="G151" s="18">
        <v>19.068315822862498</v>
      </c>
      <c r="H151" s="18" t="s">
        <v>0</v>
      </c>
      <c r="I151" s="18" t="s">
        <v>0</v>
      </c>
      <c r="J151" s="18" t="s">
        <v>0</v>
      </c>
      <c r="K151" s="18">
        <v>10.283238193115499</v>
      </c>
      <c r="L151" s="18">
        <f t="shared" si="2"/>
        <v>98.770171587828415</v>
      </c>
      <c r="M151" s="18"/>
      <c r="N151" s="18"/>
      <c r="O151" s="10" t="s">
        <v>13</v>
      </c>
    </row>
    <row r="152" spans="1:15" x14ac:dyDescent="0.25">
      <c r="A152" s="19">
        <v>1</v>
      </c>
      <c r="B152" s="19">
        <v>1</v>
      </c>
      <c r="C152" s="19">
        <v>700</v>
      </c>
      <c r="D152" s="19">
        <v>30</v>
      </c>
      <c r="E152" s="19">
        <v>30</v>
      </c>
      <c r="F152" s="18">
        <v>14.975424458356001</v>
      </c>
      <c r="G152" s="18">
        <v>14.895895877589201</v>
      </c>
      <c r="H152" s="18" t="s">
        <v>0</v>
      </c>
      <c r="I152" s="18" t="s">
        <v>0</v>
      </c>
      <c r="J152" s="18" t="s">
        <v>0</v>
      </c>
      <c r="K152" s="18">
        <v>6.9977294072359202</v>
      </c>
      <c r="L152" s="18">
        <f t="shared" si="2"/>
        <v>98.770171587828415</v>
      </c>
      <c r="M152" s="18"/>
      <c r="N152" s="18"/>
      <c r="O152" s="10" t="s">
        <v>13</v>
      </c>
    </row>
    <row r="153" spans="1:15" x14ac:dyDescent="0.25">
      <c r="A153" s="19">
        <v>1</v>
      </c>
      <c r="B153" s="19">
        <v>1</v>
      </c>
      <c r="C153" s="19">
        <v>700</v>
      </c>
      <c r="D153" s="19">
        <v>30</v>
      </c>
      <c r="E153" s="19">
        <v>35</v>
      </c>
      <c r="F153" s="18">
        <v>12.163381396003199</v>
      </c>
      <c r="G153" s="18">
        <v>12.075827972464801</v>
      </c>
      <c r="H153" s="18" t="s">
        <v>0</v>
      </c>
      <c r="I153" s="18" t="s">
        <v>0</v>
      </c>
      <c r="J153" s="18" t="s">
        <v>0</v>
      </c>
      <c r="K153" s="18">
        <v>6.55196015493497</v>
      </c>
      <c r="L153" s="18">
        <f t="shared" si="2"/>
        <v>98.770171587828415</v>
      </c>
      <c r="M153" s="18"/>
      <c r="N153" s="18"/>
      <c r="O153" s="10" t="s">
        <v>13</v>
      </c>
    </row>
    <row r="154" spans="1:15" x14ac:dyDescent="0.25">
      <c r="A154" s="19">
        <v>1</v>
      </c>
      <c r="B154" s="19">
        <v>1</v>
      </c>
      <c r="C154" s="19">
        <v>700</v>
      </c>
      <c r="D154" s="19">
        <v>30</v>
      </c>
      <c r="E154" s="19">
        <v>40</v>
      </c>
      <c r="F154" s="18">
        <v>9.9073221320934799</v>
      </c>
      <c r="G154" s="18">
        <v>9.8504515901077401</v>
      </c>
      <c r="H154" s="18" t="s">
        <v>0</v>
      </c>
      <c r="I154" s="18" t="s">
        <v>0</v>
      </c>
      <c r="J154" s="18" t="s">
        <v>0</v>
      </c>
      <c r="K154" s="18">
        <v>6.0998775531729104</v>
      </c>
      <c r="L154" s="18">
        <f t="shared" si="2"/>
        <v>98.770171587828415</v>
      </c>
      <c r="M154" s="18"/>
      <c r="N154" s="18"/>
      <c r="O154" s="10" t="s">
        <v>13</v>
      </c>
    </row>
    <row r="155" spans="1:15" x14ac:dyDescent="0.25">
      <c r="A155" s="19">
        <v>1</v>
      </c>
      <c r="B155" s="19">
        <v>1</v>
      </c>
      <c r="C155" s="19">
        <v>700</v>
      </c>
      <c r="D155" s="19">
        <v>30</v>
      </c>
      <c r="E155" s="19">
        <v>45</v>
      </c>
      <c r="F155" s="18">
        <v>7.8749430576588599</v>
      </c>
      <c r="G155" s="18">
        <v>7.8448572016506199</v>
      </c>
      <c r="H155" s="18" t="s">
        <v>0</v>
      </c>
      <c r="I155" s="18" t="s">
        <v>0</v>
      </c>
      <c r="J155" s="18" t="s">
        <v>0</v>
      </c>
      <c r="K155" s="18">
        <v>5.5036004421613303</v>
      </c>
      <c r="L155" s="18">
        <f t="shared" si="2"/>
        <v>98.770171587828415</v>
      </c>
      <c r="M155" s="18"/>
      <c r="N155" s="18"/>
      <c r="O155" s="10" t="s">
        <v>13</v>
      </c>
    </row>
    <row r="156" spans="1:15" x14ac:dyDescent="0.25">
      <c r="A156" s="19">
        <v>1</v>
      </c>
      <c r="B156" s="19">
        <v>1</v>
      </c>
      <c r="C156" s="19">
        <v>700</v>
      </c>
      <c r="D156" s="19">
        <v>30</v>
      </c>
      <c r="E156" s="19">
        <v>50</v>
      </c>
      <c r="F156" s="18">
        <v>5.8392350983909598</v>
      </c>
      <c r="G156" s="18">
        <v>5.8335463754040102</v>
      </c>
      <c r="H156" s="18" t="s">
        <v>0</v>
      </c>
      <c r="I156" s="18" t="s">
        <v>0</v>
      </c>
      <c r="J156" s="18" t="s">
        <v>0</v>
      </c>
      <c r="K156" s="18">
        <v>4.9672517304237198</v>
      </c>
      <c r="L156" s="18">
        <f t="shared" si="2"/>
        <v>98.770171587828415</v>
      </c>
      <c r="M156" s="18"/>
      <c r="N156" s="18"/>
      <c r="O156" s="10" t="s">
        <v>13</v>
      </c>
    </row>
    <row r="157" spans="1:15" x14ac:dyDescent="0.25">
      <c r="A157" s="19">
        <v>1</v>
      </c>
      <c r="B157" s="19">
        <v>1</v>
      </c>
      <c r="C157" s="19">
        <v>700</v>
      </c>
      <c r="D157" s="19">
        <v>30</v>
      </c>
      <c r="E157" s="19">
        <v>55</v>
      </c>
      <c r="F157" s="18">
        <v>3.6126381409750699</v>
      </c>
      <c r="G157" s="18">
        <v>3.6355976933386001</v>
      </c>
      <c r="H157" s="18" t="s">
        <v>0</v>
      </c>
      <c r="I157" s="18" t="s">
        <v>0</v>
      </c>
      <c r="J157" s="18" t="s">
        <v>0</v>
      </c>
      <c r="K157" s="18">
        <v>3.7567691137807802</v>
      </c>
      <c r="L157" s="18">
        <f t="shared" si="2"/>
        <v>98.770171587828415</v>
      </c>
      <c r="M157" s="18"/>
      <c r="N157" s="18"/>
      <c r="O157" s="10" t="s">
        <v>13</v>
      </c>
    </row>
    <row r="158" spans="1:15" x14ac:dyDescent="0.25">
      <c r="A158" s="19">
        <v>1</v>
      </c>
      <c r="B158" s="19">
        <v>1</v>
      </c>
      <c r="C158" s="19">
        <v>700</v>
      </c>
      <c r="D158" s="19">
        <v>60</v>
      </c>
      <c r="E158" s="19">
        <v>1</v>
      </c>
      <c r="F158" s="18">
        <v>291.73626094052401</v>
      </c>
      <c r="G158" s="18">
        <v>290.13859466093601</v>
      </c>
      <c r="H158" s="18">
        <v>265.54644623811998</v>
      </c>
      <c r="I158" s="18">
        <v>310.39992006454003</v>
      </c>
      <c r="J158" s="18" t="s">
        <v>0</v>
      </c>
      <c r="K158" s="18">
        <v>296.25794057580401</v>
      </c>
      <c r="L158" s="18">
        <f t="shared" si="2"/>
        <v>98.770171587828415</v>
      </c>
      <c r="M158" s="18"/>
      <c r="N158" s="18"/>
      <c r="O158" s="10" t="s">
        <v>13</v>
      </c>
    </row>
    <row r="159" spans="1:15" x14ac:dyDescent="0.25">
      <c r="A159" s="19">
        <v>1</v>
      </c>
      <c r="B159" s="19">
        <v>1</v>
      </c>
      <c r="C159" s="19">
        <v>700</v>
      </c>
      <c r="D159" s="19">
        <v>60</v>
      </c>
      <c r="E159" s="19">
        <v>5</v>
      </c>
      <c r="F159" s="18">
        <v>184.126357915228</v>
      </c>
      <c r="G159" s="18">
        <v>210.88174217226299</v>
      </c>
      <c r="H159" s="18">
        <v>102.96775334172099</v>
      </c>
      <c r="I159" s="18">
        <v>198.3864023655</v>
      </c>
      <c r="J159" s="18" t="s">
        <v>0</v>
      </c>
      <c r="K159" s="18">
        <v>151.584201521637</v>
      </c>
      <c r="L159" s="18">
        <f t="shared" si="2"/>
        <v>98.770171587828415</v>
      </c>
      <c r="M159" s="18"/>
      <c r="N159" s="18"/>
      <c r="O159" s="10" t="s">
        <v>13</v>
      </c>
    </row>
    <row r="160" spans="1:15" x14ac:dyDescent="0.25">
      <c r="A160" s="19">
        <v>1</v>
      </c>
      <c r="B160" s="19">
        <v>1</v>
      </c>
      <c r="C160" s="19">
        <v>700</v>
      </c>
      <c r="D160" s="19">
        <v>60</v>
      </c>
      <c r="E160" s="19">
        <v>10</v>
      </c>
      <c r="F160" s="18">
        <v>95.5885941649925</v>
      </c>
      <c r="G160" s="18">
        <v>124.064350367812</v>
      </c>
      <c r="H160" s="18">
        <v>57.014322732312003</v>
      </c>
      <c r="I160" s="18">
        <v>53.611644241526598</v>
      </c>
      <c r="J160" s="18" t="s">
        <v>0</v>
      </c>
      <c r="K160" s="18">
        <v>76.869209594313503</v>
      </c>
      <c r="L160" s="18">
        <f t="shared" si="2"/>
        <v>98.770171587828415</v>
      </c>
      <c r="M160" s="18"/>
      <c r="N160" s="18"/>
      <c r="O160" s="10" t="s">
        <v>13</v>
      </c>
    </row>
    <row r="161" spans="1:15" x14ac:dyDescent="0.25">
      <c r="A161" s="19">
        <v>1</v>
      </c>
      <c r="B161" s="19">
        <v>1</v>
      </c>
      <c r="C161" s="19">
        <v>700</v>
      </c>
      <c r="D161" s="19">
        <v>60</v>
      </c>
      <c r="E161" s="19">
        <v>15</v>
      </c>
      <c r="F161" s="18">
        <v>56.486146191632201</v>
      </c>
      <c r="G161" s="18">
        <v>68.170670569639995</v>
      </c>
      <c r="H161" s="18">
        <v>42.102259908828998</v>
      </c>
      <c r="I161" s="18">
        <v>37.434372940569197</v>
      </c>
      <c r="J161" s="18" t="s">
        <v>0</v>
      </c>
      <c r="K161" s="18">
        <v>52.034071871172699</v>
      </c>
      <c r="L161" s="18">
        <f t="shared" si="2"/>
        <v>98.770171587828415</v>
      </c>
      <c r="M161" s="18"/>
      <c r="N161" s="18"/>
      <c r="O161" s="10" t="s">
        <v>13</v>
      </c>
    </row>
    <row r="162" spans="1:15" x14ac:dyDescent="0.25">
      <c r="A162" s="19">
        <v>1</v>
      </c>
      <c r="B162" s="19">
        <v>1</v>
      </c>
      <c r="C162" s="19">
        <v>700</v>
      </c>
      <c r="D162" s="19">
        <v>60</v>
      </c>
      <c r="E162" s="19">
        <v>20</v>
      </c>
      <c r="F162" s="18">
        <v>39.497943473013102</v>
      </c>
      <c r="G162" s="18">
        <v>47.179820182860901</v>
      </c>
      <c r="H162" s="18">
        <v>27.752527360941201</v>
      </c>
      <c r="I162" s="18">
        <v>29.133791658383501</v>
      </c>
      <c r="J162" s="18" t="s">
        <v>0</v>
      </c>
      <c r="K162" s="18">
        <v>38.039870832895502</v>
      </c>
      <c r="L162" s="18">
        <f t="shared" si="2"/>
        <v>98.770171587828415</v>
      </c>
      <c r="M162" s="18"/>
      <c r="N162" s="18"/>
      <c r="O162" s="10" t="s">
        <v>13</v>
      </c>
    </row>
    <row r="163" spans="1:15" x14ac:dyDescent="0.25">
      <c r="A163" s="19">
        <v>1</v>
      </c>
      <c r="B163" s="19">
        <v>1</v>
      </c>
      <c r="C163" s="19">
        <v>700</v>
      </c>
      <c r="D163" s="19">
        <v>60</v>
      </c>
      <c r="E163" s="19">
        <v>25</v>
      </c>
      <c r="F163" s="18">
        <v>31.838568276040899</v>
      </c>
      <c r="G163" s="18">
        <v>38.122086122378398</v>
      </c>
      <c r="H163" s="18">
        <v>21.894662488242201</v>
      </c>
      <c r="I163" s="18">
        <v>23.099313063417998</v>
      </c>
      <c r="J163" s="18" t="s">
        <v>0</v>
      </c>
      <c r="K163" s="18">
        <v>29.302524245252101</v>
      </c>
      <c r="L163" s="18">
        <f t="shared" si="2"/>
        <v>98.770171587828415</v>
      </c>
      <c r="M163" s="18"/>
      <c r="N163" s="18"/>
      <c r="O163" s="10" t="s">
        <v>13</v>
      </c>
    </row>
    <row r="164" spans="1:15" x14ac:dyDescent="0.25">
      <c r="A164" s="19">
        <v>1</v>
      </c>
      <c r="B164" s="19">
        <v>1</v>
      </c>
      <c r="C164" s="19">
        <v>700</v>
      </c>
      <c r="D164" s="19">
        <v>60</v>
      </c>
      <c r="E164" s="19">
        <v>30</v>
      </c>
      <c r="F164" s="18">
        <v>25.182355234533102</v>
      </c>
      <c r="G164" s="18">
        <v>29.978105874399699</v>
      </c>
      <c r="H164" s="18">
        <v>18.0356817174269</v>
      </c>
      <c r="I164" s="18">
        <v>17.979069562208998</v>
      </c>
      <c r="J164" s="18" t="s">
        <v>0</v>
      </c>
      <c r="K164" s="18">
        <v>23.589015944244501</v>
      </c>
      <c r="L164" s="18">
        <f t="shared" si="2"/>
        <v>98.770171587828415</v>
      </c>
      <c r="M164" s="18"/>
      <c r="N164" s="18"/>
      <c r="O164" s="10" t="s">
        <v>13</v>
      </c>
    </row>
    <row r="165" spans="1:15" x14ac:dyDescent="0.25">
      <c r="A165" s="19">
        <v>1</v>
      </c>
      <c r="B165" s="19">
        <v>1</v>
      </c>
      <c r="C165" s="19">
        <v>700</v>
      </c>
      <c r="D165" s="19">
        <v>60</v>
      </c>
      <c r="E165" s="19">
        <v>35</v>
      </c>
      <c r="F165" s="18">
        <v>20.3564473626253</v>
      </c>
      <c r="G165" s="18">
        <v>24.2558099890847</v>
      </c>
      <c r="H165" s="18">
        <v>14.4774704758239</v>
      </c>
      <c r="I165" s="18">
        <v>14.550315228947101</v>
      </c>
      <c r="J165" s="18" t="s">
        <v>0</v>
      </c>
      <c r="K165" s="18">
        <v>18.3710546834354</v>
      </c>
      <c r="L165" s="18">
        <f t="shared" si="2"/>
        <v>98.770171587828415</v>
      </c>
      <c r="M165" s="18"/>
      <c r="N165" s="18"/>
      <c r="O165" s="10" t="s">
        <v>13</v>
      </c>
    </row>
    <row r="166" spans="1:15" x14ac:dyDescent="0.25">
      <c r="A166" s="19">
        <v>1</v>
      </c>
      <c r="B166" s="19">
        <v>1</v>
      </c>
      <c r="C166" s="19">
        <v>700</v>
      </c>
      <c r="D166" s="19">
        <v>60</v>
      </c>
      <c r="E166" s="19">
        <v>40</v>
      </c>
      <c r="F166" s="18">
        <v>16.410874037586701</v>
      </c>
      <c r="G166" s="18">
        <v>19.512934458329799</v>
      </c>
      <c r="H166" s="18">
        <v>11.8285164542472</v>
      </c>
      <c r="I166" s="18">
        <v>11.6071174515672</v>
      </c>
      <c r="J166" s="18" t="s">
        <v>0</v>
      </c>
      <c r="K166" s="18">
        <v>14.735958255626599</v>
      </c>
      <c r="L166" s="18">
        <f t="shared" si="2"/>
        <v>98.770171587828415</v>
      </c>
      <c r="M166" s="18"/>
      <c r="N166" s="18"/>
      <c r="O166" s="10" t="s">
        <v>13</v>
      </c>
    </row>
    <row r="167" spans="1:15" x14ac:dyDescent="0.25">
      <c r="A167" s="19">
        <v>1</v>
      </c>
      <c r="B167" s="19">
        <v>1</v>
      </c>
      <c r="C167" s="19">
        <v>700</v>
      </c>
      <c r="D167" s="19">
        <v>60</v>
      </c>
      <c r="E167" s="19">
        <v>45</v>
      </c>
      <c r="F167" s="18">
        <v>12.979260347352</v>
      </c>
      <c r="G167" s="18">
        <v>15.4456171058847</v>
      </c>
      <c r="H167" s="18">
        <v>9.2733333373620894</v>
      </c>
      <c r="I167" s="18">
        <v>9.2518252540924699</v>
      </c>
      <c r="J167" s="18" t="s">
        <v>0</v>
      </c>
      <c r="K167" s="18">
        <v>11.8084806113481</v>
      </c>
      <c r="L167" s="18">
        <f t="shared" si="2"/>
        <v>98.770171587828415</v>
      </c>
      <c r="M167" s="18"/>
      <c r="N167" s="18"/>
      <c r="O167" s="10" t="s">
        <v>13</v>
      </c>
    </row>
    <row r="168" spans="1:15" x14ac:dyDescent="0.25">
      <c r="A168" s="19">
        <v>1</v>
      </c>
      <c r="B168" s="19">
        <v>1</v>
      </c>
      <c r="C168" s="19">
        <v>700</v>
      </c>
      <c r="D168" s="19">
        <v>60</v>
      </c>
      <c r="E168" s="19">
        <v>50</v>
      </c>
      <c r="F168" s="18">
        <v>9.6245212418370407</v>
      </c>
      <c r="G168" s="18">
        <v>11.551911757231499</v>
      </c>
      <c r="H168" s="18">
        <v>6.7641368423427402</v>
      </c>
      <c r="I168" s="18">
        <v>6.7956768454810801</v>
      </c>
      <c r="J168" s="18" t="s">
        <v>0</v>
      </c>
      <c r="K168" s="18">
        <v>8.6097350936574308</v>
      </c>
      <c r="L168" s="18">
        <f t="shared" si="2"/>
        <v>98.770171587828415</v>
      </c>
      <c r="M168" s="18"/>
      <c r="N168" s="18"/>
      <c r="O168" s="10" t="s">
        <v>13</v>
      </c>
    </row>
    <row r="169" spans="1:15" x14ac:dyDescent="0.25">
      <c r="A169" s="19">
        <v>1</v>
      </c>
      <c r="B169" s="19">
        <v>1</v>
      </c>
      <c r="C169" s="19">
        <v>700</v>
      </c>
      <c r="D169" s="19">
        <v>60</v>
      </c>
      <c r="E169" s="19">
        <v>55</v>
      </c>
      <c r="F169" s="18">
        <v>5.5343905005561496</v>
      </c>
      <c r="G169" s="18">
        <v>6.6986826674091198</v>
      </c>
      <c r="H169" s="18">
        <v>3.8994700514083198</v>
      </c>
      <c r="I169" s="18">
        <v>3.9918076787394199</v>
      </c>
      <c r="J169" s="18" t="s">
        <v>0</v>
      </c>
      <c r="K169" s="18">
        <v>4.5147435833219696</v>
      </c>
      <c r="L169" s="18">
        <f t="shared" si="2"/>
        <v>98.770171587828415</v>
      </c>
      <c r="M169" s="18"/>
      <c r="N169" s="18"/>
      <c r="O169" s="10" t="s">
        <v>13</v>
      </c>
    </row>
    <row r="170" spans="1:15" x14ac:dyDescent="0.25">
      <c r="A170" s="19">
        <v>1</v>
      </c>
      <c r="B170" s="19">
        <v>1</v>
      </c>
      <c r="C170" s="19">
        <v>700</v>
      </c>
      <c r="D170" s="19">
        <v>90</v>
      </c>
      <c r="E170" s="19">
        <v>1</v>
      </c>
      <c r="F170" s="18">
        <v>277.58316630592401</v>
      </c>
      <c r="G170" s="18">
        <v>280.04295725600002</v>
      </c>
      <c r="H170" s="18">
        <v>280.99983318585703</v>
      </c>
      <c r="I170" s="18">
        <v>284.333176685664</v>
      </c>
      <c r="J170" s="18">
        <v>216.91550027177701</v>
      </c>
      <c r="K170" s="18">
        <v>290.838573326681</v>
      </c>
      <c r="L170" s="18">
        <f t="shared" si="2"/>
        <v>98.770171587828415</v>
      </c>
      <c r="M170" s="18"/>
      <c r="N170" s="18"/>
      <c r="O170" s="10" t="s">
        <v>13</v>
      </c>
    </row>
    <row r="171" spans="1:15" x14ac:dyDescent="0.25">
      <c r="A171" s="19">
        <v>1</v>
      </c>
      <c r="B171" s="19">
        <v>1</v>
      </c>
      <c r="C171" s="19">
        <v>700</v>
      </c>
      <c r="D171" s="19">
        <v>90</v>
      </c>
      <c r="E171" s="19">
        <v>5</v>
      </c>
      <c r="F171" s="18">
        <v>155.10966476382799</v>
      </c>
      <c r="G171" s="18">
        <v>169.429882084524</v>
      </c>
      <c r="H171" s="18">
        <v>173.23085500818399</v>
      </c>
      <c r="I171" s="18">
        <v>178.530935862782</v>
      </c>
      <c r="J171" s="18">
        <v>92.9170957877473</v>
      </c>
      <c r="K171" s="18">
        <v>179.01697341281701</v>
      </c>
      <c r="L171" s="18">
        <f t="shared" si="2"/>
        <v>98.770171587828415</v>
      </c>
      <c r="M171" s="18"/>
      <c r="N171" s="18"/>
      <c r="O171" s="10" t="s">
        <v>13</v>
      </c>
    </row>
    <row r="172" spans="1:15" x14ac:dyDescent="0.25">
      <c r="A172" s="19">
        <v>1</v>
      </c>
      <c r="B172" s="19">
        <v>1</v>
      </c>
      <c r="C172" s="19">
        <v>700</v>
      </c>
      <c r="D172" s="19">
        <v>90</v>
      </c>
      <c r="E172" s="19">
        <v>10</v>
      </c>
      <c r="F172" s="18">
        <v>101.93697560367001</v>
      </c>
      <c r="G172" s="18">
        <v>110.270015913414</v>
      </c>
      <c r="H172" s="18">
        <v>122.381526863299</v>
      </c>
      <c r="I172" s="18">
        <v>124.326043542872</v>
      </c>
      <c r="J172" s="18">
        <v>49.283824808085001</v>
      </c>
      <c r="K172" s="18">
        <v>134.61318383326801</v>
      </c>
      <c r="L172" s="18">
        <f t="shared" si="2"/>
        <v>98.770171587828415</v>
      </c>
      <c r="M172" s="18"/>
      <c r="N172" s="18"/>
      <c r="O172" s="10" t="s">
        <v>13</v>
      </c>
    </row>
    <row r="173" spans="1:15" x14ac:dyDescent="0.25">
      <c r="A173" s="19">
        <v>1</v>
      </c>
      <c r="B173" s="19">
        <v>1</v>
      </c>
      <c r="C173" s="19">
        <v>700</v>
      </c>
      <c r="D173" s="19">
        <v>90</v>
      </c>
      <c r="E173" s="19">
        <v>15</v>
      </c>
      <c r="F173" s="18">
        <v>70.075182675225093</v>
      </c>
      <c r="G173" s="18">
        <v>78.894313499950897</v>
      </c>
      <c r="H173" s="18">
        <v>83.031802095896694</v>
      </c>
      <c r="I173" s="18">
        <v>80.976424787959203</v>
      </c>
      <c r="J173" s="18">
        <v>30.224365113575601</v>
      </c>
      <c r="K173" s="18">
        <v>102.080249970875</v>
      </c>
      <c r="L173" s="18">
        <f t="shared" si="2"/>
        <v>98.770171587828415</v>
      </c>
      <c r="M173" s="18"/>
      <c r="N173" s="18"/>
      <c r="O173" s="10" t="s">
        <v>13</v>
      </c>
    </row>
    <row r="174" spans="1:15" x14ac:dyDescent="0.25">
      <c r="A174" s="19">
        <v>1</v>
      </c>
      <c r="B174" s="19">
        <v>1</v>
      </c>
      <c r="C174" s="19">
        <v>700</v>
      </c>
      <c r="D174" s="19">
        <v>90</v>
      </c>
      <c r="E174" s="19">
        <v>20</v>
      </c>
      <c r="F174" s="18">
        <v>48.288598690694798</v>
      </c>
      <c r="G174" s="18">
        <v>58.520505382173702</v>
      </c>
      <c r="H174" s="18">
        <v>48.572999890910097</v>
      </c>
      <c r="I174" s="18">
        <v>49.6447809707714</v>
      </c>
      <c r="J174" s="18">
        <v>21.2340405578427</v>
      </c>
      <c r="K174" s="18">
        <v>53.862047121657199</v>
      </c>
      <c r="L174" s="18">
        <f t="shared" si="2"/>
        <v>98.770171587828415</v>
      </c>
      <c r="M174" s="18"/>
      <c r="N174" s="18"/>
      <c r="O174" s="10" t="s">
        <v>13</v>
      </c>
    </row>
    <row r="175" spans="1:15" x14ac:dyDescent="0.25">
      <c r="A175" s="19">
        <v>1</v>
      </c>
      <c r="B175" s="19">
        <v>1</v>
      </c>
      <c r="C175" s="19">
        <v>700</v>
      </c>
      <c r="D175" s="19">
        <v>90</v>
      </c>
      <c r="E175" s="19">
        <v>25</v>
      </c>
      <c r="F175" s="18">
        <v>35.862368146513198</v>
      </c>
      <c r="G175" s="18">
        <v>43.664302724734704</v>
      </c>
      <c r="H175" s="18">
        <v>33.4990086811341</v>
      </c>
      <c r="I175" s="18">
        <v>33.941358527305702</v>
      </c>
      <c r="J175" s="18">
        <v>16.348494503082001</v>
      </c>
      <c r="K175" s="18">
        <v>37.188606033977798</v>
      </c>
      <c r="L175" s="18">
        <f t="shared" si="2"/>
        <v>98.770171587828415</v>
      </c>
      <c r="M175" s="18"/>
      <c r="N175" s="18"/>
      <c r="O175" s="10" t="s">
        <v>13</v>
      </c>
    </row>
    <row r="176" spans="1:15" x14ac:dyDescent="0.25">
      <c r="A176" s="19">
        <v>1</v>
      </c>
      <c r="B176" s="19">
        <v>1</v>
      </c>
      <c r="C176" s="19">
        <v>700</v>
      </c>
      <c r="D176" s="19">
        <v>90</v>
      </c>
      <c r="E176" s="19">
        <v>30</v>
      </c>
      <c r="F176" s="18">
        <v>27.971869459616901</v>
      </c>
      <c r="G176" s="18">
        <v>34.069611617317797</v>
      </c>
      <c r="H176" s="18">
        <v>25.514070937133699</v>
      </c>
      <c r="I176" s="18">
        <v>25.716571162668401</v>
      </c>
      <c r="J176" s="18">
        <v>13.126943888079399</v>
      </c>
      <c r="K176" s="18">
        <v>27.9019571135583</v>
      </c>
      <c r="L176" s="18">
        <f t="shared" si="2"/>
        <v>98.770171587828415</v>
      </c>
      <c r="M176" s="18"/>
      <c r="N176" s="18"/>
      <c r="O176" s="10" t="s">
        <v>13</v>
      </c>
    </row>
    <row r="177" spans="1:15" x14ac:dyDescent="0.25">
      <c r="A177" s="19">
        <v>1</v>
      </c>
      <c r="B177" s="19">
        <v>1</v>
      </c>
      <c r="C177" s="19">
        <v>700</v>
      </c>
      <c r="D177" s="19">
        <v>90</v>
      </c>
      <c r="E177" s="19">
        <v>35</v>
      </c>
      <c r="F177" s="18">
        <v>22.3227625988951</v>
      </c>
      <c r="G177" s="18">
        <v>27.102101073487699</v>
      </c>
      <c r="H177" s="18">
        <v>20.430669144101699</v>
      </c>
      <c r="I177" s="18">
        <v>20.452324660406401</v>
      </c>
      <c r="J177" s="18">
        <v>10.4839462793867</v>
      </c>
      <c r="K177" s="18">
        <v>21.9427994342308</v>
      </c>
      <c r="L177" s="18">
        <f t="shared" si="2"/>
        <v>98.770171587828415</v>
      </c>
      <c r="M177" s="18"/>
      <c r="N177" s="18"/>
      <c r="O177" s="10" t="s">
        <v>13</v>
      </c>
    </row>
    <row r="178" spans="1:15" x14ac:dyDescent="0.25">
      <c r="A178" s="19">
        <v>1</v>
      </c>
      <c r="B178" s="19">
        <v>1</v>
      </c>
      <c r="C178" s="19">
        <v>700</v>
      </c>
      <c r="D178" s="19">
        <v>90</v>
      </c>
      <c r="E178" s="19">
        <v>40</v>
      </c>
      <c r="F178" s="18">
        <v>18.011116608958002</v>
      </c>
      <c r="G178" s="18">
        <v>21.778140155355501</v>
      </c>
      <c r="H178" s="18">
        <v>16.737371421985898</v>
      </c>
      <c r="I178" s="18">
        <v>16.716373822875902</v>
      </c>
      <c r="J178" s="18">
        <v>8.2615798328987395</v>
      </c>
      <c r="K178" s="18">
        <v>18.615657550598101</v>
      </c>
      <c r="L178" s="18">
        <f t="shared" si="2"/>
        <v>98.770171587828415</v>
      </c>
      <c r="M178" s="18"/>
      <c r="N178" s="18"/>
      <c r="O178" s="10" t="s">
        <v>13</v>
      </c>
    </row>
    <row r="179" spans="1:15" x14ac:dyDescent="0.25">
      <c r="A179" s="19">
        <v>1</v>
      </c>
      <c r="B179" s="19">
        <v>1</v>
      </c>
      <c r="C179" s="19">
        <v>700</v>
      </c>
      <c r="D179" s="19">
        <v>90</v>
      </c>
      <c r="E179" s="19">
        <v>45</v>
      </c>
      <c r="F179" s="18">
        <v>14.2357973986616</v>
      </c>
      <c r="G179" s="18">
        <v>17.406662574281199</v>
      </c>
      <c r="H179" s="18">
        <v>12.9839754201888</v>
      </c>
      <c r="I179" s="18">
        <v>13.0428040376451</v>
      </c>
      <c r="J179" s="18">
        <v>6.44514349539919</v>
      </c>
      <c r="K179" s="18">
        <v>14.515249202444901</v>
      </c>
      <c r="L179" s="18">
        <f t="shared" si="2"/>
        <v>98.770171587828415</v>
      </c>
      <c r="M179" s="18"/>
      <c r="N179" s="18"/>
      <c r="O179" s="10" t="s">
        <v>13</v>
      </c>
    </row>
    <row r="180" spans="1:15" x14ac:dyDescent="0.25">
      <c r="A180" s="19">
        <v>1</v>
      </c>
      <c r="B180" s="19">
        <v>1</v>
      </c>
      <c r="C180" s="19">
        <v>700</v>
      </c>
      <c r="D180" s="19">
        <v>90</v>
      </c>
      <c r="E180" s="19">
        <v>50</v>
      </c>
      <c r="F180" s="18">
        <v>10.465033904199601</v>
      </c>
      <c r="G180" s="18">
        <v>12.8820135531471</v>
      </c>
      <c r="H180" s="18">
        <v>9.5120615820303502</v>
      </c>
      <c r="I180" s="18">
        <v>9.5483268438019504</v>
      </c>
      <c r="J180" s="18">
        <v>4.6456680194052797</v>
      </c>
      <c r="K180" s="18">
        <v>10.422646273380501</v>
      </c>
      <c r="L180" s="18">
        <f t="shared" si="2"/>
        <v>98.770171587828415</v>
      </c>
      <c r="M180" s="18"/>
      <c r="N180" s="18"/>
      <c r="O180" s="10" t="s">
        <v>13</v>
      </c>
    </row>
    <row r="181" spans="1:15" x14ac:dyDescent="0.25">
      <c r="A181" s="19">
        <v>1</v>
      </c>
      <c r="B181" s="19">
        <v>1</v>
      </c>
      <c r="C181" s="19">
        <v>700</v>
      </c>
      <c r="D181" s="19">
        <v>90</v>
      </c>
      <c r="E181" s="19">
        <v>55</v>
      </c>
      <c r="F181" s="18">
        <v>6.0328692648523097</v>
      </c>
      <c r="G181" s="18">
        <v>7.6725302479208501</v>
      </c>
      <c r="H181" s="18">
        <v>5.3412170036151103</v>
      </c>
      <c r="I181" s="18">
        <v>5.3582420612920103</v>
      </c>
      <c r="J181" s="18">
        <v>2.4322407047434198</v>
      </c>
      <c r="K181" s="18">
        <v>5.9186596724055596</v>
      </c>
      <c r="L181" s="18">
        <f t="shared" si="2"/>
        <v>98.770171587828415</v>
      </c>
      <c r="M181" s="18"/>
      <c r="N181" s="18"/>
      <c r="O181" s="10" t="s">
        <v>13</v>
      </c>
    </row>
    <row r="182" spans="1:15" x14ac:dyDescent="0.25">
      <c r="A182" s="19">
        <v>1</v>
      </c>
      <c r="B182" s="19">
        <v>1</v>
      </c>
      <c r="C182" s="19">
        <v>700</v>
      </c>
      <c r="D182" s="19">
        <v>12345</v>
      </c>
      <c r="E182" s="19">
        <v>1</v>
      </c>
      <c r="F182" s="18">
        <v>276.82909100097902</v>
      </c>
      <c r="G182" s="18">
        <v>277.17626466625399</v>
      </c>
      <c r="H182" s="18">
        <v>282.33317228192601</v>
      </c>
      <c r="I182" s="18">
        <v>281.333169362278</v>
      </c>
      <c r="J182" s="18">
        <v>223.71099873373299</v>
      </c>
      <c r="K182" s="18">
        <v>298.06440276174499</v>
      </c>
      <c r="L182" s="18">
        <f t="shared" si="2"/>
        <v>98.770171587828415</v>
      </c>
      <c r="M182" s="18"/>
      <c r="N182" s="18"/>
      <c r="O182" s="10" t="s">
        <v>13</v>
      </c>
    </row>
    <row r="183" spans="1:15" x14ac:dyDescent="0.25">
      <c r="A183" s="19">
        <v>1</v>
      </c>
      <c r="B183" s="19">
        <v>1</v>
      </c>
      <c r="C183" s="19">
        <v>700</v>
      </c>
      <c r="D183" s="19">
        <v>12345</v>
      </c>
      <c r="E183" s="19">
        <v>5</v>
      </c>
      <c r="F183" s="18">
        <v>140.63568836936</v>
      </c>
      <c r="G183" s="18">
        <v>169.11926459117399</v>
      </c>
      <c r="H183" s="18">
        <v>128.56353917892099</v>
      </c>
      <c r="I183" s="18">
        <v>128.66354075413901</v>
      </c>
      <c r="J183" s="18">
        <v>91.325848377388397</v>
      </c>
      <c r="K183" s="18">
        <v>136.384097216783</v>
      </c>
      <c r="L183" s="18">
        <f t="shared" si="2"/>
        <v>98.770171587828415</v>
      </c>
      <c r="M183" s="18"/>
      <c r="N183" s="18"/>
      <c r="O183" s="10" t="s">
        <v>13</v>
      </c>
    </row>
    <row r="184" spans="1:15" x14ac:dyDescent="0.25">
      <c r="A184" s="19">
        <v>1</v>
      </c>
      <c r="B184" s="19">
        <v>1</v>
      </c>
      <c r="C184" s="19">
        <v>700</v>
      </c>
      <c r="D184" s="19">
        <v>12345</v>
      </c>
      <c r="E184" s="19">
        <v>10</v>
      </c>
      <c r="F184" s="18">
        <v>83.155222586239901</v>
      </c>
      <c r="G184" s="18">
        <v>96.866933773452899</v>
      </c>
      <c r="H184" s="18">
        <v>73.920592579887497</v>
      </c>
      <c r="I184" s="18">
        <v>74.577770014821098</v>
      </c>
      <c r="J184" s="18">
        <v>61.215142308462198</v>
      </c>
      <c r="K184" s="18">
        <v>78.753484294880593</v>
      </c>
      <c r="L184" s="18">
        <f t="shared" si="2"/>
        <v>98.770171587828415</v>
      </c>
      <c r="M184" s="18"/>
      <c r="N184" s="18"/>
      <c r="O184" s="10" t="s">
        <v>13</v>
      </c>
    </row>
    <row r="185" spans="1:15" x14ac:dyDescent="0.25">
      <c r="A185" s="19">
        <v>1</v>
      </c>
      <c r="B185" s="19">
        <v>1</v>
      </c>
      <c r="C185" s="19">
        <v>700</v>
      </c>
      <c r="D185" s="19">
        <v>12345</v>
      </c>
      <c r="E185" s="19">
        <v>15</v>
      </c>
      <c r="F185" s="18">
        <v>59.418757911445901</v>
      </c>
      <c r="G185" s="18">
        <v>67.557167855246306</v>
      </c>
      <c r="H185" s="18">
        <v>51.5733444263469</v>
      </c>
      <c r="I185" s="18">
        <v>51.050454281319603</v>
      </c>
      <c r="J185" s="18">
        <v>49.323154507930496</v>
      </c>
      <c r="K185" s="18">
        <v>56.154795038119303</v>
      </c>
      <c r="L185" s="18">
        <f t="shared" si="2"/>
        <v>98.770171587828415</v>
      </c>
      <c r="M185" s="18"/>
      <c r="N185" s="18"/>
      <c r="O185" s="10" t="s">
        <v>13</v>
      </c>
    </row>
    <row r="186" spans="1:15" x14ac:dyDescent="0.25">
      <c r="A186" s="19">
        <v>1</v>
      </c>
      <c r="B186" s="19">
        <v>1</v>
      </c>
      <c r="C186" s="19">
        <v>700</v>
      </c>
      <c r="D186" s="19">
        <v>12345</v>
      </c>
      <c r="E186" s="19">
        <v>20</v>
      </c>
      <c r="F186" s="18">
        <v>42.574170521304602</v>
      </c>
      <c r="G186" s="18">
        <v>50.9833093830078</v>
      </c>
      <c r="H186" s="18">
        <v>38.896706936001102</v>
      </c>
      <c r="I186" s="18">
        <v>38.697865294887499</v>
      </c>
      <c r="J186" s="18">
        <v>23.1540746406084</v>
      </c>
      <c r="K186" s="18">
        <v>42.476347354050098</v>
      </c>
      <c r="L186" s="18">
        <f t="shared" si="2"/>
        <v>98.770171587828415</v>
      </c>
      <c r="M186" s="18"/>
      <c r="N186" s="18"/>
      <c r="O186" s="10" t="s">
        <v>13</v>
      </c>
    </row>
    <row r="187" spans="1:15" x14ac:dyDescent="0.25">
      <c r="A187" s="19">
        <v>1</v>
      </c>
      <c r="B187" s="19">
        <v>1</v>
      </c>
      <c r="C187" s="19">
        <v>700</v>
      </c>
      <c r="D187" s="19">
        <v>12345</v>
      </c>
      <c r="E187" s="19">
        <v>25</v>
      </c>
      <c r="F187" s="18">
        <v>33.628835716998204</v>
      </c>
      <c r="G187" s="18">
        <v>40.275193585086399</v>
      </c>
      <c r="H187" s="18">
        <v>30.187690309108302</v>
      </c>
      <c r="I187" s="18">
        <v>30.5492863846037</v>
      </c>
      <c r="J187" s="18">
        <v>18.454935308375202</v>
      </c>
      <c r="K187" s="18">
        <v>32.546731691665002</v>
      </c>
      <c r="L187" s="18">
        <f t="shared" si="2"/>
        <v>98.770171587828415</v>
      </c>
      <c r="M187" s="18"/>
      <c r="N187" s="18"/>
      <c r="O187" s="10" t="s">
        <v>13</v>
      </c>
    </row>
    <row r="188" spans="1:15" x14ac:dyDescent="0.25">
      <c r="A188" s="19">
        <v>1</v>
      </c>
      <c r="B188" s="19">
        <v>1</v>
      </c>
      <c r="C188" s="19">
        <v>700</v>
      </c>
      <c r="D188" s="19">
        <v>12345</v>
      </c>
      <c r="E188" s="19">
        <v>30</v>
      </c>
      <c r="F188" s="18">
        <v>27.159819020636899</v>
      </c>
      <c r="G188" s="18">
        <v>32.473999539572297</v>
      </c>
      <c r="H188" s="18">
        <v>24.287821806862901</v>
      </c>
      <c r="I188" s="18">
        <v>24.367683200185599</v>
      </c>
      <c r="J188" s="18">
        <v>15.1477854420939</v>
      </c>
      <c r="K188" s="18">
        <v>26.7242445033256</v>
      </c>
      <c r="L188" s="18">
        <f t="shared" si="2"/>
        <v>98.770171587828415</v>
      </c>
      <c r="M188" s="18"/>
      <c r="N188" s="18"/>
      <c r="O188" s="10" t="s">
        <v>13</v>
      </c>
    </row>
    <row r="189" spans="1:15" x14ac:dyDescent="0.25">
      <c r="A189" s="19">
        <v>1</v>
      </c>
      <c r="B189" s="19">
        <v>1</v>
      </c>
      <c r="C189" s="19">
        <v>700</v>
      </c>
      <c r="D189" s="19">
        <v>12345</v>
      </c>
      <c r="E189" s="19">
        <v>35</v>
      </c>
      <c r="F189" s="18">
        <v>22.1963793651774</v>
      </c>
      <c r="G189" s="18">
        <v>26.426043421133599</v>
      </c>
      <c r="H189" s="18">
        <v>19.777150002101301</v>
      </c>
      <c r="I189" s="18">
        <v>19.7534626718375</v>
      </c>
      <c r="J189" s="18">
        <v>12.9806700066459</v>
      </c>
      <c r="K189" s="18">
        <v>21.464281594392101</v>
      </c>
      <c r="L189" s="18">
        <f t="shared" si="2"/>
        <v>98.770171587828415</v>
      </c>
      <c r="M189" s="18"/>
      <c r="N189" s="18"/>
      <c r="O189" s="10" t="s">
        <v>13</v>
      </c>
    </row>
    <row r="190" spans="1:15" x14ac:dyDescent="0.25">
      <c r="A190" s="19">
        <v>1</v>
      </c>
      <c r="B190" s="19">
        <v>1</v>
      </c>
      <c r="C190" s="19">
        <v>700</v>
      </c>
      <c r="D190" s="19">
        <v>12345</v>
      </c>
      <c r="E190" s="19">
        <v>40</v>
      </c>
      <c r="F190" s="18">
        <v>18.018686929182302</v>
      </c>
      <c r="G190" s="18">
        <v>21.346462037857599</v>
      </c>
      <c r="H190" s="18">
        <v>15.7554279722986</v>
      </c>
      <c r="I190" s="18">
        <v>16.050473185125298</v>
      </c>
      <c r="J190" s="18">
        <v>11.1010312737661</v>
      </c>
      <c r="K190" s="18">
        <v>17.3057273420869</v>
      </c>
      <c r="L190" s="18">
        <f t="shared" si="2"/>
        <v>98.770171587828415</v>
      </c>
      <c r="M190" s="18"/>
      <c r="N190" s="18"/>
      <c r="O190" s="10" t="s">
        <v>13</v>
      </c>
    </row>
    <row r="191" spans="1:15" x14ac:dyDescent="0.25">
      <c r="A191" s="19">
        <v>1</v>
      </c>
      <c r="B191" s="19">
        <v>1</v>
      </c>
      <c r="C191" s="19">
        <v>700</v>
      </c>
      <c r="D191" s="19">
        <v>12345</v>
      </c>
      <c r="E191" s="19">
        <v>45</v>
      </c>
      <c r="F191" s="18">
        <v>14.3134398135022</v>
      </c>
      <c r="G191" s="18">
        <v>16.874526016422799</v>
      </c>
      <c r="H191" s="18">
        <v>12.4108200423121</v>
      </c>
      <c r="I191" s="18">
        <v>12.4943804327587</v>
      </c>
      <c r="J191" s="18">
        <v>9.4467288094587207</v>
      </c>
      <c r="K191" s="18">
        <v>13.8111165530114</v>
      </c>
      <c r="L191" s="18">
        <f t="shared" si="2"/>
        <v>98.770171587828415</v>
      </c>
      <c r="M191" s="18"/>
      <c r="N191" s="18"/>
      <c r="O191" s="10" t="s">
        <v>13</v>
      </c>
    </row>
    <row r="192" spans="1:15" x14ac:dyDescent="0.25">
      <c r="A192" s="19">
        <v>1</v>
      </c>
      <c r="B192" s="19">
        <v>1</v>
      </c>
      <c r="C192" s="19">
        <v>700</v>
      </c>
      <c r="D192" s="19">
        <v>12345</v>
      </c>
      <c r="E192" s="19">
        <v>50</v>
      </c>
      <c r="F192" s="18">
        <v>10.1448740427558</v>
      </c>
      <c r="G192" s="18">
        <v>12.5827192651511</v>
      </c>
      <c r="H192" s="18">
        <v>9.19060926604058</v>
      </c>
      <c r="I192" s="18">
        <v>9.12979382613387</v>
      </c>
      <c r="J192" s="18">
        <v>4.2806571734984402</v>
      </c>
      <c r="K192" s="18">
        <v>10.046896227015001</v>
      </c>
      <c r="L192" s="18">
        <f t="shared" si="2"/>
        <v>98.770171587828415</v>
      </c>
      <c r="M192" s="18"/>
      <c r="N192" s="18"/>
      <c r="O192" s="10" t="s">
        <v>13</v>
      </c>
    </row>
    <row r="193" spans="1:15" x14ac:dyDescent="0.25">
      <c r="A193" s="19">
        <v>1</v>
      </c>
      <c r="B193" s="19">
        <v>1</v>
      </c>
      <c r="C193" s="19">
        <v>700</v>
      </c>
      <c r="D193" s="19">
        <v>12345</v>
      </c>
      <c r="E193" s="19">
        <v>55</v>
      </c>
      <c r="F193" s="18">
        <v>5.8297610594485896</v>
      </c>
      <c r="G193" s="18">
        <v>7.4344435596923102</v>
      </c>
      <c r="H193" s="18">
        <v>5.1159356460532601</v>
      </c>
      <c r="I193" s="18">
        <v>5.1086680797606103</v>
      </c>
      <c r="J193" s="18">
        <v>2.37800094385253</v>
      </c>
      <c r="K193" s="18">
        <v>5.6661222055138403</v>
      </c>
      <c r="L193" s="18">
        <f t="shared" si="2"/>
        <v>98.770171587828415</v>
      </c>
      <c r="M193" s="18"/>
      <c r="N193" s="18"/>
      <c r="O193" s="10" t="s">
        <v>13</v>
      </c>
    </row>
    <row r="194" spans="1:15" x14ac:dyDescent="0.25">
      <c r="A194" s="19">
        <v>1</v>
      </c>
      <c r="B194" s="19">
        <v>1</v>
      </c>
      <c r="C194" s="19">
        <v>800</v>
      </c>
      <c r="D194" s="19">
        <v>30</v>
      </c>
      <c r="E194" s="19">
        <v>1</v>
      </c>
      <c r="F194" s="18">
        <v>233.86935297334</v>
      </c>
      <c r="G194" s="18">
        <v>221.076766800098</v>
      </c>
      <c r="H194" s="18" t="s">
        <v>0</v>
      </c>
      <c r="I194" s="18" t="s">
        <v>0</v>
      </c>
      <c r="J194" s="18" t="s">
        <v>0</v>
      </c>
      <c r="K194" s="18">
        <v>161.77712950546299</v>
      </c>
      <c r="L194" s="18">
        <f t="shared" si="2"/>
        <v>100.87072720485494</v>
      </c>
      <c r="M194" s="18"/>
      <c r="N194" s="18"/>
      <c r="O194" s="10" t="s">
        <v>13</v>
      </c>
    </row>
    <row r="195" spans="1:15" x14ac:dyDescent="0.25">
      <c r="A195" s="19">
        <v>1</v>
      </c>
      <c r="B195" s="19">
        <v>1</v>
      </c>
      <c r="C195" s="19">
        <v>800</v>
      </c>
      <c r="D195" s="19">
        <v>30</v>
      </c>
      <c r="E195" s="19">
        <v>5</v>
      </c>
      <c r="F195" s="18">
        <v>83.632595231589306</v>
      </c>
      <c r="G195" s="18">
        <v>84.957078863349807</v>
      </c>
      <c r="H195" s="18" t="s">
        <v>0</v>
      </c>
      <c r="I195" s="18" t="s">
        <v>0</v>
      </c>
      <c r="J195" s="18" t="s">
        <v>0</v>
      </c>
      <c r="K195" s="18">
        <v>55.624389238405399</v>
      </c>
      <c r="L195" s="18">
        <f t="shared" ref="L195:L258" si="3">2*PI()*SQRT((6378000+1000*C195)^3/398600000000000)/60</f>
        <v>100.87072720485494</v>
      </c>
      <c r="M195" s="18"/>
      <c r="N195" s="18"/>
      <c r="O195" s="10" t="s">
        <v>13</v>
      </c>
    </row>
    <row r="196" spans="1:15" x14ac:dyDescent="0.25">
      <c r="A196" s="19">
        <v>1</v>
      </c>
      <c r="B196" s="19">
        <v>1</v>
      </c>
      <c r="C196" s="19">
        <v>800</v>
      </c>
      <c r="D196" s="19">
        <v>30</v>
      </c>
      <c r="E196" s="19">
        <v>10</v>
      </c>
      <c r="F196" s="18">
        <v>46.399602970601798</v>
      </c>
      <c r="G196" s="18">
        <v>46.555955280225596</v>
      </c>
      <c r="H196" s="18" t="s">
        <v>0</v>
      </c>
      <c r="I196" s="18" t="s">
        <v>0</v>
      </c>
      <c r="J196" s="18" t="s">
        <v>0</v>
      </c>
      <c r="K196" s="18">
        <v>28.852553281253901</v>
      </c>
      <c r="L196" s="18">
        <f t="shared" si="3"/>
        <v>100.87072720485494</v>
      </c>
      <c r="M196" s="18"/>
      <c r="N196" s="18"/>
      <c r="O196" s="10" t="s">
        <v>13</v>
      </c>
    </row>
    <row r="197" spans="1:15" x14ac:dyDescent="0.25">
      <c r="A197" s="19">
        <v>1</v>
      </c>
      <c r="B197" s="19">
        <v>1</v>
      </c>
      <c r="C197" s="19">
        <v>800</v>
      </c>
      <c r="D197" s="19">
        <v>30</v>
      </c>
      <c r="E197" s="19">
        <v>15</v>
      </c>
      <c r="F197" s="18">
        <v>30.926274140433598</v>
      </c>
      <c r="G197" s="18">
        <v>30.891126329261098</v>
      </c>
      <c r="H197" s="18" t="s">
        <v>0</v>
      </c>
      <c r="I197" s="18" t="s">
        <v>0</v>
      </c>
      <c r="J197" s="18" t="s">
        <v>0</v>
      </c>
      <c r="K197" s="18">
        <v>17.603389534778799</v>
      </c>
      <c r="L197" s="18">
        <f t="shared" si="3"/>
        <v>100.87072720485494</v>
      </c>
      <c r="M197" s="18"/>
      <c r="N197" s="18"/>
      <c r="O197" s="10" t="s">
        <v>13</v>
      </c>
    </row>
    <row r="198" spans="1:15" x14ac:dyDescent="0.25">
      <c r="A198" s="19">
        <v>1</v>
      </c>
      <c r="B198" s="19">
        <v>1</v>
      </c>
      <c r="C198" s="19">
        <v>800</v>
      </c>
      <c r="D198" s="19">
        <v>30</v>
      </c>
      <c r="E198" s="19">
        <v>20</v>
      </c>
      <c r="F198" s="18">
        <v>22.431765230866102</v>
      </c>
      <c r="G198" s="18">
        <v>22.349928354661301</v>
      </c>
      <c r="H198" s="18" t="s">
        <v>0</v>
      </c>
      <c r="I198" s="18" t="s">
        <v>0</v>
      </c>
      <c r="J198" s="18" t="s">
        <v>0</v>
      </c>
      <c r="K198" s="18">
        <v>12.178989057467</v>
      </c>
      <c r="L198" s="18">
        <f t="shared" si="3"/>
        <v>100.87072720485494</v>
      </c>
      <c r="M198" s="18"/>
      <c r="N198" s="18"/>
      <c r="O198" s="10" t="s">
        <v>13</v>
      </c>
    </row>
    <row r="199" spans="1:15" x14ac:dyDescent="0.25">
      <c r="A199" s="19">
        <v>1</v>
      </c>
      <c r="B199" s="19">
        <v>1</v>
      </c>
      <c r="C199" s="19">
        <v>800</v>
      </c>
      <c r="D199" s="19">
        <v>30</v>
      </c>
      <c r="E199" s="19">
        <v>25</v>
      </c>
      <c r="F199" s="18">
        <v>16.9196560596863</v>
      </c>
      <c r="G199" s="18">
        <v>16.839305771513001</v>
      </c>
      <c r="H199" s="18" t="s">
        <v>0</v>
      </c>
      <c r="I199" s="18" t="s">
        <v>0</v>
      </c>
      <c r="J199" s="18" t="s">
        <v>0</v>
      </c>
      <c r="K199" s="18">
        <v>7.8809658942892602</v>
      </c>
      <c r="L199" s="18">
        <f t="shared" si="3"/>
        <v>100.87072720485494</v>
      </c>
      <c r="M199" s="18"/>
      <c r="N199" s="18"/>
      <c r="O199" s="10" t="s">
        <v>13</v>
      </c>
    </row>
    <row r="200" spans="1:15" x14ac:dyDescent="0.25">
      <c r="A200" s="19">
        <v>1</v>
      </c>
      <c r="B200" s="19">
        <v>1</v>
      </c>
      <c r="C200" s="19">
        <v>800</v>
      </c>
      <c r="D200" s="19">
        <v>30</v>
      </c>
      <c r="E200" s="19">
        <v>30</v>
      </c>
      <c r="F200" s="18">
        <v>13.4497021611673</v>
      </c>
      <c r="G200" s="18">
        <v>13.355316800711799</v>
      </c>
      <c r="H200" s="18" t="s">
        <v>0</v>
      </c>
      <c r="I200" s="18" t="s">
        <v>0</v>
      </c>
      <c r="J200" s="18" t="s">
        <v>0</v>
      </c>
      <c r="K200" s="18">
        <v>6.8785682807948403</v>
      </c>
      <c r="L200" s="18">
        <f t="shared" si="3"/>
        <v>100.87072720485494</v>
      </c>
      <c r="M200" s="18"/>
      <c r="N200" s="18"/>
      <c r="O200" s="10" t="s">
        <v>13</v>
      </c>
    </row>
    <row r="201" spans="1:15" x14ac:dyDescent="0.25">
      <c r="A201" s="19">
        <v>1</v>
      </c>
      <c r="B201" s="19">
        <v>1</v>
      </c>
      <c r="C201" s="19">
        <v>800</v>
      </c>
      <c r="D201" s="19">
        <v>30</v>
      </c>
      <c r="E201" s="19">
        <v>35</v>
      </c>
      <c r="F201" s="18">
        <v>10.843628279557</v>
      </c>
      <c r="G201" s="18">
        <v>10.776423872798301</v>
      </c>
      <c r="H201" s="18" t="s">
        <v>0</v>
      </c>
      <c r="I201" s="18" t="s">
        <v>0</v>
      </c>
      <c r="J201" s="18" t="s">
        <v>0</v>
      </c>
      <c r="K201" s="18">
        <v>6.43994621823306</v>
      </c>
      <c r="L201" s="18">
        <f t="shared" si="3"/>
        <v>100.87072720485494</v>
      </c>
      <c r="M201" s="18"/>
      <c r="N201" s="18"/>
      <c r="O201" s="10" t="s">
        <v>13</v>
      </c>
    </row>
    <row r="202" spans="1:15" x14ac:dyDescent="0.25">
      <c r="A202" s="19">
        <v>1</v>
      </c>
      <c r="B202" s="19">
        <v>1</v>
      </c>
      <c r="C202" s="19">
        <v>800</v>
      </c>
      <c r="D202" s="19">
        <v>30</v>
      </c>
      <c r="E202" s="19">
        <v>40</v>
      </c>
      <c r="F202" s="18">
        <v>8.7202726429444901</v>
      </c>
      <c r="G202" s="18">
        <v>8.6816230425256506</v>
      </c>
      <c r="H202" s="18" t="s">
        <v>0</v>
      </c>
      <c r="I202" s="18" t="s">
        <v>0</v>
      </c>
      <c r="J202" s="18" t="s">
        <v>0</v>
      </c>
      <c r="K202" s="18">
        <v>5.8691268242000296</v>
      </c>
      <c r="L202" s="18">
        <f t="shared" si="3"/>
        <v>100.87072720485494</v>
      </c>
      <c r="M202" s="18"/>
      <c r="N202" s="18"/>
      <c r="O202" s="10" t="s">
        <v>13</v>
      </c>
    </row>
    <row r="203" spans="1:15" x14ac:dyDescent="0.25">
      <c r="A203" s="19">
        <v>1</v>
      </c>
      <c r="B203" s="19">
        <v>1</v>
      </c>
      <c r="C203" s="19">
        <v>800</v>
      </c>
      <c r="D203" s="19">
        <v>30</v>
      </c>
      <c r="E203" s="19">
        <v>45</v>
      </c>
      <c r="F203" s="18">
        <v>6.76970824524403</v>
      </c>
      <c r="G203" s="18">
        <v>6.7544441533619297</v>
      </c>
      <c r="H203" s="18" t="s">
        <v>0</v>
      </c>
      <c r="I203" s="18" t="s">
        <v>0</v>
      </c>
      <c r="J203" s="18" t="s">
        <v>0</v>
      </c>
      <c r="K203" s="18">
        <v>5.2897365955958504</v>
      </c>
      <c r="L203" s="18">
        <f t="shared" si="3"/>
        <v>100.87072720485494</v>
      </c>
      <c r="M203" s="18"/>
      <c r="N203" s="18"/>
      <c r="O203" s="10" t="s">
        <v>13</v>
      </c>
    </row>
    <row r="204" spans="1:15" x14ac:dyDescent="0.25">
      <c r="A204" s="19">
        <v>1</v>
      </c>
      <c r="B204" s="19">
        <v>1</v>
      </c>
      <c r="C204" s="19">
        <v>800</v>
      </c>
      <c r="D204" s="19">
        <v>30</v>
      </c>
      <c r="E204" s="19">
        <v>50</v>
      </c>
      <c r="F204" s="18">
        <v>4.7674137496982398</v>
      </c>
      <c r="G204" s="18">
        <v>4.7762666792897299</v>
      </c>
      <c r="H204" s="18" t="s">
        <v>0</v>
      </c>
      <c r="I204" s="18" t="s">
        <v>0</v>
      </c>
      <c r="J204" s="18" t="s">
        <v>0</v>
      </c>
      <c r="K204" s="18">
        <v>4.5418711770482902</v>
      </c>
      <c r="L204" s="18">
        <f t="shared" si="3"/>
        <v>100.87072720485494</v>
      </c>
      <c r="M204" s="18"/>
      <c r="N204" s="18"/>
      <c r="O204" s="10" t="s">
        <v>13</v>
      </c>
    </row>
    <row r="205" spans="1:15" x14ac:dyDescent="0.25">
      <c r="A205" s="19">
        <v>1</v>
      </c>
      <c r="B205" s="19">
        <v>1</v>
      </c>
      <c r="C205" s="19">
        <v>800</v>
      </c>
      <c r="D205" s="19">
        <v>30</v>
      </c>
      <c r="E205" s="19">
        <v>55</v>
      </c>
      <c r="F205" s="18">
        <v>2.5801925430430002</v>
      </c>
      <c r="G205" s="18">
        <v>2.6134413334498698</v>
      </c>
      <c r="H205" s="18" t="s">
        <v>0</v>
      </c>
      <c r="I205" s="18" t="s">
        <v>0</v>
      </c>
      <c r="J205" s="18" t="s">
        <v>0</v>
      </c>
      <c r="K205" s="18">
        <v>3.09941390527639</v>
      </c>
      <c r="L205" s="18">
        <f t="shared" si="3"/>
        <v>100.87072720485494</v>
      </c>
      <c r="M205" s="18"/>
      <c r="N205" s="18"/>
      <c r="O205" s="10" t="s">
        <v>13</v>
      </c>
    </row>
    <row r="206" spans="1:15" x14ac:dyDescent="0.25">
      <c r="A206" s="19">
        <v>1</v>
      </c>
      <c r="B206" s="19">
        <v>1</v>
      </c>
      <c r="C206" s="19">
        <v>800</v>
      </c>
      <c r="D206" s="19">
        <v>60</v>
      </c>
      <c r="E206" s="19">
        <v>1</v>
      </c>
      <c r="F206" s="18">
        <v>270.23730853346802</v>
      </c>
      <c r="G206" s="18">
        <v>279.33613900941998</v>
      </c>
      <c r="H206" s="18">
        <v>250.5330200784</v>
      </c>
      <c r="I206" s="18">
        <v>251.06635535553099</v>
      </c>
      <c r="J206" s="18" t="s">
        <v>0</v>
      </c>
      <c r="K206" s="18">
        <v>265.548130310624</v>
      </c>
      <c r="L206" s="18">
        <f t="shared" si="3"/>
        <v>100.87072720485494</v>
      </c>
      <c r="M206" s="18"/>
      <c r="N206" s="18"/>
      <c r="O206" s="10" t="s">
        <v>13</v>
      </c>
    </row>
    <row r="207" spans="1:15" x14ac:dyDescent="0.25">
      <c r="A207" s="19">
        <v>1</v>
      </c>
      <c r="B207" s="19">
        <v>1</v>
      </c>
      <c r="C207" s="19">
        <v>800</v>
      </c>
      <c r="D207" s="19">
        <v>60</v>
      </c>
      <c r="E207" s="19">
        <v>5</v>
      </c>
      <c r="F207" s="18">
        <v>133.031668717114</v>
      </c>
      <c r="G207" s="18">
        <v>163.27751957663199</v>
      </c>
      <c r="H207" s="18">
        <v>95.394313839784999</v>
      </c>
      <c r="I207" s="18">
        <v>95.892728339272395</v>
      </c>
      <c r="J207" s="18" t="s">
        <v>0</v>
      </c>
      <c r="K207" s="18">
        <v>104.047367374085</v>
      </c>
      <c r="L207" s="18">
        <f t="shared" si="3"/>
        <v>100.87072720485494</v>
      </c>
      <c r="M207" s="18"/>
      <c r="N207" s="18"/>
      <c r="O207" s="10" t="s">
        <v>13</v>
      </c>
    </row>
    <row r="208" spans="1:15" x14ac:dyDescent="0.25">
      <c r="A208" s="19">
        <v>1</v>
      </c>
      <c r="B208" s="19">
        <v>1</v>
      </c>
      <c r="C208" s="19">
        <v>800</v>
      </c>
      <c r="D208" s="19">
        <v>60</v>
      </c>
      <c r="E208" s="19">
        <v>10</v>
      </c>
      <c r="F208" s="18">
        <v>69.024686843461595</v>
      </c>
      <c r="G208" s="18">
        <v>81.054095140244698</v>
      </c>
      <c r="H208" s="18">
        <v>52.7860971056582</v>
      </c>
      <c r="I208" s="18">
        <v>52.912994019629501</v>
      </c>
      <c r="J208" s="18" t="s">
        <v>0</v>
      </c>
      <c r="K208" s="18">
        <v>65.473869758209503</v>
      </c>
      <c r="L208" s="18">
        <f t="shared" si="3"/>
        <v>100.87072720485494</v>
      </c>
      <c r="M208" s="18"/>
      <c r="N208" s="18"/>
      <c r="O208" s="10" t="s">
        <v>13</v>
      </c>
    </row>
    <row r="209" spans="1:15" x14ac:dyDescent="0.25">
      <c r="A209" s="19">
        <v>1</v>
      </c>
      <c r="B209" s="19">
        <v>1</v>
      </c>
      <c r="C209" s="19">
        <v>800</v>
      </c>
      <c r="D209" s="19">
        <v>60</v>
      </c>
      <c r="E209" s="19">
        <v>15</v>
      </c>
      <c r="F209" s="18">
        <v>48.840680006373198</v>
      </c>
      <c r="G209" s="18">
        <v>58.178633673270497</v>
      </c>
      <c r="H209" s="18">
        <v>35.456564472121102</v>
      </c>
      <c r="I209" s="18">
        <v>35.5546490191456</v>
      </c>
      <c r="J209" s="18" t="s">
        <v>0</v>
      </c>
      <c r="K209" s="18">
        <v>45.443996075092102</v>
      </c>
      <c r="L209" s="18">
        <f t="shared" si="3"/>
        <v>100.87072720485494</v>
      </c>
      <c r="M209" s="18"/>
      <c r="N209" s="18"/>
      <c r="O209" s="10" t="s">
        <v>13</v>
      </c>
    </row>
    <row r="210" spans="1:15" x14ac:dyDescent="0.25">
      <c r="A210" s="19">
        <v>1</v>
      </c>
      <c r="B210" s="19">
        <v>1</v>
      </c>
      <c r="C210" s="19">
        <v>800</v>
      </c>
      <c r="D210" s="19">
        <v>60</v>
      </c>
      <c r="E210" s="19">
        <v>20</v>
      </c>
      <c r="F210" s="18">
        <v>36.237115461929001</v>
      </c>
      <c r="G210" s="18">
        <v>43.124253003717001</v>
      </c>
      <c r="H210" s="18">
        <v>26.128636472977501</v>
      </c>
      <c r="I210" s="18">
        <v>26.2233954467704</v>
      </c>
      <c r="J210" s="18" t="s">
        <v>0</v>
      </c>
      <c r="K210" s="18">
        <v>34.2819384549299</v>
      </c>
      <c r="L210" s="18">
        <f t="shared" si="3"/>
        <v>100.87072720485494</v>
      </c>
      <c r="M210" s="18"/>
      <c r="N210" s="18"/>
      <c r="O210" s="10" t="s">
        <v>13</v>
      </c>
    </row>
    <row r="211" spans="1:15" x14ac:dyDescent="0.25">
      <c r="A211" s="19">
        <v>1</v>
      </c>
      <c r="B211" s="19">
        <v>1</v>
      </c>
      <c r="C211" s="19">
        <v>800</v>
      </c>
      <c r="D211" s="19">
        <v>60</v>
      </c>
      <c r="E211" s="19">
        <v>25</v>
      </c>
      <c r="F211" s="18">
        <v>28.310523972689602</v>
      </c>
      <c r="G211" s="18">
        <v>33.774080764660198</v>
      </c>
      <c r="H211" s="18">
        <v>20.218517617556099</v>
      </c>
      <c r="I211" s="18">
        <v>20.242931043102899</v>
      </c>
      <c r="J211" s="18" t="s">
        <v>0</v>
      </c>
      <c r="K211" s="18">
        <v>26.387589127733801</v>
      </c>
      <c r="L211" s="18">
        <f t="shared" si="3"/>
        <v>100.87072720485494</v>
      </c>
      <c r="M211" s="18"/>
      <c r="N211" s="18"/>
      <c r="O211" s="10" t="s">
        <v>13</v>
      </c>
    </row>
    <row r="212" spans="1:15" x14ac:dyDescent="0.25">
      <c r="A212" s="19">
        <v>1</v>
      </c>
      <c r="B212" s="19">
        <v>1</v>
      </c>
      <c r="C212" s="19">
        <v>800</v>
      </c>
      <c r="D212" s="19">
        <v>60</v>
      </c>
      <c r="E212" s="19">
        <v>30</v>
      </c>
      <c r="F212" s="18">
        <v>22.669575675509801</v>
      </c>
      <c r="G212" s="18">
        <v>27.0473449756436</v>
      </c>
      <c r="H212" s="18">
        <v>16.114201460822201</v>
      </c>
      <c r="I212" s="18">
        <v>16.119328582727199</v>
      </c>
      <c r="J212" s="18" t="s">
        <v>0</v>
      </c>
      <c r="K212" s="18">
        <v>20.7746981101273</v>
      </c>
      <c r="L212" s="18">
        <f t="shared" si="3"/>
        <v>100.87072720485494</v>
      </c>
      <c r="M212" s="18"/>
      <c r="N212" s="18"/>
      <c r="O212" s="10" t="s">
        <v>13</v>
      </c>
    </row>
    <row r="213" spans="1:15" x14ac:dyDescent="0.25">
      <c r="A213" s="19">
        <v>1</v>
      </c>
      <c r="B213" s="19">
        <v>1</v>
      </c>
      <c r="C213" s="19">
        <v>800</v>
      </c>
      <c r="D213" s="19">
        <v>60</v>
      </c>
      <c r="E213" s="19">
        <v>35</v>
      </c>
      <c r="F213" s="18">
        <v>18.155632431128598</v>
      </c>
      <c r="G213" s="18">
        <v>21.630834452193799</v>
      </c>
      <c r="H213" s="18">
        <v>12.9130911452144</v>
      </c>
      <c r="I213" s="18">
        <v>12.9454771087156</v>
      </c>
      <c r="J213" s="18" t="s">
        <v>0</v>
      </c>
      <c r="K213" s="18">
        <v>16.5102581980086</v>
      </c>
      <c r="L213" s="18">
        <f t="shared" si="3"/>
        <v>100.87072720485494</v>
      </c>
      <c r="M213" s="18"/>
      <c r="N213" s="18"/>
      <c r="O213" s="10" t="s">
        <v>13</v>
      </c>
    </row>
    <row r="214" spans="1:15" x14ac:dyDescent="0.25">
      <c r="A214" s="19">
        <v>1</v>
      </c>
      <c r="B214" s="19">
        <v>1</v>
      </c>
      <c r="C214" s="19">
        <v>800</v>
      </c>
      <c r="D214" s="19">
        <v>60</v>
      </c>
      <c r="E214" s="19">
        <v>40</v>
      </c>
      <c r="F214" s="18">
        <v>14.4297091287497</v>
      </c>
      <c r="G214" s="18">
        <v>17.187946573438801</v>
      </c>
      <c r="H214" s="18">
        <v>10.273193459256699</v>
      </c>
      <c r="I214" s="18">
        <v>10.290279535745899</v>
      </c>
      <c r="J214" s="18" t="s">
        <v>0</v>
      </c>
      <c r="K214" s="18">
        <v>12.9764811455172</v>
      </c>
      <c r="L214" s="18">
        <f t="shared" si="3"/>
        <v>100.87072720485494</v>
      </c>
      <c r="M214" s="18"/>
      <c r="N214" s="18"/>
      <c r="O214" s="10" t="s">
        <v>13</v>
      </c>
    </row>
    <row r="215" spans="1:15" x14ac:dyDescent="0.25">
      <c r="A215" s="19">
        <v>1</v>
      </c>
      <c r="B215" s="19">
        <v>1</v>
      </c>
      <c r="C215" s="19">
        <v>800</v>
      </c>
      <c r="D215" s="19">
        <v>60</v>
      </c>
      <c r="E215" s="19">
        <v>45</v>
      </c>
      <c r="F215" s="18">
        <v>11.039908167383601</v>
      </c>
      <c r="G215" s="18">
        <v>13.1854865773944</v>
      </c>
      <c r="H215" s="18">
        <v>7.8348283937718897</v>
      </c>
      <c r="I215" s="18">
        <v>7.8387017684482201</v>
      </c>
      <c r="J215" s="18" t="s">
        <v>0</v>
      </c>
      <c r="K215" s="18">
        <v>9.8905250699493408</v>
      </c>
      <c r="L215" s="18">
        <f t="shared" si="3"/>
        <v>100.87072720485494</v>
      </c>
      <c r="M215" s="18"/>
      <c r="N215" s="18"/>
      <c r="O215" s="10" t="s">
        <v>13</v>
      </c>
    </row>
    <row r="216" spans="1:15" x14ac:dyDescent="0.25">
      <c r="A216" s="19">
        <v>1</v>
      </c>
      <c r="B216" s="19">
        <v>1</v>
      </c>
      <c r="C216" s="19">
        <v>800</v>
      </c>
      <c r="D216" s="19">
        <v>60</v>
      </c>
      <c r="E216" s="19">
        <v>50</v>
      </c>
      <c r="F216" s="18">
        <v>7.87089159777166</v>
      </c>
      <c r="G216" s="18">
        <v>9.3646776570265207</v>
      </c>
      <c r="H216" s="18">
        <v>5.6856650027175801</v>
      </c>
      <c r="I216" s="18">
        <v>5.6950647110427797</v>
      </c>
      <c r="J216" s="18" t="s">
        <v>0</v>
      </c>
      <c r="K216" s="18">
        <v>6.8983231183008504</v>
      </c>
      <c r="L216" s="18">
        <f t="shared" si="3"/>
        <v>100.87072720485494</v>
      </c>
      <c r="M216" s="18"/>
      <c r="N216" s="18"/>
      <c r="O216" s="10" t="s">
        <v>13</v>
      </c>
    </row>
    <row r="217" spans="1:15" x14ac:dyDescent="0.25">
      <c r="A217" s="19">
        <v>1</v>
      </c>
      <c r="B217" s="19">
        <v>1</v>
      </c>
      <c r="C217" s="19">
        <v>800</v>
      </c>
      <c r="D217" s="19">
        <v>60</v>
      </c>
      <c r="E217" s="19">
        <v>55</v>
      </c>
      <c r="F217" s="18">
        <v>3.8303192512730901</v>
      </c>
      <c r="G217" s="18">
        <v>4.5758819901420296</v>
      </c>
      <c r="H217" s="18">
        <v>2.8924236765778302</v>
      </c>
      <c r="I217" s="18">
        <v>2.8956649493907398</v>
      </c>
      <c r="J217" s="18" t="s">
        <v>0</v>
      </c>
      <c r="K217" s="18">
        <v>3.1143719777691001</v>
      </c>
      <c r="L217" s="18">
        <f t="shared" si="3"/>
        <v>100.87072720485494</v>
      </c>
      <c r="M217" s="18"/>
      <c r="N217" s="18"/>
      <c r="O217" s="10" t="s">
        <v>13</v>
      </c>
    </row>
    <row r="218" spans="1:15" x14ac:dyDescent="0.25">
      <c r="A218" s="19">
        <v>1</v>
      </c>
      <c r="B218" s="19">
        <v>1</v>
      </c>
      <c r="C218" s="19">
        <v>800</v>
      </c>
      <c r="D218" s="19">
        <v>90</v>
      </c>
      <c r="E218" s="19">
        <v>1</v>
      </c>
      <c r="F218" s="18">
        <v>271.84171750720799</v>
      </c>
      <c r="G218" s="18">
        <v>276.35199775218302</v>
      </c>
      <c r="H218" s="18">
        <v>278.66646426374001</v>
      </c>
      <c r="I218" s="18">
        <v>276.66645711595498</v>
      </c>
      <c r="J218" s="18">
        <v>203.72402008572001</v>
      </c>
      <c r="K218" s="18">
        <v>290.83855076284698</v>
      </c>
      <c r="L218" s="18">
        <f t="shared" si="3"/>
        <v>100.87072720485494</v>
      </c>
      <c r="M218" s="18"/>
      <c r="N218" s="18"/>
      <c r="O218" s="10" t="s">
        <v>13</v>
      </c>
    </row>
    <row r="219" spans="1:15" x14ac:dyDescent="0.25">
      <c r="A219" s="19">
        <v>1</v>
      </c>
      <c r="B219" s="19">
        <v>1</v>
      </c>
      <c r="C219" s="19">
        <v>800</v>
      </c>
      <c r="D219" s="19">
        <v>90</v>
      </c>
      <c r="E219" s="19">
        <v>5</v>
      </c>
      <c r="F219" s="18">
        <v>135.625101395607</v>
      </c>
      <c r="G219" s="18">
        <v>169.49849883995699</v>
      </c>
      <c r="H219" s="18">
        <v>122.529546868596</v>
      </c>
      <c r="I219" s="18">
        <v>123.99623969340099</v>
      </c>
      <c r="J219" s="18">
        <v>68.519348382773501</v>
      </c>
      <c r="K219" s="18">
        <v>134.035136748935</v>
      </c>
      <c r="L219" s="18">
        <f t="shared" si="3"/>
        <v>100.87072720485494</v>
      </c>
      <c r="M219" s="18"/>
      <c r="N219" s="18"/>
      <c r="O219" s="10" t="s">
        <v>13</v>
      </c>
    </row>
    <row r="220" spans="1:15" x14ac:dyDescent="0.25">
      <c r="A220" s="19">
        <v>1</v>
      </c>
      <c r="B220" s="19">
        <v>1</v>
      </c>
      <c r="C220" s="19">
        <v>800</v>
      </c>
      <c r="D220" s="19">
        <v>90</v>
      </c>
      <c r="E220" s="19">
        <v>10</v>
      </c>
      <c r="F220" s="18">
        <v>73.655024761413102</v>
      </c>
      <c r="G220" s="18">
        <v>89.902125047910602</v>
      </c>
      <c r="H220" s="18">
        <v>68.709471253055995</v>
      </c>
      <c r="I220" s="18">
        <v>68.692816966365299</v>
      </c>
      <c r="J220" s="18">
        <v>37.530897362692798</v>
      </c>
      <c r="K220" s="18">
        <v>69.848555699766706</v>
      </c>
      <c r="L220" s="18">
        <f t="shared" si="3"/>
        <v>100.87072720485494</v>
      </c>
      <c r="M220" s="18"/>
      <c r="N220" s="18"/>
      <c r="O220" s="10" t="s">
        <v>13</v>
      </c>
    </row>
    <row r="221" spans="1:15" x14ac:dyDescent="0.25">
      <c r="A221" s="19">
        <v>1</v>
      </c>
      <c r="B221" s="19">
        <v>1</v>
      </c>
      <c r="C221" s="19">
        <v>800</v>
      </c>
      <c r="D221" s="19">
        <v>90</v>
      </c>
      <c r="E221" s="19">
        <v>15</v>
      </c>
      <c r="F221" s="18">
        <v>51.075549073455001</v>
      </c>
      <c r="G221" s="18">
        <v>61.716401561327402</v>
      </c>
      <c r="H221" s="18">
        <v>46.955199380074198</v>
      </c>
      <c r="I221" s="18">
        <v>47.223231284148198</v>
      </c>
      <c r="J221" s="18">
        <v>25.382034010970301</v>
      </c>
      <c r="K221" s="18">
        <v>51.115858561156998</v>
      </c>
      <c r="L221" s="18">
        <f t="shared" si="3"/>
        <v>100.87072720485494</v>
      </c>
      <c r="M221" s="18"/>
      <c r="N221" s="18"/>
      <c r="O221" s="10" t="s">
        <v>13</v>
      </c>
    </row>
    <row r="222" spans="1:15" x14ac:dyDescent="0.25">
      <c r="A222" s="19">
        <v>1</v>
      </c>
      <c r="B222" s="19">
        <v>1</v>
      </c>
      <c r="C222" s="19">
        <v>800</v>
      </c>
      <c r="D222" s="19">
        <v>90</v>
      </c>
      <c r="E222" s="19">
        <v>20</v>
      </c>
      <c r="F222" s="18">
        <v>38.563036869380397</v>
      </c>
      <c r="G222" s="18">
        <v>46.424111602397602</v>
      </c>
      <c r="H222" s="18">
        <v>35.907656041905597</v>
      </c>
      <c r="I222" s="18">
        <v>36.015268306623398</v>
      </c>
      <c r="J222" s="18">
        <v>18.776588767709701</v>
      </c>
      <c r="K222" s="18">
        <v>39.565428179143801</v>
      </c>
      <c r="L222" s="18">
        <f t="shared" si="3"/>
        <v>100.87072720485494</v>
      </c>
      <c r="M222" s="18"/>
      <c r="N222" s="18"/>
      <c r="O222" s="10" t="s">
        <v>13</v>
      </c>
    </row>
    <row r="223" spans="1:15" x14ac:dyDescent="0.25">
      <c r="A223" s="19">
        <v>1</v>
      </c>
      <c r="B223" s="19">
        <v>1</v>
      </c>
      <c r="C223" s="19">
        <v>800</v>
      </c>
      <c r="D223" s="19">
        <v>90</v>
      </c>
      <c r="E223" s="19">
        <v>25</v>
      </c>
      <c r="F223" s="18">
        <v>30.601176878009198</v>
      </c>
      <c r="G223" s="18">
        <v>37.1434440896277</v>
      </c>
      <c r="H223" s="18">
        <v>28.088090959020398</v>
      </c>
      <c r="I223" s="18">
        <v>27.973404317649202</v>
      </c>
      <c r="J223" s="18">
        <v>14.599241798243201</v>
      </c>
      <c r="K223" s="18">
        <v>30.0111726490526</v>
      </c>
      <c r="L223" s="18">
        <f t="shared" si="3"/>
        <v>100.87072720485494</v>
      </c>
      <c r="M223" s="18"/>
      <c r="N223" s="18"/>
      <c r="O223" s="10" t="s">
        <v>13</v>
      </c>
    </row>
    <row r="224" spans="1:15" x14ac:dyDescent="0.25">
      <c r="A224" s="19">
        <v>1</v>
      </c>
      <c r="B224" s="19">
        <v>1</v>
      </c>
      <c r="C224" s="19">
        <v>800</v>
      </c>
      <c r="D224" s="19">
        <v>90</v>
      </c>
      <c r="E224" s="19">
        <v>30</v>
      </c>
      <c r="F224" s="18">
        <v>24.437645492192001</v>
      </c>
      <c r="G224" s="18">
        <v>29.585316937527999</v>
      </c>
      <c r="H224" s="18">
        <v>22.5013974601897</v>
      </c>
      <c r="I224" s="18">
        <v>22.3874714709738</v>
      </c>
      <c r="J224" s="18">
        <v>11.559601568381</v>
      </c>
      <c r="K224" s="18">
        <v>24.740735614888099</v>
      </c>
      <c r="L224" s="18">
        <f t="shared" si="3"/>
        <v>100.87072720485494</v>
      </c>
      <c r="M224" s="18"/>
      <c r="N224" s="18"/>
      <c r="O224" s="10" t="s">
        <v>13</v>
      </c>
    </row>
    <row r="225" spans="1:15" x14ac:dyDescent="0.25">
      <c r="A225" s="19">
        <v>1</v>
      </c>
      <c r="B225" s="19">
        <v>1</v>
      </c>
      <c r="C225" s="19">
        <v>800</v>
      </c>
      <c r="D225" s="19">
        <v>90</v>
      </c>
      <c r="E225" s="19">
        <v>35</v>
      </c>
      <c r="F225" s="18">
        <v>19.616257649540401</v>
      </c>
      <c r="G225" s="18">
        <v>23.815492367526399</v>
      </c>
      <c r="H225" s="18">
        <v>17.8594873979795</v>
      </c>
      <c r="I225" s="18">
        <v>18.155308437088301</v>
      </c>
      <c r="J225" s="18">
        <v>9.1736409222573503</v>
      </c>
      <c r="K225" s="18">
        <v>19.272075469917201</v>
      </c>
      <c r="L225" s="18">
        <f t="shared" si="3"/>
        <v>100.87072720485494</v>
      </c>
      <c r="M225" s="18"/>
      <c r="N225" s="18"/>
      <c r="O225" s="10" t="s">
        <v>13</v>
      </c>
    </row>
    <row r="226" spans="1:15" x14ac:dyDescent="0.25">
      <c r="A226" s="19">
        <v>1</v>
      </c>
      <c r="B226" s="19">
        <v>1</v>
      </c>
      <c r="C226" s="19">
        <v>800</v>
      </c>
      <c r="D226" s="19">
        <v>90</v>
      </c>
      <c r="E226" s="19">
        <v>40</v>
      </c>
      <c r="F226" s="18">
        <v>15.7559089899153</v>
      </c>
      <c r="G226" s="18">
        <v>19.195729771768001</v>
      </c>
      <c r="H226" s="18">
        <v>14.3029776845142</v>
      </c>
      <c r="I226" s="18">
        <v>14.410077816210499</v>
      </c>
      <c r="J226" s="18">
        <v>7.2339995566549096</v>
      </c>
      <c r="K226" s="18">
        <v>15.7885012226975</v>
      </c>
      <c r="L226" s="18">
        <f t="shared" si="3"/>
        <v>100.87072720485494</v>
      </c>
      <c r="M226" s="18"/>
      <c r="N226" s="18"/>
      <c r="O226" s="10" t="s">
        <v>13</v>
      </c>
    </row>
    <row r="227" spans="1:15" x14ac:dyDescent="0.25">
      <c r="A227" s="19">
        <v>1</v>
      </c>
      <c r="B227" s="19">
        <v>1</v>
      </c>
      <c r="C227" s="19">
        <v>800</v>
      </c>
      <c r="D227" s="19">
        <v>90</v>
      </c>
      <c r="E227" s="19">
        <v>45</v>
      </c>
      <c r="F227" s="18">
        <v>12.142625551339901</v>
      </c>
      <c r="G227" s="18">
        <v>14.867205701888199</v>
      </c>
      <c r="H227" s="18">
        <v>11.046638583728299</v>
      </c>
      <c r="I227" s="18">
        <v>11.078938344065101</v>
      </c>
      <c r="J227" s="18">
        <v>5.4807435383873297</v>
      </c>
      <c r="K227" s="18">
        <v>12.2298259487261</v>
      </c>
      <c r="L227" s="18">
        <f t="shared" si="3"/>
        <v>100.87072720485494</v>
      </c>
      <c r="M227" s="18"/>
      <c r="N227" s="18"/>
      <c r="O227" s="10" t="s">
        <v>13</v>
      </c>
    </row>
    <row r="228" spans="1:15" x14ac:dyDescent="0.25">
      <c r="A228" s="19">
        <v>1</v>
      </c>
      <c r="B228" s="19">
        <v>1</v>
      </c>
      <c r="C228" s="19">
        <v>800</v>
      </c>
      <c r="D228" s="19">
        <v>90</v>
      </c>
      <c r="E228" s="19">
        <v>50</v>
      </c>
      <c r="F228" s="18">
        <v>8.5244101499688298</v>
      </c>
      <c r="G228" s="18">
        <v>10.5561235442529</v>
      </c>
      <c r="H228" s="18">
        <v>7.7135583674043602</v>
      </c>
      <c r="I228" s="18">
        <v>7.7773875955467204</v>
      </c>
      <c r="J228" s="18">
        <v>3.6687853328804501</v>
      </c>
      <c r="K228" s="18">
        <v>8.4706216159757304</v>
      </c>
      <c r="L228" s="18">
        <f t="shared" si="3"/>
        <v>100.87072720485494</v>
      </c>
      <c r="M228" s="18"/>
      <c r="N228" s="18"/>
      <c r="O228" s="10" t="s">
        <v>13</v>
      </c>
    </row>
    <row r="229" spans="1:15" x14ac:dyDescent="0.25">
      <c r="A229" s="19">
        <v>1</v>
      </c>
      <c r="B229" s="19">
        <v>1</v>
      </c>
      <c r="C229" s="19">
        <v>800</v>
      </c>
      <c r="D229" s="19">
        <v>90</v>
      </c>
      <c r="E229" s="19">
        <v>55</v>
      </c>
      <c r="F229" s="18">
        <v>4.1061677685304003</v>
      </c>
      <c r="G229" s="18">
        <v>5.2265138198539498</v>
      </c>
      <c r="H229" s="18">
        <v>3.6698368390621101</v>
      </c>
      <c r="I229" s="18">
        <v>3.6871615309479799</v>
      </c>
      <c r="J229" s="18">
        <v>1.7963230573259701</v>
      </c>
      <c r="K229" s="18">
        <v>4.05790723737476</v>
      </c>
      <c r="L229" s="18">
        <f t="shared" si="3"/>
        <v>100.87072720485494</v>
      </c>
      <c r="M229" s="18"/>
      <c r="N229" s="18"/>
      <c r="O229" s="10" t="s">
        <v>13</v>
      </c>
    </row>
    <row r="230" spans="1:15" x14ac:dyDescent="0.25">
      <c r="A230" s="19">
        <v>1</v>
      </c>
      <c r="B230" s="19">
        <v>1</v>
      </c>
      <c r="C230" s="19">
        <v>800</v>
      </c>
      <c r="D230" s="19">
        <v>12345</v>
      </c>
      <c r="E230" s="19">
        <v>1</v>
      </c>
      <c r="F230" s="18">
        <v>271.48757963273903</v>
      </c>
      <c r="G230" s="18">
        <v>275.62048600108398</v>
      </c>
      <c r="H230" s="18">
        <v>272.33311072139099</v>
      </c>
      <c r="I230" s="18">
        <v>273.33311423836602</v>
      </c>
      <c r="J230" s="18">
        <v>212.59750172577401</v>
      </c>
      <c r="K230" s="18">
        <v>231.22544157746401</v>
      </c>
      <c r="L230" s="18">
        <f t="shared" si="3"/>
        <v>100.87072720485494</v>
      </c>
      <c r="M230" s="18"/>
      <c r="N230" s="18"/>
      <c r="O230" s="10" t="s">
        <v>13</v>
      </c>
    </row>
    <row r="231" spans="1:15" x14ac:dyDescent="0.25">
      <c r="A231" s="19">
        <v>1</v>
      </c>
      <c r="B231" s="19">
        <v>1</v>
      </c>
      <c r="C231" s="19">
        <v>800</v>
      </c>
      <c r="D231" s="19">
        <v>12345</v>
      </c>
      <c r="E231" s="19">
        <v>5</v>
      </c>
      <c r="F231" s="18">
        <v>142.95749129625599</v>
      </c>
      <c r="G231" s="18">
        <v>168.59254729610601</v>
      </c>
      <c r="H231" s="18">
        <v>132.62976282165499</v>
      </c>
      <c r="I231" s="18">
        <v>133.46311074757401</v>
      </c>
      <c r="J231" s="18">
        <v>88.469189392786703</v>
      </c>
      <c r="K231" s="18">
        <v>166.371222893919</v>
      </c>
      <c r="L231" s="18">
        <f t="shared" si="3"/>
        <v>100.87072720485494</v>
      </c>
      <c r="M231" s="18"/>
      <c r="N231" s="18"/>
      <c r="O231" s="10" t="s">
        <v>13</v>
      </c>
    </row>
    <row r="232" spans="1:15" x14ac:dyDescent="0.25">
      <c r="A232" s="19">
        <v>1</v>
      </c>
      <c r="B232" s="19">
        <v>1</v>
      </c>
      <c r="C232" s="19">
        <v>800</v>
      </c>
      <c r="D232" s="19">
        <v>12345</v>
      </c>
      <c r="E232" s="19">
        <v>10</v>
      </c>
      <c r="F232" s="18">
        <v>86.172727674279201</v>
      </c>
      <c r="G232" s="18">
        <v>105.32397624768799</v>
      </c>
      <c r="H232" s="18">
        <v>72.822427035498606</v>
      </c>
      <c r="I232" s="18">
        <v>73.264537437062302</v>
      </c>
      <c r="J232" s="18">
        <v>57.659426101260202</v>
      </c>
      <c r="K232" s="18">
        <v>92.159121199600605</v>
      </c>
      <c r="L232" s="18">
        <f t="shared" si="3"/>
        <v>100.87072720485494</v>
      </c>
      <c r="M232" s="18"/>
      <c r="N232" s="18"/>
      <c r="O232" s="10" t="s">
        <v>13</v>
      </c>
    </row>
    <row r="233" spans="1:15" x14ac:dyDescent="0.25">
      <c r="A233" s="19">
        <v>1</v>
      </c>
      <c r="B233" s="19">
        <v>1</v>
      </c>
      <c r="C233" s="19">
        <v>800</v>
      </c>
      <c r="D233" s="19">
        <v>12345</v>
      </c>
      <c r="E233" s="19">
        <v>15</v>
      </c>
      <c r="F233" s="18">
        <v>55.840896538289201</v>
      </c>
      <c r="G233" s="18">
        <v>65.036909151370807</v>
      </c>
      <c r="H233" s="18">
        <v>46.793991477139301</v>
      </c>
      <c r="I233" s="18">
        <v>46.379827454166097</v>
      </c>
      <c r="J233" s="18">
        <v>46.907867852807101</v>
      </c>
      <c r="K233" s="18">
        <v>52.961082382666397</v>
      </c>
      <c r="L233" s="18">
        <f t="shared" si="3"/>
        <v>100.87072720485494</v>
      </c>
      <c r="M233" s="18"/>
      <c r="N233" s="18"/>
      <c r="O233" s="10" t="s">
        <v>13</v>
      </c>
    </row>
    <row r="234" spans="1:15" x14ac:dyDescent="0.25">
      <c r="A234" s="19">
        <v>1</v>
      </c>
      <c r="B234" s="19">
        <v>1</v>
      </c>
      <c r="C234" s="19">
        <v>800</v>
      </c>
      <c r="D234" s="19">
        <v>12345</v>
      </c>
      <c r="E234" s="19">
        <v>20</v>
      </c>
      <c r="F234" s="18">
        <v>38.5209598197617</v>
      </c>
      <c r="G234" s="18">
        <v>46.248288568480199</v>
      </c>
      <c r="H234" s="18">
        <v>34.937475724468598</v>
      </c>
      <c r="I234" s="18">
        <v>34.852418484699001</v>
      </c>
      <c r="J234" s="18">
        <v>21.257803705491</v>
      </c>
      <c r="K234" s="18">
        <v>38.516689863531298</v>
      </c>
      <c r="L234" s="18">
        <f t="shared" si="3"/>
        <v>100.87072720485494</v>
      </c>
      <c r="M234" s="18"/>
      <c r="N234" s="18"/>
      <c r="O234" s="10" t="s">
        <v>13</v>
      </c>
    </row>
    <row r="235" spans="1:15" x14ac:dyDescent="0.25">
      <c r="A235" s="19">
        <v>1</v>
      </c>
      <c r="B235" s="19">
        <v>1</v>
      </c>
      <c r="C235" s="19">
        <v>800</v>
      </c>
      <c r="D235" s="19">
        <v>12345</v>
      </c>
      <c r="E235" s="19">
        <v>25</v>
      </c>
      <c r="F235" s="18">
        <v>30.438971422324201</v>
      </c>
      <c r="G235" s="18">
        <v>36.435129043705302</v>
      </c>
      <c r="H235" s="18">
        <v>27.4776611457598</v>
      </c>
      <c r="I235" s="18">
        <v>27.587398860666301</v>
      </c>
      <c r="J235" s="18">
        <v>16.704266743058799</v>
      </c>
      <c r="K235" s="18">
        <v>29.661553959798201</v>
      </c>
      <c r="L235" s="18">
        <f t="shared" si="3"/>
        <v>100.87072720485494</v>
      </c>
      <c r="M235" s="18"/>
      <c r="N235" s="18"/>
      <c r="O235" s="10" t="s">
        <v>13</v>
      </c>
    </row>
    <row r="236" spans="1:15" x14ac:dyDescent="0.25">
      <c r="A236" s="19">
        <v>1</v>
      </c>
      <c r="B236" s="19">
        <v>1</v>
      </c>
      <c r="C236" s="19">
        <v>800</v>
      </c>
      <c r="D236" s="19">
        <v>12345</v>
      </c>
      <c r="E236" s="19">
        <v>30</v>
      </c>
      <c r="F236" s="18">
        <v>24.6451983077589</v>
      </c>
      <c r="G236" s="18">
        <v>29.5563591560513</v>
      </c>
      <c r="H236" s="18">
        <v>21.6937969693806</v>
      </c>
      <c r="I236" s="18">
        <v>21.862105074490898</v>
      </c>
      <c r="J236" s="18">
        <v>13.9831298681099</v>
      </c>
      <c r="K236" s="18">
        <v>23.861400527229002</v>
      </c>
      <c r="L236" s="18">
        <f t="shared" si="3"/>
        <v>100.87072720485494</v>
      </c>
      <c r="M236" s="18"/>
      <c r="N236" s="18"/>
      <c r="O236" s="10" t="s">
        <v>13</v>
      </c>
    </row>
    <row r="237" spans="1:15" x14ac:dyDescent="0.25">
      <c r="A237" s="19">
        <v>1</v>
      </c>
      <c r="B237" s="19">
        <v>1</v>
      </c>
      <c r="C237" s="19">
        <v>800</v>
      </c>
      <c r="D237" s="19">
        <v>12345</v>
      </c>
      <c r="E237" s="19">
        <v>35</v>
      </c>
      <c r="F237" s="18">
        <v>19.749879802162202</v>
      </c>
      <c r="G237" s="18">
        <v>23.424280432779401</v>
      </c>
      <c r="H237" s="18">
        <v>17.500005709089599</v>
      </c>
      <c r="I237" s="18">
        <v>17.6275070389127</v>
      </c>
      <c r="J237" s="18">
        <v>11.900955086020801</v>
      </c>
      <c r="K237" s="18">
        <v>18.7893961536166</v>
      </c>
      <c r="L237" s="18">
        <f t="shared" si="3"/>
        <v>100.87072720485494</v>
      </c>
      <c r="M237" s="18"/>
      <c r="N237" s="18"/>
      <c r="O237" s="10" t="s">
        <v>13</v>
      </c>
    </row>
    <row r="238" spans="1:15" x14ac:dyDescent="0.25">
      <c r="A238" s="19">
        <v>1</v>
      </c>
      <c r="B238" s="19">
        <v>1</v>
      </c>
      <c r="C238" s="19">
        <v>800</v>
      </c>
      <c r="D238" s="19">
        <v>12345</v>
      </c>
      <c r="E238" s="19">
        <v>40</v>
      </c>
      <c r="F238" s="18">
        <v>15.930308351414601</v>
      </c>
      <c r="G238" s="18">
        <v>18.842251272769602</v>
      </c>
      <c r="H238" s="18">
        <v>13.8605864758193</v>
      </c>
      <c r="I238" s="18">
        <v>13.938407446547499</v>
      </c>
      <c r="J238" s="18">
        <v>10.1629547072215</v>
      </c>
      <c r="K238" s="18">
        <v>15.1768519061986</v>
      </c>
      <c r="L238" s="18">
        <f t="shared" si="3"/>
        <v>100.87072720485494</v>
      </c>
      <c r="M238" s="18"/>
      <c r="N238" s="18"/>
      <c r="O238" s="10" t="s">
        <v>13</v>
      </c>
    </row>
    <row r="239" spans="1:15" x14ac:dyDescent="0.25">
      <c r="A239" s="19">
        <v>1</v>
      </c>
      <c r="B239" s="19">
        <v>1</v>
      </c>
      <c r="C239" s="19">
        <v>800</v>
      </c>
      <c r="D239" s="19">
        <v>12345</v>
      </c>
      <c r="E239" s="19">
        <v>45</v>
      </c>
      <c r="F239" s="18">
        <v>11.781280569698801</v>
      </c>
      <c r="G239" s="18">
        <v>14.5122896089877</v>
      </c>
      <c r="H239" s="18">
        <v>10.655005888967199</v>
      </c>
      <c r="I239" s="18">
        <v>10.717123994185901</v>
      </c>
      <c r="J239" s="18">
        <v>5.0845295180598296</v>
      </c>
      <c r="K239" s="18">
        <v>11.4888625935343</v>
      </c>
      <c r="L239" s="18">
        <f t="shared" si="3"/>
        <v>100.87072720485494</v>
      </c>
      <c r="M239" s="18"/>
      <c r="N239" s="18"/>
      <c r="O239" s="10" t="s">
        <v>13</v>
      </c>
    </row>
    <row r="240" spans="1:15" x14ac:dyDescent="0.25">
      <c r="A240" s="19">
        <v>1</v>
      </c>
      <c r="B240" s="19">
        <v>1</v>
      </c>
      <c r="C240" s="19">
        <v>800</v>
      </c>
      <c r="D240" s="19">
        <v>12345</v>
      </c>
      <c r="E240" s="19">
        <v>50</v>
      </c>
      <c r="F240" s="18">
        <v>8.3454163472999898</v>
      </c>
      <c r="G240" s="18">
        <v>10.351354082336901</v>
      </c>
      <c r="H240" s="18">
        <v>7.4708828200810897</v>
      </c>
      <c r="I240" s="18">
        <v>7.5200079256892902</v>
      </c>
      <c r="J240" s="18">
        <v>3.6092487751231102</v>
      </c>
      <c r="K240" s="18">
        <v>8.3996540248749607</v>
      </c>
      <c r="L240" s="18">
        <f t="shared" si="3"/>
        <v>100.87072720485494</v>
      </c>
      <c r="M240" s="18"/>
      <c r="N240" s="18"/>
      <c r="O240" s="10" t="s">
        <v>13</v>
      </c>
    </row>
    <row r="241" spans="1:15" x14ac:dyDescent="0.25">
      <c r="A241" s="19">
        <v>1</v>
      </c>
      <c r="B241" s="19">
        <v>1</v>
      </c>
      <c r="C241" s="19">
        <v>800</v>
      </c>
      <c r="D241" s="19">
        <v>12345</v>
      </c>
      <c r="E241" s="19">
        <v>55</v>
      </c>
      <c r="F241" s="18">
        <v>3.9794005742985901</v>
      </c>
      <c r="G241" s="18">
        <v>5.11228034696867</v>
      </c>
      <c r="H241" s="18">
        <v>3.4952980769760398</v>
      </c>
      <c r="I241" s="18">
        <v>3.5123376129594899</v>
      </c>
      <c r="J241" s="18">
        <v>1.7195277988354101</v>
      </c>
      <c r="K241" s="18">
        <v>3.8544907251129601</v>
      </c>
      <c r="L241" s="18">
        <f t="shared" si="3"/>
        <v>100.87072720485494</v>
      </c>
      <c r="M241" s="18"/>
      <c r="N241" s="18"/>
      <c r="O241" s="10" t="s">
        <v>13</v>
      </c>
    </row>
    <row r="242" spans="1:15" x14ac:dyDescent="0.25">
      <c r="A242" s="16">
        <v>2</v>
      </c>
      <c r="B242" s="16">
        <v>1</v>
      </c>
      <c r="C242" s="16">
        <v>400</v>
      </c>
      <c r="D242" s="16">
        <v>30</v>
      </c>
      <c r="E242" s="16">
        <v>1</v>
      </c>
      <c r="F242" s="14">
        <v>218.09941732680599</v>
      </c>
      <c r="G242" s="14">
        <v>218.09941732680599</v>
      </c>
      <c r="H242" s="14" t="s">
        <v>0</v>
      </c>
      <c r="I242" s="14" t="s">
        <v>0</v>
      </c>
      <c r="J242" s="14" t="s">
        <v>0</v>
      </c>
      <c r="K242" s="14">
        <v>124.444084325121</v>
      </c>
      <c r="L242" s="18">
        <f t="shared" si="3"/>
        <v>92.557649577114574</v>
      </c>
      <c r="M242" s="14"/>
      <c r="N242" s="14"/>
      <c r="O242" s="15" t="s">
        <v>15</v>
      </c>
    </row>
    <row r="243" spans="1:15" x14ac:dyDescent="0.25">
      <c r="A243" s="16">
        <v>2</v>
      </c>
      <c r="B243" s="16">
        <v>1</v>
      </c>
      <c r="C243" s="16">
        <v>400</v>
      </c>
      <c r="D243" s="16">
        <v>30</v>
      </c>
      <c r="E243" s="16">
        <v>5</v>
      </c>
      <c r="F243" s="14">
        <v>74.533917657140805</v>
      </c>
      <c r="G243" s="14">
        <v>75.379852685411606</v>
      </c>
      <c r="H243" s="14" t="s">
        <v>0</v>
      </c>
      <c r="I243" s="14" t="s">
        <v>0</v>
      </c>
      <c r="J243" s="14" t="s">
        <v>0</v>
      </c>
      <c r="K243" s="14">
        <v>46.441963851021796</v>
      </c>
      <c r="L243" s="18">
        <f t="shared" si="3"/>
        <v>92.557649577114574</v>
      </c>
      <c r="M243" s="14"/>
      <c r="N243" s="14"/>
      <c r="O243" s="15" t="s">
        <v>15</v>
      </c>
    </row>
    <row r="244" spans="1:15" x14ac:dyDescent="0.25">
      <c r="A244" s="16">
        <v>2</v>
      </c>
      <c r="B244" s="16">
        <v>1</v>
      </c>
      <c r="C244" s="16">
        <v>400</v>
      </c>
      <c r="D244" s="16">
        <v>30</v>
      </c>
      <c r="E244" s="16">
        <v>10</v>
      </c>
      <c r="F244" s="14">
        <v>40.524554554646201</v>
      </c>
      <c r="G244" s="14">
        <v>40.624849627466098</v>
      </c>
      <c r="H244" s="14" t="s">
        <v>0</v>
      </c>
      <c r="I244" s="14" t="s">
        <v>0</v>
      </c>
      <c r="J244" s="14" t="s">
        <v>0</v>
      </c>
      <c r="K244" s="14">
        <v>24.083496984385</v>
      </c>
      <c r="L244" s="18">
        <f t="shared" si="3"/>
        <v>92.557649577114574</v>
      </c>
      <c r="M244" s="14"/>
      <c r="N244" s="14"/>
      <c r="O244" s="15" t="s">
        <v>15</v>
      </c>
    </row>
    <row r="245" spans="1:15" x14ac:dyDescent="0.25">
      <c r="A245" s="16">
        <v>2</v>
      </c>
      <c r="B245" s="16">
        <v>1</v>
      </c>
      <c r="C245" s="16">
        <v>400</v>
      </c>
      <c r="D245" s="16">
        <v>30</v>
      </c>
      <c r="E245" s="16">
        <v>15</v>
      </c>
      <c r="F245" s="14">
        <v>27.534647254058701</v>
      </c>
      <c r="G245" s="14">
        <v>27.476153181691402</v>
      </c>
      <c r="H245" s="14" t="s">
        <v>0</v>
      </c>
      <c r="I245" s="14" t="s">
        <v>0</v>
      </c>
      <c r="J245" s="14" t="s">
        <v>0</v>
      </c>
      <c r="K245" s="14">
        <v>17.086343268361599</v>
      </c>
      <c r="L245" s="18">
        <f t="shared" si="3"/>
        <v>92.557649577114574</v>
      </c>
      <c r="M245" s="14"/>
      <c r="N245" s="14"/>
      <c r="O245" s="15" t="s">
        <v>15</v>
      </c>
    </row>
    <row r="246" spans="1:15" x14ac:dyDescent="0.25">
      <c r="A246" s="16">
        <v>2</v>
      </c>
      <c r="B246" s="16">
        <v>1</v>
      </c>
      <c r="C246" s="16">
        <v>400</v>
      </c>
      <c r="D246" s="16">
        <v>30</v>
      </c>
      <c r="E246" s="16">
        <v>20</v>
      </c>
      <c r="F246" s="14">
        <v>20.5077319600592</v>
      </c>
      <c r="G246" s="14">
        <v>20.449742321216899</v>
      </c>
      <c r="H246" s="14" t="s">
        <v>0</v>
      </c>
      <c r="I246" s="14" t="s">
        <v>0</v>
      </c>
      <c r="J246" s="14" t="s">
        <v>0</v>
      </c>
      <c r="K246" s="14">
        <v>11.9494805699079</v>
      </c>
      <c r="L246" s="18">
        <f t="shared" si="3"/>
        <v>92.557649577114574</v>
      </c>
      <c r="M246" s="14"/>
      <c r="N246" s="14"/>
      <c r="O246" s="15" t="s">
        <v>15</v>
      </c>
    </row>
    <row r="247" spans="1:15" x14ac:dyDescent="0.25">
      <c r="A247" s="16">
        <v>2</v>
      </c>
      <c r="B247" s="16">
        <v>1</v>
      </c>
      <c r="C247" s="16">
        <v>400</v>
      </c>
      <c r="D247" s="16">
        <v>30</v>
      </c>
      <c r="E247" s="16">
        <v>25</v>
      </c>
      <c r="F247" s="14">
        <v>16.048095240799402</v>
      </c>
      <c r="G247" s="14">
        <v>15.9786271955301</v>
      </c>
      <c r="H247" s="14" t="s">
        <v>0</v>
      </c>
      <c r="I247" s="14" t="s">
        <v>0</v>
      </c>
      <c r="J247" s="14" t="s">
        <v>0</v>
      </c>
      <c r="K247" s="14">
        <v>9.2389957347856893</v>
      </c>
      <c r="L247" s="18">
        <f t="shared" si="3"/>
        <v>92.557649577114574</v>
      </c>
      <c r="M247" s="14"/>
      <c r="N247" s="14"/>
      <c r="O247" s="15" t="s">
        <v>15</v>
      </c>
    </row>
    <row r="248" spans="1:15" x14ac:dyDescent="0.25">
      <c r="A248" s="16">
        <v>2</v>
      </c>
      <c r="B248" s="16">
        <v>1</v>
      </c>
      <c r="C248" s="16">
        <v>400</v>
      </c>
      <c r="D248" s="16">
        <v>30</v>
      </c>
      <c r="E248" s="16">
        <v>30</v>
      </c>
      <c r="F248" s="14">
        <v>12.886075720674</v>
      </c>
      <c r="G248" s="14">
        <v>12.824260805659</v>
      </c>
      <c r="H248" s="14" t="s">
        <v>0</v>
      </c>
      <c r="I248" s="14" t="s">
        <v>0</v>
      </c>
      <c r="J248" s="14" t="s">
        <v>0</v>
      </c>
      <c r="K248" s="14">
        <v>7.2213329323941897</v>
      </c>
      <c r="L248" s="18">
        <f t="shared" si="3"/>
        <v>92.557649577114574</v>
      </c>
      <c r="M248" s="14"/>
      <c r="N248" s="14"/>
      <c r="O248" s="15" t="s">
        <v>15</v>
      </c>
    </row>
    <row r="249" spans="1:15" x14ac:dyDescent="0.25">
      <c r="A249" s="16">
        <v>2</v>
      </c>
      <c r="B249" s="16">
        <v>1</v>
      </c>
      <c r="C249" s="16">
        <v>400</v>
      </c>
      <c r="D249" s="16">
        <v>30</v>
      </c>
      <c r="E249" s="16">
        <v>35</v>
      </c>
      <c r="F249" s="14">
        <v>10.461734931607699</v>
      </c>
      <c r="G249" s="14">
        <v>10.406812863824401</v>
      </c>
      <c r="H249" s="14" t="s">
        <v>0</v>
      </c>
      <c r="I249" s="14" t="s">
        <v>0</v>
      </c>
      <c r="J249" s="14" t="s">
        <v>0</v>
      </c>
      <c r="K249" s="14">
        <v>5.6126484161156798</v>
      </c>
      <c r="L249" s="18">
        <f t="shared" si="3"/>
        <v>92.557649577114574</v>
      </c>
      <c r="M249" s="14"/>
      <c r="N249" s="14"/>
      <c r="O249" s="15" t="s">
        <v>15</v>
      </c>
    </row>
    <row r="250" spans="1:15" x14ac:dyDescent="0.25">
      <c r="A250" s="16">
        <v>2</v>
      </c>
      <c r="B250" s="16">
        <v>1</v>
      </c>
      <c r="C250" s="16">
        <v>400</v>
      </c>
      <c r="D250" s="16">
        <v>30</v>
      </c>
      <c r="E250" s="16">
        <v>40</v>
      </c>
      <c r="F250" s="14">
        <v>8.4836247594501497</v>
      </c>
      <c r="G250" s="14">
        <v>8.4349641434614302</v>
      </c>
      <c r="H250" s="14" t="s">
        <v>0</v>
      </c>
      <c r="I250" s="14" t="s">
        <v>0</v>
      </c>
      <c r="J250" s="14" t="s">
        <v>0</v>
      </c>
      <c r="K250" s="14">
        <v>4.2899015683972896</v>
      </c>
      <c r="L250" s="18">
        <f t="shared" si="3"/>
        <v>92.557649577114574</v>
      </c>
      <c r="M250" s="14"/>
      <c r="N250" s="14"/>
      <c r="O250" s="15" t="s">
        <v>15</v>
      </c>
    </row>
    <row r="251" spans="1:15" x14ac:dyDescent="0.25">
      <c r="A251" s="16">
        <v>2</v>
      </c>
      <c r="B251" s="16">
        <v>1</v>
      </c>
      <c r="C251" s="16">
        <v>400</v>
      </c>
      <c r="D251" s="16">
        <v>30</v>
      </c>
      <c r="E251" s="16">
        <v>45</v>
      </c>
      <c r="F251" s="14">
        <v>6.8535592927079598</v>
      </c>
      <c r="G251" s="14">
        <v>6.8101074668721902</v>
      </c>
      <c r="H251" s="14" t="s">
        <v>0</v>
      </c>
      <c r="I251" s="14" t="s">
        <v>0</v>
      </c>
      <c r="J251" s="14" t="s">
        <v>0</v>
      </c>
      <c r="K251" s="14">
        <v>3.2222525323172899</v>
      </c>
      <c r="L251" s="18">
        <f t="shared" si="3"/>
        <v>92.557649577114574</v>
      </c>
      <c r="M251" s="14"/>
      <c r="N251" s="14"/>
      <c r="O251" s="15" t="s">
        <v>15</v>
      </c>
    </row>
    <row r="252" spans="1:15" x14ac:dyDescent="0.25">
      <c r="A252" s="16">
        <v>2</v>
      </c>
      <c r="B252" s="16">
        <v>1</v>
      </c>
      <c r="C252" s="16">
        <v>400</v>
      </c>
      <c r="D252" s="16">
        <v>30</v>
      </c>
      <c r="E252" s="16">
        <v>50</v>
      </c>
      <c r="F252" s="14">
        <v>5.5353296454706102</v>
      </c>
      <c r="G252" s="14">
        <v>5.4961249486375099</v>
      </c>
      <c r="H252" s="14" t="s">
        <v>0</v>
      </c>
      <c r="I252" s="14" t="s">
        <v>0</v>
      </c>
      <c r="J252" s="14" t="s">
        <v>0</v>
      </c>
      <c r="K252" s="14">
        <v>3.0391169660213699</v>
      </c>
      <c r="L252" s="18">
        <f t="shared" si="3"/>
        <v>92.557649577114574</v>
      </c>
      <c r="M252" s="14"/>
      <c r="N252" s="14"/>
      <c r="O252" s="15" t="s">
        <v>15</v>
      </c>
    </row>
    <row r="253" spans="1:15" x14ac:dyDescent="0.25">
      <c r="A253" s="16">
        <v>2</v>
      </c>
      <c r="B253" s="16">
        <v>1</v>
      </c>
      <c r="C253" s="16">
        <v>400</v>
      </c>
      <c r="D253" s="16">
        <v>30</v>
      </c>
      <c r="E253" s="16">
        <v>55</v>
      </c>
      <c r="F253" s="14">
        <v>4.2778914473379297</v>
      </c>
      <c r="G253" s="14">
        <v>4.2568952696885001</v>
      </c>
      <c r="H253" s="14" t="s">
        <v>0</v>
      </c>
      <c r="I253" s="14" t="s">
        <v>0</v>
      </c>
      <c r="J253" s="14" t="s">
        <v>0</v>
      </c>
      <c r="K253" s="14">
        <v>2.7336775823933301</v>
      </c>
      <c r="L253" s="18">
        <f t="shared" si="3"/>
        <v>92.557649577114574</v>
      </c>
      <c r="M253" s="14"/>
      <c r="N253" s="14"/>
      <c r="O253" s="15" t="s">
        <v>15</v>
      </c>
    </row>
    <row r="254" spans="1:15" x14ac:dyDescent="0.25">
      <c r="A254" s="16">
        <v>2</v>
      </c>
      <c r="B254" s="16">
        <v>1</v>
      </c>
      <c r="C254" s="16">
        <v>400</v>
      </c>
      <c r="D254" s="16">
        <v>60</v>
      </c>
      <c r="E254" s="16">
        <v>1</v>
      </c>
      <c r="F254" s="14">
        <v>258.81213111729102</v>
      </c>
      <c r="G254" s="14">
        <v>275.52692703908502</v>
      </c>
      <c r="H254" s="14">
        <v>230.13315376414701</v>
      </c>
      <c r="I254" s="14">
        <v>226.133147040388</v>
      </c>
      <c r="J254" s="14" t="s">
        <v>0</v>
      </c>
      <c r="K254" s="14">
        <v>243.87081303316401</v>
      </c>
      <c r="L254" s="18">
        <f t="shared" si="3"/>
        <v>92.557649577114574</v>
      </c>
      <c r="M254" s="14"/>
      <c r="N254" s="14"/>
      <c r="O254" s="15" t="s">
        <v>15</v>
      </c>
    </row>
    <row r="255" spans="1:15" x14ac:dyDescent="0.25">
      <c r="A255" s="16">
        <v>2</v>
      </c>
      <c r="B255" s="16">
        <v>1</v>
      </c>
      <c r="C255" s="16">
        <v>400</v>
      </c>
      <c r="D255" s="16">
        <v>60</v>
      </c>
      <c r="E255" s="16">
        <v>5</v>
      </c>
      <c r="F255" s="14">
        <v>107.14009566714201</v>
      </c>
      <c r="G255" s="14">
        <v>128.755559426838</v>
      </c>
      <c r="H255" s="14">
        <v>85.055640690942496</v>
      </c>
      <c r="I255" s="14">
        <v>81.988948146893705</v>
      </c>
      <c r="J255" s="14" t="s">
        <v>0</v>
      </c>
      <c r="K255" s="14">
        <v>106.036766403594</v>
      </c>
      <c r="L255" s="18">
        <f t="shared" si="3"/>
        <v>92.557649577114574</v>
      </c>
      <c r="M255" s="14"/>
      <c r="N255" s="14"/>
      <c r="O255" s="15" t="s">
        <v>15</v>
      </c>
    </row>
    <row r="256" spans="1:15" x14ac:dyDescent="0.25">
      <c r="A256" s="16">
        <v>2</v>
      </c>
      <c r="B256" s="16">
        <v>1</v>
      </c>
      <c r="C256" s="16">
        <v>400</v>
      </c>
      <c r="D256" s="16">
        <v>60</v>
      </c>
      <c r="E256" s="16">
        <v>10</v>
      </c>
      <c r="F256" s="14">
        <v>62.464672573444403</v>
      </c>
      <c r="G256" s="14">
        <v>74.685182698400297</v>
      </c>
      <c r="H256" s="14">
        <v>46.864441193281898</v>
      </c>
      <c r="I256" s="14">
        <v>46.380621938790902</v>
      </c>
      <c r="J256" s="14" t="s">
        <v>0</v>
      </c>
      <c r="K256" s="14">
        <v>59.079171606280397</v>
      </c>
      <c r="L256" s="18">
        <f t="shared" si="3"/>
        <v>92.557649577114574</v>
      </c>
      <c r="M256" s="14"/>
      <c r="N256" s="14"/>
      <c r="O256" s="15" t="s">
        <v>15</v>
      </c>
    </row>
    <row r="257" spans="1:15" x14ac:dyDescent="0.25">
      <c r="A257" s="16">
        <v>2</v>
      </c>
      <c r="B257" s="16">
        <v>1</v>
      </c>
      <c r="C257" s="16">
        <v>400</v>
      </c>
      <c r="D257" s="16">
        <v>60</v>
      </c>
      <c r="E257" s="16">
        <v>15</v>
      </c>
      <c r="F257" s="14">
        <v>43.545107250768702</v>
      </c>
      <c r="G257" s="14">
        <v>51.811291546218499</v>
      </c>
      <c r="H257" s="14">
        <v>31.679405277129401</v>
      </c>
      <c r="I257" s="14">
        <v>31.921310564890199</v>
      </c>
      <c r="J257" s="14" t="s">
        <v>0</v>
      </c>
      <c r="K257" s="14">
        <v>40.173749021115498</v>
      </c>
      <c r="L257" s="18">
        <f t="shared" si="3"/>
        <v>92.557649577114574</v>
      </c>
      <c r="M257" s="14"/>
      <c r="N257" s="14"/>
      <c r="O257" s="15" t="s">
        <v>15</v>
      </c>
    </row>
    <row r="258" spans="1:15" x14ac:dyDescent="0.25">
      <c r="A258" s="16">
        <v>2</v>
      </c>
      <c r="B258" s="16">
        <v>1</v>
      </c>
      <c r="C258" s="16">
        <v>400</v>
      </c>
      <c r="D258" s="16">
        <v>60</v>
      </c>
      <c r="E258" s="16">
        <v>20</v>
      </c>
      <c r="F258" s="14">
        <v>32.951536585915903</v>
      </c>
      <c r="G258" s="14">
        <v>39.069989085859604</v>
      </c>
      <c r="H258" s="14">
        <v>23.8874393845899</v>
      </c>
      <c r="I258" s="14">
        <v>23.9980252064232</v>
      </c>
      <c r="J258" s="14" t="s">
        <v>0</v>
      </c>
      <c r="K258" s="14">
        <v>30.653579579790399</v>
      </c>
      <c r="L258" s="18">
        <f t="shared" si="3"/>
        <v>92.557649577114574</v>
      </c>
      <c r="M258" s="14"/>
      <c r="N258" s="14"/>
      <c r="O258" s="15" t="s">
        <v>15</v>
      </c>
    </row>
    <row r="259" spans="1:15" x14ac:dyDescent="0.25">
      <c r="A259" s="16">
        <v>2</v>
      </c>
      <c r="B259" s="16">
        <v>1</v>
      </c>
      <c r="C259" s="16">
        <v>400</v>
      </c>
      <c r="D259" s="16">
        <v>60</v>
      </c>
      <c r="E259" s="16">
        <v>25</v>
      </c>
      <c r="F259" s="14">
        <v>26.043071323780602</v>
      </c>
      <c r="G259" s="14">
        <v>30.949636625763699</v>
      </c>
      <c r="H259" s="14">
        <v>18.7866879927256</v>
      </c>
      <c r="I259" s="14">
        <v>18.6762426697757</v>
      </c>
      <c r="J259" s="14" t="s">
        <v>0</v>
      </c>
      <c r="K259" s="14">
        <v>24.339194039608401</v>
      </c>
      <c r="L259" s="18">
        <f t="shared" ref="L259:L322" si="4">2*PI()*SQRT((6378000+1000*C259)^3/398600000000000)/60</f>
        <v>92.557649577114574</v>
      </c>
      <c r="M259" s="14"/>
      <c r="N259" s="14"/>
      <c r="O259" s="15" t="s">
        <v>15</v>
      </c>
    </row>
    <row r="260" spans="1:15" x14ac:dyDescent="0.25">
      <c r="A260" s="16">
        <v>2</v>
      </c>
      <c r="B260" s="16">
        <v>1</v>
      </c>
      <c r="C260" s="16">
        <v>400</v>
      </c>
      <c r="D260" s="16">
        <v>60</v>
      </c>
      <c r="E260" s="16">
        <v>30</v>
      </c>
      <c r="F260" s="14">
        <v>21.107183471024499</v>
      </c>
      <c r="G260" s="14">
        <v>25.1368704083118</v>
      </c>
      <c r="H260" s="14">
        <v>15.089596561020301</v>
      </c>
      <c r="I260" s="14">
        <v>15.0330912558045</v>
      </c>
      <c r="J260" s="14" t="s">
        <v>0</v>
      </c>
      <c r="K260" s="14">
        <v>19.258351866524901</v>
      </c>
      <c r="L260" s="18">
        <f t="shared" si="4"/>
        <v>92.557649577114574</v>
      </c>
      <c r="M260" s="14"/>
      <c r="N260" s="14"/>
      <c r="O260" s="15" t="s">
        <v>15</v>
      </c>
    </row>
    <row r="261" spans="1:15" x14ac:dyDescent="0.25">
      <c r="A261" s="16">
        <v>2</v>
      </c>
      <c r="B261" s="16">
        <v>1</v>
      </c>
      <c r="C261" s="16">
        <v>400</v>
      </c>
      <c r="D261" s="16">
        <v>60</v>
      </c>
      <c r="E261" s="16">
        <v>35</v>
      </c>
      <c r="F261" s="14">
        <v>17.2464951602722</v>
      </c>
      <c r="G261" s="14">
        <v>20.555161588943399</v>
      </c>
      <c r="H261" s="14">
        <v>12.199961026200601</v>
      </c>
      <c r="I261" s="14">
        <v>12.270129518697001</v>
      </c>
      <c r="J261" s="14" t="s">
        <v>0</v>
      </c>
      <c r="K261" s="14">
        <v>15.727826538786299</v>
      </c>
      <c r="L261" s="18">
        <f t="shared" si="4"/>
        <v>92.557649577114574</v>
      </c>
      <c r="M261" s="14"/>
      <c r="N261" s="14"/>
      <c r="O261" s="15" t="s">
        <v>15</v>
      </c>
    </row>
    <row r="262" spans="1:15" x14ac:dyDescent="0.25">
      <c r="A262" s="16">
        <v>2</v>
      </c>
      <c r="B262" s="16">
        <v>1</v>
      </c>
      <c r="C262" s="16">
        <v>400</v>
      </c>
      <c r="D262" s="16">
        <v>60</v>
      </c>
      <c r="E262" s="16">
        <v>40</v>
      </c>
      <c r="F262" s="14">
        <v>14.155928124810499</v>
      </c>
      <c r="G262" s="14">
        <v>16.930510085456699</v>
      </c>
      <c r="H262" s="14">
        <v>9.9377414615300204</v>
      </c>
      <c r="I262" s="14">
        <v>9.9521036767099105</v>
      </c>
      <c r="J262" s="14" t="s">
        <v>0</v>
      </c>
      <c r="K262" s="14">
        <v>12.9859923346858</v>
      </c>
      <c r="L262" s="18">
        <f t="shared" si="4"/>
        <v>92.557649577114574</v>
      </c>
      <c r="M262" s="14"/>
      <c r="N262" s="14"/>
      <c r="O262" s="15" t="s">
        <v>15</v>
      </c>
    </row>
    <row r="263" spans="1:15" x14ac:dyDescent="0.25">
      <c r="A263" s="16">
        <v>2</v>
      </c>
      <c r="B263" s="16">
        <v>1</v>
      </c>
      <c r="C263" s="16">
        <v>400</v>
      </c>
      <c r="D263" s="16">
        <v>60</v>
      </c>
      <c r="E263" s="16">
        <v>45</v>
      </c>
      <c r="F263" s="14">
        <v>11.582365479926301</v>
      </c>
      <c r="G263" s="14">
        <v>13.8421456365519</v>
      </c>
      <c r="H263" s="14">
        <v>8.1520451453536502</v>
      </c>
      <c r="I263" s="14">
        <v>8.1715259569166498</v>
      </c>
      <c r="J263" s="14" t="s">
        <v>0</v>
      </c>
      <c r="K263" s="14">
        <v>10.5948240245152</v>
      </c>
      <c r="L263" s="18">
        <f t="shared" si="4"/>
        <v>92.557649577114574</v>
      </c>
      <c r="M263" s="14"/>
      <c r="N263" s="14"/>
      <c r="O263" s="15" t="s">
        <v>15</v>
      </c>
    </row>
    <row r="264" spans="1:15" x14ac:dyDescent="0.25">
      <c r="A264" s="16">
        <v>2</v>
      </c>
      <c r="B264" s="16">
        <v>1</v>
      </c>
      <c r="C264" s="16">
        <v>400</v>
      </c>
      <c r="D264" s="16">
        <v>60</v>
      </c>
      <c r="E264" s="16">
        <v>50</v>
      </c>
      <c r="F264" s="14">
        <v>9.2945943402523099</v>
      </c>
      <c r="G264" s="14">
        <v>11.114003100203799</v>
      </c>
      <c r="H264" s="14">
        <v>6.5585058642297396</v>
      </c>
      <c r="I264" s="14">
        <v>6.5477989231506202</v>
      </c>
      <c r="J264" s="14" t="s">
        <v>0</v>
      </c>
      <c r="K264" s="14">
        <v>8.4090577680997907</v>
      </c>
      <c r="L264" s="18">
        <f t="shared" si="4"/>
        <v>92.557649577114574</v>
      </c>
      <c r="M264" s="14"/>
      <c r="N264" s="14"/>
      <c r="O264" s="15" t="s">
        <v>15</v>
      </c>
    </row>
    <row r="265" spans="1:15" x14ac:dyDescent="0.25">
      <c r="A265" s="16">
        <v>2</v>
      </c>
      <c r="B265" s="16">
        <v>1</v>
      </c>
      <c r="C265" s="16">
        <v>400</v>
      </c>
      <c r="D265" s="16">
        <v>60</v>
      </c>
      <c r="E265" s="16">
        <v>55</v>
      </c>
      <c r="F265" s="14">
        <v>7.1087919152584602</v>
      </c>
      <c r="G265" s="14">
        <v>8.5114277266683001</v>
      </c>
      <c r="H265" s="14">
        <v>5.0130982230623404</v>
      </c>
      <c r="I265" s="14">
        <v>5.0215417263337701</v>
      </c>
      <c r="J265" s="14" t="s">
        <v>0</v>
      </c>
      <c r="K265" s="14">
        <v>6.4126011353605099</v>
      </c>
      <c r="L265" s="18">
        <f t="shared" si="4"/>
        <v>92.557649577114574</v>
      </c>
      <c r="M265" s="14"/>
      <c r="N265" s="14"/>
      <c r="O265" s="15" t="s">
        <v>15</v>
      </c>
    </row>
    <row r="266" spans="1:15" x14ac:dyDescent="0.25">
      <c r="A266" s="16">
        <v>2</v>
      </c>
      <c r="B266" s="16">
        <v>1</v>
      </c>
      <c r="C266" s="16">
        <v>400</v>
      </c>
      <c r="D266" s="16">
        <v>90</v>
      </c>
      <c r="E266" s="16">
        <v>1</v>
      </c>
      <c r="F266" s="14">
        <v>273.22725660816599</v>
      </c>
      <c r="G266" s="14">
        <v>266.24150158537901</v>
      </c>
      <c r="H266" s="14">
        <v>281.83324466298302</v>
      </c>
      <c r="I266" s="14">
        <v>281.83324466298302</v>
      </c>
      <c r="J266" s="14">
        <v>239.05657982318601</v>
      </c>
      <c r="K266" s="14">
        <v>285.41927258205698</v>
      </c>
      <c r="L266" s="18">
        <f t="shared" si="4"/>
        <v>92.557649577114574</v>
      </c>
      <c r="M266" s="14"/>
      <c r="N266" s="14"/>
      <c r="O266" s="15" t="s">
        <v>15</v>
      </c>
    </row>
    <row r="267" spans="1:15" x14ac:dyDescent="0.25">
      <c r="A267" s="16">
        <v>2</v>
      </c>
      <c r="B267" s="16">
        <v>1</v>
      </c>
      <c r="C267" s="16">
        <v>400</v>
      </c>
      <c r="D267" s="16">
        <v>90</v>
      </c>
      <c r="E267" s="16">
        <v>5</v>
      </c>
      <c r="F267" s="14">
        <v>216.07887435854099</v>
      </c>
      <c r="G267" s="14">
        <v>222.794791719112</v>
      </c>
      <c r="H267" s="14">
        <v>243.925059975728</v>
      </c>
      <c r="I267" s="14">
        <v>243.925059975728</v>
      </c>
      <c r="J267" s="14">
        <v>156.463429052062</v>
      </c>
      <c r="K267" s="14">
        <v>239.194244704672</v>
      </c>
      <c r="L267" s="18">
        <f t="shared" si="4"/>
        <v>92.557649577114574</v>
      </c>
      <c r="M267" s="14"/>
      <c r="N267" s="14"/>
      <c r="O267" s="15" t="s">
        <v>15</v>
      </c>
    </row>
    <row r="268" spans="1:15" x14ac:dyDescent="0.25">
      <c r="A268" s="16">
        <v>2</v>
      </c>
      <c r="B268" s="16">
        <v>1</v>
      </c>
      <c r="C268" s="16">
        <v>400</v>
      </c>
      <c r="D268" s="16">
        <v>90</v>
      </c>
      <c r="E268" s="16">
        <v>10</v>
      </c>
      <c r="F268" s="14">
        <v>179.552657547856</v>
      </c>
      <c r="G268" s="14">
        <v>185.14723459705201</v>
      </c>
      <c r="H268" s="14">
        <v>217.038231087589</v>
      </c>
      <c r="I268" s="14">
        <v>217.038231087589</v>
      </c>
      <c r="J268" s="14">
        <v>105.44366779313</v>
      </c>
      <c r="K268" s="14">
        <v>200.01598047946399</v>
      </c>
      <c r="L268" s="18">
        <f t="shared" si="4"/>
        <v>92.557649577114574</v>
      </c>
      <c r="M268" s="14"/>
      <c r="N268" s="14"/>
      <c r="O268" s="15" t="s">
        <v>15</v>
      </c>
    </row>
    <row r="269" spans="1:15" x14ac:dyDescent="0.25">
      <c r="A269" s="16">
        <v>2</v>
      </c>
      <c r="B269" s="16">
        <v>1</v>
      </c>
      <c r="C269" s="16">
        <v>400</v>
      </c>
      <c r="D269" s="16">
        <v>90</v>
      </c>
      <c r="E269" s="16">
        <v>15</v>
      </c>
      <c r="F269" s="14">
        <v>150.21547580359001</v>
      </c>
      <c r="G269" s="14">
        <v>155.08231645364199</v>
      </c>
      <c r="H269" s="14">
        <v>190.606337380475</v>
      </c>
      <c r="I269" s="14">
        <v>190.60633738112901</v>
      </c>
      <c r="J269" s="14">
        <v>71.936643706298796</v>
      </c>
      <c r="K269" s="14">
        <v>167.76643256822501</v>
      </c>
      <c r="L269" s="18">
        <f t="shared" si="4"/>
        <v>92.557649577114574</v>
      </c>
      <c r="M269" s="14"/>
      <c r="N269" s="14"/>
      <c r="O269" s="15" t="s">
        <v>15</v>
      </c>
    </row>
    <row r="270" spans="1:15" x14ac:dyDescent="0.25">
      <c r="A270" s="16">
        <v>2</v>
      </c>
      <c r="B270" s="16">
        <v>1</v>
      </c>
      <c r="C270" s="16">
        <v>400</v>
      </c>
      <c r="D270" s="16">
        <v>90</v>
      </c>
      <c r="E270" s="16">
        <v>20</v>
      </c>
      <c r="F270" s="14">
        <v>121.661810364448</v>
      </c>
      <c r="G270" s="14">
        <v>125.39727224576001</v>
      </c>
      <c r="H270" s="14">
        <v>163.30672127257</v>
      </c>
      <c r="I270" s="14">
        <v>163.30672127173699</v>
      </c>
      <c r="J270" s="14">
        <v>44.405307593091003</v>
      </c>
      <c r="K270" s="14">
        <v>147.877200547558</v>
      </c>
      <c r="L270" s="18">
        <f t="shared" si="4"/>
        <v>92.557649577114574</v>
      </c>
      <c r="M270" s="14"/>
      <c r="N270" s="14"/>
      <c r="O270" s="15" t="s">
        <v>15</v>
      </c>
    </row>
    <row r="271" spans="1:15" x14ac:dyDescent="0.25">
      <c r="A271" s="16">
        <v>2</v>
      </c>
      <c r="B271" s="16">
        <v>1</v>
      </c>
      <c r="C271" s="16">
        <v>400</v>
      </c>
      <c r="D271" s="16">
        <v>90</v>
      </c>
      <c r="E271" s="16">
        <v>25</v>
      </c>
      <c r="F271" s="14">
        <v>93.256461248708604</v>
      </c>
      <c r="G271" s="14">
        <v>97.655978790329797</v>
      </c>
      <c r="H271" s="14">
        <v>130.09780298187999</v>
      </c>
      <c r="I271" s="14">
        <v>130.09780298187999</v>
      </c>
      <c r="J271" s="14">
        <v>23.458859245649599</v>
      </c>
      <c r="K271" s="14">
        <v>136.35978834299499</v>
      </c>
      <c r="L271" s="18">
        <f t="shared" si="4"/>
        <v>92.557649577114574</v>
      </c>
      <c r="M271" s="14"/>
      <c r="N271" s="14"/>
      <c r="O271" s="15" t="s">
        <v>15</v>
      </c>
    </row>
    <row r="272" spans="1:15" x14ac:dyDescent="0.25">
      <c r="A272" s="16">
        <v>2</v>
      </c>
      <c r="B272" s="16">
        <v>1</v>
      </c>
      <c r="C272" s="16">
        <v>400</v>
      </c>
      <c r="D272" s="16">
        <v>90</v>
      </c>
      <c r="E272" s="16">
        <v>30</v>
      </c>
      <c r="F272" s="14">
        <v>66.704754448166199</v>
      </c>
      <c r="G272" s="14">
        <v>71.839818686069805</v>
      </c>
      <c r="H272" s="14">
        <v>94.939646921792999</v>
      </c>
      <c r="I272" s="14">
        <v>94.939646921792999</v>
      </c>
      <c r="J272" s="14">
        <v>11.754885835804499</v>
      </c>
      <c r="K272" s="14">
        <v>121.802275769402</v>
      </c>
      <c r="L272" s="18">
        <f t="shared" si="4"/>
        <v>92.557649577114574</v>
      </c>
      <c r="M272" s="14"/>
      <c r="N272" s="14"/>
      <c r="O272" s="15" t="s">
        <v>15</v>
      </c>
    </row>
    <row r="273" spans="1:15" x14ac:dyDescent="0.25">
      <c r="A273" s="16">
        <v>2</v>
      </c>
      <c r="B273" s="16">
        <v>1</v>
      </c>
      <c r="C273" s="16">
        <v>400</v>
      </c>
      <c r="D273" s="16">
        <v>90</v>
      </c>
      <c r="E273" s="16">
        <v>35</v>
      </c>
      <c r="F273" s="14">
        <v>42.43550047862</v>
      </c>
      <c r="G273" s="14">
        <v>46.526711529899103</v>
      </c>
      <c r="H273" s="14">
        <v>61.198923235801601</v>
      </c>
      <c r="I273" s="14">
        <v>61.198923235798901</v>
      </c>
      <c r="J273" s="14">
        <v>8.9337685988335593</v>
      </c>
      <c r="K273" s="14">
        <v>103.500915189702</v>
      </c>
      <c r="L273" s="18">
        <f t="shared" si="4"/>
        <v>92.557649577114574</v>
      </c>
      <c r="M273" s="14"/>
      <c r="N273" s="14"/>
      <c r="O273" s="15" t="s">
        <v>15</v>
      </c>
    </row>
    <row r="274" spans="1:15" x14ac:dyDescent="0.25">
      <c r="A274" s="16">
        <v>2</v>
      </c>
      <c r="B274" s="16">
        <v>1</v>
      </c>
      <c r="C274" s="16">
        <v>400</v>
      </c>
      <c r="D274" s="16">
        <v>90</v>
      </c>
      <c r="E274" s="16">
        <v>40</v>
      </c>
      <c r="F274" s="14">
        <v>22.098884143340101</v>
      </c>
      <c r="G274" s="14">
        <v>27.834472284942802</v>
      </c>
      <c r="H274" s="14">
        <v>27.019758836761401</v>
      </c>
      <c r="I274" s="14">
        <v>27.019758836762801</v>
      </c>
      <c r="J274" s="14">
        <v>7.3960612647178197</v>
      </c>
      <c r="K274" s="14">
        <v>51.572062603432997</v>
      </c>
      <c r="L274" s="18">
        <f t="shared" si="4"/>
        <v>92.557649577114574</v>
      </c>
      <c r="M274" s="14"/>
      <c r="N274" s="14"/>
      <c r="O274" s="15" t="s">
        <v>15</v>
      </c>
    </row>
    <row r="275" spans="1:15" x14ac:dyDescent="0.25">
      <c r="A275" s="16">
        <v>2</v>
      </c>
      <c r="B275" s="16">
        <v>1</v>
      </c>
      <c r="C275" s="16">
        <v>400</v>
      </c>
      <c r="D275" s="16">
        <v>90</v>
      </c>
      <c r="E275" s="16">
        <v>45</v>
      </c>
      <c r="F275" s="14">
        <v>13.5798657652279</v>
      </c>
      <c r="G275" s="14">
        <v>18.428001911507</v>
      </c>
      <c r="H275" s="14">
        <v>12.0581669740177</v>
      </c>
      <c r="I275" s="14">
        <v>12.0581669740177</v>
      </c>
      <c r="J275" s="14">
        <v>6.0675386358252004</v>
      </c>
      <c r="K275" s="14">
        <v>14.242320686589901</v>
      </c>
      <c r="L275" s="18">
        <f t="shared" si="4"/>
        <v>92.557649577114574</v>
      </c>
      <c r="M275" s="14"/>
      <c r="N275" s="14"/>
      <c r="O275" s="15" t="s">
        <v>15</v>
      </c>
    </row>
    <row r="276" spans="1:15" x14ac:dyDescent="0.25">
      <c r="A276" s="16">
        <v>2</v>
      </c>
      <c r="B276" s="16">
        <v>1</v>
      </c>
      <c r="C276" s="16">
        <v>400</v>
      </c>
      <c r="D276" s="16">
        <v>90</v>
      </c>
      <c r="E276" s="16">
        <v>50</v>
      </c>
      <c r="F276" s="14">
        <v>10.521053007022701</v>
      </c>
      <c r="G276" s="14">
        <v>12.8325733318889</v>
      </c>
      <c r="H276" s="14">
        <v>9.7646625095897708</v>
      </c>
      <c r="I276" s="14">
        <v>9.7646625095897495</v>
      </c>
      <c r="J276" s="14">
        <v>4.6928561738574901</v>
      </c>
      <c r="K276" s="14">
        <v>10.3313549363746</v>
      </c>
      <c r="L276" s="18">
        <f t="shared" si="4"/>
        <v>92.557649577114574</v>
      </c>
      <c r="M276" s="14"/>
      <c r="N276" s="14"/>
      <c r="O276" s="15" t="s">
        <v>15</v>
      </c>
    </row>
    <row r="277" spans="1:15" x14ac:dyDescent="0.25">
      <c r="A277" s="16">
        <v>2</v>
      </c>
      <c r="B277" s="16">
        <v>1</v>
      </c>
      <c r="C277" s="16">
        <v>400</v>
      </c>
      <c r="D277" s="16">
        <v>90</v>
      </c>
      <c r="E277" s="16">
        <v>55</v>
      </c>
      <c r="F277" s="14">
        <v>8.1677824526890603</v>
      </c>
      <c r="G277" s="14">
        <v>9.9307838473653902</v>
      </c>
      <c r="H277" s="14">
        <v>7.6408859554336299</v>
      </c>
      <c r="I277" s="14">
        <v>7.6408859554336397</v>
      </c>
      <c r="J277" s="14">
        <v>3.5281951584990798</v>
      </c>
      <c r="K277" s="14">
        <v>8.6685889713972202</v>
      </c>
      <c r="L277" s="18">
        <f t="shared" si="4"/>
        <v>92.557649577114574</v>
      </c>
      <c r="M277" s="14"/>
      <c r="N277" s="14"/>
      <c r="O277" s="15" t="s">
        <v>15</v>
      </c>
    </row>
    <row r="278" spans="1:15" x14ac:dyDescent="0.25">
      <c r="A278" s="16">
        <v>2</v>
      </c>
      <c r="B278" s="16">
        <v>1</v>
      </c>
      <c r="C278" s="16">
        <v>400</v>
      </c>
      <c r="D278" s="16">
        <v>12345</v>
      </c>
      <c r="E278" s="16">
        <v>1</v>
      </c>
      <c r="F278" s="14">
        <v>262.43890510666898</v>
      </c>
      <c r="G278" s="14">
        <v>270.23216421878999</v>
      </c>
      <c r="H278" s="14">
        <v>259.66654263155198</v>
      </c>
      <c r="I278" s="14">
        <v>259.66654263155198</v>
      </c>
      <c r="J278" s="14">
        <v>200.61833205347401</v>
      </c>
      <c r="K278" s="14">
        <v>249.29018274962701</v>
      </c>
      <c r="L278" s="18">
        <f t="shared" si="4"/>
        <v>92.557649577114574</v>
      </c>
      <c r="M278" s="14"/>
      <c r="N278" s="14"/>
      <c r="O278" s="15" t="s">
        <v>15</v>
      </c>
    </row>
    <row r="279" spans="1:15" x14ac:dyDescent="0.25">
      <c r="A279" s="16">
        <v>2</v>
      </c>
      <c r="B279" s="16">
        <v>1</v>
      </c>
      <c r="C279" s="16">
        <v>400</v>
      </c>
      <c r="D279" s="16">
        <v>12345</v>
      </c>
      <c r="E279" s="16">
        <v>5</v>
      </c>
      <c r="F279" s="14">
        <v>119.118078670662</v>
      </c>
      <c r="G279" s="14">
        <v>143.66566937214901</v>
      </c>
      <c r="H279" s="14">
        <v>105.431448485926</v>
      </c>
      <c r="I279" s="14">
        <v>105.431448485926</v>
      </c>
      <c r="J279" s="14">
        <v>81.5029065224889</v>
      </c>
      <c r="K279" s="14">
        <v>109.288478978627</v>
      </c>
      <c r="L279" s="18">
        <f t="shared" si="4"/>
        <v>92.557649577114574</v>
      </c>
      <c r="M279" s="14"/>
      <c r="N279" s="14"/>
      <c r="O279" s="15" t="s">
        <v>15</v>
      </c>
    </row>
    <row r="280" spans="1:15" x14ac:dyDescent="0.25">
      <c r="A280" s="16">
        <v>2</v>
      </c>
      <c r="B280" s="16">
        <v>1</v>
      </c>
      <c r="C280" s="16">
        <v>400</v>
      </c>
      <c r="D280" s="16">
        <v>12345</v>
      </c>
      <c r="E280" s="16">
        <v>10</v>
      </c>
      <c r="F280" s="14">
        <v>70.579038284115896</v>
      </c>
      <c r="G280" s="14">
        <v>81.519560231913999</v>
      </c>
      <c r="H280" s="14">
        <v>61.700237402611997</v>
      </c>
      <c r="I280" s="14">
        <v>61.700237402611997</v>
      </c>
      <c r="J280" s="14">
        <v>55.542290931508099</v>
      </c>
      <c r="K280" s="14">
        <v>66.034280161854895</v>
      </c>
      <c r="L280" s="18">
        <f t="shared" si="4"/>
        <v>92.557649577114574</v>
      </c>
      <c r="M280" s="14"/>
      <c r="N280" s="14"/>
      <c r="O280" s="15" t="s">
        <v>15</v>
      </c>
    </row>
    <row r="281" spans="1:15" x14ac:dyDescent="0.25">
      <c r="A281" s="16">
        <v>2</v>
      </c>
      <c r="B281" s="16">
        <v>1</v>
      </c>
      <c r="C281" s="16">
        <v>400</v>
      </c>
      <c r="D281" s="16">
        <v>12345</v>
      </c>
      <c r="E281" s="16">
        <v>15</v>
      </c>
      <c r="F281" s="14">
        <v>47.394273464984401</v>
      </c>
      <c r="G281" s="14">
        <v>56.969552057433198</v>
      </c>
      <c r="H281" s="14">
        <v>42.9728946116849</v>
      </c>
      <c r="I281" s="14">
        <v>42.972894611695601</v>
      </c>
      <c r="J281" s="14">
        <v>25.9977151959671</v>
      </c>
      <c r="K281" s="14">
        <v>45.240048634759802</v>
      </c>
      <c r="L281" s="18">
        <f t="shared" si="4"/>
        <v>92.557649577114574</v>
      </c>
      <c r="M281" s="14"/>
      <c r="N281" s="14"/>
      <c r="O281" s="15" t="s">
        <v>15</v>
      </c>
    </row>
    <row r="282" spans="1:15" x14ac:dyDescent="0.25">
      <c r="A282" s="16">
        <v>2</v>
      </c>
      <c r="B282" s="16">
        <v>1</v>
      </c>
      <c r="C282" s="16">
        <v>400</v>
      </c>
      <c r="D282" s="16">
        <v>12345</v>
      </c>
      <c r="E282" s="16">
        <v>20</v>
      </c>
      <c r="F282" s="14">
        <v>35.898423919432602</v>
      </c>
      <c r="G282" s="14">
        <v>42.987594759989101</v>
      </c>
      <c r="H282" s="14">
        <v>32.387985406206397</v>
      </c>
      <c r="I282" s="14">
        <v>32.387985406206397</v>
      </c>
      <c r="J282" s="14">
        <v>19.755258100350101</v>
      </c>
      <c r="K282" s="14">
        <v>35.269589300372999</v>
      </c>
      <c r="L282" s="18">
        <f t="shared" si="4"/>
        <v>92.557649577114574</v>
      </c>
      <c r="M282" s="14"/>
      <c r="N282" s="14"/>
      <c r="O282" s="15" t="s">
        <v>15</v>
      </c>
    </row>
    <row r="283" spans="1:15" x14ac:dyDescent="0.25">
      <c r="A283" s="16">
        <v>2</v>
      </c>
      <c r="B283" s="16">
        <v>1</v>
      </c>
      <c r="C283" s="16">
        <v>400</v>
      </c>
      <c r="D283" s="16">
        <v>12345</v>
      </c>
      <c r="E283" s="16">
        <v>25</v>
      </c>
      <c r="F283" s="14">
        <v>28.532876879643101</v>
      </c>
      <c r="G283" s="14">
        <v>34.121161878902903</v>
      </c>
      <c r="H283" s="14">
        <v>25.506169363409899</v>
      </c>
      <c r="I283" s="14">
        <v>25.506169363410201</v>
      </c>
      <c r="J283" s="14">
        <v>16.156664745505601</v>
      </c>
      <c r="K283" s="14">
        <v>27.887260497472798</v>
      </c>
      <c r="L283" s="18">
        <f t="shared" si="4"/>
        <v>92.557649577114574</v>
      </c>
      <c r="M283" s="14"/>
      <c r="N283" s="14"/>
      <c r="O283" s="15" t="s">
        <v>15</v>
      </c>
    </row>
    <row r="284" spans="1:15" x14ac:dyDescent="0.25">
      <c r="A284" s="16">
        <v>2</v>
      </c>
      <c r="B284" s="16">
        <v>1</v>
      </c>
      <c r="C284" s="16">
        <v>400</v>
      </c>
      <c r="D284" s="16">
        <v>12345</v>
      </c>
      <c r="E284" s="16">
        <v>30</v>
      </c>
      <c r="F284" s="14">
        <v>23.323378121771199</v>
      </c>
      <c r="G284" s="14">
        <v>27.7897575824271</v>
      </c>
      <c r="H284" s="14">
        <v>20.728328426785399</v>
      </c>
      <c r="I284" s="14">
        <v>20.728328426785001</v>
      </c>
      <c r="J284" s="14">
        <v>13.6055264784535</v>
      </c>
      <c r="K284" s="14">
        <v>22.2384657162963</v>
      </c>
      <c r="L284" s="18">
        <f t="shared" si="4"/>
        <v>92.557649577114574</v>
      </c>
      <c r="M284" s="14"/>
      <c r="N284" s="14"/>
      <c r="O284" s="15" t="s">
        <v>15</v>
      </c>
    </row>
    <row r="285" spans="1:15" x14ac:dyDescent="0.25">
      <c r="A285" s="16">
        <v>2</v>
      </c>
      <c r="B285" s="16">
        <v>1</v>
      </c>
      <c r="C285" s="16">
        <v>400</v>
      </c>
      <c r="D285" s="16">
        <v>12345</v>
      </c>
      <c r="E285" s="16">
        <v>35</v>
      </c>
      <c r="F285" s="14">
        <v>19.248573621069699</v>
      </c>
      <c r="G285" s="14">
        <v>22.801859596631299</v>
      </c>
      <c r="H285" s="14">
        <v>16.994249007081901</v>
      </c>
      <c r="I285" s="14">
        <v>16.994249007081901</v>
      </c>
      <c r="J285" s="14">
        <v>11.743713451546499</v>
      </c>
      <c r="K285" s="14">
        <v>18.721525320151301</v>
      </c>
      <c r="L285" s="18">
        <f t="shared" si="4"/>
        <v>92.557649577114574</v>
      </c>
      <c r="M285" s="14"/>
      <c r="N285" s="14"/>
      <c r="O285" s="15" t="s">
        <v>15</v>
      </c>
    </row>
    <row r="286" spans="1:15" x14ac:dyDescent="0.25">
      <c r="A286" s="16">
        <v>2</v>
      </c>
      <c r="B286" s="16">
        <v>1</v>
      </c>
      <c r="C286" s="16">
        <v>400</v>
      </c>
      <c r="D286" s="16">
        <v>12345</v>
      </c>
      <c r="E286" s="16">
        <v>40</v>
      </c>
      <c r="F286" s="14">
        <v>15.9527425524505</v>
      </c>
      <c r="G286" s="14">
        <v>18.850820221884</v>
      </c>
      <c r="H286" s="14">
        <v>13.915624938697601</v>
      </c>
      <c r="I286" s="14">
        <v>13.915624938697601</v>
      </c>
      <c r="J286" s="14">
        <v>10.2282651120246</v>
      </c>
      <c r="K286" s="14">
        <v>15.3903540475211</v>
      </c>
      <c r="L286" s="18">
        <f t="shared" si="4"/>
        <v>92.557649577114574</v>
      </c>
      <c r="M286" s="14"/>
      <c r="N286" s="14"/>
      <c r="O286" s="15" t="s">
        <v>15</v>
      </c>
    </row>
    <row r="287" spans="1:15" x14ac:dyDescent="0.25">
      <c r="A287" s="16">
        <v>2</v>
      </c>
      <c r="B287" s="16">
        <v>1</v>
      </c>
      <c r="C287" s="16">
        <v>400</v>
      </c>
      <c r="D287" s="16">
        <v>12345</v>
      </c>
      <c r="E287" s="16">
        <v>45</v>
      </c>
      <c r="F287" s="14">
        <v>13.130240405494799</v>
      </c>
      <c r="G287" s="14">
        <v>15.418061025328701</v>
      </c>
      <c r="H287" s="14">
        <v>11.3513017628641</v>
      </c>
      <c r="I287" s="14">
        <v>11.3513017628641</v>
      </c>
      <c r="J287" s="14">
        <v>8.9188554805181095</v>
      </c>
      <c r="K287" s="14">
        <v>12.432048875584901</v>
      </c>
      <c r="L287" s="18">
        <f t="shared" si="4"/>
        <v>92.557649577114574</v>
      </c>
      <c r="M287" s="14"/>
      <c r="N287" s="14"/>
      <c r="O287" s="15" t="s">
        <v>15</v>
      </c>
    </row>
    <row r="288" spans="1:15" x14ac:dyDescent="0.25">
      <c r="A288" s="16">
        <v>2</v>
      </c>
      <c r="B288" s="16">
        <v>1</v>
      </c>
      <c r="C288" s="16">
        <v>400</v>
      </c>
      <c r="D288" s="16">
        <v>12345</v>
      </c>
      <c r="E288" s="16">
        <v>50</v>
      </c>
      <c r="F288" s="14">
        <v>10.610524450692701</v>
      </c>
      <c r="G288" s="14">
        <v>12.3643966492311</v>
      </c>
      <c r="H288" s="14">
        <v>9.0718564623269504</v>
      </c>
      <c r="I288" s="14">
        <v>9.0718564623269504</v>
      </c>
      <c r="J288" s="14">
        <v>7.6991669476571403</v>
      </c>
      <c r="K288" s="14">
        <v>9.9288070018217507</v>
      </c>
      <c r="L288" s="18">
        <f t="shared" si="4"/>
        <v>92.557649577114574</v>
      </c>
      <c r="M288" s="14"/>
      <c r="N288" s="14"/>
      <c r="O288" s="15" t="s">
        <v>15</v>
      </c>
    </row>
    <row r="289" spans="1:15" x14ac:dyDescent="0.25">
      <c r="A289" s="16">
        <v>2</v>
      </c>
      <c r="B289" s="16">
        <v>1</v>
      </c>
      <c r="C289" s="16">
        <v>400</v>
      </c>
      <c r="D289" s="16">
        <v>12345</v>
      </c>
      <c r="E289" s="16">
        <v>55</v>
      </c>
      <c r="F289" s="14">
        <v>8.2459211583794705</v>
      </c>
      <c r="G289" s="14">
        <v>9.4842417597371895</v>
      </c>
      <c r="H289" s="14">
        <v>6.8940822304593601</v>
      </c>
      <c r="I289" s="14">
        <v>6.8940822304593601</v>
      </c>
      <c r="J289" s="14">
        <v>6.7135359555274103</v>
      </c>
      <c r="K289" s="14">
        <v>7.54814237909582</v>
      </c>
      <c r="L289" s="18">
        <f t="shared" si="4"/>
        <v>92.557649577114574</v>
      </c>
      <c r="M289" s="14"/>
      <c r="N289" s="14"/>
      <c r="O289" s="15" t="s">
        <v>15</v>
      </c>
    </row>
    <row r="290" spans="1:15" x14ac:dyDescent="0.25">
      <c r="A290" s="16">
        <v>2</v>
      </c>
      <c r="B290" s="16">
        <v>1</v>
      </c>
      <c r="C290" s="16">
        <v>500</v>
      </c>
      <c r="D290" s="16">
        <v>30</v>
      </c>
      <c r="E290" s="16">
        <v>1</v>
      </c>
      <c r="F290" s="14">
        <v>207.96140859666701</v>
      </c>
      <c r="G290" s="14">
        <v>196.726668537454</v>
      </c>
      <c r="H290" s="14" t="s">
        <v>0</v>
      </c>
      <c r="I290" s="14" t="s">
        <v>0</v>
      </c>
      <c r="J290" s="14" t="s">
        <v>0</v>
      </c>
      <c r="K290" s="14">
        <v>183.55522386081299</v>
      </c>
      <c r="L290" s="18">
        <f t="shared" si="4"/>
        <v>94.613526045944596</v>
      </c>
      <c r="M290" s="14"/>
      <c r="N290" s="14"/>
      <c r="O290" s="15" t="s">
        <v>15</v>
      </c>
    </row>
    <row r="291" spans="1:15" x14ac:dyDescent="0.25">
      <c r="A291" s="16">
        <v>2</v>
      </c>
      <c r="B291" s="16">
        <v>1</v>
      </c>
      <c r="C291" s="16">
        <v>500</v>
      </c>
      <c r="D291" s="16">
        <v>30</v>
      </c>
      <c r="E291" s="16">
        <v>5</v>
      </c>
      <c r="F291" s="14">
        <v>65.960565824626599</v>
      </c>
      <c r="G291" s="14">
        <v>67.953695621850102</v>
      </c>
      <c r="H291" s="14" t="s">
        <v>0</v>
      </c>
      <c r="I291" s="14" t="s">
        <v>0</v>
      </c>
      <c r="J291" s="14" t="s">
        <v>0</v>
      </c>
      <c r="K291" s="14">
        <v>38.103138196232798</v>
      </c>
      <c r="L291" s="18">
        <f t="shared" si="4"/>
        <v>94.613526045944596</v>
      </c>
      <c r="M291" s="14"/>
      <c r="N291" s="14"/>
      <c r="O291" s="15" t="s">
        <v>15</v>
      </c>
    </row>
    <row r="292" spans="1:15" x14ac:dyDescent="0.25">
      <c r="A292" s="16">
        <v>2</v>
      </c>
      <c r="B292" s="16">
        <v>1</v>
      </c>
      <c r="C292" s="16">
        <v>500</v>
      </c>
      <c r="D292" s="16">
        <v>30</v>
      </c>
      <c r="E292" s="16">
        <v>10</v>
      </c>
      <c r="F292" s="14">
        <v>35.408360395991998</v>
      </c>
      <c r="G292" s="14">
        <v>35.454034595996099</v>
      </c>
      <c r="H292" s="14" t="s">
        <v>0</v>
      </c>
      <c r="I292" s="14" t="s">
        <v>0</v>
      </c>
      <c r="J292" s="14" t="s">
        <v>0</v>
      </c>
      <c r="K292" s="14">
        <v>21.003937116449102</v>
      </c>
      <c r="L292" s="18">
        <f t="shared" si="4"/>
        <v>94.613526045944596</v>
      </c>
      <c r="M292" s="14"/>
      <c r="N292" s="14"/>
      <c r="O292" s="15" t="s">
        <v>15</v>
      </c>
    </row>
    <row r="293" spans="1:15" x14ac:dyDescent="0.25">
      <c r="A293" s="16">
        <v>2</v>
      </c>
      <c r="B293" s="16">
        <v>1</v>
      </c>
      <c r="C293" s="16">
        <v>500</v>
      </c>
      <c r="D293" s="16">
        <v>30</v>
      </c>
      <c r="E293" s="16">
        <v>15</v>
      </c>
      <c r="F293" s="14">
        <v>23.564274301514601</v>
      </c>
      <c r="G293" s="14">
        <v>23.520878756005001</v>
      </c>
      <c r="H293" s="14" t="s">
        <v>0</v>
      </c>
      <c r="I293" s="14" t="s">
        <v>0</v>
      </c>
      <c r="J293" s="14" t="s">
        <v>0</v>
      </c>
      <c r="K293" s="14">
        <v>13.2192452805162</v>
      </c>
      <c r="L293" s="18">
        <f t="shared" si="4"/>
        <v>94.613526045944596</v>
      </c>
      <c r="M293" s="14"/>
      <c r="N293" s="14"/>
      <c r="O293" s="15" t="s">
        <v>15</v>
      </c>
    </row>
    <row r="294" spans="1:15" x14ac:dyDescent="0.25">
      <c r="A294" s="16">
        <v>2</v>
      </c>
      <c r="B294" s="16">
        <v>1</v>
      </c>
      <c r="C294" s="16">
        <v>500</v>
      </c>
      <c r="D294" s="16">
        <v>30</v>
      </c>
      <c r="E294" s="16">
        <v>20</v>
      </c>
      <c r="F294" s="14">
        <v>17.191151389791798</v>
      </c>
      <c r="G294" s="14">
        <v>17.123830947261698</v>
      </c>
      <c r="H294" s="14" t="s">
        <v>0</v>
      </c>
      <c r="I294" s="14" t="s">
        <v>0</v>
      </c>
      <c r="J294" s="14" t="s">
        <v>0</v>
      </c>
      <c r="K294" s="14">
        <v>9.9672249259429293</v>
      </c>
      <c r="L294" s="18">
        <f t="shared" si="4"/>
        <v>94.613526045944596</v>
      </c>
      <c r="M294" s="14"/>
      <c r="N294" s="14"/>
      <c r="O294" s="15" t="s">
        <v>15</v>
      </c>
    </row>
    <row r="295" spans="1:15" x14ac:dyDescent="0.25">
      <c r="A295" s="16">
        <v>2</v>
      </c>
      <c r="B295" s="16">
        <v>1</v>
      </c>
      <c r="C295" s="16">
        <v>500</v>
      </c>
      <c r="D295" s="16">
        <v>30</v>
      </c>
      <c r="E295" s="16">
        <v>25</v>
      </c>
      <c r="F295" s="14">
        <v>13.191169151416</v>
      </c>
      <c r="G295" s="14">
        <v>13.1365260289503</v>
      </c>
      <c r="H295" s="14" t="s">
        <v>0</v>
      </c>
      <c r="I295" s="14" t="s">
        <v>0</v>
      </c>
      <c r="J295" s="14" t="s">
        <v>0</v>
      </c>
      <c r="K295" s="14">
        <v>7.3761217195957203</v>
      </c>
      <c r="L295" s="18">
        <f t="shared" si="4"/>
        <v>94.613526045944596</v>
      </c>
      <c r="M295" s="14"/>
      <c r="N295" s="14"/>
      <c r="O295" s="15" t="s">
        <v>15</v>
      </c>
    </row>
    <row r="296" spans="1:15" x14ac:dyDescent="0.25">
      <c r="A296" s="16">
        <v>2</v>
      </c>
      <c r="B296" s="16">
        <v>1</v>
      </c>
      <c r="C296" s="16">
        <v>500</v>
      </c>
      <c r="D296" s="16">
        <v>30</v>
      </c>
      <c r="E296" s="16">
        <v>30</v>
      </c>
      <c r="F296" s="14">
        <v>10.4710713313205</v>
      </c>
      <c r="G296" s="14">
        <v>10.4186145582404</v>
      </c>
      <c r="H296" s="14" t="s">
        <v>0</v>
      </c>
      <c r="I296" s="14" t="s">
        <v>0</v>
      </c>
      <c r="J296" s="14" t="s">
        <v>0</v>
      </c>
      <c r="K296" s="14">
        <v>5.6789868049143397</v>
      </c>
      <c r="L296" s="18">
        <f t="shared" si="4"/>
        <v>94.613526045944596</v>
      </c>
      <c r="M296" s="14"/>
      <c r="N296" s="14"/>
      <c r="O296" s="15" t="s">
        <v>15</v>
      </c>
    </row>
    <row r="297" spans="1:15" x14ac:dyDescent="0.25">
      <c r="A297" s="16">
        <v>2</v>
      </c>
      <c r="B297" s="16">
        <v>1</v>
      </c>
      <c r="C297" s="16">
        <v>500</v>
      </c>
      <c r="D297" s="16">
        <v>30</v>
      </c>
      <c r="E297" s="16">
        <v>35</v>
      </c>
      <c r="F297" s="14">
        <v>8.4006305594492297</v>
      </c>
      <c r="G297" s="14">
        <v>8.3545010042876306</v>
      </c>
      <c r="H297" s="14" t="s">
        <v>0</v>
      </c>
      <c r="I297" s="14" t="s">
        <v>0</v>
      </c>
      <c r="J297" s="14" t="s">
        <v>0</v>
      </c>
      <c r="K297" s="14">
        <v>4.1431921785024999</v>
      </c>
      <c r="L297" s="18">
        <f t="shared" si="4"/>
        <v>94.613526045944596</v>
      </c>
      <c r="M297" s="14"/>
      <c r="N297" s="14"/>
      <c r="O297" s="15" t="s">
        <v>15</v>
      </c>
    </row>
    <row r="298" spans="1:15" x14ac:dyDescent="0.25">
      <c r="A298" s="16">
        <v>2</v>
      </c>
      <c r="B298" s="16">
        <v>1</v>
      </c>
      <c r="C298" s="16">
        <v>500</v>
      </c>
      <c r="D298" s="16">
        <v>30</v>
      </c>
      <c r="E298" s="16">
        <v>40</v>
      </c>
      <c r="F298" s="14">
        <v>6.8133252285465602</v>
      </c>
      <c r="G298" s="14">
        <v>6.7680687361729301</v>
      </c>
      <c r="H298" s="14" t="s">
        <v>0</v>
      </c>
      <c r="I298" s="14" t="s">
        <v>0</v>
      </c>
      <c r="J298" s="14" t="s">
        <v>0</v>
      </c>
      <c r="K298" s="14">
        <v>3.3202843540809002</v>
      </c>
      <c r="L298" s="18">
        <f t="shared" si="4"/>
        <v>94.613526045944596</v>
      </c>
      <c r="M298" s="14"/>
      <c r="N298" s="14"/>
      <c r="O298" s="15" t="s">
        <v>15</v>
      </c>
    </row>
    <row r="299" spans="1:15" x14ac:dyDescent="0.25">
      <c r="A299" s="16">
        <v>2</v>
      </c>
      <c r="B299" s="16">
        <v>1</v>
      </c>
      <c r="C299" s="16">
        <v>500</v>
      </c>
      <c r="D299" s="16">
        <v>30</v>
      </c>
      <c r="E299" s="16">
        <v>45</v>
      </c>
      <c r="F299" s="14">
        <v>5.54320212532991</v>
      </c>
      <c r="G299" s="14">
        <v>5.5055255529358602</v>
      </c>
      <c r="H299" s="14" t="s">
        <v>0</v>
      </c>
      <c r="I299" s="14" t="s">
        <v>0</v>
      </c>
      <c r="J299" s="14" t="s">
        <v>0</v>
      </c>
      <c r="K299" s="14">
        <v>3.0819709039551899</v>
      </c>
      <c r="L299" s="18">
        <f t="shared" si="4"/>
        <v>94.613526045944596</v>
      </c>
      <c r="M299" s="14"/>
      <c r="N299" s="14"/>
      <c r="O299" s="15" t="s">
        <v>15</v>
      </c>
    </row>
    <row r="300" spans="1:15" x14ac:dyDescent="0.25">
      <c r="A300" s="16">
        <v>2</v>
      </c>
      <c r="B300" s="16">
        <v>1</v>
      </c>
      <c r="C300" s="16">
        <v>500</v>
      </c>
      <c r="D300" s="16">
        <v>30</v>
      </c>
      <c r="E300" s="16">
        <v>50</v>
      </c>
      <c r="F300" s="14">
        <v>4.3756734370059602</v>
      </c>
      <c r="G300" s="14">
        <v>4.3537462754288301</v>
      </c>
      <c r="H300" s="14" t="s">
        <v>0</v>
      </c>
      <c r="I300" s="14" t="s">
        <v>0</v>
      </c>
      <c r="J300" s="14" t="s">
        <v>0</v>
      </c>
      <c r="K300" s="14">
        <v>2.8098538235078099</v>
      </c>
      <c r="L300" s="18">
        <f t="shared" si="4"/>
        <v>94.613526045944596</v>
      </c>
      <c r="M300" s="14"/>
      <c r="N300" s="14"/>
      <c r="O300" s="15" t="s">
        <v>15</v>
      </c>
    </row>
    <row r="301" spans="1:15" x14ac:dyDescent="0.25">
      <c r="A301" s="16">
        <v>2</v>
      </c>
      <c r="B301" s="16">
        <v>1</v>
      </c>
      <c r="C301" s="16">
        <v>500</v>
      </c>
      <c r="D301" s="16">
        <v>30</v>
      </c>
      <c r="E301" s="16">
        <v>55</v>
      </c>
      <c r="F301" s="14">
        <v>3.21138794905437</v>
      </c>
      <c r="G301" s="14">
        <v>3.2045822859095101</v>
      </c>
      <c r="H301" s="14" t="s">
        <v>0</v>
      </c>
      <c r="I301" s="14" t="s">
        <v>0</v>
      </c>
      <c r="J301" s="14" t="s">
        <v>0</v>
      </c>
      <c r="K301" s="14">
        <v>2.46911640321601</v>
      </c>
      <c r="L301" s="18">
        <f t="shared" si="4"/>
        <v>94.613526045944596</v>
      </c>
      <c r="M301" s="14"/>
      <c r="N301" s="14"/>
      <c r="O301" s="15" t="s">
        <v>15</v>
      </c>
    </row>
    <row r="302" spans="1:15" x14ac:dyDescent="0.25">
      <c r="A302" s="16">
        <v>2</v>
      </c>
      <c r="B302" s="16">
        <v>1</v>
      </c>
      <c r="C302" s="16">
        <v>500</v>
      </c>
      <c r="D302" s="16">
        <v>60</v>
      </c>
      <c r="E302" s="16">
        <v>1</v>
      </c>
      <c r="F302" s="14">
        <v>241.64730797204501</v>
      </c>
      <c r="G302" s="14">
        <v>258.53732193084699</v>
      </c>
      <c r="H302" s="14">
        <v>213.333068631304</v>
      </c>
      <c r="I302" s="14">
        <v>208.799725598305</v>
      </c>
      <c r="J302" s="14" t="s">
        <v>0</v>
      </c>
      <c r="K302" s="14">
        <v>243.87077044712501</v>
      </c>
      <c r="L302" s="18">
        <f t="shared" si="4"/>
        <v>94.613526045944596</v>
      </c>
      <c r="M302" s="14"/>
      <c r="N302" s="14"/>
      <c r="O302" s="15" t="s">
        <v>15</v>
      </c>
    </row>
    <row r="303" spans="1:15" x14ac:dyDescent="0.25">
      <c r="A303" s="16">
        <v>2</v>
      </c>
      <c r="B303" s="16">
        <v>1</v>
      </c>
      <c r="C303" s="16">
        <v>500</v>
      </c>
      <c r="D303" s="16">
        <v>60</v>
      </c>
      <c r="E303" s="16">
        <v>5</v>
      </c>
      <c r="F303" s="14">
        <v>124.140039918166</v>
      </c>
      <c r="G303" s="14">
        <v>148.928736666775</v>
      </c>
      <c r="H303" s="14">
        <v>93.838740164180393</v>
      </c>
      <c r="I303" s="14">
        <v>94.798750510524101</v>
      </c>
      <c r="J303" s="14" t="s">
        <v>0</v>
      </c>
      <c r="K303" s="14">
        <v>104.152342776233</v>
      </c>
      <c r="L303" s="18">
        <f t="shared" si="4"/>
        <v>94.613526045944596</v>
      </c>
      <c r="M303" s="14"/>
      <c r="N303" s="14"/>
      <c r="O303" s="15" t="s">
        <v>15</v>
      </c>
    </row>
    <row r="304" spans="1:15" x14ac:dyDescent="0.25">
      <c r="A304" s="16">
        <v>2</v>
      </c>
      <c r="B304" s="16">
        <v>1</v>
      </c>
      <c r="C304" s="16">
        <v>500</v>
      </c>
      <c r="D304" s="16">
        <v>60</v>
      </c>
      <c r="E304" s="16">
        <v>10</v>
      </c>
      <c r="F304" s="14">
        <v>82.005956445625401</v>
      </c>
      <c r="G304" s="14">
        <v>103.50193686580801</v>
      </c>
      <c r="H304" s="14">
        <v>50.461829360847098</v>
      </c>
      <c r="I304" s="14">
        <v>49.772325440067199</v>
      </c>
      <c r="J304" s="14" t="s">
        <v>0</v>
      </c>
      <c r="K304" s="14">
        <v>54.501174217980903</v>
      </c>
      <c r="L304" s="18">
        <f t="shared" si="4"/>
        <v>94.613526045944596</v>
      </c>
      <c r="M304" s="14"/>
      <c r="N304" s="14"/>
      <c r="O304" s="15" t="s">
        <v>15</v>
      </c>
    </row>
    <row r="305" spans="1:15" x14ac:dyDescent="0.25">
      <c r="A305" s="16">
        <v>2</v>
      </c>
      <c r="B305" s="16">
        <v>1</v>
      </c>
      <c r="C305" s="16">
        <v>500</v>
      </c>
      <c r="D305" s="16">
        <v>60</v>
      </c>
      <c r="E305" s="16">
        <v>15</v>
      </c>
      <c r="F305" s="14">
        <v>60.337690668680999</v>
      </c>
      <c r="G305" s="14">
        <v>79.605595031599904</v>
      </c>
      <c r="H305" s="14">
        <v>29.903334950223101</v>
      </c>
      <c r="I305" s="14">
        <v>29.812954160074501</v>
      </c>
      <c r="J305" s="14" t="s">
        <v>0</v>
      </c>
      <c r="K305" s="14">
        <v>36.461505917143697</v>
      </c>
      <c r="L305" s="18">
        <f t="shared" si="4"/>
        <v>94.613526045944596</v>
      </c>
      <c r="M305" s="14"/>
      <c r="N305" s="14"/>
      <c r="O305" s="15" t="s">
        <v>15</v>
      </c>
    </row>
    <row r="306" spans="1:15" x14ac:dyDescent="0.25">
      <c r="A306" s="16">
        <v>2</v>
      </c>
      <c r="B306" s="16">
        <v>1</v>
      </c>
      <c r="C306" s="16">
        <v>500</v>
      </c>
      <c r="D306" s="16">
        <v>60</v>
      </c>
      <c r="E306" s="16">
        <v>20</v>
      </c>
      <c r="F306" s="14">
        <v>45.386957396401002</v>
      </c>
      <c r="G306" s="14">
        <v>60.513241337612797</v>
      </c>
      <c r="H306" s="14">
        <v>21.1498840509052</v>
      </c>
      <c r="I306" s="14">
        <v>21.126864183084201</v>
      </c>
      <c r="J306" s="14" t="s">
        <v>0</v>
      </c>
      <c r="K306" s="14">
        <v>26.992302717541701</v>
      </c>
      <c r="L306" s="18">
        <f t="shared" si="4"/>
        <v>94.613526045944596</v>
      </c>
      <c r="M306" s="14"/>
      <c r="N306" s="14"/>
      <c r="O306" s="15" t="s">
        <v>15</v>
      </c>
    </row>
    <row r="307" spans="1:15" x14ac:dyDescent="0.25">
      <c r="A307" s="16">
        <v>2</v>
      </c>
      <c r="B307" s="16">
        <v>1</v>
      </c>
      <c r="C307" s="16">
        <v>500</v>
      </c>
      <c r="D307" s="16">
        <v>60</v>
      </c>
      <c r="E307" s="16">
        <v>25</v>
      </c>
      <c r="F307" s="14">
        <v>28.2934599683953</v>
      </c>
      <c r="G307" s="14">
        <v>36.161682045522703</v>
      </c>
      <c r="H307" s="14">
        <v>15.9124799627727</v>
      </c>
      <c r="I307" s="14">
        <v>15.9410050440422</v>
      </c>
      <c r="J307" s="14" t="s">
        <v>0</v>
      </c>
      <c r="K307" s="14">
        <v>20.879213894923002</v>
      </c>
      <c r="L307" s="18">
        <f t="shared" si="4"/>
        <v>94.613526045944596</v>
      </c>
      <c r="M307" s="14"/>
      <c r="N307" s="14"/>
      <c r="O307" s="15" t="s">
        <v>15</v>
      </c>
    </row>
    <row r="308" spans="1:15" x14ac:dyDescent="0.25">
      <c r="A308" s="16">
        <v>2</v>
      </c>
      <c r="B308" s="16">
        <v>1</v>
      </c>
      <c r="C308" s="16">
        <v>500</v>
      </c>
      <c r="D308" s="16">
        <v>60</v>
      </c>
      <c r="E308" s="16">
        <v>30</v>
      </c>
      <c r="F308" s="14">
        <v>19.516450512715299</v>
      </c>
      <c r="G308" s="14">
        <v>24.0993835714686</v>
      </c>
      <c r="H308" s="14">
        <v>12.489396233769099</v>
      </c>
      <c r="I308" s="14">
        <v>12.4502881791138</v>
      </c>
      <c r="J308" s="14" t="s">
        <v>0</v>
      </c>
      <c r="K308" s="14">
        <v>16.104457893074098</v>
      </c>
      <c r="L308" s="18">
        <f t="shared" si="4"/>
        <v>94.613526045944596</v>
      </c>
      <c r="M308" s="14"/>
      <c r="N308" s="14"/>
      <c r="O308" s="15" t="s">
        <v>15</v>
      </c>
    </row>
    <row r="309" spans="1:15" x14ac:dyDescent="0.25">
      <c r="A309" s="16">
        <v>2</v>
      </c>
      <c r="B309" s="16">
        <v>1</v>
      </c>
      <c r="C309" s="16">
        <v>500</v>
      </c>
      <c r="D309" s="16">
        <v>60</v>
      </c>
      <c r="E309" s="16">
        <v>35</v>
      </c>
      <c r="F309" s="14">
        <v>14.8895342600687</v>
      </c>
      <c r="G309" s="14">
        <v>18.105079577003998</v>
      </c>
      <c r="H309" s="14">
        <v>9.9645008166708298</v>
      </c>
      <c r="I309" s="14">
        <v>9.9644746083736102</v>
      </c>
      <c r="J309" s="14" t="s">
        <v>0</v>
      </c>
      <c r="K309" s="14">
        <v>12.970637829544501</v>
      </c>
      <c r="L309" s="18">
        <f t="shared" si="4"/>
        <v>94.613526045944596</v>
      </c>
      <c r="M309" s="14"/>
      <c r="N309" s="14"/>
      <c r="O309" s="15" t="s">
        <v>15</v>
      </c>
    </row>
    <row r="310" spans="1:15" x14ac:dyDescent="0.25">
      <c r="A310" s="16">
        <v>2</v>
      </c>
      <c r="B310" s="16">
        <v>1</v>
      </c>
      <c r="C310" s="16">
        <v>500</v>
      </c>
      <c r="D310" s="16">
        <v>60</v>
      </c>
      <c r="E310" s="16">
        <v>40</v>
      </c>
      <c r="F310" s="14">
        <v>11.6624986326394</v>
      </c>
      <c r="G310" s="14">
        <v>13.9841089815492</v>
      </c>
      <c r="H310" s="14">
        <v>8.1325459091857795</v>
      </c>
      <c r="I310" s="14">
        <v>8.1443443873696708</v>
      </c>
      <c r="J310" s="14" t="s">
        <v>0</v>
      </c>
      <c r="K310" s="14">
        <v>10.5008329512802</v>
      </c>
      <c r="L310" s="18">
        <f t="shared" si="4"/>
        <v>94.613526045944596</v>
      </c>
      <c r="M310" s="14"/>
      <c r="N310" s="14"/>
      <c r="O310" s="15" t="s">
        <v>15</v>
      </c>
    </row>
    <row r="311" spans="1:15" x14ac:dyDescent="0.25">
      <c r="A311" s="16">
        <v>2</v>
      </c>
      <c r="B311" s="16">
        <v>1</v>
      </c>
      <c r="C311" s="16">
        <v>500</v>
      </c>
      <c r="D311" s="16">
        <v>60</v>
      </c>
      <c r="E311" s="16">
        <v>45</v>
      </c>
      <c r="F311" s="14">
        <v>9.2770523653323806</v>
      </c>
      <c r="G311" s="14">
        <v>11.0520622279151</v>
      </c>
      <c r="H311" s="14">
        <v>6.5957685185609902</v>
      </c>
      <c r="I311" s="14">
        <v>6.6026492510216102</v>
      </c>
      <c r="J311" s="14" t="s">
        <v>0</v>
      </c>
      <c r="K311" s="14">
        <v>8.5298245228871306</v>
      </c>
      <c r="L311" s="18">
        <f t="shared" si="4"/>
        <v>94.613526045944596</v>
      </c>
      <c r="M311" s="14"/>
      <c r="N311" s="14"/>
      <c r="O311" s="15" t="s">
        <v>15</v>
      </c>
    </row>
    <row r="312" spans="1:15" x14ac:dyDescent="0.25">
      <c r="A312" s="16">
        <v>2</v>
      </c>
      <c r="B312" s="16">
        <v>1</v>
      </c>
      <c r="C312" s="16">
        <v>500</v>
      </c>
      <c r="D312" s="16">
        <v>60</v>
      </c>
      <c r="E312" s="16">
        <v>50</v>
      </c>
      <c r="F312" s="14">
        <v>7.3476186649957702</v>
      </c>
      <c r="G312" s="14">
        <v>8.8024736646221502</v>
      </c>
      <c r="H312" s="14">
        <v>5.1675282051496998</v>
      </c>
      <c r="I312" s="14">
        <v>5.1644632050292598</v>
      </c>
      <c r="J312" s="14" t="s">
        <v>0</v>
      </c>
      <c r="K312" s="14">
        <v>6.6133655262350697</v>
      </c>
      <c r="L312" s="18">
        <f t="shared" si="4"/>
        <v>94.613526045944596</v>
      </c>
      <c r="M312" s="14"/>
      <c r="N312" s="14"/>
      <c r="O312" s="15" t="s">
        <v>15</v>
      </c>
    </row>
    <row r="313" spans="1:15" x14ac:dyDescent="0.25">
      <c r="A313" s="16">
        <v>2</v>
      </c>
      <c r="B313" s="16">
        <v>1</v>
      </c>
      <c r="C313" s="16">
        <v>500</v>
      </c>
      <c r="D313" s="16">
        <v>60</v>
      </c>
      <c r="E313" s="16">
        <v>55</v>
      </c>
      <c r="F313" s="14">
        <v>5.3216744390071797</v>
      </c>
      <c r="G313" s="14">
        <v>6.4113179418221202</v>
      </c>
      <c r="H313" s="14">
        <v>3.7165915730525798</v>
      </c>
      <c r="I313" s="14">
        <v>3.7187855400107401</v>
      </c>
      <c r="J313" s="14" t="s">
        <v>0</v>
      </c>
      <c r="K313" s="14">
        <v>4.7611735585511896</v>
      </c>
      <c r="L313" s="18">
        <f t="shared" si="4"/>
        <v>94.613526045944596</v>
      </c>
      <c r="M313" s="14"/>
      <c r="N313" s="14"/>
      <c r="O313" s="15" t="s">
        <v>15</v>
      </c>
    </row>
    <row r="314" spans="1:15" x14ac:dyDescent="0.25">
      <c r="A314" s="16">
        <v>2</v>
      </c>
      <c r="B314" s="16">
        <v>1</v>
      </c>
      <c r="C314" s="16">
        <v>500</v>
      </c>
      <c r="D314" s="16">
        <v>90</v>
      </c>
      <c r="E314" s="16">
        <v>1</v>
      </c>
      <c r="F314" s="14">
        <v>253.19144250969401</v>
      </c>
      <c r="G314" s="14">
        <v>263.74656630372499</v>
      </c>
      <c r="H314" s="14">
        <v>252.333158955426</v>
      </c>
      <c r="I314" s="14">
        <v>252.333158955426</v>
      </c>
      <c r="J314" s="14">
        <v>179.66963629537599</v>
      </c>
      <c r="K314" s="14">
        <v>270.967607174747</v>
      </c>
      <c r="L314" s="18">
        <f t="shared" si="4"/>
        <v>94.613526045944596</v>
      </c>
      <c r="M314" s="14"/>
      <c r="N314" s="14"/>
      <c r="O314" s="15" t="s">
        <v>15</v>
      </c>
    </row>
    <row r="315" spans="1:15" x14ac:dyDescent="0.25">
      <c r="A315" s="16">
        <v>2</v>
      </c>
      <c r="B315" s="16">
        <v>1</v>
      </c>
      <c r="C315" s="16">
        <v>500</v>
      </c>
      <c r="D315" s="16">
        <v>90</v>
      </c>
      <c r="E315" s="16">
        <v>5</v>
      </c>
      <c r="F315" s="14">
        <v>103.80967504083701</v>
      </c>
      <c r="G315" s="14">
        <v>128.35782866492301</v>
      </c>
      <c r="H315" s="14">
        <v>101.764212841504</v>
      </c>
      <c r="I315" s="14">
        <v>101.764212841504</v>
      </c>
      <c r="J315" s="14">
        <v>51.940703355762601</v>
      </c>
      <c r="K315" s="14">
        <v>105.313723396361</v>
      </c>
      <c r="L315" s="18">
        <f t="shared" si="4"/>
        <v>94.613526045944596</v>
      </c>
      <c r="M315" s="14"/>
      <c r="N315" s="14"/>
      <c r="O315" s="15" t="s">
        <v>15</v>
      </c>
    </row>
    <row r="316" spans="1:15" x14ac:dyDescent="0.25">
      <c r="A316" s="16">
        <v>2</v>
      </c>
      <c r="B316" s="16">
        <v>1</v>
      </c>
      <c r="C316" s="16">
        <v>500</v>
      </c>
      <c r="D316" s="16">
        <v>90</v>
      </c>
      <c r="E316" s="16">
        <v>10</v>
      </c>
      <c r="F316" s="14">
        <v>58.614949014873602</v>
      </c>
      <c r="G316" s="14">
        <v>71.836854231929905</v>
      </c>
      <c r="H316" s="14">
        <v>54.493253886602602</v>
      </c>
      <c r="I316" s="14">
        <v>54.493253886602602</v>
      </c>
      <c r="J316" s="14">
        <v>28.9836865563977</v>
      </c>
      <c r="K316" s="14">
        <v>58.992017862383697</v>
      </c>
      <c r="L316" s="18">
        <f t="shared" si="4"/>
        <v>94.613526045944596</v>
      </c>
      <c r="M316" s="14"/>
      <c r="N316" s="14"/>
      <c r="O316" s="15" t="s">
        <v>15</v>
      </c>
    </row>
    <row r="317" spans="1:15" x14ac:dyDescent="0.25">
      <c r="A317" s="16">
        <v>2</v>
      </c>
      <c r="B317" s="16">
        <v>1</v>
      </c>
      <c r="C317" s="16">
        <v>500</v>
      </c>
      <c r="D317" s="16">
        <v>90</v>
      </c>
      <c r="E317" s="16">
        <v>15</v>
      </c>
      <c r="F317" s="14">
        <v>40.259008940622799</v>
      </c>
      <c r="G317" s="14">
        <v>49.067623693005501</v>
      </c>
      <c r="H317" s="14">
        <v>37.089159886325</v>
      </c>
      <c r="I317" s="14">
        <v>37.089159886325</v>
      </c>
      <c r="J317" s="14">
        <v>19.2744810257891</v>
      </c>
      <c r="K317" s="14">
        <v>41.371588977502</v>
      </c>
      <c r="L317" s="18">
        <f t="shared" si="4"/>
        <v>94.613526045944596</v>
      </c>
      <c r="M317" s="14"/>
      <c r="N317" s="14"/>
      <c r="O317" s="15" t="s">
        <v>15</v>
      </c>
    </row>
    <row r="318" spans="1:15" x14ac:dyDescent="0.25">
      <c r="A318" s="16">
        <v>2</v>
      </c>
      <c r="B318" s="16">
        <v>1</v>
      </c>
      <c r="C318" s="16">
        <v>500</v>
      </c>
      <c r="D318" s="16">
        <v>90</v>
      </c>
      <c r="E318" s="16">
        <v>20</v>
      </c>
      <c r="F318" s="14">
        <v>30.1113206080658</v>
      </c>
      <c r="G318" s="14">
        <v>36.490001712077301</v>
      </c>
      <c r="H318" s="14">
        <v>27.9671996579617</v>
      </c>
      <c r="I318" s="14">
        <v>27.9671996579617</v>
      </c>
      <c r="J318" s="14">
        <v>14.285181031694901</v>
      </c>
      <c r="K318" s="14">
        <v>29.8183903701945</v>
      </c>
      <c r="L318" s="18">
        <f t="shared" si="4"/>
        <v>94.613526045944596</v>
      </c>
      <c r="M318" s="14"/>
      <c r="N318" s="14"/>
      <c r="O318" s="15" t="s">
        <v>15</v>
      </c>
    </row>
    <row r="319" spans="1:15" x14ac:dyDescent="0.25">
      <c r="A319" s="16">
        <v>2</v>
      </c>
      <c r="B319" s="16">
        <v>1</v>
      </c>
      <c r="C319" s="16">
        <v>500</v>
      </c>
      <c r="D319" s="16">
        <v>90</v>
      </c>
      <c r="E319" s="16">
        <v>25</v>
      </c>
      <c r="F319" s="14">
        <v>23.769483151303099</v>
      </c>
      <c r="G319" s="14">
        <v>28.730339747071401</v>
      </c>
      <c r="H319" s="14">
        <v>22.046849216745301</v>
      </c>
      <c r="I319" s="14">
        <v>22.046849216745301</v>
      </c>
      <c r="J319" s="14">
        <v>11.1237367345169</v>
      </c>
      <c r="K319" s="14">
        <v>23.594710105623101</v>
      </c>
      <c r="L319" s="18">
        <f t="shared" si="4"/>
        <v>94.613526045944596</v>
      </c>
      <c r="M319" s="14"/>
      <c r="N319" s="14"/>
      <c r="O319" s="15" t="s">
        <v>15</v>
      </c>
    </row>
    <row r="320" spans="1:15" x14ac:dyDescent="0.25">
      <c r="A320" s="16">
        <v>2</v>
      </c>
      <c r="B320" s="16">
        <v>1</v>
      </c>
      <c r="C320" s="16">
        <v>500</v>
      </c>
      <c r="D320" s="16">
        <v>90</v>
      </c>
      <c r="E320" s="16">
        <v>30</v>
      </c>
      <c r="F320" s="14">
        <v>19.185103846581001</v>
      </c>
      <c r="G320" s="14">
        <v>23.302953824440099</v>
      </c>
      <c r="H320" s="14">
        <v>17.529387715763299</v>
      </c>
      <c r="I320" s="14">
        <v>17.529387715763299</v>
      </c>
      <c r="J320" s="14">
        <v>8.98166971438744</v>
      </c>
      <c r="K320" s="14">
        <v>19.167538994238701</v>
      </c>
      <c r="L320" s="18">
        <f t="shared" si="4"/>
        <v>94.613526045944596</v>
      </c>
      <c r="M320" s="14"/>
      <c r="N320" s="14"/>
      <c r="O320" s="15" t="s">
        <v>15</v>
      </c>
    </row>
    <row r="321" spans="1:15" x14ac:dyDescent="0.25">
      <c r="A321" s="16">
        <v>2</v>
      </c>
      <c r="B321" s="16">
        <v>1</v>
      </c>
      <c r="C321" s="16">
        <v>500</v>
      </c>
      <c r="D321" s="16">
        <v>90</v>
      </c>
      <c r="E321" s="16">
        <v>35</v>
      </c>
      <c r="F321" s="14">
        <v>15.649442153510501</v>
      </c>
      <c r="G321" s="14">
        <v>19.098534936896002</v>
      </c>
      <c r="H321" s="14">
        <v>14.127198896805901</v>
      </c>
      <c r="I321" s="14">
        <v>14.127198896805901</v>
      </c>
      <c r="J321" s="14">
        <v>7.3096149364908598</v>
      </c>
      <c r="K321" s="14">
        <v>15.4490034658483</v>
      </c>
      <c r="L321" s="18">
        <f t="shared" si="4"/>
        <v>94.613526045944596</v>
      </c>
      <c r="M321" s="14"/>
      <c r="N321" s="14"/>
      <c r="O321" s="15" t="s">
        <v>15</v>
      </c>
    </row>
    <row r="322" spans="1:15" x14ac:dyDescent="0.25">
      <c r="A322" s="16">
        <v>2</v>
      </c>
      <c r="B322" s="16">
        <v>1</v>
      </c>
      <c r="C322" s="16">
        <v>500</v>
      </c>
      <c r="D322" s="16">
        <v>90</v>
      </c>
      <c r="E322" s="16">
        <v>40</v>
      </c>
      <c r="F322" s="14">
        <v>12.747774376104999</v>
      </c>
      <c r="G322" s="14">
        <v>15.5329547853494</v>
      </c>
      <c r="H322" s="14">
        <v>11.624777977220701</v>
      </c>
      <c r="I322" s="14">
        <v>11.624777977220701</v>
      </c>
      <c r="J322" s="14">
        <v>5.8069640988245599</v>
      </c>
      <c r="K322" s="14">
        <v>12.4730020253528</v>
      </c>
      <c r="L322" s="18">
        <f t="shared" si="4"/>
        <v>94.613526045944596</v>
      </c>
      <c r="M322" s="14"/>
      <c r="N322" s="14"/>
      <c r="O322" s="15" t="s">
        <v>15</v>
      </c>
    </row>
    <row r="323" spans="1:15" x14ac:dyDescent="0.25">
      <c r="A323" s="16">
        <v>2</v>
      </c>
      <c r="B323" s="16">
        <v>1</v>
      </c>
      <c r="C323" s="16">
        <v>500</v>
      </c>
      <c r="D323" s="16">
        <v>90</v>
      </c>
      <c r="E323" s="16">
        <v>45</v>
      </c>
      <c r="F323" s="14">
        <v>10.297003435837301</v>
      </c>
      <c r="G323" s="14">
        <v>12.568065427698899</v>
      </c>
      <c r="H323" s="14">
        <v>9.3848894149454303</v>
      </c>
      <c r="I323" s="14">
        <v>9.3848894149454392</v>
      </c>
      <c r="J323" s="14">
        <v>4.6269366037574402</v>
      </c>
      <c r="K323" s="14">
        <v>10.311584522149699</v>
      </c>
      <c r="L323" s="18">
        <f t="shared" ref="L323:L386" si="5">2*PI()*SQRT((6378000+1000*C323)^3/398600000000000)/60</f>
        <v>94.613526045944596</v>
      </c>
      <c r="M323" s="14"/>
      <c r="N323" s="14"/>
      <c r="O323" s="15" t="s">
        <v>15</v>
      </c>
    </row>
    <row r="324" spans="1:15" x14ac:dyDescent="0.25">
      <c r="A324" s="16">
        <v>2</v>
      </c>
      <c r="B324" s="16">
        <v>1</v>
      </c>
      <c r="C324" s="16">
        <v>500</v>
      </c>
      <c r="D324" s="16">
        <v>90</v>
      </c>
      <c r="E324" s="16">
        <v>50</v>
      </c>
      <c r="F324" s="14">
        <v>8.03422994589776</v>
      </c>
      <c r="G324" s="14">
        <v>9.8492130222208001</v>
      </c>
      <c r="H324" s="14">
        <v>7.3083285153639199</v>
      </c>
      <c r="I324" s="14">
        <v>7.3083285153639199</v>
      </c>
      <c r="J324" s="14">
        <v>3.5835951829571902</v>
      </c>
      <c r="K324" s="14">
        <v>8.0649023429020303</v>
      </c>
      <c r="L324" s="18">
        <f t="shared" si="5"/>
        <v>94.613526045944596</v>
      </c>
      <c r="M324" s="14"/>
      <c r="N324" s="14"/>
      <c r="O324" s="15" t="s">
        <v>15</v>
      </c>
    </row>
    <row r="325" spans="1:15" x14ac:dyDescent="0.25">
      <c r="A325" s="16">
        <v>2</v>
      </c>
      <c r="B325" s="16">
        <v>1</v>
      </c>
      <c r="C325" s="16">
        <v>500</v>
      </c>
      <c r="D325" s="16">
        <v>90</v>
      </c>
      <c r="E325" s="16">
        <v>55</v>
      </c>
      <c r="F325" s="14">
        <v>5.82136034290889</v>
      </c>
      <c r="G325" s="14">
        <v>7.1974085408357702</v>
      </c>
      <c r="H325" s="14">
        <v>5.2649321235814401</v>
      </c>
      <c r="I325" s="14">
        <v>5.2649321235814401</v>
      </c>
      <c r="J325" s="14">
        <v>2.5401974730081802</v>
      </c>
      <c r="K325" s="14">
        <v>5.7886063963648899</v>
      </c>
      <c r="L325" s="18">
        <f t="shared" si="5"/>
        <v>94.613526045944596</v>
      </c>
      <c r="M325" s="14"/>
      <c r="N325" s="14"/>
      <c r="O325" s="15" t="s">
        <v>15</v>
      </c>
    </row>
    <row r="326" spans="1:15" x14ac:dyDescent="0.25">
      <c r="A326" s="16">
        <v>2</v>
      </c>
      <c r="B326" s="16">
        <v>1</v>
      </c>
      <c r="C326" s="16">
        <v>500</v>
      </c>
      <c r="D326" s="16">
        <v>12345</v>
      </c>
      <c r="E326" s="16">
        <v>1</v>
      </c>
      <c r="F326" s="14">
        <v>300.13232974646502</v>
      </c>
      <c r="G326" s="14">
        <v>308.91129719903</v>
      </c>
      <c r="H326" s="14">
        <v>282.92846166984299</v>
      </c>
      <c r="I326" s="14">
        <v>282.92846166984299</v>
      </c>
      <c r="J326" s="14">
        <v>253.525599711296</v>
      </c>
      <c r="K326" s="14">
        <v>286.96764099314498</v>
      </c>
      <c r="L326" s="18">
        <f t="shared" si="5"/>
        <v>94.613526045944596</v>
      </c>
      <c r="M326" s="14"/>
      <c r="N326" s="14"/>
      <c r="O326" s="15" t="s">
        <v>15</v>
      </c>
    </row>
    <row r="327" spans="1:15" x14ac:dyDescent="0.25">
      <c r="A327" s="16">
        <v>2</v>
      </c>
      <c r="B327" s="16">
        <v>1</v>
      </c>
      <c r="C327" s="16">
        <v>500</v>
      </c>
      <c r="D327" s="16">
        <v>12345</v>
      </c>
      <c r="E327" s="16">
        <v>5</v>
      </c>
      <c r="F327" s="14">
        <v>167.47149485838099</v>
      </c>
      <c r="G327" s="14">
        <v>217.763989488531</v>
      </c>
      <c r="H327" s="14">
        <v>135.14076976549899</v>
      </c>
      <c r="I327" s="14">
        <v>135.14076976549899</v>
      </c>
      <c r="J327" s="14">
        <v>74.315181180127396</v>
      </c>
      <c r="K327" s="14">
        <v>153.417467233671</v>
      </c>
      <c r="L327" s="18">
        <f t="shared" si="5"/>
        <v>94.613526045944596</v>
      </c>
      <c r="M327" s="14"/>
      <c r="N327" s="14"/>
      <c r="O327" s="15" t="s">
        <v>15</v>
      </c>
    </row>
    <row r="328" spans="1:15" x14ac:dyDescent="0.25">
      <c r="A328" s="16">
        <v>2</v>
      </c>
      <c r="B328" s="16">
        <v>1</v>
      </c>
      <c r="C328" s="16">
        <v>500</v>
      </c>
      <c r="D328" s="16">
        <v>12345</v>
      </c>
      <c r="E328" s="16">
        <v>10</v>
      </c>
      <c r="F328" s="14">
        <v>94.484678768086098</v>
      </c>
      <c r="G328" s="14">
        <v>131.36968249732601</v>
      </c>
      <c r="H328" s="14">
        <v>53.402016515358902</v>
      </c>
      <c r="I328" s="14">
        <v>53.402016515359598</v>
      </c>
      <c r="J328" s="14">
        <v>51.661604227225503</v>
      </c>
      <c r="K328" s="14">
        <v>57.736126822508403</v>
      </c>
      <c r="L328" s="18">
        <f t="shared" si="5"/>
        <v>94.613526045944596</v>
      </c>
      <c r="M328" s="14"/>
      <c r="N328" s="14"/>
      <c r="O328" s="15" t="s">
        <v>15</v>
      </c>
    </row>
    <row r="329" spans="1:15" x14ac:dyDescent="0.25">
      <c r="A329" s="16">
        <v>2</v>
      </c>
      <c r="B329" s="16">
        <v>1</v>
      </c>
      <c r="C329" s="16">
        <v>500</v>
      </c>
      <c r="D329" s="16">
        <v>12345</v>
      </c>
      <c r="E329" s="16">
        <v>15</v>
      </c>
      <c r="F329" s="14">
        <v>44.549210851505599</v>
      </c>
      <c r="G329" s="14">
        <v>49.657459673045999</v>
      </c>
      <c r="H329" s="14">
        <v>37.375623636855003</v>
      </c>
      <c r="I329" s="14">
        <v>37.375623636855003</v>
      </c>
      <c r="J329" s="14">
        <v>41.991820202247702</v>
      </c>
      <c r="K329" s="14">
        <v>40.7896820139756</v>
      </c>
      <c r="L329" s="18">
        <f t="shared" si="5"/>
        <v>94.613526045944596</v>
      </c>
      <c r="M329" s="14"/>
      <c r="N329" s="14"/>
      <c r="O329" s="15" t="s">
        <v>15</v>
      </c>
    </row>
    <row r="330" spans="1:15" x14ac:dyDescent="0.25">
      <c r="A330" s="16">
        <v>2</v>
      </c>
      <c r="B330" s="16">
        <v>1</v>
      </c>
      <c r="C330" s="16">
        <v>500</v>
      </c>
      <c r="D330" s="16">
        <v>12345</v>
      </c>
      <c r="E330" s="16">
        <v>20</v>
      </c>
      <c r="F330" s="14">
        <v>31.7848283449012</v>
      </c>
      <c r="G330" s="14">
        <v>38.853654283993897</v>
      </c>
      <c r="H330" s="14">
        <v>27.5058077958175</v>
      </c>
      <c r="I330" s="14">
        <v>27.5058077958175</v>
      </c>
      <c r="J330" s="14">
        <v>16.9870620240881</v>
      </c>
      <c r="K330" s="14">
        <v>29.787881382368798</v>
      </c>
      <c r="L330" s="18">
        <f t="shared" si="5"/>
        <v>94.613526045944596</v>
      </c>
      <c r="M330" s="14"/>
      <c r="N330" s="14"/>
      <c r="O330" s="15" t="s">
        <v>15</v>
      </c>
    </row>
    <row r="331" spans="1:15" x14ac:dyDescent="0.25">
      <c r="A331" s="16">
        <v>2</v>
      </c>
      <c r="B331" s="16">
        <v>1</v>
      </c>
      <c r="C331" s="16">
        <v>500</v>
      </c>
      <c r="D331" s="16">
        <v>12345</v>
      </c>
      <c r="E331" s="16">
        <v>25</v>
      </c>
      <c r="F331" s="14">
        <v>23.682744808261099</v>
      </c>
      <c r="G331" s="14">
        <v>28.137913141466999</v>
      </c>
      <c r="H331" s="14">
        <v>21.334218201693201</v>
      </c>
      <c r="I331" s="14">
        <v>21.334218201693101</v>
      </c>
      <c r="J331" s="14">
        <v>13.8217134956504</v>
      </c>
      <c r="K331" s="14">
        <v>23.6534005898666</v>
      </c>
      <c r="L331" s="18">
        <f t="shared" si="5"/>
        <v>94.613526045944596</v>
      </c>
      <c r="M331" s="14"/>
      <c r="N331" s="14"/>
      <c r="O331" s="15" t="s">
        <v>15</v>
      </c>
    </row>
    <row r="332" spans="1:15" x14ac:dyDescent="0.25">
      <c r="A332" s="16">
        <v>2</v>
      </c>
      <c r="B332" s="16">
        <v>1</v>
      </c>
      <c r="C332" s="16">
        <v>500</v>
      </c>
      <c r="D332" s="16">
        <v>12345</v>
      </c>
      <c r="E332" s="16">
        <v>30</v>
      </c>
      <c r="F332" s="14">
        <v>19.765732610708401</v>
      </c>
      <c r="G332" s="14">
        <v>23.653893941092999</v>
      </c>
      <c r="H332" s="14">
        <v>17.265875243684601</v>
      </c>
      <c r="I332" s="14">
        <v>17.265875243684601</v>
      </c>
      <c r="J332" s="14">
        <v>11.7093051841837</v>
      </c>
      <c r="K332" s="14">
        <v>18.211077917655601</v>
      </c>
      <c r="L332" s="18">
        <f t="shared" si="5"/>
        <v>94.613526045944596</v>
      </c>
      <c r="M332" s="14"/>
      <c r="N332" s="14"/>
      <c r="O332" s="15" t="s">
        <v>15</v>
      </c>
    </row>
    <row r="333" spans="1:15" x14ac:dyDescent="0.25">
      <c r="A333" s="16">
        <v>2</v>
      </c>
      <c r="B333" s="16">
        <v>1</v>
      </c>
      <c r="C333" s="16">
        <v>500</v>
      </c>
      <c r="D333" s="16">
        <v>12345</v>
      </c>
      <c r="E333" s="16">
        <v>35</v>
      </c>
      <c r="F333" s="14">
        <v>15.854635339271899</v>
      </c>
      <c r="G333" s="14">
        <v>18.730480830014599</v>
      </c>
      <c r="H333" s="14">
        <v>13.8413710960267</v>
      </c>
      <c r="I333" s="14">
        <v>13.8413710960267</v>
      </c>
      <c r="J333" s="14">
        <v>10.097330092716801</v>
      </c>
      <c r="K333" s="14">
        <v>15.2066219939909</v>
      </c>
      <c r="L333" s="18">
        <f t="shared" si="5"/>
        <v>94.613526045944596</v>
      </c>
      <c r="M333" s="14"/>
      <c r="N333" s="14"/>
      <c r="O333" s="15" t="s">
        <v>15</v>
      </c>
    </row>
    <row r="334" spans="1:15" x14ac:dyDescent="0.25">
      <c r="A334" s="16">
        <v>2</v>
      </c>
      <c r="B334" s="16">
        <v>1</v>
      </c>
      <c r="C334" s="16">
        <v>500</v>
      </c>
      <c r="D334" s="16">
        <v>12345</v>
      </c>
      <c r="E334" s="16">
        <v>40</v>
      </c>
      <c r="F334" s="14">
        <v>13.299622066654599</v>
      </c>
      <c r="G334" s="14">
        <v>15.7507284981222</v>
      </c>
      <c r="H334" s="14">
        <v>11.2549842470071</v>
      </c>
      <c r="I334" s="14">
        <v>11.2549842470071</v>
      </c>
      <c r="J334" s="14">
        <v>8.9457418147290593</v>
      </c>
      <c r="K334" s="14">
        <v>12.377325267074401</v>
      </c>
      <c r="L334" s="18">
        <f t="shared" si="5"/>
        <v>94.613526045944596</v>
      </c>
      <c r="M334" s="14"/>
      <c r="N334" s="14"/>
      <c r="O334" s="15" t="s">
        <v>15</v>
      </c>
    </row>
    <row r="335" spans="1:15" x14ac:dyDescent="0.25">
      <c r="A335" s="16">
        <v>2</v>
      </c>
      <c r="B335" s="16">
        <v>1</v>
      </c>
      <c r="C335" s="16">
        <v>500</v>
      </c>
      <c r="D335" s="16">
        <v>12345</v>
      </c>
      <c r="E335" s="16">
        <v>45</v>
      </c>
      <c r="F335" s="14">
        <v>10.7986570882595</v>
      </c>
      <c r="G335" s="14">
        <v>12.6538663132319</v>
      </c>
      <c r="H335" s="14">
        <v>9.1178711394505605</v>
      </c>
      <c r="I335" s="14">
        <v>9.1178711394516494</v>
      </c>
      <c r="J335" s="14">
        <v>7.7556261879284998</v>
      </c>
      <c r="K335" s="14">
        <v>10.0001192929506</v>
      </c>
      <c r="L335" s="18">
        <f t="shared" si="5"/>
        <v>94.613526045944596</v>
      </c>
      <c r="M335" s="14"/>
      <c r="N335" s="14"/>
      <c r="O335" s="15" t="s">
        <v>15</v>
      </c>
    </row>
    <row r="336" spans="1:15" x14ac:dyDescent="0.25">
      <c r="A336" s="16">
        <v>2</v>
      </c>
      <c r="B336" s="16">
        <v>1</v>
      </c>
      <c r="C336" s="16">
        <v>500</v>
      </c>
      <c r="D336" s="16">
        <v>12345</v>
      </c>
      <c r="E336" s="16">
        <v>50</v>
      </c>
      <c r="F336" s="14">
        <v>8.5300656197789699</v>
      </c>
      <c r="G336" s="14">
        <v>9.8375213668842498</v>
      </c>
      <c r="H336" s="14">
        <v>7.1249332399518099</v>
      </c>
      <c r="I336" s="14">
        <v>7.1249332399513303</v>
      </c>
      <c r="J336" s="14">
        <v>6.8246912054439202</v>
      </c>
      <c r="K336" s="14">
        <v>7.7007419924442901</v>
      </c>
      <c r="L336" s="18">
        <f t="shared" si="5"/>
        <v>94.613526045944596</v>
      </c>
      <c r="M336" s="14"/>
      <c r="N336" s="14"/>
      <c r="O336" s="15" t="s">
        <v>15</v>
      </c>
    </row>
    <row r="337" spans="1:15" x14ac:dyDescent="0.25">
      <c r="A337" s="16">
        <v>2</v>
      </c>
      <c r="B337" s="16">
        <v>1</v>
      </c>
      <c r="C337" s="16">
        <v>500</v>
      </c>
      <c r="D337" s="16">
        <v>12345</v>
      </c>
      <c r="E337" s="16">
        <v>55</v>
      </c>
      <c r="F337" s="14">
        <v>5.70405893425042</v>
      </c>
      <c r="G337" s="14">
        <v>7.0838718262502498</v>
      </c>
      <c r="H337" s="14">
        <v>5.1253270700178497</v>
      </c>
      <c r="I337" s="14">
        <v>5.1253270700178897</v>
      </c>
      <c r="J337" s="14">
        <v>2.40948426558161</v>
      </c>
      <c r="K337" s="14">
        <v>5.5360689896417803</v>
      </c>
      <c r="L337" s="18">
        <f t="shared" si="5"/>
        <v>94.613526045944596</v>
      </c>
      <c r="M337" s="14"/>
      <c r="N337" s="14"/>
      <c r="O337" s="15" t="s">
        <v>15</v>
      </c>
    </row>
    <row r="338" spans="1:15" x14ac:dyDescent="0.25">
      <c r="A338" s="16">
        <v>2</v>
      </c>
      <c r="B338" s="16">
        <v>1</v>
      </c>
      <c r="C338" s="16">
        <v>600</v>
      </c>
      <c r="D338" s="16">
        <v>30</v>
      </c>
      <c r="E338" s="16">
        <v>1</v>
      </c>
      <c r="F338" s="14">
        <v>189.348269159068</v>
      </c>
      <c r="G338" s="14">
        <v>179.044149438902</v>
      </c>
      <c r="H338" s="14" t="s">
        <v>0</v>
      </c>
      <c r="I338" s="14" t="s">
        <v>0</v>
      </c>
      <c r="J338" s="14" t="s">
        <v>0</v>
      </c>
      <c r="K338" s="14">
        <v>136.888357296024</v>
      </c>
      <c r="L338" s="18">
        <f t="shared" si="5"/>
        <v>96.68440267460123</v>
      </c>
      <c r="M338" s="14"/>
      <c r="N338" s="14"/>
      <c r="O338" s="15" t="s">
        <v>15</v>
      </c>
    </row>
    <row r="339" spans="1:15" x14ac:dyDescent="0.25">
      <c r="A339" s="16">
        <v>2</v>
      </c>
      <c r="B339" s="16">
        <v>1</v>
      </c>
      <c r="C339" s="16">
        <v>600</v>
      </c>
      <c r="D339" s="16">
        <v>30</v>
      </c>
      <c r="E339" s="16">
        <v>5</v>
      </c>
      <c r="F339" s="14">
        <v>54.883952287766803</v>
      </c>
      <c r="G339" s="14">
        <v>56.2738574573983</v>
      </c>
      <c r="H339" s="14" t="s">
        <v>0</v>
      </c>
      <c r="I339" s="14" t="s">
        <v>0</v>
      </c>
      <c r="J339" s="14" t="s">
        <v>0</v>
      </c>
      <c r="K339" s="14">
        <v>35.509772601736103</v>
      </c>
      <c r="L339" s="18">
        <f t="shared" si="5"/>
        <v>96.68440267460123</v>
      </c>
      <c r="M339" s="14"/>
      <c r="N339" s="14"/>
      <c r="O339" s="15" t="s">
        <v>15</v>
      </c>
    </row>
    <row r="340" spans="1:15" x14ac:dyDescent="0.25">
      <c r="A340" s="16">
        <v>2</v>
      </c>
      <c r="B340" s="16">
        <v>1</v>
      </c>
      <c r="C340" s="16">
        <v>600</v>
      </c>
      <c r="D340" s="16">
        <v>30</v>
      </c>
      <c r="E340" s="16">
        <v>10</v>
      </c>
      <c r="F340" s="14">
        <v>29.069996774514301</v>
      </c>
      <c r="G340" s="14">
        <v>29.179145517348601</v>
      </c>
      <c r="H340" s="14" t="s">
        <v>0</v>
      </c>
      <c r="I340" s="14" t="s">
        <v>0</v>
      </c>
      <c r="J340" s="14" t="s">
        <v>0</v>
      </c>
      <c r="K340" s="14">
        <v>17.184379647326502</v>
      </c>
      <c r="L340" s="18">
        <f t="shared" si="5"/>
        <v>96.68440267460123</v>
      </c>
      <c r="M340" s="14"/>
      <c r="N340" s="14"/>
      <c r="O340" s="15" t="s">
        <v>15</v>
      </c>
    </row>
    <row r="341" spans="1:15" x14ac:dyDescent="0.25">
      <c r="A341" s="16">
        <v>2</v>
      </c>
      <c r="B341" s="16">
        <v>1</v>
      </c>
      <c r="C341" s="16">
        <v>600</v>
      </c>
      <c r="D341" s="16">
        <v>30</v>
      </c>
      <c r="E341" s="16">
        <v>15</v>
      </c>
      <c r="F341" s="14">
        <v>19.5092425151899</v>
      </c>
      <c r="G341" s="14">
        <v>19.469838059802399</v>
      </c>
      <c r="H341" s="14" t="s">
        <v>0</v>
      </c>
      <c r="I341" s="14" t="s">
        <v>0</v>
      </c>
      <c r="J341" s="14" t="s">
        <v>0</v>
      </c>
      <c r="K341" s="14">
        <v>11.489838391151199</v>
      </c>
      <c r="L341" s="18">
        <f t="shared" si="5"/>
        <v>96.68440267460123</v>
      </c>
      <c r="M341" s="14"/>
      <c r="N341" s="14"/>
      <c r="O341" s="15" t="s">
        <v>15</v>
      </c>
    </row>
    <row r="342" spans="1:15" x14ac:dyDescent="0.25">
      <c r="A342" s="16">
        <v>2</v>
      </c>
      <c r="B342" s="16">
        <v>1</v>
      </c>
      <c r="C342" s="16">
        <v>600</v>
      </c>
      <c r="D342" s="16">
        <v>30</v>
      </c>
      <c r="E342" s="16">
        <v>20</v>
      </c>
      <c r="F342" s="14">
        <v>14.420123449729401</v>
      </c>
      <c r="G342" s="14">
        <v>14.3704576012789</v>
      </c>
      <c r="H342" s="14" t="s">
        <v>0</v>
      </c>
      <c r="I342" s="14" t="s">
        <v>0</v>
      </c>
      <c r="J342" s="14" t="s">
        <v>0</v>
      </c>
      <c r="K342" s="14">
        <v>8.2311461842729301</v>
      </c>
      <c r="L342" s="18">
        <f t="shared" si="5"/>
        <v>96.68440267460123</v>
      </c>
      <c r="M342" s="14"/>
      <c r="N342" s="14"/>
      <c r="O342" s="15" t="s">
        <v>15</v>
      </c>
    </row>
    <row r="343" spans="1:15" x14ac:dyDescent="0.25">
      <c r="A343" s="16">
        <v>2</v>
      </c>
      <c r="B343" s="16">
        <v>1</v>
      </c>
      <c r="C343" s="16">
        <v>600</v>
      </c>
      <c r="D343" s="16">
        <v>30</v>
      </c>
      <c r="E343" s="16">
        <v>25</v>
      </c>
      <c r="F343" s="14">
        <v>11.1513346067588</v>
      </c>
      <c r="G343" s="14">
        <v>11.1018398877337</v>
      </c>
      <c r="H343" s="14" t="s">
        <v>0</v>
      </c>
      <c r="I343" s="14" t="s">
        <v>0</v>
      </c>
      <c r="J343" s="14" t="s">
        <v>0</v>
      </c>
      <c r="K343" s="14">
        <v>6.1256009019165996</v>
      </c>
      <c r="L343" s="18">
        <f t="shared" si="5"/>
        <v>96.68440267460123</v>
      </c>
      <c r="M343" s="14"/>
      <c r="N343" s="14"/>
      <c r="O343" s="15" t="s">
        <v>15</v>
      </c>
    </row>
    <row r="344" spans="1:15" x14ac:dyDescent="0.25">
      <c r="A344" s="16">
        <v>2</v>
      </c>
      <c r="B344" s="16">
        <v>1</v>
      </c>
      <c r="C344" s="16">
        <v>600</v>
      </c>
      <c r="D344" s="16">
        <v>30</v>
      </c>
      <c r="E344" s="16">
        <v>30</v>
      </c>
      <c r="F344" s="14">
        <v>8.7930685853857202</v>
      </c>
      <c r="G344" s="14">
        <v>8.74785726871675</v>
      </c>
      <c r="H344" s="14" t="s">
        <v>0</v>
      </c>
      <c r="I344" s="14" t="s">
        <v>0</v>
      </c>
      <c r="J344" s="14" t="s">
        <v>0</v>
      </c>
      <c r="K344" s="14">
        <v>4.4328327721633203</v>
      </c>
      <c r="L344" s="18">
        <f t="shared" si="5"/>
        <v>96.68440267460123</v>
      </c>
      <c r="M344" s="14"/>
      <c r="N344" s="14"/>
      <c r="O344" s="15" t="s">
        <v>15</v>
      </c>
    </row>
    <row r="345" spans="1:15" x14ac:dyDescent="0.25">
      <c r="A345" s="16">
        <v>2</v>
      </c>
      <c r="B345" s="16">
        <v>1</v>
      </c>
      <c r="C345" s="16">
        <v>600</v>
      </c>
      <c r="D345" s="16">
        <v>30</v>
      </c>
      <c r="E345" s="16">
        <v>35</v>
      </c>
      <c r="F345" s="14">
        <v>7.0460313289340499</v>
      </c>
      <c r="G345" s="14">
        <v>7.0017398279718304</v>
      </c>
      <c r="H345" s="14" t="s">
        <v>0</v>
      </c>
      <c r="I345" s="14" t="s">
        <v>0</v>
      </c>
      <c r="J345" s="14" t="s">
        <v>0</v>
      </c>
      <c r="K345" s="14">
        <v>3.3882858398016298</v>
      </c>
      <c r="L345" s="18">
        <f t="shared" si="5"/>
        <v>96.68440267460123</v>
      </c>
      <c r="M345" s="14"/>
      <c r="N345" s="14"/>
      <c r="O345" s="15" t="s">
        <v>15</v>
      </c>
    </row>
    <row r="346" spans="1:15" x14ac:dyDescent="0.25">
      <c r="A346" s="16">
        <v>2</v>
      </c>
      <c r="B346" s="16">
        <v>1</v>
      </c>
      <c r="C346" s="16">
        <v>600</v>
      </c>
      <c r="D346" s="16">
        <v>30</v>
      </c>
      <c r="E346" s="16">
        <v>40</v>
      </c>
      <c r="F346" s="14">
        <v>5.7450176374749597</v>
      </c>
      <c r="G346" s="14">
        <v>5.7050730307347299</v>
      </c>
      <c r="H346" s="14" t="s">
        <v>0</v>
      </c>
      <c r="I346" s="14" t="s">
        <v>0</v>
      </c>
      <c r="J346" s="14" t="s">
        <v>0</v>
      </c>
      <c r="K346" s="14">
        <v>3.1565882264742098</v>
      </c>
      <c r="L346" s="18">
        <f t="shared" si="5"/>
        <v>96.68440267460123</v>
      </c>
      <c r="M346" s="14"/>
      <c r="N346" s="14"/>
      <c r="O346" s="15" t="s">
        <v>15</v>
      </c>
    </row>
    <row r="347" spans="1:15" x14ac:dyDescent="0.25">
      <c r="A347" s="16">
        <v>2</v>
      </c>
      <c r="B347" s="16">
        <v>1</v>
      </c>
      <c r="C347" s="16">
        <v>600</v>
      </c>
      <c r="D347" s="16">
        <v>30</v>
      </c>
      <c r="E347" s="16">
        <v>45</v>
      </c>
      <c r="F347" s="14">
        <v>4.6124621433807702</v>
      </c>
      <c r="G347" s="14">
        <v>4.5877863142806596</v>
      </c>
      <c r="H347" s="14" t="s">
        <v>0</v>
      </c>
      <c r="I347" s="14" t="s">
        <v>0</v>
      </c>
      <c r="J347" s="14" t="s">
        <v>0</v>
      </c>
      <c r="K347" s="14">
        <v>2.9150169055453499</v>
      </c>
      <c r="L347" s="18">
        <f t="shared" si="5"/>
        <v>96.68440267460123</v>
      </c>
      <c r="M347" s="14"/>
      <c r="N347" s="14"/>
      <c r="O347" s="15" t="s">
        <v>15</v>
      </c>
    </row>
    <row r="348" spans="1:15" x14ac:dyDescent="0.25">
      <c r="A348" s="16">
        <v>2</v>
      </c>
      <c r="B348" s="16">
        <v>1</v>
      </c>
      <c r="C348" s="16">
        <v>600</v>
      </c>
      <c r="D348" s="16">
        <v>30</v>
      </c>
      <c r="E348" s="16">
        <v>50</v>
      </c>
      <c r="F348" s="14">
        <v>3.5442124719814201</v>
      </c>
      <c r="G348" s="14">
        <v>3.5335481403469098</v>
      </c>
      <c r="H348" s="14" t="s">
        <v>0</v>
      </c>
      <c r="I348" s="14" t="s">
        <v>0</v>
      </c>
      <c r="J348" s="14" t="s">
        <v>0</v>
      </c>
      <c r="K348" s="14">
        <v>2.6224329625169398</v>
      </c>
      <c r="L348" s="18">
        <f t="shared" si="5"/>
        <v>96.68440267460123</v>
      </c>
      <c r="M348" s="14"/>
      <c r="N348" s="14"/>
      <c r="O348" s="15" t="s">
        <v>15</v>
      </c>
    </row>
    <row r="349" spans="1:15" x14ac:dyDescent="0.25">
      <c r="A349" s="16">
        <v>2</v>
      </c>
      <c r="B349" s="16">
        <v>1</v>
      </c>
      <c r="C349" s="16">
        <v>600</v>
      </c>
      <c r="D349" s="16">
        <v>30</v>
      </c>
      <c r="E349" s="16">
        <v>55</v>
      </c>
      <c r="F349" s="14">
        <v>2.34180440590809</v>
      </c>
      <c r="G349" s="14">
        <v>2.3465608221218002</v>
      </c>
      <c r="H349" s="14" t="s">
        <v>0</v>
      </c>
      <c r="I349" s="14" t="s">
        <v>0</v>
      </c>
      <c r="J349" s="14" t="s">
        <v>0</v>
      </c>
      <c r="K349" s="14">
        <v>2.2058982417483</v>
      </c>
      <c r="L349" s="18">
        <f t="shared" si="5"/>
        <v>96.68440267460123</v>
      </c>
      <c r="M349" s="14"/>
      <c r="N349" s="14"/>
      <c r="O349" s="15" t="s">
        <v>15</v>
      </c>
    </row>
    <row r="350" spans="1:15" x14ac:dyDescent="0.25">
      <c r="A350" s="16">
        <v>2</v>
      </c>
      <c r="B350" s="16">
        <v>1</v>
      </c>
      <c r="C350" s="16">
        <v>600</v>
      </c>
      <c r="D350" s="16">
        <v>60</v>
      </c>
      <c r="E350" s="16">
        <v>1</v>
      </c>
      <c r="F350" s="14">
        <v>233.60126465854199</v>
      </c>
      <c r="G350" s="14">
        <v>252.42926361478601</v>
      </c>
      <c r="H350" s="14">
        <v>200.13297469839799</v>
      </c>
      <c r="I350" s="14">
        <v>200.399642061289</v>
      </c>
      <c r="J350" s="14" t="s">
        <v>0</v>
      </c>
      <c r="K350" s="14">
        <v>225.806162831422</v>
      </c>
      <c r="L350" s="18">
        <f t="shared" si="5"/>
        <v>96.68440267460123</v>
      </c>
      <c r="M350" s="14"/>
      <c r="N350" s="14"/>
      <c r="O350" s="15" t="s">
        <v>15</v>
      </c>
    </row>
    <row r="351" spans="1:15" x14ac:dyDescent="0.25">
      <c r="A351" s="16">
        <v>2</v>
      </c>
      <c r="B351" s="16">
        <v>1</v>
      </c>
      <c r="C351" s="16">
        <v>600</v>
      </c>
      <c r="D351" s="16">
        <v>60</v>
      </c>
      <c r="E351" s="16">
        <v>5</v>
      </c>
      <c r="F351" s="14">
        <v>84.828059542606297</v>
      </c>
      <c r="G351" s="14">
        <v>104.670017915728</v>
      </c>
      <c r="H351" s="14">
        <v>64.396247779662701</v>
      </c>
      <c r="I351" s="14">
        <v>64.182911627256701</v>
      </c>
      <c r="J351" s="14" t="s">
        <v>0</v>
      </c>
      <c r="K351" s="14">
        <v>84.177327077713201</v>
      </c>
      <c r="L351" s="18">
        <f t="shared" si="5"/>
        <v>96.68440267460123</v>
      </c>
      <c r="M351" s="14"/>
      <c r="N351" s="14"/>
      <c r="O351" s="15" t="s">
        <v>15</v>
      </c>
    </row>
    <row r="352" spans="1:15" x14ac:dyDescent="0.25">
      <c r="A352" s="16">
        <v>2</v>
      </c>
      <c r="B352" s="16">
        <v>1</v>
      </c>
      <c r="C352" s="16">
        <v>600</v>
      </c>
      <c r="D352" s="16">
        <v>60</v>
      </c>
      <c r="E352" s="16">
        <v>10</v>
      </c>
      <c r="F352" s="14">
        <v>45.931826574997103</v>
      </c>
      <c r="G352" s="14">
        <v>55.367447204792199</v>
      </c>
      <c r="H352" s="14">
        <v>34.078706125320402</v>
      </c>
      <c r="I352" s="14">
        <v>34.000561324999197</v>
      </c>
      <c r="J352" s="14" t="s">
        <v>0</v>
      </c>
      <c r="K352" s="14">
        <v>43.618810065485697</v>
      </c>
      <c r="L352" s="18">
        <f t="shared" si="5"/>
        <v>96.68440267460123</v>
      </c>
      <c r="M352" s="14"/>
      <c r="N352" s="14"/>
      <c r="O352" s="15" t="s">
        <v>15</v>
      </c>
    </row>
    <row r="353" spans="1:15" x14ac:dyDescent="0.25">
      <c r="A353" s="16">
        <v>2</v>
      </c>
      <c r="B353" s="16">
        <v>1</v>
      </c>
      <c r="C353" s="16">
        <v>600</v>
      </c>
      <c r="D353" s="16">
        <v>60</v>
      </c>
      <c r="E353" s="16">
        <v>15</v>
      </c>
      <c r="F353" s="14">
        <v>31.4906497952724</v>
      </c>
      <c r="G353" s="14">
        <v>37.6296876539677</v>
      </c>
      <c r="H353" s="14">
        <v>22.8050611838406</v>
      </c>
      <c r="I353" s="14">
        <v>22.8186344587576</v>
      </c>
      <c r="J353" s="14" t="s">
        <v>0</v>
      </c>
      <c r="K353" s="14">
        <v>29.134107946759698</v>
      </c>
      <c r="L353" s="18">
        <f t="shared" si="5"/>
        <v>96.68440267460123</v>
      </c>
      <c r="M353" s="14"/>
      <c r="N353" s="14"/>
      <c r="O353" s="15" t="s">
        <v>15</v>
      </c>
    </row>
    <row r="354" spans="1:15" x14ac:dyDescent="0.25">
      <c r="A354" s="16">
        <v>2</v>
      </c>
      <c r="B354" s="16">
        <v>1</v>
      </c>
      <c r="C354" s="16">
        <v>600</v>
      </c>
      <c r="D354" s="16">
        <v>60</v>
      </c>
      <c r="E354" s="16">
        <v>20</v>
      </c>
      <c r="F354" s="14">
        <v>23.544264516612198</v>
      </c>
      <c r="G354" s="14">
        <v>28.0371508121193</v>
      </c>
      <c r="H354" s="14">
        <v>16.954871125858102</v>
      </c>
      <c r="I354" s="14">
        <v>16.945298968211301</v>
      </c>
      <c r="J354" s="14" t="s">
        <v>0</v>
      </c>
      <c r="K354" s="14">
        <v>21.795331636456499</v>
      </c>
      <c r="L354" s="18">
        <f t="shared" si="5"/>
        <v>96.68440267460123</v>
      </c>
      <c r="M354" s="14"/>
      <c r="N354" s="14"/>
      <c r="O354" s="15" t="s">
        <v>15</v>
      </c>
    </row>
    <row r="355" spans="1:15" x14ac:dyDescent="0.25">
      <c r="A355" s="16">
        <v>2</v>
      </c>
      <c r="B355" s="16">
        <v>1</v>
      </c>
      <c r="C355" s="16">
        <v>600</v>
      </c>
      <c r="D355" s="16">
        <v>60</v>
      </c>
      <c r="E355" s="16">
        <v>25</v>
      </c>
      <c r="F355" s="14">
        <v>18.392279324513101</v>
      </c>
      <c r="G355" s="14">
        <v>21.927089043658</v>
      </c>
      <c r="H355" s="14">
        <v>13.1434432033404</v>
      </c>
      <c r="I355" s="14">
        <v>13.118230948687099</v>
      </c>
      <c r="J355" s="14" t="s">
        <v>0</v>
      </c>
      <c r="K355" s="14">
        <v>17.2020073955714</v>
      </c>
      <c r="L355" s="18">
        <f t="shared" si="5"/>
        <v>96.68440267460123</v>
      </c>
      <c r="M355" s="14"/>
      <c r="N355" s="14"/>
      <c r="O355" s="15" t="s">
        <v>15</v>
      </c>
    </row>
    <row r="356" spans="1:15" x14ac:dyDescent="0.25">
      <c r="A356" s="16">
        <v>2</v>
      </c>
      <c r="B356" s="16">
        <v>1</v>
      </c>
      <c r="C356" s="16">
        <v>600</v>
      </c>
      <c r="D356" s="16">
        <v>60</v>
      </c>
      <c r="E356" s="16">
        <v>30</v>
      </c>
      <c r="F356" s="14">
        <v>14.6808837728664</v>
      </c>
      <c r="G356" s="14">
        <v>17.556366871317501</v>
      </c>
      <c r="H356" s="14">
        <v>10.3833733343397</v>
      </c>
      <c r="I356" s="14">
        <v>10.3817913676711</v>
      </c>
      <c r="J356" s="14" t="s">
        <v>0</v>
      </c>
      <c r="K356" s="14">
        <v>13.539437591522899</v>
      </c>
      <c r="L356" s="18">
        <f t="shared" si="5"/>
        <v>96.68440267460123</v>
      </c>
      <c r="M356" s="14"/>
      <c r="N356" s="14"/>
      <c r="O356" s="15" t="s">
        <v>15</v>
      </c>
    </row>
    <row r="357" spans="1:15" x14ac:dyDescent="0.25">
      <c r="A357" s="16">
        <v>2</v>
      </c>
      <c r="B357" s="16">
        <v>1</v>
      </c>
      <c r="C357" s="16">
        <v>600</v>
      </c>
      <c r="D357" s="16">
        <v>60</v>
      </c>
      <c r="E357" s="16">
        <v>35</v>
      </c>
      <c r="F357" s="14">
        <v>11.920432435571399</v>
      </c>
      <c r="G357" s="14">
        <v>14.224429558174601</v>
      </c>
      <c r="H357" s="14">
        <v>8.4351707837813592</v>
      </c>
      <c r="I357" s="14">
        <v>8.4584133470249103</v>
      </c>
      <c r="J357" s="14" t="s">
        <v>0</v>
      </c>
      <c r="K357" s="14">
        <v>11.047139320701801</v>
      </c>
      <c r="L357" s="18">
        <f t="shared" si="5"/>
        <v>96.68440267460123</v>
      </c>
      <c r="M357" s="14"/>
      <c r="N357" s="14"/>
      <c r="O357" s="15" t="s">
        <v>15</v>
      </c>
    </row>
    <row r="358" spans="1:15" x14ac:dyDescent="0.25">
      <c r="A358" s="16">
        <v>2</v>
      </c>
      <c r="B358" s="16">
        <v>1</v>
      </c>
      <c r="C358" s="16">
        <v>600</v>
      </c>
      <c r="D358" s="16">
        <v>60</v>
      </c>
      <c r="E358" s="16">
        <v>40</v>
      </c>
      <c r="F358" s="14">
        <v>9.6562457064416503</v>
      </c>
      <c r="G358" s="14">
        <v>11.519089711199101</v>
      </c>
      <c r="H358" s="14">
        <v>6.8493833150550403</v>
      </c>
      <c r="I358" s="14">
        <v>6.8581313308087504</v>
      </c>
      <c r="J358" s="14" t="s">
        <v>0</v>
      </c>
      <c r="K358" s="14">
        <v>8.8834591909308092</v>
      </c>
      <c r="L358" s="18">
        <f t="shared" si="5"/>
        <v>96.68440267460123</v>
      </c>
      <c r="M358" s="14"/>
      <c r="N358" s="14"/>
      <c r="O358" s="15" t="s">
        <v>15</v>
      </c>
    </row>
    <row r="359" spans="1:15" x14ac:dyDescent="0.25">
      <c r="A359" s="16">
        <v>2</v>
      </c>
      <c r="B359" s="16">
        <v>1</v>
      </c>
      <c r="C359" s="16">
        <v>600</v>
      </c>
      <c r="D359" s="16">
        <v>60</v>
      </c>
      <c r="E359" s="16">
        <v>45</v>
      </c>
      <c r="F359" s="14">
        <v>7.6858338250394196</v>
      </c>
      <c r="G359" s="14">
        <v>9.1686600076651192</v>
      </c>
      <c r="H359" s="14">
        <v>5.4609170758549999</v>
      </c>
      <c r="I359" s="14">
        <v>5.4625374157609601</v>
      </c>
      <c r="J359" s="14" t="s">
        <v>0</v>
      </c>
      <c r="K359" s="14">
        <v>7.0206467370235002</v>
      </c>
      <c r="L359" s="18">
        <f t="shared" si="5"/>
        <v>96.68440267460123</v>
      </c>
      <c r="M359" s="14"/>
      <c r="N359" s="14"/>
      <c r="O359" s="15" t="s">
        <v>15</v>
      </c>
    </row>
    <row r="360" spans="1:15" x14ac:dyDescent="0.25">
      <c r="A360" s="16">
        <v>2</v>
      </c>
      <c r="B360" s="16">
        <v>1</v>
      </c>
      <c r="C360" s="16">
        <v>600</v>
      </c>
      <c r="D360" s="16">
        <v>60</v>
      </c>
      <c r="E360" s="16">
        <v>50</v>
      </c>
      <c r="F360" s="14">
        <v>5.8511502528896902</v>
      </c>
      <c r="G360" s="14">
        <v>7.0021092609094397</v>
      </c>
      <c r="H360" s="14">
        <v>4.14198445618785</v>
      </c>
      <c r="I360" s="14">
        <v>4.1430600531877397</v>
      </c>
      <c r="J360" s="14" t="s">
        <v>0</v>
      </c>
      <c r="K360" s="14">
        <v>5.2987968218396997</v>
      </c>
      <c r="L360" s="18">
        <f t="shared" si="5"/>
        <v>96.68440267460123</v>
      </c>
      <c r="M360" s="14"/>
      <c r="N360" s="14"/>
      <c r="O360" s="15" t="s">
        <v>15</v>
      </c>
    </row>
    <row r="361" spans="1:15" x14ac:dyDescent="0.25">
      <c r="A361" s="16">
        <v>2</v>
      </c>
      <c r="B361" s="16">
        <v>1</v>
      </c>
      <c r="C361" s="16">
        <v>600</v>
      </c>
      <c r="D361" s="16">
        <v>60</v>
      </c>
      <c r="E361" s="16">
        <v>55</v>
      </c>
      <c r="F361" s="14">
        <v>3.9659556127722499</v>
      </c>
      <c r="G361" s="14">
        <v>4.7589995266709204</v>
      </c>
      <c r="H361" s="14">
        <v>2.8275480281566301</v>
      </c>
      <c r="I361" s="14">
        <v>2.8275742158519899</v>
      </c>
      <c r="J361" s="14" t="s">
        <v>0</v>
      </c>
      <c r="K361" s="14">
        <v>3.4613287041812</v>
      </c>
      <c r="L361" s="18">
        <f t="shared" si="5"/>
        <v>96.68440267460123</v>
      </c>
      <c r="M361" s="14"/>
      <c r="N361" s="14"/>
      <c r="O361" s="15" t="s">
        <v>15</v>
      </c>
    </row>
    <row r="362" spans="1:15" x14ac:dyDescent="0.25">
      <c r="A362" s="16">
        <v>2</v>
      </c>
      <c r="B362" s="16">
        <v>1</v>
      </c>
      <c r="C362" s="16">
        <v>600</v>
      </c>
      <c r="D362" s="16">
        <v>90</v>
      </c>
      <c r="E362" s="16">
        <v>1</v>
      </c>
      <c r="F362" s="14">
        <v>290.44430339502702</v>
      </c>
      <c r="G362" s="14">
        <v>287.01640573962101</v>
      </c>
      <c r="H362" s="14">
        <v>292.56655599440398</v>
      </c>
      <c r="I362" s="14">
        <v>292.56655599440398</v>
      </c>
      <c r="J362" s="14">
        <v>252.378099732923</v>
      </c>
      <c r="K362" s="14">
        <v>295.716026870382</v>
      </c>
      <c r="L362" s="18">
        <f t="shared" si="5"/>
        <v>96.68440267460123</v>
      </c>
      <c r="M362" s="14"/>
      <c r="N362" s="14"/>
      <c r="O362" s="15" t="s">
        <v>15</v>
      </c>
    </row>
    <row r="363" spans="1:15" x14ac:dyDescent="0.25">
      <c r="A363" s="16">
        <v>2</v>
      </c>
      <c r="B363" s="16">
        <v>1</v>
      </c>
      <c r="C363" s="16">
        <v>600</v>
      </c>
      <c r="D363" s="16">
        <v>90</v>
      </c>
      <c r="E363" s="16">
        <v>5</v>
      </c>
      <c r="F363" s="14">
        <v>173.73559951083601</v>
      </c>
      <c r="G363" s="14">
        <v>211.69547821297999</v>
      </c>
      <c r="H363" s="14">
        <v>178.76437265031501</v>
      </c>
      <c r="I363" s="14">
        <v>178.76437265031501</v>
      </c>
      <c r="J363" s="14">
        <v>57.528198457174703</v>
      </c>
      <c r="K363" s="14">
        <v>190.38172107749</v>
      </c>
      <c r="L363" s="18">
        <f t="shared" si="5"/>
        <v>96.68440267460123</v>
      </c>
      <c r="M363" s="14"/>
      <c r="N363" s="14"/>
      <c r="O363" s="15" t="s">
        <v>15</v>
      </c>
    </row>
    <row r="364" spans="1:15" x14ac:dyDescent="0.25">
      <c r="A364" s="16">
        <v>2</v>
      </c>
      <c r="B364" s="16">
        <v>1</v>
      </c>
      <c r="C364" s="16">
        <v>600</v>
      </c>
      <c r="D364" s="16">
        <v>90</v>
      </c>
      <c r="E364" s="16">
        <v>10</v>
      </c>
      <c r="F364" s="14">
        <v>90.203596902940603</v>
      </c>
      <c r="G364" s="14">
        <v>118.50061778938399</v>
      </c>
      <c r="H364" s="14">
        <v>82.201889468247799</v>
      </c>
      <c r="I364" s="14">
        <v>82.201889468247799</v>
      </c>
      <c r="J364" s="14">
        <v>25.406323666681701</v>
      </c>
      <c r="K364" s="14">
        <v>77.392807427588295</v>
      </c>
      <c r="L364" s="18">
        <f t="shared" si="5"/>
        <v>96.68440267460123</v>
      </c>
      <c r="M364" s="14"/>
      <c r="N364" s="14"/>
      <c r="O364" s="15" t="s">
        <v>15</v>
      </c>
    </row>
    <row r="365" spans="1:15" x14ac:dyDescent="0.25">
      <c r="A365" s="16">
        <v>2</v>
      </c>
      <c r="B365" s="16">
        <v>1</v>
      </c>
      <c r="C365" s="16">
        <v>600</v>
      </c>
      <c r="D365" s="16">
        <v>90</v>
      </c>
      <c r="E365" s="16">
        <v>15</v>
      </c>
      <c r="F365" s="14">
        <v>43.825523713055397</v>
      </c>
      <c r="G365" s="14">
        <v>59.332455049629203</v>
      </c>
      <c r="H365" s="14">
        <v>32.5773416759775</v>
      </c>
      <c r="I365" s="14">
        <v>32.577341675979497</v>
      </c>
      <c r="J365" s="14">
        <v>16.794474858271201</v>
      </c>
      <c r="K365" s="14">
        <v>35.961247900558298</v>
      </c>
      <c r="L365" s="18">
        <f t="shared" si="5"/>
        <v>96.68440267460123</v>
      </c>
      <c r="M365" s="14"/>
      <c r="N365" s="14"/>
      <c r="O365" s="15" t="s">
        <v>15</v>
      </c>
    </row>
    <row r="366" spans="1:15" x14ac:dyDescent="0.25">
      <c r="A366" s="16">
        <v>2</v>
      </c>
      <c r="B366" s="16">
        <v>1</v>
      </c>
      <c r="C366" s="16">
        <v>600</v>
      </c>
      <c r="D366" s="16">
        <v>90</v>
      </c>
      <c r="E366" s="16">
        <v>20</v>
      </c>
      <c r="F366" s="14">
        <v>26.547947204622201</v>
      </c>
      <c r="G366" s="14">
        <v>32.027538991653003</v>
      </c>
      <c r="H366" s="14">
        <v>25.0255158137238</v>
      </c>
      <c r="I366" s="14">
        <v>25.0255158137285</v>
      </c>
      <c r="J366" s="14">
        <v>12.357711117674199</v>
      </c>
      <c r="K366" s="14">
        <v>27.361598632640799</v>
      </c>
      <c r="L366" s="18">
        <f t="shared" si="5"/>
        <v>96.68440267460123</v>
      </c>
      <c r="M366" s="14"/>
      <c r="N366" s="14"/>
      <c r="O366" s="15" t="s">
        <v>15</v>
      </c>
    </row>
    <row r="367" spans="1:15" x14ac:dyDescent="0.25">
      <c r="A367" s="16">
        <v>2</v>
      </c>
      <c r="B367" s="16">
        <v>1</v>
      </c>
      <c r="C367" s="16">
        <v>600</v>
      </c>
      <c r="D367" s="16">
        <v>90</v>
      </c>
      <c r="E367" s="16">
        <v>25</v>
      </c>
      <c r="F367" s="14">
        <v>21.0889499143336</v>
      </c>
      <c r="G367" s="14">
        <v>25.899772057655198</v>
      </c>
      <c r="H367" s="14">
        <v>19.020388194459201</v>
      </c>
      <c r="I367" s="14">
        <v>19.020388194459098</v>
      </c>
      <c r="J367" s="14">
        <v>9.5800080438674904</v>
      </c>
      <c r="K367" s="14">
        <v>20.958269259059101</v>
      </c>
      <c r="L367" s="18">
        <f t="shared" si="5"/>
        <v>96.68440267460123</v>
      </c>
      <c r="M367" s="14"/>
      <c r="N367" s="14"/>
      <c r="O367" s="15" t="s">
        <v>15</v>
      </c>
    </row>
    <row r="368" spans="1:15" x14ac:dyDescent="0.25">
      <c r="A368" s="16">
        <v>2</v>
      </c>
      <c r="B368" s="16">
        <v>1</v>
      </c>
      <c r="C368" s="16">
        <v>600</v>
      </c>
      <c r="D368" s="16">
        <v>90</v>
      </c>
      <c r="E368" s="16">
        <v>30</v>
      </c>
      <c r="F368" s="14">
        <v>16.757178528034999</v>
      </c>
      <c r="G368" s="14">
        <v>20.5653714191366</v>
      </c>
      <c r="H368" s="14">
        <v>15.0483185258279</v>
      </c>
      <c r="I368" s="14">
        <v>15.0483185258279</v>
      </c>
      <c r="J368" s="14">
        <v>7.6483825851398404</v>
      </c>
      <c r="K368" s="14">
        <v>16.130963578236798</v>
      </c>
      <c r="L368" s="18">
        <f t="shared" si="5"/>
        <v>96.68440267460123</v>
      </c>
      <c r="M368" s="14"/>
      <c r="N368" s="14"/>
      <c r="O368" s="15" t="s">
        <v>15</v>
      </c>
    </row>
    <row r="369" spans="1:15" x14ac:dyDescent="0.25">
      <c r="A369" s="16">
        <v>2</v>
      </c>
      <c r="B369" s="16">
        <v>1</v>
      </c>
      <c r="C369" s="16">
        <v>600</v>
      </c>
      <c r="D369" s="16">
        <v>90</v>
      </c>
      <c r="E369" s="16">
        <v>35</v>
      </c>
      <c r="F369" s="14">
        <v>13.2866101606476</v>
      </c>
      <c r="G369" s="14">
        <v>16.1304131347032</v>
      </c>
      <c r="H369" s="14">
        <v>12.1921623113134</v>
      </c>
      <c r="I369" s="14">
        <v>12.192162311314499</v>
      </c>
      <c r="J369" s="14">
        <v>6.1231117233242101</v>
      </c>
      <c r="K369" s="14">
        <v>13.241446005086599</v>
      </c>
      <c r="L369" s="18">
        <f t="shared" si="5"/>
        <v>96.68440267460123</v>
      </c>
      <c r="M369" s="14"/>
      <c r="N369" s="14"/>
      <c r="O369" s="15" t="s">
        <v>15</v>
      </c>
    </row>
    <row r="370" spans="1:15" x14ac:dyDescent="0.25">
      <c r="A370" s="16">
        <v>2</v>
      </c>
      <c r="B370" s="16">
        <v>1</v>
      </c>
      <c r="C370" s="16">
        <v>600</v>
      </c>
      <c r="D370" s="16">
        <v>90</v>
      </c>
      <c r="E370" s="16">
        <v>40</v>
      </c>
      <c r="F370" s="14">
        <v>10.8395576501623</v>
      </c>
      <c r="G370" s="14">
        <v>13.254365120583699</v>
      </c>
      <c r="H370" s="14">
        <v>9.8258104113779101</v>
      </c>
      <c r="I370" s="14">
        <v>9.8258104113779901</v>
      </c>
      <c r="J370" s="14">
        <v>4.9007306549600402</v>
      </c>
      <c r="K370" s="14">
        <v>10.7057556599934</v>
      </c>
      <c r="L370" s="18">
        <f t="shared" si="5"/>
        <v>96.68440267460123</v>
      </c>
      <c r="M370" s="14"/>
      <c r="N370" s="14"/>
      <c r="O370" s="15" t="s">
        <v>15</v>
      </c>
    </row>
    <row r="371" spans="1:15" x14ac:dyDescent="0.25">
      <c r="A371" s="16">
        <v>2</v>
      </c>
      <c r="B371" s="16">
        <v>1</v>
      </c>
      <c r="C371" s="16">
        <v>600</v>
      </c>
      <c r="D371" s="16">
        <v>90</v>
      </c>
      <c r="E371" s="16">
        <v>45</v>
      </c>
      <c r="F371" s="14">
        <v>8.5695361202433293</v>
      </c>
      <c r="G371" s="14">
        <v>10.490902717413199</v>
      </c>
      <c r="H371" s="14">
        <v>7.7820686890465502</v>
      </c>
      <c r="I371" s="14">
        <v>7.7820686890467501</v>
      </c>
      <c r="J371" s="14">
        <v>3.8470873627747801</v>
      </c>
      <c r="K371" s="14">
        <v>8.3670125537040505</v>
      </c>
      <c r="L371" s="18">
        <f t="shared" si="5"/>
        <v>96.68440267460123</v>
      </c>
      <c r="M371" s="14"/>
      <c r="N371" s="14"/>
      <c r="O371" s="15" t="s">
        <v>15</v>
      </c>
    </row>
    <row r="372" spans="1:15" x14ac:dyDescent="0.25">
      <c r="A372" s="16">
        <v>2</v>
      </c>
      <c r="B372" s="16">
        <v>1</v>
      </c>
      <c r="C372" s="16">
        <v>600</v>
      </c>
      <c r="D372" s="16">
        <v>90</v>
      </c>
      <c r="E372" s="16">
        <v>50</v>
      </c>
      <c r="F372" s="14">
        <v>6.5265718080877804</v>
      </c>
      <c r="G372" s="14">
        <v>8.0294017809768707</v>
      </c>
      <c r="H372" s="14">
        <v>5.9065752598090597</v>
      </c>
      <c r="I372" s="14">
        <v>5.90657525980905</v>
      </c>
      <c r="J372" s="14">
        <v>2.8669627922668099</v>
      </c>
      <c r="K372" s="14">
        <v>6.4308076325161601</v>
      </c>
      <c r="L372" s="18">
        <f t="shared" si="5"/>
        <v>96.68440267460123</v>
      </c>
      <c r="M372" s="14"/>
      <c r="N372" s="14"/>
      <c r="O372" s="15" t="s">
        <v>15</v>
      </c>
    </row>
    <row r="373" spans="1:15" x14ac:dyDescent="0.25">
      <c r="A373" s="16">
        <v>2</v>
      </c>
      <c r="B373" s="16">
        <v>1</v>
      </c>
      <c r="C373" s="16">
        <v>600</v>
      </c>
      <c r="D373" s="16">
        <v>90</v>
      </c>
      <c r="E373" s="16">
        <v>55</v>
      </c>
      <c r="F373" s="14">
        <v>4.3807476988113203</v>
      </c>
      <c r="G373" s="14">
        <v>5.4782669134472899</v>
      </c>
      <c r="H373" s="14">
        <v>3.9228792278252902</v>
      </c>
      <c r="I373" s="14">
        <v>3.9228792278253</v>
      </c>
      <c r="J373" s="14">
        <v>1.82974612096295</v>
      </c>
      <c r="K373" s="14">
        <v>4.2834595407851301</v>
      </c>
      <c r="L373" s="18">
        <f t="shared" si="5"/>
        <v>96.68440267460123</v>
      </c>
      <c r="M373" s="14"/>
      <c r="N373" s="14"/>
      <c r="O373" s="15" t="s">
        <v>15</v>
      </c>
    </row>
    <row r="374" spans="1:15" x14ac:dyDescent="0.25">
      <c r="A374" s="16">
        <v>2</v>
      </c>
      <c r="B374" s="16">
        <v>1</v>
      </c>
      <c r="C374" s="16">
        <v>600</v>
      </c>
      <c r="D374" s="16">
        <v>12345</v>
      </c>
      <c r="E374" s="16">
        <v>1</v>
      </c>
      <c r="F374" s="14">
        <v>289.165270978622</v>
      </c>
      <c r="G374" s="14">
        <v>286.78818711959201</v>
      </c>
      <c r="H374" s="14">
        <v>295.65466009388001</v>
      </c>
      <c r="I374" s="14">
        <v>295.65466009388001</v>
      </c>
      <c r="J374" s="14">
        <v>240.35576854156599</v>
      </c>
      <c r="K374" s="14">
        <v>269.62563943375199</v>
      </c>
      <c r="L374" s="18">
        <f t="shared" si="5"/>
        <v>96.68440267460123</v>
      </c>
      <c r="M374" s="14"/>
      <c r="N374" s="14"/>
      <c r="O374" s="15" t="s">
        <v>15</v>
      </c>
    </row>
    <row r="375" spans="1:15" x14ac:dyDescent="0.25">
      <c r="A375" s="16">
        <v>2</v>
      </c>
      <c r="B375" s="16">
        <v>1</v>
      </c>
      <c r="C375" s="16">
        <v>600</v>
      </c>
      <c r="D375" s="16">
        <v>12345</v>
      </c>
      <c r="E375" s="16">
        <v>5</v>
      </c>
      <c r="F375" s="14">
        <v>168.60722913931301</v>
      </c>
      <c r="G375" s="14">
        <v>199.72734908275899</v>
      </c>
      <c r="H375" s="14">
        <v>168.55026533803999</v>
      </c>
      <c r="I375" s="14">
        <v>168.55026533803999</v>
      </c>
      <c r="J375" s="14">
        <v>80.739975082915294</v>
      </c>
      <c r="K375" s="14">
        <v>183.335703933567</v>
      </c>
      <c r="L375" s="18">
        <f t="shared" si="5"/>
        <v>96.68440267460123</v>
      </c>
      <c r="M375" s="14"/>
      <c r="N375" s="14"/>
      <c r="O375" s="15" t="s">
        <v>15</v>
      </c>
    </row>
    <row r="376" spans="1:15" x14ac:dyDescent="0.25">
      <c r="A376" s="16">
        <v>2</v>
      </c>
      <c r="B376" s="16">
        <v>1</v>
      </c>
      <c r="C376" s="16">
        <v>600</v>
      </c>
      <c r="D376" s="16">
        <v>12345</v>
      </c>
      <c r="E376" s="16">
        <v>10</v>
      </c>
      <c r="F376" s="14">
        <v>74.819459850591301</v>
      </c>
      <c r="G376" s="14">
        <v>98.145313139960294</v>
      </c>
      <c r="H376" s="14">
        <v>55.350680612909798</v>
      </c>
      <c r="I376" s="14">
        <v>55.350680612909301</v>
      </c>
      <c r="J376" s="14">
        <v>47.845411426018501</v>
      </c>
      <c r="K376" s="14">
        <v>69.846968877704001</v>
      </c>
      <c r="L376" s="18">
        <f t="shared" si="5"/>
        <v>96.68440267460123</v>
      </c>
      <c r="M376" s="14"/>
      <c r="N376" s="14"/>
      <c r="O376" s="15" t="s">
        <v>15</v>
      </c>
    </row>
    <row r="377" spans="1:15" x14ac:dyDescent="0.25">
      <c r="A377" s="16">
        <v>2</v>
      </c>
      <c r="B377" s="16">
        <v>1</v>
      </c>
      <c r="C377" s="16">
        <v>600</v>
      </c>
      <c r="D377" s="16">
        <v>12345</v>
      </c>
      <c r="E377" s="16">
        <v>15</v>
      </c>
      <c r="F377" s="14">
        <v>38.525699420700299</v>
      </c>
      <c r="G377" s="14">
        <v>42.729951970461201</v>
      </c>
      <c r="H377" s="14">
        <v>32.731765897768298</v>
      </c>
      <c r="I377" s="14">
        <v>32.731765897768298</v>
      </c>
      <c r="J377" s="14">
        <v>39.500756699449902</v>
      </c>
      <c r="K377" s="14">
        <v>33.264833980833302</v>
      </c>
      <c r="L377" s="18">
        <f t="shared" si="5"/>
        <v>96.68440267460123</v>
      </c>
      <c r="M377" s="14"/>
      <c r="N377" s="14"/>
      <c r="O377" s="15" t="s">
        <v>15</v>
      </c>
    </row>
    <row r="378" spans="1:15" x14ac:dyDescent="0.25">
      <c r="A378" s="16">
        <v>2</v>
      </c>
      <c r="B378" s="16">
        <v>1</v>
      </c>
      <c r="C378" s="16">
        <v>600</v>
      </c>
      <c r="D378" s="16">
        <v>12345</v>
      </c>
      <c r="E378" s="16">
        <v>20</v>
      </c>
      <c r="F378" s="14">
        <v>27.254041270617002</v>
      </c>
      <c r="G378" s="14">
        <v>32.847947606411097</v>
      </c>
      <c r="H378" s="14">
        <v>24.006175101154401</v>
      </c>
      <c r="I378" s="14">
        <v>24.006175101157201</v>
      </c>
      <c r="J378" s="14">
        <v>15.1260639253865</v>
      </c>
      <c r="K378" s="14">
        <v>27.084264234394801</v>
      </c>
      <c r="L378" s="18">
        <f t="shared" si="5"/>
        <v>96.68440267460123</v>
      </c>
      <c r="M378" s="14"/>
      <c r="N378" s="14"/>
      <c r="O378" s="15" t="s">
        <v>15</v>
      </c>
    </row>
    <row r="379" spans="1:15" x14ac:dyDescent="0.25">
      <c r="A379" s="16">
        <v>2</v>
      </c>
      <c r="B379" s="16">
        <v>1</v>
      </c>
      <c r="C379" s="16">
        <v>600</v>
      </c>
      <c r="D379" s="16">
        <v>12345</v>
      </c>
      <c r="E379" s="16">
        <v>25</v>
      </c>
      <c r="F379" s="14">
        <v>20.8082257405752</v>
      </c>
      <c r="G379" s="14">
        <v>24.908132648397899</v>
      </c>
      <c r="H379" s="14">
        <v>18.353385908452999</v>
      </c>
      <c r="I379" s="14">
        <v>18.353385908453198</v>
      </c>
      <c r="J379" s="14">
        <v>12.347111275237401</v>
      </c>
      <c r="K379" s="14">
        <v>19.587690411481098</v>
      </c>
      <c r="L379" s="18">
        <f t="shared" si="5"/>
        <v>96.68440267460123</v>
      </c>
      <c r="M379" s="14"/>
      <c r="N379" s="14"/>
      <c r="O379" s="15" t="s">
        <v>15</v>
      </c>
    </row>
    <row r="380" spans="1:15" x14ac:dyDescent="0.25">
      <c r="A380" s="16">
        <v>2</v>
      </c>
      <c r="B380" s="16">
        <v>1</v>
      </c>
      <c r="C380" s="16">
        <v>600</v>
      </c>
      <c r="D380" s="16">
        <v>12345</v>
      </c>
      <c r="E380" s="16">
        <v>30</v>
      </c>
      <c r="F380" s="14">
        <v>16.763554564625501</v>
      </c>
      <c r="G380" s="14">
        <v>19.910107509862801</v>
      </c>
      <c r="H380" s="14">
        <v>14.5704085962055</v>
      </c>
      <c r="I380" s="14">
        <v>14.5704085962055</v>
      </c>
      <c r="J380" s="14">
        <v>10.486917426391701</v>
      </c>
      <c r="K380" s="14">
        <v>15.968297820448999</v>
      </c>
      <c r="L380" s="18">
        <f t="shared" si="5"/>
        <v>96.68440267460123</v>
      </c>
      <c r="M380" s="14"/>
      <c r="N380" s="14"/>
      <c r="O380" s="15" t="s">
        <v>15</v>
      </c>
    </row>
    <row r="381" spans="1:15" x14ac:dyDescent="0.25">
      <c r="A381" s="16">
        <v>2</v>
      </c>
      <c r="B381" s="16">
        <v>1</v>
      </c>
      <c r="C381" s="16">
        <v>600</v>
      </c>
      <c r="D381" s="16">
        <v>12345</v>
      </c>
      <c r="E381" s="16">
        <v>35</v>
      </c>
      <c r="F381" s="14">
        <v>13.592344059097901</v>
      </c>
      <c r="G381" s="14">
        <v>15.9801339932564</v>
      </c>
      <c r="H381" s="14">
        <v>11.820560566716299</v>
      </c>
      <c r="I381" s="14">
        <v>11.820560566716299</v>
      </c>
      <c r="J381" s="14">
        <v>9.0526438156606606</v>
      </c>
      <c r="K381" s="14">
        <v>12.8050143050878</v>
      </c>
      <c r="L381" s="18">
        <f t="shared" si="5"/>
        <v>96.68440267460123</v>
      </c>
      <c r="M381" s="14"/>
      <c r="N381" s="14"/>
      <c r="O381" s="15" t="s">
        <v>15</v>
      </c>
    </row>
    <row r="382" spans="1:15" x14ac:dyDescent="0.25">
      <c r="A382" s="16">
        <v>2</v>
      </c>
      <c r="B382" s="16">
        <v>1</v>
      </c>
      <c r="C382" s="16">
        <v>600</v>
      </c>
      <c r="D382" s="16">
        <v>12345</v>
      </c>
      <c r="E382" s="16">
        <v>40</v>
      </c>
      <c r="F382" s="14">
        <v>11.0991779567993</v>
      </c>
      <c r="G382" s="14">
        <v>12.945123926892199</v>
      </c>
      <c r="H382" s="14">
        <v>9.5100238985174901</v>
      </c>
      <c r="I382" s="14">
        <v>9.5100238985171099</v>
      </c>
      <c r="J382" s="14">
        <v>7.9487540175695202</v>
      </c>
      <c r="K382" s="14">
        <v>10.407659731803101</v>
      </c>
      <c r="L382" s="18">
        <f t="shared" si="5"/>
        <v>96.68440267460123</v>
      </c>
      <c r="M382" s="14"/>
      <c r="N382" s="14"/>
      <c r="O382" s="15" t="s">
        <v>15</v>
      </c>
    </row>
    <row r="383" spans="1:15" x14ac:dyDescent="0.25">
      <c r="A383" s="16">
        <v>2</v>
      </c>
      <c r="B383" s="16">
        <v>1</v>
      </c>
      <c r="C383" s="16">
        <v>600</v>
      </c>
      <c r="D383" s="16">
        <v>12345</v>
      </c>
      <c r="E383" s="16">
        <v>45</v>
      </c>
      <c r="F383" s="14">
        <v>8.9567471442249396</v>
      </c>
      <c r="G383" s="14">
        <v>10.3200304249713</v>
      </c>
      <c r="H383" s="14">
        <v>7.5711020271656198</v>
      </c>
      <c r="I383" s="14">
        <v>7.5711020271656198</v>
      </c>
      <c r="J383" s="14">
        <v>7.0277997233097604</v>
      </c>
      <c r="K383" s="14">
        <v>8.3948615925104608</v>
      </c>
      <c r="L383" s="18">
        <f t="shared" si="5"/>
        <v>96.68440267460123</v>
      </c>
      <c r="M383" s="14"/>
      <c r="N383" s="14"/>
      <c r="O383" s="15" t="s">
        <v>15</v>
      </c>
    </row>
    <row r="384" spans="1:15" x14ac:dyDescent="0.25">
      <c r="A384" s="16">
        <v>2</v>
      </c>
      <c r="B384" s="16">
        <v>1</v>
      </c>
      <c r="C384" s="16">
        <v>600</v>
      </c>
      <c r="D384" s="16">
        <v>12345</v>
      </c>
      <c r="E384" s="16">
        <v>50</v>
      </c>
      <c r="F384" s="14">
        <v>6.38136007121836</v>
      </c>
      <c r="G384" s="14">
        <v>7.9158478233607399</v>
      </c>
      <c r="H384" s="14">
        <v>5.7344495867347201</v>
      </c>
      <c r="I384" s="14">
        <v>5.7344495867347201</v>
      </c>
      <c r="J384" s="14">
        <v>2.6901122300129399</v>
      </c>
      <c r="K384" s="14">
        <v>6.28161125416801</v>
      </c>
      <c r="L384" s="18">
        <f t="shared" si="5"/>
        <v>96.68440267460123</v>
      </c>
      <c r="M384" s="14"/>
      <c r="N384" s="14"/>
      <c r="O384" s="15" t="s">
        <v>15</v>
      </c>
    </row>
    <row r="385" spans="1:15" x14ac:dyDescent="0.25">
      <c r="A385" s="16">
        <v>2</v>
      </c>
      <c r="B385" s="16">
        <v>1</v>
      </c>
      <c r="C385" s="16">
        <v>600</v>
      </c>
      <c r="D385" s="16">
        <v>12345</v>
      </c>
      <c r="E385" s="16">
        <v>55</v>
      </c>
      <c r="F385" s="14">
        <v>4.2440380439361798</v>
      </c>
      <c r="G385" s="14">
        <v>5.3337267522703398</v>
      </c>
      <c r="H385" s="14">
        <v>3.7743732044151099</v>
      </c>
      <c r="I385" s="14">
        <v>3.7743732044151201</v>
      </c>
      <c r="J385" s="14">
        <v>1.7376678577887099</v>
      </c>
      <c r="K385" s="14">
        <v>4.1263145263818997</v>
      </c>
      <c r="L385" s="18">
        <f t="shared" si="5"/>
        <v>96.68440267460123</v>
      </c>
      <c r="M385" s="14"/>
      <c r="N385" s="14"/>
      <c r="O385" s="15" t="s">
        <v>15</v>
      </c>
    </row>
    <row r="386" spans="1:15" x14ac:dyDescent="0.25">
      <c r="A386" s="16">
        <v>2</v>
      </c>
      <c r="B386" s="16">
        <v>1</v>
      </c>
      <c r="C386" s="16">
        <v>700</v>
      </c>
      <c r="D386" s="16">
        <v>30</v>
      </c>
      <c r="E386" s="16">
        <v>1</v>
      </c>
      <c r="F386" s="14">
        <v>179.950463457886</v>
      </c>
      <c r="G386" s="14">
        <v>170.09413684508999</v>
      </c>
      <c r="H386" s="14" t="s">
        <v>0</v>
      </c>
      <c r="I386" s="14" t="s">
        <v>0</v>
      </c>
      <c r="J386" s="14" t="s">
        <v>0</v>
      </c>
      <c r="K386" s="14">
        <v>108.88816565444699</v>
      </c>
      <c r="L386" s="18">
        <f t="shared" si="5"/>
        <v>98.770171587828415</v>
      </c>
      <c r="M386" s="14"/>
      <c r="N386" s="14"/>
      <c r="O386" s="15" t="s">
        <v>15</v>
      </c>
    </row>
    <row r="387" spans="1:15" x14ac:dyDescent="0.25">
      <c r="A387" s="16">
        <v>2</v>
      </c>
      <c r="B387" s="16">
        <v>1</v>
      </c>
      <c r="C387" s="16">
        <v>700</v>
      </c>
      <c r="D387" s="16">
        <v>30</v>
      </c>
      <c r="E387" s="16">
        <v>5</v>
      </c>
      <c r="F387" s="14">
        <v>54.906218329019602</v>
      </c>
      <c r="G387" s="14">
        <v>55.821166588772599</v>
      </c>
      <c r="H387" s="14" t="s">
        <v>0</v>
      </c>
      <c r="I387" s="14" t="s">
        <v>0</v>
      </c>
      <c r="J387" s="14" t="s">
        <v>0</v>
      </c>
      <c r="K387" s="14">
        <v>30.2577338233869</v>
      </c>
      <c r="L387" s="18">
        <f t="shared" ref="L387:L450" si="6">2*PI()*SQRT((6378000+1000*C387)^3/398600000000000)/60</f>
        <v>98.770171587828415</v>
      </c>
      <c r="M387" s="14"/>
      <c r="N387" s="14"/>
      <c r="O387" s="15" t="s">
        <v>15</v>
      </c>
    </row>
    <row r="388" spans="1:15" x14ac:dyDescent="0.25">
      <c r="A388" s="16">
        <v>2</v>
      </c>
      <c r="B388" s="16">
        <v>1</v>
      </c>
      <c r="C388" s="16">
        <v>700</v>
      </c>
      <c r="D388" s="16">
        <v>30</v>
      </c>
      <c r="E388" s="16">
        <v>10</v>
      </c>
      <c r="F388" s="14">
        <v>25.8941904259379</v>
      </c>
      <c r="G388" s="14">
        <v>25.968148788606499</v>
      </c>
      <c r="H388" s="14" t="s">
        <v>0</v>
      </c>
      <c r="I388" s="14" t="s">
        <v>0</v>
      </c>
      <c r="J388" s="14" t="s">
        <v>0</v>
      </c>
      <c r="K388" s="14">
        <v>15.188578332061599</v>
      </c>
      <c r="L388" s="18">
        <f t="shared" si="6"/>
        <v>98.770171587828415</v>
      </c>
      <c r="M388" s="14"/>
      <c r="N388" s="14"/>
      <c r="O388" s="15" t="s">
        <v>15</v>
      </c>
    </row>
    <row r="389" spans="1:15" x14ac:dyDescent="0.25">
      <c r="A389" s="16">
        <v>2</v>
      </c>
      <c r="B389" s="16">
        <v>1</v>
      </c>
      <c r="C389" s="16">
        <v>700</v>
      </c>
      <c r="D389" s="16">
        <v>30</v>
      </c>
      <c r="E389" s="16">
        <v>15</v>
      </c>
      <c r="F389" s="14">
        <v>17.347925849272901</v>
      </c>
      <c r="G389" s="14">
        <v>17.311326738811701</v>
      </c>
      <c r="H389" s="14" t="s">
        <v>0</v>
      </c>
      <c r="I389" s="14" t="s">
        <v>0</v>
      </c>
      <c r="J389" s="14" t="s">
        <v>0</v>
      </c>
      <c r="K389" s="14">
        <v>10.0345621488202</v>
      </c>
      <c r="L389" s="18">
        <f t="shared" si="6"/>
        <v>98.770171587828415</v>
      </c>
      <c r="M389" s="14"/>
      <c r="N389" s="14"/>
      <c r="O389" s="15" t="s">
        <v>15</v>
      </c>
    </row>
    <row r="390" spans="1:15" x14ac:dyDescent="0.25">
      <c r="A390" s="16">
        <v>2</v>
      </c>
      <c r="B390" s="16">
        <v>1</v>
      </c>
      <c r="C390" s="16">
        <v>700</v>
      </c>
      <c r="D390" s="16">
        <v>30</v>
      </c>
      <c r="E390" s="16">
        <v>20</v>
      </c>
      <c r="F390" s="14">
        <v>12.628535039392499</v>
      </c>
      <c r="G390" s="14">
        <v>12.584569397179401</v>
      </c>
      <c r="H390" s="14" t="s">
        <v>0</v>
      </c>
      <c r="I390" s="14" t="s">
        <v>0</v>
      </c>
      <c r="J390" s="14" t="s">
        <v>0</v>
      </c>
      <c r="K390" s="14">
        <v>7.1125839860901197</v>
      </c>
      <c r="L390" s="18">
        <f t="shared" si="6"/>
        <v>98.770171587828415</v>
      </c>
      <c r="M390" s="14"/>
      <c r="N390" s="14"/>
      <c r="O390" s="15" t="s">
        <v>15</v>
      </c>
    </row>
    <row r="391" spans="1:15" x14ac:dyDescent="0.25">
      <c r="A391" s="16">
        <v>2</v>
      </c>
      <c r="B391" s="16">
        <v>1</v>
      </c>
      <c r="C391" s="16">
        <v>700</v>
      </c>
      <c r="D391" s="16">
        <v>30</v>
      </c>
      <c r="E391" s="16">
        <v>25</v>
      </c>
      <c r="F391" s="14">
        <v>9.7031154761312699</v>
      </c>
      <c r="G391" s="14">
        <v>9.6592081627407396</v>
      </c>
      <c r="H391" s="14" t="s">
        <v>0</v>
      </c>
      <c r="I391" s="14" t="s">
        <v>0</v>
      </c>
      <c r="J391" s="14" t="s">
        <v>0</v>
      </c>
      <c r="K391" s="14">
        <v>5.0771909023570601</v>
      </c>
      <c r="L391" s="18">
        <f t="shared" si="6"/>
        <v>98.770171587828415</v>
      </c>
      <c r="M391" s="14"/>
      <c r="N391" s="14"/>
      <c r="O391" s="15" t="s">
        <v>15</v>
      </c>
    </row>
    <row r="392" spans="1:15" x14ac:dyDescent="0.25">
      <c r="A392" s="16">
        <v>2</v>
      </c>
      <c r="B392" s="16">
        <v>1</v>
      </c>
      <c r="C392" s="16">
        <v>700</v>
      </c>
      <c r="D392" s="16">
        <v>30</v>
      </c>
      <c r="E392" s="16">
        <v>30</v>
      </c>
      <c r="F392" s="14">
        <v>7.5931194619826803</v>
      </c>
      <c r="G392" s="14">
        <v>7.5504766050398704</v>
      </c>
      <c r="H392" s="14" t="s">
        <v>0</v>
      </c>
      <c r="I392" s="14" t="s">
        <v>0</v>
      </c>
      <c r="J392" s="14" t="s">
        <v>0</v>
      </c>
      <c r="K392" s="14">
        <v>3.5346860180738302</v>
      </c>
      <c r="L392" s="18">
        <f t="shared" si="6"/>
        <v>98.770171587828415</v>
      </c>
      <c r="M392" s="14"/>
      <c r="N392" s="14"/>
      <c r="O392" s="15" t="s">
        <v>15</v>
      </c>
    </row>
    <row r="393" spans="1:15" x14ac:dyDescent="0.25">
      <c r="A393" s="16">
        <v>2</v>
      </c>
      <c r="B393" s="16">
        <v>1</v>
      </c>
      <c r="C393" s="16">
        <v>700</v>
      </c>
      <c r="D393" s="16">
        <v>30</v>
      </c>
      <c r="E393" s="16">
        <v>35</v>
      </c>
      <c r="F393" s="14">
        <v>6.16945335064392</v>
      </c>
      <c r="G393" s="14">
        <v>6.12479627721053</v>
      </c>
      <c r="H393" s="14" t="s">
        <v>0</v>
      </c>
      <c r="I393" s="14" t="s">
        <v>0</v>
      </c>
      <c r="J393" s="14" t="s">
        <v>0</v>
      </c>
      <c r="K393" s="14">
        <v>3.28426293261403</v>
      </c>
      <c r="L393" s="18">
        <f t="shared" si="6"/>
        <v>98.770171587828415</v>
      </c>
      <c r="M393" s="14"/>
      <c r="N393" s="14"/>
      <c r="O393" s="15" t="s">
        <v>15</v>
      </c>
    </row>
    <row r="394" spans="1:15" x14ac:dyDescent="0.25">
      <c r="A394" s="16">
        <v>2</v>
      </c>
      <c r="B394" s="16">
        <v>1</v>
      </c>
      <c r="C394" s="16">
        <v>700</v>
      </c>
      <c r="D394" s="16">
        <v>30</v>
      </c>
      <c r="E394" s="16">
        <v>40</v>
      </c>
      <c r="F394" s="14">
        <v>4.9831597165974797</v>
      </c>
      <c r="G394" s="14">
        <v>4.9543648558519999</v>
      </c>
      <c r="H394" s="14" t="s">
        <v>0</v>
      </c>
      <c r="I394" s="14" t="s">
        <v>0</v>
      </c>
      <c r="J394" s="14" t="s">
        <v>0</v>
      </c>
      <c r="K394" s="14">
        <v>3.0553083591372601</v>
      </c>
      <c r="L394" s="18">
        <f t="shared" si="6"/>
        <v>98.770171587828415</v>
      </c>
      <c r="M394" s="14"/>
      <c r="N394" s="14"/>
      <c r="O394" s="15" t="s">
        <v>15</v>
      </c>
    </row>
    <row r="395" spans="1:15" x14ac:dyDescent="0.25">
      <c r="A395" s="16">
        <v>2</v>
      </c>
      <c r="B395" s="16">
        <v>1</v>
      </c>
      <c r="C395" s="16">
        <v>700</v>
      </c>
      <c r="D395" s="16">
        <v>30</v>
      </c>
      <c r="E395" s="16">
        <v>45</v>
      </c>
      <c r="F395" s="14">
        <v>3.9342604648108201</v>
      </c>
      <c r="G395" s="14">
        <v>3.9193629714943201</v>
      </c>
      <c r="H395" s="14" t="s">
        <v>0</v>
      </c>
      <c r="I395" s="14" t="s">
        <v>0</v>
      </c>
      <c r="J395" s="14" t="s">
        <v>0</v>
      </c>
      <c r="K395" s="14">
        <v>2.7637150339965899</v>
      </c>
      <c r="L395" s="18">
        <f t="shared" si="6"/>
        <v>98.770171587828415</v>
      </c>
      <c r="M395" s="14"/>
      <c r="N395" s="14"/>
      <c r="O395" s="15" t="s">
        <v>15</v>
      </c>
    </row>
    <row r="396" spans="1:15" x14ac:dyDescent="0.25">
      <c r="A396" s="16">
        <v>2</v>
      </c>
      <c r="B396" s="16">
        <v>1</v>
      </c>
      <c r="C396" s="16">
        <v>700</v>
      </c>
      <c r="D396" s="16">
        <v>30</v>
      </c>
      <c r="E396" s="16">
        <v>50</v>
      </c>
      <c r="F396" s="14">
        <v>2.8858259803902202</v>
      </c>
      <c r="G396" s="14">
        <v>2.8837563033326998</v>
      </c>
      <c r="H396" s="14" t="s">
        <v>0</v>
      </c>
      <c r="I396" s="14" t="s">
        <v>0</v>
      </c>
      <c r="J396" s="14" t="s">
        <v>0</v>
      </c>
      <c r="K396" s="14">
        <v>2.4287260964392501</v>
      </c>
      <c r="L396" s="18">
        <f t="shared" si="6"/>
        <v>98.770171587828415</v>
      </c>
      <c r="M396" s="14"/>
      <c r="N396" s="14"/>
      <c r="O396" s="15" t="s">
        <v>15</v>
      </c>
    </row>
    <row r="397" spans="1:15" x14ac:dyDescent="0.25">
      <c r="A397" s="16">
        <v>2</v>
      </c>
      <c r="B397" s="16">
        <v>1</v>
      </c>
      <c r="C397" s="16">
        <v>700</v>
      </c>
      <c r="D397" s="16">
        <v>30</v>
      </c>
      <c r="E397" s="16">
        <v>55</v>
      </c>
      <c r="F397" s="14">
        <v>1.77615448492045</v>
      </c>
      <c r="G397" s="14">
        <v>1.7872150207088999</v>
      </c>
      <c r="H397" s="14" t="s">
        <v>0</v>
      </c>
      <c r="I397" s="14" t="s">
        <v>0</v>
      </c>
      <c r="J397" s="14" t="s">
        <v>0</v>
      </c>
      <c r="K397" s="14">
        <v>1.85464361342217</v>
      </c>
      <c r="L397" s="18">
        <f t="shared" si="6"/>
        <v>98.770171587828415</v>
      </c>
      <c r="M397" s="14"/>
      <c r="N397" s="14"/>
      <c r="O397" s="15" t="s">
        <v>15</v>
      </c>
    </row>
    <row r="398" spans="1:15" x14ac:dyDescent="0.25">
      <c r="A398" s="16">
        <v>2</v>
      </c>
      <c r="B398" s="16">
        <v>1</v>
      </c>
      <c r="C398" s="16">
        <v>700</v>
      </c>
      <c r="D398" s="16">
        <v>60</v>
      </c>
      <c r="E398" s="16">
        <v>1</v>
      </c>
      <c r="F398" s="14">
        <v>238.279388924221</v>
      </c>
      <c r="G398" s="14">
        <v>252.20306017470199</v>
      </c>
      <c r="H398" s="14">
        <v>211.69484757991799</v>
      </c>
      <c r="I398" s="14">
        <v>212.761517843039</v>
      </c>
      <c r="J398" s="14" t="s">
        <v>0</v>
      </c>
      <c r="K398" s="14">
        <v>226.70933570815399</v>
      </c>
      <c r="L398" s="18">
        <f t="shared" si="6"/>
        <v>98.770171587828415</v>
      </c>
      <c r="M398" s="14"/>
      <c r="N398" s="14"/>
      <c r="O398" s="15" t="s">
        <v>15</v>
      </c>
    </row>
    <row r="399" spans="1:15" x14ac:dyDescent="0.25">
      <c r="A399" s="16">
        <v>2</v>
      </c>
      <c r="B399" s="16">
        <v>1</v>
      </c>
      <c r="C399" s="16">
        <v>700</v>
      </c>
      <c r="D399" s="16">
        <v>60</v>
      </c>
      <c r="E399" s="16">
        <v>5</v>
      </c>
      <c r="F399" s="14">
        <v>92.123433824320301</v>
      </c>
      <c r="G399" s="14">
        <v>119.15150945051499</v>
      </c>
      <c r="H399" s="14">
        <v>60.142423696610699</v>
      </c>
      <c r="I399" s="14">
        <v>59.670031681751396</v>
      </c>
      <c r="J399" s="14" t="s">
        <v>0</v>
      </c>
      <c r="K399" s="14">
        <v>72.357178149803701</v>
      </c>
      <c r="L399" s="18">
        <f t="shared" si="6"/>
        <v>98.770171587828415</v>
      </c>
      <c r="M399" s="14"/>
      <c r="N399" s="14"/>
      <c r="O399" s="15" t="s">
        <v>15</v>
      </c>
    </row>
    <row r="400" spans="1:15" x14ac:dyDescent="0.25">
      <c r="A400" s="16">
        <v>2</v>
      </c>
      <c r="B400" s="16">
        <v>1</v>
      </c>
      <c r="C400" s="16">
        <v>700</v>
      </c>
      <c r="D400" s="16">
        <v>60</v>
      </c>
      <c r="E400" s="16">
        <v>10</v>
      </c>
      <c r="F400" s="14">
        <v>41.508130537616999</v>
      </c>
      <c r="G400" s="14">
        <v>49.4919040831359</v>
      </c>
      <c r="H400" s="14">
        <v>31.362732737549202</v>
      </c>
      <c r="I400" s="14">
        <v>31.305665497984801</v>
      </c>
      <c r="J400" s="14" t="s">
        <v>0</v>
      </c>
      <c r="K400" s="14">
        <v>40.098976068089399</v>
      </c>
      <c r="L400" s="18">
        <f t="shared" si="6"/>
        <v>98.770171587828415</v>
      </c>
      <c r="M400" s="14"/>
      <c r="N400" s="14"/>
      <c r="O400" s="15" t="s">
        <v>15</v>
      </c>
    </row>
    <row r="401" spans="1:15" x14ac:dyDescent="0.25">
      <c r="A401" s="16">
        <v>2</v>
      </c>
      <c r="B401" s="16">
        <v>1</v>
      </c>
      <c r="C401" s="16">
        <v>700</v>
      </c>
      <c r="D401" s="16">
        <v>60</v>
      </c>
      <c r="E401" s="16">
        <v>15</v>
      </c>
      <c r="F401" s="14">
        <v>28.2779797197229</v>
      </c>
      <c r="G401" s="14">
        <v>34.301954594417701</v>
      </c>
      <c r="H401" s="14">
        <v>19.762112925834298</v>
      </c>
      <c r="I401" s="14">
        <v>19.749786246346002</v>
      </c>
      <c r="J401" s="14" t="s">
        <v>0</v>
      </c>
      <c r="K401" s="14">
        <v>25.216465154860899</v>
      </c>
      <c r="L401" s="18">
        <f t="shared" si="6"/>
        <v>98.770171587828415</v>
      </c>
      <c r="M401" s="14"/>
      <c r="N401" s="14"/>
      <c r="O401" s="15" t="s">
        <v>15</v>
      </c>
    </row>
    <row r="402" spans="1:15" x14ac:dyDescent="0.25">
      <c r="A402" s="16">
        <v>2</v>
      </c>
      <c r="B402" s="16">
        <v>1</v>
      </c>
      <c r="C402" s="16">
        <v>700</v>
      </c>
      <c r="D402" s="16">
        <v>60</v>
      </c>
      <c r="E402" s="16">
        <v>20</v>
      </c>
      <c r="F402" s="14">
        <v>20.924018207882099</v>
      </c>
      <c r="G402" s="14">
        <v>24.822649263037899</v>
      </c>
      <c r="H402" s="14">
        <v>15.181937210499299</v>
      </c>
      <c r="I402" s="14">
        <v>15.1397302254042</v>
      </c>
      <c r="J402" s="14" t="s">
        <v>0</v>
      </c>
      <c r="K402" s="14">
        <v>19.870798421162402</v>
      </c>
      <c r="L402" s="18">
        <f t="shared" si="6"/>
        <v>98.770171587828415</v>
      </c>
      <c r="M402" s="14"/>
      <c r="N402" s="14"/>
      <c r="O402" s="15" t="s">
        <v>15</v>
      </c>
    </row>
    <row r="403" spans="1:15" x14ac:dyDescent="0.25">
      <c r="A403" s="16">
        <v>2</v>
      </c>
      <c r="B403" s="16">
        <v>1</v>
      </c>
      <c r="C403" s="16">
        <v>700</v>
      </c>
      <c r="D403" s="16">
        <v>60</v>
      </c>
      <c r="E403" s="16">
        <v>25</v>
      </c>
      <c r="F403" s="14">
        <v>16.081416940610001</v>
      </c>
      <c r="G403" s="14">
        <v>19.327748743284701</v>
      </c>
      <c r="H403" s="14">
        <v>11.3159322549495</v>
      </c>
      <c r="I403" s="14">
        <v>11.2808230317236</v>
      </c>
      <c r="J403" s="14" t="s">
        <v>0</v>
      </c>
      <c r="K403" s="14">
        <v>14.9152386074507</v>
      </c>
      <c r="L403" s="18">
        <f t="shared" si="6"/>
        <v>98.770171587828415</v>
      </c>
      <c r="M403" s="14"/>
      <c r="N403" s="14"/>
      <c r="O403" s="15" t="s">
        <v>15</v>
      </c>
    </row>
    <row r="404" spans="1:15" x14ac:dyDescent="0.25">
      <c r="A404" s="16">
        <v>2</v>
      </c>
      <c r="B404" s="16">
        <v>1</v>
      </c>
      <c r="C404" s="16">
        <v>700</v>
      </c>
      <c r="D404" s="16">
        <v>60</v>
      </c>
      <c r="E404" s="16">
        <v>30</v>
      </c>
      <c r="F404" s="14">
        <v>12.801541707628701</v>
      </c>
      <c r="G404" s="14">
        <v>15.422914941105899</v>
      </c>
      <c r="H404" s="14">
        <v>8.8638604572717696</v>
      </c>
      <c r="I404" s="14">
        <v>8.8750569387806699</v>
      </c>
      <c r="J404" s="14" t="s">
        <v>0</v>
      </c>
      <c r="K404" s="14">
        <v>11.6454369857475</v>
      </c>
      <c r="L404" s="18">
        <f t="shared" si="6"/>
        <v>98.770171587828415</v>
      </c>
      <c r="M404" s="14"/>
      <c r="N404" s="14"/>
      <c r="O404" s="15" t="s">
        <v>15</v>
      </c>
    </row>
    <row r="405" spans="1:15" x14ac:dyDescent="0.25">
      <c r="A405" s="16">
        <v>2</v>
      </c>
      <c r="B405" s="16">
        <v>1</v>
      </c>
      <c r="C405" s="16">
        <v>700</v>
      </c>
      <c r="D405" s="16">
        <v>60</v>
      </c>
      <c r="E405" s="16">
        <v>35</v>
      </c>
      <c r="F405" s="14">
        <v>10.4633914005289</v>
      </c>
      <c r="G405" s="14">
        <v>12.3858125173692</v>
      </c>
      <c r="H405" s="14">
        <v>7.5525086667814501</v>
      </c>
      <c r="I405" s="14">
        <v>7.5526435705210702</v>
      </c>
      <c r="J405" s="14" t="s">
        <v>0</v>
      </c>
      <c r="K405" s="14">
        <v>9.6907074758719691</v>
      </c>
      <c r="L405" s="18">
        <f t="shared" si="6"/>
        <v>98.770171587828415</v>
      </c>
      <c r="M405" s="14"/>
      <c r="N405" s="14"/>
      <c r="O405" s="15" t="s">
        <v>15</v>
      </c>
    </row>
    <row r="406" spans="1:15" x14ac:dyDescent="0.25">
      <c r="A406" s="16">
        <v>2</v>
      </c>
      <c r="B406" s="16">
        <v>1</v>
      </c>
      <c r="C406" s="16">
        <v>700</v>
      </c>
      <c r="D406" s="16">
        <v>60</v>
      </c>
      <c r="E406" s="16">
        <v>40</v>
      </c>
      <c r="F406" s="14">
        <v>8.3776271643930098</v>
      </c>
      <c r="G406" s="14">
        <v>9.9399668999193693</v>
      </c>
      <c r="H406" s="14">
        <v>6.0442590245324803</v>
      </c>
      <c r="I406" s="14">
        <v>6.0318189370443998</v>
      </c>
      <c r="J406" s="14" t="s">
        <v>0</v>
      </c>
      <c r="K406" s="14">
        <v>7.7224217409860501</v>
      </c>
      <c r="L406" s="18">
        <f t="shared" si="6"/>
        <v>98.770171587828415</v>
      </c>
      <c r="M406" s="14"/>
      <c r="N406" s="14"/>
      <c r="O406" s="15" t="s">
        <v>15</v>
      </c>
    </row>
    <row r="407" spans="1:15" x14ac:dyDescent="0.25">
      <c r="A407" s="16">
        <v>2</v>
      </c>
      <c r="B407" s="16">
        <v>1</v>
      </c>
      <c r="C407" s="16">
        <v>700</v>
      </c>
      <c r="D407" s="16">
        <v>60</v>
      </c>
      <c r="E407" s="16">
        <v>45</v>
      </c>
      <c r="F407" s="14">
        <v>6.5194358832954604</v>
      </c>
      <c r="G407" s="14">
        <v>7.7942907264358201</v>
      </c>
      <c r="H407" s="14">
        <v>4.6226152109957699</v>
      </c>
      <c r="I407" s="14">
        <v>4.6175072190783899</v>
      </c>
      <c r="J407" s="14" t="s">
        <v>0</v>
      </c>
      <c r="K407" s="14">
        <v>5.8535047664561199</v>
      </c>
      <c r="L407" s="18">
        <f t="shared" si="6"/>
        <v>98.770171587828415</v>
      </c>
      <c r="M407" s="14"/>
      <c r="N407" s="14"/>
      <c r="O407" s="15" t="s">
        <v>15</v>
      </c>
    </row>
    <row r="408" spans="1:15" x14ac:dyDescent="0.25">
      <c r="A408" s="16">
        <v>2</v>
      </c>
      <c r="B408" s="16">
        <v>1</v>
      </c>
      <c r="C408" s="16">
        <v>700</v>
      </c>
      <c r="D408" s="16">
        <v>60</v>
      </c>
      <c r="E408" s="16">
        <v>50</v>
      </c>
      <c r="F408" s="14">
        <v>4.7919873867296996</v>
      </c>
      <c r="G408" s="14">
        <v>5.7525396583059196</v>
      </c>
      <c r="H408" s="14">
        <v>3.3742646648108199</v>
      </c>
      <c r="I408" s="14">
        <v>3.3704020176442802</v>
      </c>
      <c r="J408" s="14" t="s">
        <v>0</v>
      </c>
      <c r="K408" s="14">
        <v>4.2960531039149998</v>
      </c>
      <c r="L408" s="18">
        <f t="shared" si="6"/>
        <v>98.770171587828415</v>
      </c>
      <c r="M408" s="14"/>
      <c r="N408" s="14"/>
      <c r="O408" s="15" t="s">
        <v>15</v>
      </c>
    </row>
    <row r="409" spans="1:15" x14ac:dyDescent="0.25">
      <c r="A409" s="16">
        <v>2</v>
      </c>
      <c r="B409" s="16">
        <v>1</v>
      </c>
      <c r="C409" s="16">
        <v>700</v>
      </c>
      <c r="D409" s="16">
        <v>60</v>
      </c>
      <c r="E409" s="16">
        <v>55</v>
      </c>
      <c r="F409" s="14">
        <v>2.7465289925601102</v>
      </c>
      <c r="G409" s="14">
        <v>3.34103040688459</v>
      </c>
      <c r="H409" s="14">
        <v>1.9333797633926599</v>
      </c>
      <c r="I409" s="14">
        <v>1.93413927443935</v>
      </c>
      <c r="J409" s="14" t="s">
        <v>0</v>
      </c>
      <c r="K409" s="14">
        <v>2.2552866685244601</v>
      </c>
      <c r="L409" s="18">
        <f t="shared" si="6"/>
        <v>98.770171587828415</v>
      </c>
      <c r="M409" s="14"/>
      <c r="N409" s="14"/>
      <c r="O409" s="15" t="s">
        <v>15</v>
      </c>
    </row>
    <row r="410" spans="1:15" x14ac:dyDescent="0.25">
      <c r="A410" s="16">
        <v>2</v>
      </c>
      <c r="B410" s="16">
        <v>1</v>
      </c>
      <c r="C410" s="16">
        <v>700</v>
      </c>
      <c r="D410" s="16">
        <v>90</v>
      </c>
      <c r="E410" s="16">
        <v>1</v>
      </c>
      <c r="F410" s="14">
        <v>233.340029069623</v>
      </c>
      <c r="G410" s="14">
        <v>240.15679347069201</v>
      </c>
      <c r="H410" s="14">
        <v>239.66637469886501</v>
      </c>
      <c r="I410" s="14">
        <v>239.66637469886501</v>
      </c>
      <c r="J410" s="14">
        <v>162.65261029564201</v>
      </c>
      <c r="K410" s="14">
        <v>243.87068940100201</v>
      </c>
      <c r="L410" s="18">
        <f t="shared" si="6"/>
        <v>98.770171587828415</v>
      </c>
      <c r="M410" s="14"/>
      <c r="N410" s="14"/>
      <c r="O410" s="15" t="s">
        <v>15</v>
      </c>
    </row>
    <row r="411" spans="1:15" x14ac:dyDescent="0.25">
      <c r="A411" s="16">
        <v>2</v>
      </c>
      <c r="B411" s="16">
        <v>1</v>
      </c>
      <c r="C411" s="16">
        <v>700</v>
      </c>
      <c r="D411" s="16">
        <v>90</v>
      </c>
      <c r="E411" s="16">
        <v>5</v>
      </c>
      <c r="F411" s="14">
        <v>114.283161175795</v>
      </c>
      <c r="G411" s="14">
        <v>121.133348333442</v>
      </c>
      <c r="H411" s="14">
        <v>142.571658366062</v>
      </c>
      <c r="I411" s="14">
        <v>142.571658366062</v>
      </c>
      <c r="J411" s="14">
        <v>63.079588256921497</v>
      </c>
      <c r="K411" s="14">
        <v>142.73255080733799</v>
      </c>
      <c r="L411" s="18">
        <f t="shared" si="6"/>
        <v>98.770171587828415</v>
      </c>
      <c r="M411" s="14"/>
      <c r="N411" s="14"/>
      <c r="O411" s="15" t="s">
        <v>15</v>
      </c>
    </row>
    <row r="412" spans="1:15" x14ac:dyDescent="0.25">
      <c r="A412" s="16">
        <v>2</v>
      </c>
      <c r="B412" s="16">
        <v>1</v>
      </c>
      <c r="C412" s="16">
        <v>700</v>
      </c>
      <c r="D412" s="16">
        <v>90</v>
      </c>
      <c r="E412" s="16">
        <v>10</v>
      </c>
      <c r="F412" s="14">
        <v>68.582400078031597</v>
      </c>
      <c r="G412" s="14">
        <v>70.7423962060561</v>
      </c>
      <c r="H412" s="14">
        <v>95.053444636627404</v>
      </c>
      <c r="I412" s="14">
        <v>95.053444636626807</v>
      </c>
      <c r="J412" s="14">
        <v>27.358411489539399</v>
      </c>
      <c r="K412" s="14">
        <v>91.054830100086804</v>
      </c>
      <c r="L412" s="18">
        <f t="shared" si="6"/>
        <v>98.770171587828415</v>
      </c>
      <c r="M412" s="14"/>
      <c r="N412" s="14"/>
      <c r="O412" s="15" t="s">
        <v>15</v>
      </c>
    </row>
    <row r="413" spans="1:15" x14ac:dyDescent="0.25">
      <c r="A413" s="16">
        <v>2</v>
      </c>
      <c r="B413" s="16">
        <v>1</v>
      </c>
      <c r="C413" s="16">
        <v>700</v>
      </c>
      <c r="D413" s="16">
        <v>90</v>
      </c>
      <c r="E413" s="16">
        <v>15</v>
      </c>
      <c r="F413" s="14">
        <v>40.046597890162701</v>
      </c>
      <c r="G413" s="14">
        <v>45.214890610331999</v>
      </c>
      <c r="H413" s="14">
        <v>48.663021862854102</v>
      </c>
      <c r="I413" s="14">
        <v>48.663021864432302</v>
      </c>
      <c r="J413" s="14">
        <v>15.984302879999699</v>
      </c>
      <c r="K413" s="14">
        <v>45.280315989059702</v>
      </c>
      <c r="L413" s="18">
        <f t="shared" si="6"/>
        <v>98.770171587828415</v>
      </c>
      <c r="M413" s="14"/>
      <c r="N413" s="14"/>
      <c r="O413" s="15" t="s">
        <v>15</v>
      </c>
    </row>
    <row r="414" spans="1:15" x14ac:dyDescent="0.25">
      <c r="A414" s="16">
        <v>2</v>
      </c>
      <c r="B414" s="16">
        <v>1</v>
      </c>
      <c r="C414" s="16">
        <v>700</v>
      </c>
      <c r="D414" s="16">
        <v>90</v>
      </c>
      <c r="E414" s="16">
        <v>20</v>
      </c>
      <c r="F414" s="14">
        <v>26.0793819042187</v>
      </c>
      <c r="G414" s="14">
        <v>31.381708997300599</v>
      </c>
      <c r="H414" s="14">
        <v>26.328345528627899</v>
      </c>
      <c r="I414" s="14">
        <v>26.3283455286278</v>
      </c>
      <c r="J414" s="14">
        <v>10.978180334210901</v>
      </c>
      <c r="K414" s="14">
        <v>27.514179275013099</v>
      </c>
      <c r="L414" s="18">
        <f t="shared" si="6"/>
        <v>98.770171587828415</v>
      </c>
      <c r="M414" s="14"/>
      <c r="N414" s="14"/>
      <c r="O414" s="15" t="s">
        <v>15</v>
      </c>
    </row>
    <row r="415" spans="1:15" x14ac:dyDescent="0.25">
      <c r="A415" s="16">
        <v>2</v>
      </c>
      <c r="B415" s="16">
        <v>1</v>
      </c>
      <c r="C415" s="16">
        <v>700</v>
      </c>
      <c r="D415" s="16">
        <v>90</v>
      </c>
      <c r="E415" s="16">
        <v>25</v>
      </c>
      <c r="F415" s="14">
        <v>18.934288685818299</v>
      </c>
      <c r="G415" s="14">
        <v>23.140047823317499</v>
      </c>
      <c r="H415" s="14">
        <v>17.692730435325199</v>
      </c>
      <c r="I415" s="14">
        <v>17.692730435323298</v>
      </c>
      <c r="J415" s="14">
        <v>8.3858479651691695</v>
      </c>
      <c r="K415" s="14">
        <v>19.556887064133999</v>
      </c>
      <c r="L415" s="18">
        <f t="shared" si="6"/>
        <v>98.770171587828415</v>
      </c>
      <c r="M415" s="14"/>
      <c r="N415" s="14"/>
      <c r="O415" s="15" t="s">
        <v>15</v>
      </c>
    </row>
    <row r="416" spans="1:15" x14ac:dyDescent="0.25">
      <c r="A416" s="16">
        <v>2</v>
      </c>
      <c r="B416" s="16">
        <v>1</v>
      </c>
      <c r="C416" s="16">
        <v>700</v>
      </c>
      <c r="D416" s="16">
        <v>90</v>
      </c>
      <c r="E416" s="16">
        <v>30</v>
      </c>
      <c r="F416" s="14">
        <v>14.555653757761201</v>
      </c>
      <c r="G416" s="14">
        <v>17.840972149264601</v>
      </c>
      <c r="H416" s="14">
        <v>13.2242296338353</v>
      </c>
      <c r="I416" s="14">
        <v>13.2242296338354</v>
      </c>
      <c r="J416" s="14">
        <v>6.6702161394668504</v>
      </c>
      <c r="K416" s="14">
        <v>14.361769268634401</v>
      </c>
      <c r="L416" s="18">
        <f t="shared" si="6"/>
        <v>98.770171587828415</v>
      </c>
      <c r="M416" s="14"/>
      <c r="N416" s="14"/>
      <c r="O416" s="15" t="s">
        <v>15</v>
      </c>
    </row>
    <row r="417" spans="1:15" x14ac:dyDescent="0.25">
      <c r="A417" s="16">
        <v>2</v>
      </c>
      <c r="B417" s="16">
        <v>1</v>
      </c>
      <c r="C417" s="16">
        <v>700</v>
      </c>
      <c r="D417" s="16">
        <v>90</v>
      </c>
      <c r="E417" s="16">
        <v>35</v>
      </c>
      <c r="F417" s="14">
        <v>11.521011404148201</v>
      </c>
      <c r="G417" s="14">
        <v>14.0278069296875</v>
      </c>
      <c r="H417" s="14">
        <v>10.5248669109668</v>
      </c>
      <c r="I417" s="14">
        <v>10.5248669109668</v>
      </c>
      <c r="J417" s="14">
        <v>5.3140925764831897</v>
      </c>
      <c r="K417" s="14">
        <v>11.508480691349501</v>
      </c>
      <c r="L417" s="18">
        <f t="shared" si="6"/>
        <v>98.770171587828415</v>
      </c>
      <c r="M417" s="14"/>
      <c r="N417" s="14"/>
      <c r="O417" s="15" t="s">
        <v>15</v>
      </c>
    </row>
    <row r="418" spans="1:15" x14ac:dyDescent="0.25">
      <c r="A418" s="16">
        <v>2</v>
      </c>
      <c r="B418" s="16">
        <v>1</v>
      </c>
      <c r="C418" s="16">
        <v>700</v>
      </c>
      <c r="D418" s="16">
        <v>90</v>
      </c>
      <c r="E418" s="16">
        <v>40</v>
      </c>
      <c r="F418" s="14">
        <v>9.2245171279581903</v>
      </c>
      <c r="G418" s="14">
        <v>11.2095354293397</v>
      </c>
      <c r="H418" s="14">
        <v>8.5229107884918793</v>
      </c>
      <c r="I418" s="14">
        <v>8.5229107884918403</v>
      </c>
      <c r="J418" s="14">
        <v>4.1640311636757099</v>
      </c>
      <c r="K418" s="14">
        <v>9.3517608173842106</v>
      </c>
      <c r="L418" s="18">
        <f t="shared" si="6"/>
        <v>98.770171587828415</v>
      </c>
      <c r="M418" s="14"/>
      <c r="N418" s="14"/>
      <c r="O418" s="15" t="s">
        <v>15</v>
      </c>
    </row>
    <row r="419" spans="1:15" x14ac:dyDescent="0.25">
      <c r="A419" s="16">
        <v>2</v>
      </c>
      <c r="B419" s="16">
        <v>1</v>
      </c>
      <c r="C419" s="16">
        <v>700</v>
      </c>
      <c r="D419" s="16">
        <v>90</v>
      </c>
      <c r="E419" s="16">
        <v>45</v>
      </c>
      <c r="F419" s="14">
        <v>7.2383843316504999</v>
      </c>
      <c r="G419" s="14">
        <v>8.8683692977476394</v>
      </c>
      <c r="H419" s="14">
        <v>6.6016052315589198</v>
      </c>
      <c r="I419" s="14">
        <v>6.6016052315589002</v>
      </c>
      <c r="J419" s="14">
        <v>3.22607611356535</v>
      </c>
      <c r="K419" s="14">
        <v>7.3091234958475804</v>
      </c>
      <c r="L419" s="18">
        <f t="shared" si="6"/>
        <v>98.770171587828415</v>
      </c>
      <c r="M419" s="14"/>
      <c r="N419" s="14"/>
      <c r="O419" s="15" t="s">
        <v>15</v>
      </c>
    </row>
    <row r="420" spans="1:15" x14ac:dyDescent="0.25">
      <c r="A420" s="16">
        <v>2</v>
      </c>
      <c r="B420" s="16">
        <v>1</v>
      </c>
      <c r="C420" s="16">
        <v>700</v>
      </c>
      <c r="D420" s="16">
        <v>90</v>
      </c>
      <c r="E420" s="16">
        <v>50</v>
      </c>
      <c r="F420" s="14">
        <v>5.2902637370517498</v>
      </c>
      <c r="G420" s="14">
        <v>6.5325567894403003</v>
      </c>
      <c r="H420" s="14">
        <v>4.7992160291413501</v>
      </c>
      <c r="I420" s="14">
        <v>4.7992160291412604</v>
      </c>
      <c r="J420" s="14">
        <v>2.3074209091157001</v>
      </c>
      <c r="K420" s="14">
        <v>5.2311340389977898</v>
      </c>
      <c r="L420" s="18">
        <f t="shared" si="6"/>
        <v>98.770171587828415</v>
      </c>
      <c r="M420" s="14"/>
      <c r="N420" s="14"/>
      <c r="O420" s="15" t="s">
        <v>15</v>
      </c>
    </row>
    <row r="421" spans="1:15" x14ac:dyDescent="0.25">
      <c r="A421" s="16">
        <v>2</v>
      </c>
      <c r="B421" s="16">
        <v>1</v>
      </c>
      <c r="C421" s="16">
        <v>700</v>
      </c>
      <c r="D421" s="16">
        <v>90</v>
      </c>
      <c r="E421" s="16">
        <v>55</v>
      </c>
      <c r="F421" s="14">
        <v>3.0135015934946701</v>
      </c>
      <c r="G421" s="14">
        <v>3.8458802558729999</v>
      </c>
      <c r="H421" s="14">
        <v>2.6642900950141701</v>
      </c>
      <c r="I421" s="14">
        <v>2.6642900950141599</v>
      </c>
      <c r="J421" s="14">
        <v>1.1880784873941901</v>
      </c>
      <c r="K421" s="14">
        <v>2.9652869733385501</v>
      </c>
      <c r="L421" s="18">
        <f t="shared" si="6"/>
        <v>98.770171587828415</v>
      </c>
      <c r="M421" s="14"/>
      <c r="N421" s="14"/>
      <c r="O421" s="15" t="s">
        <v>15</v>
      </c>
    </row>
    <row r="422" spans="1:15" x14ac:dyDescent="0.25">
      <c r="A422" s="16">
        <v>2</v>
      </c>
      <c r="B422" s="16">
        <v>1</v>
      </c>
      <c r="C422" s="16">
        <v>700</v>
      </c>
      <c r="D422" s="16">
        <v>12345</v>
      </c>
      <c r="E422" s="16">
        <v>1</v>
      </c>
      <c r="F422" s="14">
        <v>237.18994812518</v>
      </c>
      <c r="G422" s="14">
        <v>245.02277310268201</v>
      </c>
      <c r="H422" s="14">
        <v>236.79970241885201</v>
      </c>
      <c r="I422" s="14">
        <v>236.79970241885201</v>
      </c>
      <c r="J422" s="14">
        <v>174.234559729409</v>
      </c>
      <c r="K422" s="14">
        <v>242.06423505634399</v>
      </c>
      <c r="L422" s="18">
        <f t="shared" si="6"/>
        <v>98.770171587828415</v>
      </c>
      <c r="M422" s="14"/>
      <c r="N422" s="14"/>
      <c r="O422" s="15" t="s">
        <v>15</v>
      </c>
    </row>
    <row r="423" spans="1:15" x14ac:dyDescent="0.25">
      <c r="A423" s="16">
        <v>2</v>
      </c>
      <c r="B423" s="16">
        <v>1</v>
      </c>
      <c r="C423" s="16">
        <v>700</v>
      </c>
      <c r="D423" s="16">
        <v>12345</v>
      </c>
      <c r="E423" s="16">
        <v>5</v>
      </c>
      <c r="F423" s="14">
        <v>86.970489461083005</v>
      </c>
      <c r="G423" s="14">
        <v>107.48386832401</v>
      </c>
      <c r="H423" s="14">
        <v>76.072271793369097</v>
      </c>
      <c r="I423" s="14">
        <v>76.072271793368998</v>
      </c>
      <c r="J423" s="14">
        <v>62.004120222760001</v>
      </c>
      <c r="K423" s="14">
        <v>82.189734340546806</v>
      </c>
      <c r="L423" s="18">
        <f t="shared" si="6"/>
        <v>98.770171587828415</v>
      </c>
      <c r="M423" s="14"/>
      <c r="N423" s="14"/>
      <c r="O423" s="15" t="s">
        <v>15</v>
      </c>
    </row>
    <row r="424" spans="1:15" x14ac:dyDescent="0.25">
      <c r="A424" s="16">
        <v>2</v>
      </c>
      <c r="B424" s="16">
        <v>1</v>
      </c>
      <c r="C424" s="16">
        <v>700</v>
      </c>
      <c r="D424" s="16">
        <v>12345</v>
      </c>
      <c r="E424" s="16">
        <v>10</v>
      </c>
      <c r="F424" s="14">
        <v>48.7383949800899</v>
      </c>
      <c r="G424" s="14">
        <v>55.729226847133198</v>
      </c>
      <c r="H424" s="14">
        <v>40.999512471895301</v>
      </c>
      <c r="I424" s="14">
        <v>40.999512471895599</v>
      </c>
      <c r="J424" s="14">
        <v>44.100282409040503</v>
      </c>
      <c r="K424" s="14">
        <v>45.595489220092098</v>
      </c>
      <c r="L424" s="18">
        <f t="shared" si="6"/>
        <v>98.770171587828415</v>
      </c>
      <c r="M424" s="14"/>
      <c r="N424" s="14"/>
      <c r="O424" s="15" t="s">
        <v>15</v>
      </c>
    </row>
    <row r="425" spans="1:15" x14ac:dyDescent="0.25">
      <c r="A425" s="16">
        <v>2</v>
      </c>
      <c r="B425" s="16">
        <v>1</v>
      </c>
      <c r="C425" s="16">
        <v>700</v>
      </c>
      <c r="D425" s="16">
        <v>12345</v>
      </c>
      <c r="E425" s="16">
        <v>15</v>
      </c>
      <c r="F425" s="14">
        <v>34.352951146985902</v>
      </c>
      <c r="G425" s="14">
        <v>37.359502241104202</v>
      </c>
      <c r="H425" s="14">
        <v>27.770226119474099</v>
      </c>
      <c r="I425" s="14">
        <v>27.770226119475101</v>
      </c>
      <c r="J425" s="14">
        <v>37.492449236817102</v>
      </c>
      <c r="K425" s="14">
        <v>30.511228030353799</v>
      </c>
      <c r="L425" s="18">
        <f t="shared" si="6"/>
        <v>98.770171587828415</v>
      </c>
      <c r="M425" s="14"/>
      <c r="N425" s="14"/>
      <c r="O425" s="15" t="s">
        <v>15</v>
      </c>
    </row>
    <row r="426" spans="1:15" x14ac:dyDescent="0.25">
      <c r="A426" s="16">
        <v>2</v>
      </c>
      <c r="B426" s="16">
        <v>1</v>
      </c>
      <c r="C426" s="16">
        <v>700</v>
      </c>
      <c r="D426" s="16">
        <v>12345</v>
      </c>
      <c r="E426" s="16">
        <v>20</v>
      </c>
      <c r="F426" s="14">
        <v>23.004182953452101</v>
      </c>
      <c r="G426" s="14">
        <v>27.503770064403302</v>
      </c>
      <c r="H426" s="14">
        <v>20.4099417885724</v>
      </c>
      <c r="I426" s="14">
        <v>20.4099417885724</v>
      </c>
      <c r="J426" s="14">
        <v>13.644138591473601</v>
      </c>
      <c r="K426" s="14">
        <v>22.644533757779399</v>
      </c>
      <c r="L426" s="18">
        <f t="shared" si="6"/>
        <v>98.770171587828415</v>
      </c>
      <c r="M426" s="14"/>
      <c r="N426" s="14"/>
      <c r="O426" s="15" t="s">
        <v>15</v>
      </c>
    </row>
    <row r="427" spans="1:15" x14ac:dyDescent="0.25">
      <c r="A427" s="16">
        <v>2</v>
      </c>
      <c r="B427" s="16">
        <v>1</v>
      </c>
      <c r="C427" s="16">
        <v>700</v>
      </c>
      <c r="D427" s="16">
        <v>12345</v>
      </c>
      <c r="E427" s="16">
        <v>25</v>
      </c>
      <c r="F427" s="14">
        <v>18.027592404860901</v>
      </c>
      <c r="G427" s="14">
        <v>21.3507967662654</v>
      </c>
      <c r="H427" s="14">
        <v>15.9997726591566</v>
      </c>
      <c r="I427" s="14">
        <v>15.9997726591566</v>
      </c>
      <c r="J427" s="14">
        <v>11.160133569529201</v>
      </c>
      <c r="K427" s="14">
        <v>17.6112809162045</v>
      </c>
      <c r="L427" s="18">
        <f t="shared" si="6"/>
        <v>98.770171587828415</v>
      </c>
      <c r="M427" s="14"/>
      <c r="N427" s="14"/>
      <c r="O427" s="15" t="s">
        <v>15</v>
      </c>
    </row>
    <row r="428" spans="1:15" x14ac:dyDescent="0.25">
      <c r="A428" s="16">
        <v>2</v>
      </c>
      <c r="B428" s="16">
        <v>1</v>
      </c>
      <c r="C428" s="16">
        <v>700</v>
      </c>
      <c r="D428" s="16">
        <v>12345</v>
      </c>
      <c r="E428" s="16">
        <v>30</v>
      </c>
      <c r="F428" s="14">
        <v>14.4259991750637</v>
      </c>
      <c r="G428" s="14">
        <v>16.974493941764798</v>
      </c>
      <c r="H428" s="14">
        <v>12.7005299313235</v>
      </c>
      <c r="I428" s="14">
        <v>12.700529931323199</v>
      </c>
      <c r="J428" s="14">
        <v>9.3977945167294195</v>
      </c>
      <c r="K428" s="14">
        <v>13.775939574773099</v>
      </c>
      <c r="L428" s="18">
        <f t="shared" si="6"/>
        <v>98.770171587828415</v>
      </c>
      <c r="M428" s="14"/>
      <c r="N428" s="14"/>
      <c r="O428" s="15" t="s">
        <v>15</v>
      </c>
    </row>
    <row r="429" spans="1:15" x14ac:dyDescent="0.25">
      <c r="A429" s="16">
        <v>2</v>
      </c>
      <c r="B429" s="16">
        <v>1</v>
      </c>
      <c r="C429" s="16">
        <v>700</v>
      </c>
      <c r="D429" s="16">
        <v>12345</v>
      </c>
      <c r="E429" s="16">
        <v>35</v>
      </c>
      <c r="F429" s="14">
        <v>11.732692601926701</v>
      </c>
      <c r="G429" s="14">
        <v>13.6899726391336</v>
      </c>
      <c r="H429" s="14">
        <v>10.146175451780101</v>
      </c>
      <c r="I429" s="14">
        <v>10.146175451780101</v>
      </c>
      <c r="J429" s="14">
        <v>8.2591651506907997</v>
      </c>
      <c r="K429" s="14">
        <v>11.125272691398701</v>
      </c>
      <c r="L429" s="18">
        <f t="shared" si="6"/>
        <v>98.770171587828415</v>
      </c>
      <c r="M429" s="14"/>
      <c r="N429" s="14"/>
      <c r="O429" s="15" t="s">
        <v>15</v>
      </c>
    </row>
    <row r="430" spans="1:15" x14ac:dyDescent="0.25">
      <c r="A430" s="16">
        <v>2</v>
      </c>
      <c r="B430" s="16">
        <v>1</v>
      </c>
      <c r="C430" s="16">
        <v>700</v>
      </c>
      <c r="D430" s="16">
        <v>12345</v>
      </c>
      <c r="E430" s="16">
        <v>40</v>
      </c>
      <c r="F430" s="14">
        <v>9.5044690028244698</v>
      </c>
      <c r="G430" s="14">
        <v>10.9496939192786</v>
      </c>
      <c r="H430" s="14">
        <v>8.1260458569769192</v>
      </c>
      <c r="I430" s="14">
        <v>8.1260458569769298</v>
      </c>
      <c r="J430" s="14">
        <v>7.3160366346379302</v>
      </c>
      <c r="K430" s="14">
        <v>8.8206370822660194</v>
      </c>
      <c r="L430" s="18">
        <f t="shared" si="6"/>
        <v>98.770171587828415</v>
      </c>
      <c r="M430" s="14"/>
      <c r="N430" s="14"/>
      <c r="O430" s="15" t="s">
        <v>15</v>
      </c>
    </row>
    <row r="431" spans="1:15" x14ac:dyDescent="0.25">
      <c r="A431" s="16">
        <v>2</v>
      </c>
      <c r="B431" s="16">
        <v>1</v>
      </c>
      <c r="C431" s="16">
        <v>700</v>
      </c>
      <c r="D431" s="16">
        <v>12345</v>
      </c>
      <c r="E431" s="16">
        <v>45</v>
      </c>
      <c r="F431" s="14">
        <v>7.5741490121437103</v>
      </c>
      <c r="G431" s="14">
        <v>8.6149300937577102</v>
      </c>
      <c r="H431" s="14">
        <v>6.3302482704299896</v>
      </c>
      <c r="I431" s="14">
        <v>6.3302482704299896</v>
      </c>
      <c r="J431" s="14">
        <v>6.44592662772164</v>
      </c>
      <c r="K431" s="14">
        <v>6.8732359019285498</v>
      </c>
      <c r="L431" s="18">
        <f t="shared" si="6"/>
        <v>98.770171587828415</v>
      </c>
      <c r="M431" s="14"/>
      <c r="N431" s="14"/>
      <c r="O431" s="15" t="s">
        <v>15</v>
      </c>
    </row>
    <row r="432" spans="1:15" x14ac:dyDescent="0.25">
      <c r="A432" s="16">
        <v>2</v>
      </c>
      <c r="B432" s="16">
        <v>1</v>
      </c>
      <c r="C432" s="16">
        <v>700</v>
      </c>
      <c r="D432" s="16">
        <v>12345</v>
      </c>
      <c r="E432" s="16">
        <v>50</v>
      </c>
      <c r="F432" s="14">
        <v>5.1207986054577903</v>
      </c>
      <c r="G432" s="14">
        <v>6.3638666279414604</v>
      </c>
      <c r="H432" s="14">
        <v>4.61120037145289</v>
      </c>
      <c r="I432" s="14">
        <v>4.6112003714528598</v>
      </c>
      <c r="J432" s="14">
        <v>2.1249193076451198</v>
      </c>
      <c r="K432" s="14">
        <v>5.0537711270859997</v>
      </c>
      <c r="L432" s="18">
        <f t="shared" si="6"/>
        <v>98.770171587828415</v>
      </c>
      <c r="M432" s="14"/>
      <c r="N432" s="14"/>
      <c r="O432" s="15" t="s">
        <v>15</v>
      </c>
    </row>
    <row r="433" spans="1:15" x14ac:dyDescent="0.25">
      <c r="A433" s="16">
        <v>2</v>
      </c>
      <c r="B433" s="16">
        <v>1</v>
      </c>
      <c r="C433" s="16">
        <v>700</v>
      </c>
      <c r="D433" s="16">
        <v>12345</v>
      </c>
      <c r="E433" s="16">
        <v>55</v>
      </c>
      <c r="F433" s="14">
        <v>2.9101324251522298</v>
      </c>
      <c r="G433" s="14">
        <v>3.72529806729219</v>
      </c>
      <c r="H433" s="14">
        <v>2.5437032953770302</v>
      </c>
      <c r="I433" s="14">
        <v>2.54370329537704</v>
      </c>
      <c r="J433" s="14">
        <v>1.16028956750057</v>
      </c>
      <c r="K433" s="14">
        <v>2.8302452403522902</v>
      </c>
      <c r="L433" s="18">
        <f t="shared" si="6"/>
        <v>98.770171587828415</v>
      </c>
      <c r="M433" s="14"/>
      <c r="N433" s="14"/>
      <c r="O433" s="15" t="s">
        <v>15</v>
      </c>
    </row>
    <row r="434" spans="1:15" x14ac:dyDescent="0.25">
      <c r="A434" s="16">
        <v>2</v>
      </c>
      <c r="B434" s="16">
        <v>1</v>
      </c>
      <c r="C434" s="16">
        <v>800</v>
      </c>
      <c r="D434" s="16">
        <v>30</v>
      </c>
      <c r="E434" s="16">
        <v>1</v>
      </c>
      <c r="F434" s="14">
        <v>173.19173337367201</v>
      </c>
      <c r="G434" s="14">
        <v>163.64163186891099</v>
      </c>
      <c r="H434" s="14" t="s">
        <v>0</v>
      </c>
      <c r="I434" s="14" t="s">
        <v>0</v>
      </c>
      <c r="J434" s="14" t="s">
        <v>0</v>
      </c>
      <c r="K434" s="14">
        <v>127.554779915675</v>
      </c>
      <c r="L434" s="18">
        <f t="shared" si="6"/>
        <v>100.87072720485494</v>
      </c>
      <c r="M434" s="14"/>
      <c r="N434" s="14"/>
      <c r="O434" s="15" t="s">
        <v>15</v>
      </c>
    </row>
    <row r="435" spans="1:15" x14ac:dyDescent="0.25">
      <c r="A435" s="16">
        <v>2</v>
      </c>
      <c r="B435" s="16">
        <v>1</v>
      </c>
      <c r="C435" s="16">
        <v>800</v>
      </c>
      <c r="D435" s="16">
        <v>30</v>
      </c>
      <c r="E435" s="16">
        <v>5</v>
      </c>
      <c r="F435" s="14">
        <v>44.665035301131297</v>
      </c>
      <c r="G435" s="14">
        <v>46.069946226801498</v>
      </c>
      <c r="H435" s="14" t="s">
        <v>0</v>
      </c>
      <c r="I435" s="14" t="s">
        <v>0</v>
      </c>
      <c r="J435" s="14" t="s">
        <v>0</v>
      </c>
      <c r="K435" s="14">
        <v>27.363306706496001</v>
      </c>
      <c r="L435" s="18">
        <f t="shared" si="6"/>
        <v>100.87072720485494</v>
      </c>
      <c r="M435" s="14"/>
      <c r="N435" s="14"/>
      <c r="O435" s="15" t="s">
        <v>15</v>
      </c>
    </row>
    <row r="436" spans="1:15" x14ac:dyDescent="0.25">
      <c r="A436" s="16">
        <v>2</v>
      </c>
      <c r="B436" s="16">
        <v>1</v>
      </c>
      <c r="C436" s="16">
        <v>800</v>
      </c>
      <c r="D436" s="16">
        <v>30</v>
      </c>
      <c r="E436" s="16">
        <v>10</v>
      </c>
      <c r="F436" s="14">
        <v>23.319869113064399</v>
      </c>
      <c r="G436" s="14">
        <v>23.388401953631</v>
      </c>
      <c r="H436" s="14" t="s">
        <v>0</v>
      </c>
      <c r="I436" s="14" t="s">
        <v>0</v>
      </c>
      <c r="J436" s="14" t="s">
        <v>0</v>
      </c>
      <c r="K436" s="14">
        <v>13.6498730739286</v>
      </c>
      <c r="L436" s="18">
        <f t="shared" si="6"/>
        <v>100.87072720485494</v>
      </c>
      <c r="M436" s="14"/>
      <c r="N436" s="14"/>
      <c r="O436" s="15" t="s">
        <v>15</v>
      </c>
    </row>
    <row r="437" spans="1:15" x14ac:dyDescent="0.25">
      <c r="A437" s="16">
        <v>2</v>
      </c>
      <c r="B437" s="16">
        <v>1</v>
      </c>
      <c r="C437" s="16">
        <v>800</v>
      </c>
      <c r="D437" s="16">
        <v>30</v>
      </c>
      <c r="E437" s="16">
        <v>15</v>
      </c>
      <c r="F437" s="14">
        <v>15.510688949025999</v>
      </c>
      <c r="G437" s="14">
        <v>15.479149696905701</v>
      </c>
      <c r="H437" s="14" t="s">
        <v>0</v>
      </c>
      <c r="I437" s="14" t="s">
        <v>0</v>
      </c>
      <c r="J437" s="14" t="s">
        <v>0</v>
      </c>
      <c r="K437" s="14">
        <v>9.0153431637117905</v>
      </c>
      <c r="L437" s="18">
        <f t="shared" si="6"/>
        <v>100.87072720485494</v>
      </c>
      <c r="M437" s="14"/>
      <c r="N437" s="14"/>
      <c r="O437" s="15" t="s">
        <v>15</v>
      </c>
    </row>
    <row r="438" spans="1:15" x14ac:dyDescent="0.25">
      <c r="A438" s="16">
        <v>2</v>
      </c>
      <c r="B438" s="16">
        <v>1</v>
      </c>
      <c r="C438" s="16">
        <v>800</v>
      </c>
      <c r="D438" s="16">
        <v>30</v>
      </c>
      <c r="E438" s="16">
        <v>20</v>
      </c>
      <c r="F438" s="14">
        <v>11.2596151856657</v>
      </c>
      <c r="G438" s="14">
        <v>11.221576676819</v>
      </c>
      <c r="H438" s="14" t="s">
        <v>0</v>
      </c>
      <c r="I438" s="14" t="s">
        <v>0</v>
      </c>
      <c r="J438" s="14" t="s">
        <v>0</v>
      </c>
      <c r="K438" s="14">
        <v>6.1497141576924603</v>
      </c>
      <c r="L438" s="18">
        <f t="shared" si="6"/>
        <v>100.87072720485494</v>
      </c>
      <c r="M438" s="14"/>
      <c r="N438" s="14"/>
      <c r="O438" s="15" t="s">
        <v>15</v>
      </c>
    </row>
    <row r="439" spans="1:15" x14ac:dyDescent="0.25">
      <c r="A439" s="16">
        <v>2</v>
      </c>
      <c r="B439" s="16">
        <v>1</v>
      </c>
      <c r="C439" s="16">
        <v>800</v>
      </c>
      <c r="D439" s="16">
        <v>30</v>
      </c>
      <c r="E439" s="16">
        <v>25</v>
      </c>
      <c r="F439" s="14">
        <v>8.5294271062881695</v>
      </c>
      <c r="G439" s="14">
        <v>8.4890929885153597</v>
      </c>
      <c r="H439" s="14" t="s">
        <v>0</v>
      </c>
      <c r="I439" s="14" t="s">
        <v>0</v>
      </c>
      <c r="J439" s="14" t="s">
        <v>0</v>
      </c>
      <c r="K439" s="14">
        <v>3.9529810972737498</v>
      </c>
      <c r="L439" s="18">
        <f t="shared" si="6"/>
        <v>100.87072720485494</v>
      </c>
      <c r="M439" s="14"/>
      <c r="N439" s="14"/>
      <c r="O439" s="15" t="s">
        <v>15</v>
      </c>
    </row>
    <row r="440" spans="1:15" x14ac:dyDescent="0.25">
      <c r="A440" s="16">
        <v>2</v>
      </c>
      <c r="B440" s="16">
        <v>1</v>
      </c>
      <c r="C440" s="16">
        <v>800</v>
      </c>
      <c r="D440" s="16">
        <v>30</v>
      </c>
      <c r="E440" s="16">
        <v>30</v>
      </c>
      <c r="F440" s="14">
        <v>6.7989691645842596</v>
      </c>
      <c r="G440" s="14">
        <v>6.7507320786976504</v>
      </c>
      <c r="H440" s="14" t="s">
        <v>0</v>
      </c>
      <c r="I440" s="14" t="s">
        <v>0</v>
      </c>
      <c r="J440" s="14" t="s">
        <v>0</v>
      </c>
      <c r="K440" s="14">
        <v>3.4383287898945301</v>
      </c>
      <c r="L440" s="18">
        <f t="shared" si="6"/>
        <v>100.87072720485494</v>
      </c>
      <c r="M440" s="14"/>
      <c r="N440" s="14"/>
      <c r="O440" s="15" t="s">
        <v>15</v>
      </c>
    </row>
    <row r="441" spans="1:15" x14ac:dyDescent="0.25">
      <c r="A441" s="16">
        <v>2</v>
      </c>
      <c r="B441" s="16">
        <v>1</v>
      </c>
      <c r="C441" s="16">
        <v>800</v>
      </c>
      <c r="D441" s="16">
        <v>30</v>
      </c>
      <c r="E441" s="16">
        <v>35</v>
      </c>
      <c r="F441" s="14">
        <v>5.4803787931323003</v>
      </c>
      <c r="G441" s="14">
        <v>5.4457677761282701</v>
      </c>
      <c r="H441" s="14" t="s">
        <v>0</v>
      </c>
      <c r="I441" s="14" t="s">
        <v>0</v>
      </c>
      <c r="J441" s="14" t="s">
        <v>0</v>
      </c>
      <c r="K441" s="14">
        <v>3.2223137675081901</v>
      </c>
      <c r="L441" s="18">
        <f t="shared" si="6"/>
        <v>100.87072720485494</v>
      </c>
      <c r="M441" s="14"/>
      <c r="N441" s="14"/>
      <c r="O441" s="15" t="s">
        <v>15</v>
      </c>
    </row>
    <row r="442" spans="1:15" x14ac:dyDescent="0.25">
      <c r="A442" s="16">
        <v>2</v>
      </c>
      <c r="B442" s="16">
        <v>1</v>
      </c>
      <c r="C442" s="16">
        <v>800</v>
      </c>
      <c r="D442" s="16">
        <v>30</v>
      </c>
      <c r="E442" s="16">
        <v>40</v>
      </c>
      <c r="F442" s="14">
        <v>4.3832276735773199</v>
      </c>
      <c r="G442" s="14">
        <v>4.3635511666947897</v>
      </c>
      <c r="H442" s="14" t="s">
        <v>0</v>
      </c>
      <c r="I442" s="14" t="s">
        <v>0</v>
      </c>
      <c r="J442" s="14" t="s">
        <v>0</v>
      </c>
      <c r="K442" s="14">
        <v>2.9184758190995699</v>
      </c>
      <c r="L442" s="18">
        <f t="shared" si="6"/>
        <v>100.87072720485494</v>
      </c>
      <c r="M442" s="14"/>
      <c r="N442" s="14"/>
      <c r="O442" s="15" t="s">
        <v>15</v>
      </c>
    </row>
    <row r="443" spans="1:15" x14ac:dyDescent="0.25">
      <c r="A443" s="16">
        <v>2</v>
      </c>
      <c r="B443" s="16">
        <v>1</v>
      </c>
      <c r="C443" s="16">
        <v>800</v>
      </c>
      <c r="D443" s="16">
        <v>30</v>
      </c>
      <c r="E443" s="16">
        <v>45</v>
      </c>
      <c r="F443" s="14">
        <v>3.37939458327542</v>
      </c>
      <c r="G443" s="14">
        <v>3.3715824008317599</v>
      </c>
      <c r="H443" s="14" t="s">
        <v>0</v>
      </c>
      <c r="I443" s="14" t="s">
        <v>0</v>
      </c>
      <c r="J443" s="14" t="s">
        <v>0</v>
      </c>
      <c r="K443" s="14">
        <v>2.6309027890766798</v>
      </c>
      <c r="L443" s="18">
        <f t="shared" si="6"/>
        <v>100.87072720485494</v>
      </c>
      <c r="M443" s="14"/>
      <c r="N443" s="14"/>
      <c r="O443" s="15" t="s">
        <v>15</v>
      </c>
    </row>
    <row r="444" spans="1:15" x14ac:dyDescent="0.25">
      <c r="A444" s="16">
        <v>2</v>
      </c>
      <c r="B444" s="16">
        <v>1</v>
      </c>
      <c r="C444" s="16">
        <v>800</v>
      </c>
      <c r="D444" s="16">
        <v>30</v>
      </c>
      <c r="E444" s="16">
        <v>50</v>
      </c>
      <c r="F444" s="14">
        <v>2.3607579621773498</v>
      </c>
      <c r="G444" s="14">
        <v>2.3653366880569999</v>
      </c>
      <c r="H444" s="14" t="s">
        <v>0</v>
      </c>
      <c r="I444" s="14" t="s">
        <v>0</v>
      </c>
      <c r="J444" s="14" t="s">
        <v>0</v>
      </c>
      <c r="K444" s="14">
        <v>2.25222712984151</v>
      </c>
      <c r="L444" s="18">
        <f t="shared" si="6"/>
        <v>100.87072720485494</v>
      </c>
      <c r="M444" s="14"/>
      <c r="N444" s="14"/>
      <c r="O444" s="15" t="s">
        <v>15</v>
      </c>
    </row>
    <row r="445" spans="1:15" x14ac:dyDescent="0.25">
      <c r="A445" s="16">
        <v>2</v>
      </c>
      <c r="B445" s="16">
        <v>1</v>
      </c>
      <c r="C445" s="16">
        <v>800</v>
      </c>
      <c r="D445" s="16">
        <v>30</v>
      </c>
      <c r="E445" s="16">
        <v>55</v>
      </c>
      <c r="F445" s="14">
        <v>1.2540205206315</v>
      </c>
      <c r="G445" s="14">
        <v>1.27093927671981</v>
      </c>
      <c r="H445" s="14" t="s">
        <v>0</v>
      </c>
      <c r="I445" s="14" t="s">
        <v>0</v>
      </c>
      <c r="J445" s="14" t="s">
        <v>0</v>
      </c>
      <c r="K445" s="14">
        <v>1.5053268895542999</v>
      </c>
      <c r="L445" s="18">
        <f t="shared" si="6"/>
        <v>100.87072720485494</v>
      </c>
      <c r="M445" s="14"/>
      <c r="N445" s="14"/>
      <c r="O445" s="15" t="s">
        <v>15</v>
      </c>
    </row>
    <row r="446" spans="1:15" x14ac:dyDescent="0.25">
      <c r="A446" s="16">
        <v>2</v>
      </c>
      <c r="B446" s="16">
        <v>1</v>
      </c>
      <c r="C446" s="16">
        <v>800</v>
      </c>
      <c r="D446" s="16">
        <v>60</v>
      </c>
      <c r="E446" s="16">
        <v>1</v>
      </c>
      <c r="F446" s="14">
        <v>220.30915770406199</v>
      </c>
      <c r="G446" s="14">
        <v>237.910481175749</v>
      </c>
      <c r="H446" s="14">
        <v>189.226129057425</v>
      </c>
      <c r="I446" s="14">
        <v>188.95946142256199</v>
      </c>
      <c r="J446" s="14" t="s">
        <v>0</v>
      </c>
      <c r="K446" s="14">
        <v>242.06417385590601</v>
      </c>
      <c r="L446" s="18">
        <f t="shared" si="6"/>
        <v>100.87072720485494</v>
      </c>
      <c r="M446" s="14"/>
      <c r="N446" s="14"/>
      <c r="O446" s="15" t="s">
        <v>15</v>
      </c>
    </row>
    <row r="447" spans="1:15" x14ac:dyDescent="0.25">
      <c r="A447" s="16">
        <v>2</v>
      </c>
      <c r="B447" s="16">
        <v>1</v>
      </c>
      <c r="C447" s="16">
        <v>800</v>
      </c>
      <c r="D447" s="16">
        <v>60</v>
      </c>
      <c r="E447" s="16">
        <v>5</v>
      </c>
      <c r="F447" s="14">
        <v>68.5182926017699</v>
      </c>
      <c r="G447" s="14">
        <v>87.748849486138596</v>
      </c>
      <c r="H447" s="14">
        <v>51.306960783592501</v>
      </c>
      <c r="I447" s="14">
        <v>51.367279465740701</v>
      </c>
      <c r="J447" s="14" t="s">
        <v>0</v>
      </c>
      <c r="K447" s="14">
        <v>64.795036522621999</v>
      </c>
      <c r="L447" s="18">
        <f t="shared" si="6"/>
        <v>100.87072720485494</v>
      </c>
      <c r="M447" s="14"/>
      <c r="N447" s="14"/>
      <c r="O447" s="15" t="s">
        <v>15</v>
      </c>
    </row>
    <row r="448" spans="1:15" x14ac:dyDescent="0.25">
      <c r="A448" s="16">
        <v>2</v>
      </c>
      <c r="B448" s="16">
        <v>1</v>
      </c>
      <c r="C448" s="16">
        <v>800</v>
      </c>
      <c r="D448" s="16">
        <v>60</v>
      </c>
      <c r="E448" s="16">
        <v>10</v>
      </c>
      <c r="F448" s="14">
        <v>36.937787430618201</v>
      </c>
      <c r="G448" s="14">
        <v>44.641989697187597</v>
      </c>
      <c r="H448" s="14">
        <v>26.9895286747781</v>
      </c>
      <c r="I448" s="14">
        <v>26.968533030502101</v>
      </c>
      <c r="J448" s="14" t="s">
        <v>0</v>
      </c>
      <c r="K448" s="14">
        <v>34.004345532535702</v>
      </c>
      <c r="L448" s="18">
        <f t="shared" si="6"/>
        <v>100.87072720485494</v>
      </c>
      <c r="M448" s="14"/>
      <c r="N448" s="14"/>
      <c r="O448" s="15" t="s">
        <v>15</v>
      </c>
    </row>
    <row r="449" spans="1:15" x14ac:dyDescent="0.25">
      <c r="A449" s="16">
        <v>2</v>
      </c>
      <c r="B449" s="16">
        <v>1</v>
      </c>
      <c r="C449" s="16">
        <v>800</v>
      </c>
      <c r="D449" s="16">
        <v>60</v>
      </c>
      <c r="E449" s="16">
        <v>15</v>
      </c>
      <c r="F449" s="14">
        <v>25.024375755636399</v>
      </c>
      <c r="G449" s="14">
        <v>29.911113643683802</v>
      </c>
      <c r="H449" s="14">
        <v>18.0734464072499</v>
      </c>
      <c r="I449" s="14">
        <v>18.0589515155126</v>
      </c>
      <c r="J449" s="14" t="s">
        <v>0</v>
      </c>
      <c r="K449" s="14">
        <v>23.019518058538999</v>
      </c>
      <c r="L449" s="18">
        <f t="shared" si="6"/>
        <v>100.87072720485494</v>
      </c>
      <c r="M449" s="14"/>
      <c r="N449" s="14"/>
      <c r="O449" s="15" t="s">
        <v>15</v>
      </c>
    </row>
    <row r="450" spans="1:15" x14ac:dyDescent="0.25">
      <c r="A450" s="16">
        <v>2</v>
      </c>
      <c r="B450" s="16">
        <v>1</v>
      </c>
      <c r="C450" s="16">
        <v>800</v>
      </c>
      <c r="D450" s="16">
        <v>60</v>
      </c>
      <c r="E450" s="16">
        <v>20</v>
      </c>
      <c r="F450" s="14">
        <v>18.564321520531401</v>
      </c>
      <c r="G450" s="14">
        <v>22.206696602218301</v>
      </c>
      <c r="H450" s="14">
        <v>13.209736530470501</v>
      </c>
      <c r="I450" s="14">
        <v>13.2158370542748</v>
      </c>
      <c r="J450" s="14" t="s">
        <v>0</v>
      </c>
      <c r="K450" s="14">
        <v>17.0841400787711</v>
      </c>
      <c r="L450" s="18">
        <f t="shared" si="6"/>
        <v>100.87072720485494</v>
      </c>
      <c r="M450" s="14"/>
      <c r="N450" s="14"/>
      <c r="O450" s="15" t="s">
        <v>15</v>
      </c>
    </row>
    <row r="451" spans="1:15" x14ac:dyDescent="0.25">
      <c r="A451" s="16">
        <v>2</v>
      </c>
      <c r="B451" s="16">
        <v>1</v>
      </c>
      <c r="C451" s="16">
        <v>800</v>
      </c>
      <c r="D451" s="16">
        <v>60</v>
      </c>
      <c r="E451" s="16">
        <v>25</v>
      </c>
      <c r="F451" s="14">
        <v>14.3979483102709</v>
      </c>
      <c r="G451" s="14">
        <v>17.213206996139</v>
      </c>
      <c r="H451" s="14">
        <v>10.212271528993201</v>
      </c>
      <c r="I451" s="14">
        <v>10.1992322609768</v>
      </c>
      <c r="J451" s="14" t="s">
        <v>0</v>
      </c>
      <c r="K451" s="14">
        <v>13.1982612168123</v>
      </c>
      <c r="L451" s="18">
        <f t="shared" ref="L451:L514" si="7">2*PI()*SQRT((6378000+1000*C451)^3/398600000000000)/60</f>
        <v>100.87072720485494</v>
      </c>
      <c r="M451" s="14"/>
      <c r="N451" s="14"/>
      <c r="O451" s="15" t="s">
        <v>15</v>
      </c>
    </row>
    <row r="452" spans="1:15" x14ac:dyDescent="0.25">
      <c r="A452" s="16">
        <v>2</v>
      </c>
      <c r="B452" s="16">
        <v>1</v>
      </c>
      <c r="C452" s="16">
        <v>800</v>
      </c>
      <c r="D452" s="16">
        <v>60</v>
      </c>
      <c r="E452" s="16">
        <v>30</v>
      </c>
      <c r="F452" s="14">
        <v>11.436075761204799</v>
      </c>
      <c r="G452" s="14">
        <v>13.641034866526899</v>
      </c>
      <c r="H452" s="14">
        <v>8.1269987080654893</v>
      </c>
      <c r="I452" s="14">
        <v>8.1279125054766297</v>
      </c>
      <c r="J452" s="14" t="s">
        <v>0</v>
      </c>
      <c r="K452" s="14">
        <v>10.4185723513946</v>
      </c>
      <c r="L452" s="18">
        <f t="shared" si="7"/>
        <v>100.87072720485494</v>
      </c>
      <c r="M452" s="14"/>
      <c r="N452" s="14"/>
      <c r="O452" s="15" t="s">
        <v>15</v>
      </c>
    </row>
    <row r="453" spans="1:15" x14ac:dyDescent="0.25">
      <c r="A453" s="16">
        <v>2</v>
      </c>
      <c r="B453" s="16">
        <v>1</v>
      </c>
      <c r="C453" s="16">
        <v>800</v>
      </c>
      <c r="D453" s="16">
        <v>60</v>
      </c>
      <c r="E453" s="16">
        <v>35</v>
      </c>
      <c r="F453" s="14">
        <v>9.1798966852432091</v>
      </c>
      <c r="G453" s="14">
        <v>10.923582458148999</v>
      </c>
      <c r="H453" s="14">
        <v>6.5527827041761002</v>
      </c>
      <c r="I453" s="14">
        <v>6.5512238301073999</v>
      </c>
      <c r="J453" s="14" t="s">
        <v>0</v>
      </c>
      <c r="K453" s="14">
        <v>8.4422494263296706</v>
      </c>
      <c r="L453" s="18">
        <f t="shared" si="7"/>
        <v>100.87072720485494</v>
      </c>
      <c r="M453" s="14"/>
      <c r="N453" s="14"/>
      <c r="O453" s="15" t="s">
        <v>15</v>
      </c>
    </row>
    <row r="454" spans="1:15" x14ac:dyDescent="0.25">
      <c r="A454" s="16">
        <v>2</v>
      </c>
      <c r="B454" s="16">
        <v>1</v>
      </c>
      <c r="C454" s="16">
        <v>800</v>
      </c>
      <c r="D454" s="16">
        <v>60</v>
      </c>
      <c r="E454" s="16">
        <v>40</v>
      </c>
      <c r="F454" s="14">
        <v>7.2797189640984801</v>
      </c>
      <c r="G454" s="14">
        <v>8.6772585841132397</v>
      </c>
      <c r="H454" s="14">
        <v>5.1840233474598802</v>
      </c>
      <c r="I454" s="14">
        <v>5.1880335960680402</v>
      </c>
      <c r="J454" s="14" t="s">
        <v>0</v>
      </c>
      <c r="K454" s="14">
        <v>6.5843200695986299</v>
      </c>
      <c r="L454" s="18">
        <f t="shared" si="7"/>
        <v>100.87072720485494</v>
      </c>
      <c r="M454" s="14"/>
      <c r="N454" s="14"/>
      <c r="O454" s="15" t="s">
        <v>15</v>
      </c>
    </row>
    <row r="455" spans="1:15" x14ac:dyDescent="0.25">
      <c r="A455" s="16">
        <v>2</v>
      </c>
      <c r="B455" s="16">
        <v>1</v>
      </c>
      <c r="C455" s="16">
        <v>800</v>
      </c>
      <c r="D455" s="16">
        <v>60</v>
      </c>
      <c r="E455" s="16">
        <v>45</v>
      </c>
      <c r="F455" s="14">
        <v>5.5666189610607102</v>
      </c>
      <c r="G455" s="14">
        <v>6.6635323526035197</v>
      </c>
      <c r="H455" s="14">
        <v>3.9313016069534799</v>
      </c>
      <c r="I455" s="14">
        <v>3.93084328137815</v>
      </c>
      <c r="J455" s="14" t="s">
        <v>0</v>
      </c>
      <c r="K455" s="14">
        <v>5.0338935310530797</v>
      </c>
      <c r="L455" s="18">
        <f t="shared" si="7"/>
        <v>100.87072720485494</v>
      </c>
      <c r="M455" s="14"/>
      <c r="N455" s="14"/>
      <c r="O455" s="15" t="s">
        <v>15</v>
      </c>
    </row>
    <row r="456" spans="1:15" x14ac:dyDescent="0.25">
      <c r="A456" s="16">
        <v>2</v>
      </c>
      <c r="B456" s="16">
        <v>1</v>
      </c>
      <c r="C456" s="16">
        <v>800</v>
      </c>
      <c r="D456" s="16">
        <v>60</v>
      </c>
      <c r="E456" s="16">
        <v>50</v>
      </c>
      <c r="F456" s="14">
        <v>3.93740653028597</v>
      </c>
      <c r="G456" s="14">
        <v>4.7017468963608504</v>
      </c>
      <c r="H456" s="14">
        <v>2.8264308750090099</v>
      </c>
      <c r="I456" s="14">
        <v>2.8262305533949901</v>
      </c>
      <c r="J456" s="14" t="s">
        <v>0</v>
      </c>
      <c r="K456" s="14">
        <v>3.4490814213844798</v>
      </c>
      <c r="L456" s="18">
        <f t="shared" si="7"/>
        <v>100.87072720485494</v>
      </c>
      <c r="M456" s="14"/>
      <c r="N456" s="14"/>
      <c r="O456" s="15" t="s">
        <v>15</v>
      </c>
    </row>
    <row r="457" spans="1:15" x14ac:dyDescent="0.25">
      <c r="A457" s="16">
        <v>2</v>
      </c>
      <c r="B457" s="16">
        <v>1</v>
      </c>
      <c r="C457" s="16">
        <v>800</v>
      </c>
      <c r="D457" s="16">
        <v>60</v>
      </c>
      <c r="E457" s="16">
        <v>55</v>
      </c>
      <c r="F457" s="14">
        <v>1.8875243786240401</v>
      </c>
      <c r="G457" s="14">
        <v>2.26598132122938</v>
      </c>
      <c r="H457" s="14">
        <v>1.4126365069669999</v>
      </c>
      <c r="I457" s="14">
        <v>1.4125025879909701</v>
      </c>
      <c r="J457" s="14" t="s">
        <v>0</v>
      </c>
      <c r="K457" s="14">
        <v>1.52907297811375</v>
      </c>
      <c r="L457" s="18">
        <f t="shared" si="7"/>
        <v>100.87072720485494</v>
      </c>
      <c r="M457" s="14"/>
      <c r="N457" s="14"/>
      <c r="O457" s="15" t="s">
        <v>15</v>
      </c>
    </row>
    <row r="458" spans="1:15" x14ac:dyDescent="0.25">
      <c r="A458" s="16">
        <v>2</v>
      </c>
      <c r="B458" s="16">
        <v>1</v>
      </c>
      <c r="C458" s="16">
        <v>800</v>
      </c>
      <c r="D458" s="16">
        <v>90</v>
      </c>
      <c r="E458" s="16">
        <v>1</v>
      </c>
      <c r="F458" s="14">
        <v>221.143219134617</v>
      </c>
      <c r="G458" s="14">
        <v>225.10814559309901</v>
      </c>
      <c r="H458" s="14">
        <v>234.33297429105201</v>
      </c>
      <c r="I458" s="14">
        <v>234.33297429105201</v>
      </c>
      <c r="J458" s="14">
        <v>149.94201534612401</v>
      </c>
      <c r="K458" s="14">
        <v>234.83835358733899</v>
      </c>
      <c r="L458" s="18">
        <f t="shared" si="7"/>
        <v>100.87072720485494</v>
      </c>
      <c r="M458" s="14"/>
      <c r="N458" s="14"/>
      <c r="O458" s="15" t="s">
        <v>15</v>
      </c>
    </row>
    <row r="459" spans="1:15" x14ac:dyDescent="0.25">
      <c r="A459" s="16">
        <v>2</v>
      </c>
      <c r="B459" s="16">
        <v>1</v>
      </c>
      <c r="C459" s="16">
        <v>800</v>
      </c>
      <c r="D459" s="16">
        <v>90</v>
      </c>
      <c r="E459" s="16">
        <v>5</v>
      </c>
      <c r="F459" s="14">
        <v>72.219697666556996</v>
      </c>
      <c r="G459" s="14">
        <v>91.8047274287281</v>
      </c>
      <c r="H459" s="14">
        <v>68.990502306675197</v>
      </c>
      <c r="I459" s="14">
        <v>68.990502306675197</v>
      </c>
      <c r="J459" s="14">
        <v>38.278994876945802</v>
      </c>
      <c r="K459" s="14">
        <v>72.175979463893199</v>
      </c>
      <c r="L459" s="18">
        <f t="shared" si="7"/>
        <v>100.87072720485494</v>
      </c>
      <c r="M459" s="14"/>
      <c r="N459" s="14"/>
      <c r="O459" s="15" t="s">
        <v>15</v>
      </c>
    </row>
    <row r="460" spans="1:15" x14ac:dyDescent="0.25">
      <c r="A460" s="16">
        <v>2</v>
      </c>
      <c r="B460" s="16">
        <v>1</v>
      </c>
      <c r="C460" s="16">
        <v>800</v>
      </c>
      <c r="D460" s="16">
        <v>90</v>
      </c>
      <c r="E460" s="16">
        <v>10</v>
      </c>
      <c r="F460" s="14">
        <v>40.450120981255502</v>
      </c>
      <c r="G460" s="14">
        <v>49.488217153446101</v>
      </c>
      <c r="H460" s="14">
        <v>37.8480683257661</v>
      </c>
      <c r="I460" s="14">
        <v>37.8480683257661</v>
      </c>
      <c r="J460" s="14">
        <v>19.790671957824902</v>
      </c>
      <c r="K460" s="14">
        <v>41.357217584278899</v>
      </c>
      <c r="L460" s="18">
        <f t="shared" si="7"/>
        <v>100.87072720485494</v>
      </c>
      <c r="M460" s="14"/>
      <c r="N460" s="14"/>
      <c r="O460" s="15" t="s">
        <v>15</v>
      </c>
    </row>
    <row r="461" spans="1:15" x14ac:dyDescent="0.25">
      <c r="A461" s="16">
        <v>2</v>
      </c>
      <c r="B461" s="16">
        <v>1</v>
      </c>
      <c r="C461" s="16">
        <v>800</v>
      </c>
      <c r="D461" s="16">
        <v>90</v>
      </c>
      <c r="E461" s="16">
        <v>15</v>
      </c>
      <c r="F461" s="14">
        <v>27.771741519868701</v>
      </c>
      <c r="G461" s="14">
        <v>33.944946662792397</v>
      </c>
      <c r="H461" s="14">
        <v>25.555369212076702</v>
      </c>
      <c r="I461" s="14">
        <v>25.555369212076702</v>
      </c>
      <c r="J461" s="14">
        <v>13.129683353154199</v>
      </c>
      <c r="K461" s="14">
        <v>28.045134915318801</v>
      </c>
      <c r="L461" s="18">
        <f t="shared" si="7"/>
        <v>100.87072720485494</v>
      </c>
      <c r="M461" s="14"/>
      <c r="N461" s="14"/>
      <c r="O461" s="15" t="s">
        <v>15</v>
      </c>
    </row>
    <row r="462" spans="1:15" x14ac:dyDescent="0.25">
      <c r="A462" s="16">
        <v>2</v>
      </c>
      <c r="B462" s="16">
        <v>1</v>
      </c>
      <c r="C462" s="16">
        <v>800</v>
      </c>
      <c r="D462" s="16">
        <v>90</v>
      </c>
      <c r="E462" s="16">
        <v>20</v>
      </c>
      <c r="F462" s="14">
        <v>20.481636475196201</v>
      </c>
      <c r="G462" s="14">
        <v>25.0060814445579</v>
      </c>
      <c r="H462" s="14">
        <v>18.663895699920101</v>
      </c>
      <c r="I462" s="14">
        <v>18.663895699920001</v>
      </c>
      <c r="J462" s="14">
        <v>9.7025878515919306</v>
      </c>
      <c r="K462" s="14">
        <v>19.812304221738199</v>
      </c>
      <c r="L462" s="18">
        <f t="shared" si="7"/>
        <v>100.87072720485494</v>
      </c>
      <c r="M462" s="14"/>
      <c r="N462" s="14"/>
      <c r="O462" s="15" t="s">
        <v>15</v>
      </c>
    </row>
    <row r="463" spans="1:15" x14ac:dyDescent="0.25">
      <c r="A463" s="16">
        <v>2</v>
      </c>
      <c r="B463" s="16">
        <v>1</v>
      </c>
      <c r="C463" s="16">
        <v>800</v>
      </c>
      <c r="D463" s="16">
        <v>90</v>
      </c>
      <c r="E463" s="16">
        <v>25</v>
      </c>
      <c r="F463" s="14">
        <v>15.8399307115612</v>
      </c>
      <c r="G463" s="14">
        <v>19.189270527411701</v>
      </c>
      <c r="H463" s="14">
        <v>14.5579438457507</v>
      </c>
      <c r="I463" s="14">
        <v>14.5579438454234</v>
      </c>
      <c r="J463" s="14">
        <v>7.4902896048383303</v>
      </c>
      <c r="K463" s="14">
        <v>16.1324135318301</v>
      </c>
      <c r="L463" s="18">
        <f t="shared" si="7"/>
        <v>100.87072720485494</v>
      </c>
      <c r="M463" s="14"/>
      <c r="N463" s="14"/>
      <c r="O463" s="15" t="s">
        <v>15</v>
      </c>
    </row>
    <row r="464" spans="1:15" x14ac:dyDescent="0.25">
      <c r="A464" s="16">
        <v>2</v>
      </c>
      <c r="B464" s="16">
        <v>1</v>
      </c>
      <c r="C464" s="16">
        <v>800</v>
      </c>
      <c r="D464" s="16">
        <v>90</v>
      </c>
      <c r="E464" s="16">
        <v>30</v>
      </c>
      <c r="F464" s="14">
        <v>12.633870553274599</v>
      </c>
      <c r="G464" s="14">
        <v>15.393356845576699</v>
      </c>
      <c r="H464" s="14">
        <v>11.5387931120234</v>
      </c>
      <c r="I464" s="14">
        <v>11.5387931120234</v>
      </c>
      <c r="J464" s="14">
        <v>5.8580677125092402</v>
      </c>
      <c r="K464" s="14">
        <v>12.678447851861799</v>
      </c>
      <c r="L464" s="18">
        <f t="shared" si="7"/>
        <v>100.87072720485494</v>
      </c>
      <c r="M464" s="14"/>
      <c r="N464" s="14"/>
      <c r="O464" s="15" t="s">
        <v>15</v>
      </c>
    </row>
    <row r="465" spans="1:15" x14ac:dyDescent="0.25">
      <c r="A465" s="16">
        <v>2</v>
      </c>
      <c r="B465" s="16">
        <v>1</v>
      </c>
      <c r="C465" s="16">
        <v>800</v>
      </c>
      <c r="D465" s="16">
        <v>90</v>
      </c>
      <c r="E465" s="16">
        <v>35</v>
      </c>
      <c r="F465" s="14">
        <v>10.1356532796508</v>
      </c>
      <c r="G465" s="14">
        <v>12.360272797351501</v>
      </c>
      <c r="H465" s="14">
        <v>9.2386487610668606</v>
      </c>
      <c r="I465" s="14">
        <v>9.2386487610671502</v>
      </c>
      <c r="J465" s="14">
        <v>4.6533959755010201</v>
      </c>
      <c r="K465" s="14">
        <v>10.1047566962534</v>
      </c>
      <c r="L465" s="18">
        <f t="shared" si="7"/>
        <v>100.87072720485494</v>
      </c>
      <c r="M465" s="14"/>
      <c r="N465" s="14"/>
      <c r="O465" s="15" t="s">
        <v>15</v>
      </c>
    </row>
    <row r="466" spans="1:15" x14ac:dyDescent="0.25">
      <c r="A466" s="16">
        <v>2</v>
      </c>
      <c r="B466" s="16">
        <v>1</v>
      </c>
      <c r="C466" s="16">
        <v>800</v>
      </c>
      <c r="D466" s="16">
        <v>90</v>
      </c>
      <c r="E466" s="16">
        <v>40</v>
      </c>
      <c r="F466" s="14">
        <v>7.9897651328872401</v>
      </c>
      <c r="G466" s="14">
        <v>9.7516688646625003</v>
      </c>
      <c r="H466" s="14">
        <v>7.3086833452617803</v>
      </c>
      <c r="I466" s="14">
        <v>7.3086833452617803</v>
      </c>
      <c r="J466" s="14">
        <v>3.6131295513632198</v>
      </c>
      <c r="K466" s="14">
        <v>7.9148775674770002</v>
      </c>
      <c r="L466" s="18">
        <f t="shared" si="7"/>
        <v>100.87072720485494</v>
      </c>
      <c r="M466" s="14"/>
      <c r="N466" s="14"/>
      <c r="O466" s="15" t="s">
        <v>15</v>
      </c>
    </row>
    <row r="467" spans="1:15" x14ac:dyDescent="0.25">
      <c r="A467" s="16">
        <v>2</v>
      </c>
      <c r="B467" s="16">
        <v>1</v>
      </c>
      <c r="C467" s="16">
        <v>800</v>
      </c>
      <c r="D467" s="16">
        <v>90</v>
      </c>
      <c r="E467" s="16">
        <v>45</v>
      </c>
      <c r="F467" s="14">
        <v>6.1428695381210803</v>
      </c>
      <c r="G467" s="14">
        <v>7.5418700175004298</v>
      </c>
      <c r="H467" s="14">
        <v>5.5752948730601197</v>
      </c>
      <c r="I467" s="14">
        <v>5.5752948730599403</v>
      </c>
      <c r="J467" s="14">
        <v>2.7288799775712902</v>
      </c>
      <c r="K467" s="14">
        <v>6.0785987471993597</v>
      </c>
      <c r="L467" s="18">
        <f t="shared" si="7"/>
        <v>100.87072720485494</v>
      </c>
      <c r="M467" s="14"/>
      <c r="N467" s="14"/>
      <c r="O467" s="15" t="s">
        <v>15</v>
      </c>
    </row>
    <row r="468" spans="1:15" x14ac:dyDescent="0.25">
      <c r="A468" s="16">
        <v>2</v>
      </c>
      <c r="B468" s="16">
        <v>1</v>
      </c>
      <c r="C468" s="16">
        <v>800</v>
      </c>
      <c r="D468" s="16">
        <v>90</v>
      </c>
      <c r="E468" s="16">
        <v>50</v>
      </c>
      <c r="F468" s="14">
        <v>4.3044043216601597</v>
      </c>
      <c r="G468" s="14">
        <v>5.3537872065543599</v>
      </c>
      <c r="H468" s="14">
        <v>3.8794537655244601</v>
      </c>
      <c r="I468" s="14">
        <v>3.8794537655246999</v>
      </c>
      <c r="J468" s="14">
        <v>1.8133420626753001</v>
      </c>
      <c r="K468" s="14">
        <v>4.2688592507969298</v>
      </c>
      <c r="L468" s="18">
        <f t="shared" si="7"/>
        <v>100.87072720485494</v>
      </c>
      <c r="M468" s="14"/>
      <c r="N468" s="14"/>
      <c r="O468" s="15" t="s">
        <v>15</v>
      </c>
    </row>
    <row r="469" spans="1:15" x14ac:dyDescent="0.25">
      <c r="A469" s="16">
        <v>2</v>
      </c>
      <c r="B469" s="16">
        <v>1</v>
      </c>
      <c r="C469" s="16">
        <v>800</v>
      </c>
      <c r="D469" s="16">
        <v>90</v>
      </c>
      <c r="E469" s="16">
        <v>55</v>
      </c>
      <c r="F469" s="14">
        <v>2.0351976261569602</v>
      </c>
      <c r="G469" s="14">
        <v>2.6073792436941199</v>
      </c>
      <c r="H469" s="14">
        <v>1.8147373503409301</v>
      </c>
      <c r="I469" s="14">
        <v>1.81473735034099</v>
      </c>
      <c r="J469" s="14">
        <v>0.85979707593221</v>
      </c>
      <c r="K469" s="14">
        <v>2.0062490798727999</v>
      </c>
      <c r="L469" s="18">
        <f t="shared" si="7"/>
        <v>100.87072720485494</v>
      </c>
      <c r="M469" s="14"/>
      <c r="N469" s="14"/>
      <c r="O469" s="15" t="s">
        <v>15</v>
      </c>
    </row>
    <row r="470" spans="1:15" x14ac:dyDescent="0.25">
      <c r="A470" s="16">
        <v>2</v>
      </c>
      <c r="B470" s="16">
        <v>1</v>
      </c>
      <c r="C470" s="16">
        <v>800</v>
      </c>
      <c r="D470" s="16">
        <v>12345</v>
      </c>
      <c r="E470" s="16">
        <v>1</v>
      </c>
      <c r="F470" s="14">
        <v>219.66788708104801</v>
      </c>
      <c r="G470" s="14">
        <v>231.68874554495301</v>
      </c>
      <c r="H470" s="14">
        <v>211.332897480177</v>
      </c>
      <c r="I470" s="14">
        <v>211.332897480177</v>
      </c>
      <c r="J470" s="14">
        <v>159.10865298198399</v>
      </c>
      <c r="K470" s="14">
        <v>260.12876775965799</v>
      </c>
      <c r="L470" s="18">
        <f t="shared" si="7"/>
        <v>100.87072720485494</v>
      </c>
      <c r="M470" s="14"/>
      <c r="N470" s="14"/>
      <c r="O470" s="15" t="s">
        <v>15</v>
      </c>
    </row>
    <row r="471" spans="1:15" x14ac:dyDescent="0.25">
      <c r="A471" s="16">
        <v>2</v>
      </c>
      <c r="B471" s="16">
        <v>1</v>
      </c>
      <c r="C471" s="16">
        <v>800</v>
      </c>
      <c r="D471" s="16">
        <v>12345</v>
      </c>
      <c r="E471" s="16">
        <v>5</v>
      </c>
      <c r="F471" s="14">
        <v>100.987624140935</v>
      </c>
      <c r="G471" s="14">
        <v>127.081795354859</v>
      </c>
      <c r="H471" s="14">
        <v>88.985346114255094</v>
      </c>
      <c r="I471" s="14">
        <v>88.985346114255094</v>
      </c>
      <c r="J471" s="14">
        <v>59.910426982731202</v>
      </c>
      <c r="K471" s="14">
        <v>98.215192917141493</v>
      </c>
      <c r="L471" s="18">
        <f t="shared" si="7"/>
        <v>100.87072720485494</v>
      </c>
      <c r="M471" s="14"/>
      <c r="N471" s="14"/>
      <c r="O471" s="15" t="s">
        <v>15</v>
      </c>
    </row>
    <row r="472" spans="1:15" x14ac:dyDescent="0.25">
      <c r="A472" s="16">
        <v>2</v>
      </c>
      <c r="B472" s="16">
        <v>1</v>
      </c>
      <c r="C472" s="16">
        <v>800</v>
      </c>
      <c r="D472" s="16">
        <v>12345</v>
      </c>
      <c r="E472" s="16">
        <v>10</v>
      </c>
      <c r="F472" s="14">
        <v>53.233714129994198</v>
      </c>
      <c r="G472" s="14">
        <v>65.506755872177393</v>
      </c>
      <c r="H472" s="14">
        <v>40.232597688593899</v>
      </c>
      <c r="I472" s="14">
        <v>40.232597688593799</v>
      </c>
      <c r="J472" s="14">
        <v>41.881120707495199</v>
      </c>
      <c r="K472" s="14">
        <v>44.619219200530402</v>
      </c>
      <c r="L472" s="18">
        <f t="shared" si="7"/>
        <v>100.87072720485494</v>
      </c>
      <c r="M472" s="14"/>
      <c r="N472" s="14"/>
      <c r="O472" s="15" t="s">
        <v>15</v>
      </c>
    </row>
    <row r="473" spans="1:15" x14ac:dyDescent="0.25">
      <c r="A473" s="16">
        <v>2</v>
      </c>
      <c r="B473" s="16">
        <v>1</v>
      </c>
      <c r="C473" s="16">
        <v>800</v>
      </c>
      <c r="D473" s="16">
        <v>12345</v>
      </c>
      <c r="E473" s="16">
        <v>15</v>
      </c>
      <c r="F473" s="14">
        <v>32.282116039222103</v>
      </c>
      <c r="G473" s="14">
        <v>35.622980598514197</v>
      </c>
      <c r="H473" s="14">
        <v>24.849156129589399</v>
      </c>
      <c r="I473" s="14">
        <v>24.849156129589399</v>
      </c>
      <c r="J473" s="14">
        <v>35.950691444668003</v>
      </c>
      <c r="K473" s="14">
        <v>27.677575532532799</v>
      </c>
      <c r="L473" s="18">
        <f t="shared" si="7"/>
        <v>100.87072720485494</v>
      </c>
      <c r="M473" s="14"/>
      <c r="N473" s="14"/>
      <c r="O473" s="15" t="s">
        <v>15</v>
      </c>
    </row>
    <row r="474" spans="1:15" x14ac:dyDescent="0.25">
      <c r="A474" s="16">
        <v>2</v>
      </c>
      <c r="B474" s="16">
        <v>1</v>
      </c>
      <c r="C474" s="16">
        <v>800</v>
      </c>
      <c r="D474" s="16">
        <v>12345</v>
      </c>
      <c r="E474" s="16">
        <v>20</v>
      </c>
      <c r="F474" s="14">
        <v>20.578080087607201</v>
      </c>
      <c r="G474" s="14">
        <v>24.490778616180101</v>
      </c>
      <c r="H474" s="14">
        <v>18.2765821521958</v>
      </c>
      <c r="I474" s="14">
        <v>18.2765821521951</v>
      </c>
      <c r="J474" s="14">
        <v>12.6092466857889</v>
      </c>
      <c r="K474" s="14">
        <v>20.093762384187698</v>
      </c>
      <c r="L474" s="18">
        <f t="shared" si="7"/>
        <v>100.87072720485494</v>
      </c>
      <c r="M474" s="14"/>
      <c r="N474" s="14"/>
      <c r="O474" s="15" t="s">
        <v>15</v>
      </c>
    </row>
    <row r="475" spans="1:15" x14ac:dyDescent="0.25">
      <c r="A475" s="16">
        <v>2</v>
      </c>
      <c r="B475" s="16">
        <v>1</v>
      </c>
      <c r="C475" s="16">
        <v>800</v>
      </c>
      <c r="D475" s="16">
        <v>12345</v>
      </c>
      <c r="E475" s="16">
        <v>25</v>
      </c>
      <c r="F475" s="14">
        <v>16.149960174242299</v>
      </c>
      <c r="G475" s="14">
        <v>19.101149992177099</v>
      </c>
      <c r="H475" s="14">
        <v>14.250474140735299</v>
      </c>
      <c r="I475" s="14">
        <v>14.2504741407352</v>
      </c>
      <c r="J475" s="14">
        <v>10.197192050154801</v>
      </c>
      <c r="K475" s="14">
        <v>15.521814580773899</v>
      </c>
      <c r="L475" s="18">
        <f t="shared" si="7"/>
        <v>100.87072720485494</v>
      </c>
      <c r="M475" s="14"/>
      <c r="N475" s="14"/>
      <c r="O475" s="15" t="s">
        <v>15</v>
      </c>
    </row>
    <row r="476" spans="1:15" x14ac:dyDescent="0.25">
      <c r="A476" s="16">
        <v>2</v>
      </c>
      <c r="B476" s="16">
        <v>1</v>
      </c>
      <c r="C476" s="16">
        <v>800</v>
      </c>
      <c r="D476" s="16">
        <v>12345</v>
      </c>
      <c r="E476" s="16">
        <v>30</v>
      </c>
      <c r="F476" s="14">
        <v>13.0121282949034</v>
      </c>
      <c r="G476" s="14">
        <v>15.3401399074103</v>
      </c>
      <c r="H476" s="14">
        <v>11.1864613365631</v>
      </c>
      <c r="I476" s="14">
        <v>11.186461336562701</v>
      </c>
      <c r="J476" s="14">
        <v>8.7871016781376898</v>
      </c>
      <c r="K476" s="14">
        <v>12.2990633252035</v>
      </c>
      <c r="L476" s="18">
        <f t="shared" si="7"/>
        <v>100.87072720485494</v>
      </c>
      <c r="M476" s="14"/>
      <c r="N476" s="14"/>
      <c r="O476" s="15" t="s">
        <v>15</v>
      </c>
    </row>
    <row r="477" spans="1:15" x14ac:dyDescent="0.25">
      <c r="A477" s="16">
        <v>2</v>
      </c>
      <c r="B477" s="16">
        <v>1</v>
      </c>
      <c r="C477" s="16">
        <v>800</v>
      </c>
      <c r="D477" s="16">
        <v>12345</v>
      </c>
      <c r="E477" s="16">
        <v>35</v>
      </c>
      <c r="F477" s="14">
        <v>10.413447163200701</v>
      </c>
      <c r="G477" s="14">
        <v>12.0624555842238</v>
      </c>
      <c r="H477" s="14">
        <v>8.9607601769310996</v>
      </c>
      <c r="I477" s="14">
        <v>8.9607601769310996</v>
      </c>
      <c r="J477" s="14">
        <v>7.7142227465236601</v>
      </c>
      <c r="K477" s="14">
        <v>9.7431832985514895</v>
      </c>
      <c r="L477" s="18">
        <f t="shared" si="7"/>
        <v>100.87072720485494</v>
      </c>
      <c r="M477" s="14"/>
      <c r="N477" s="14"/>
      <c r="O477" s="15" t="s">
        <v>15</v>
      </c>
    </row>
    <row r="478" spans="1:15" x14ac:dyDescent="0.25">
      <c r="A478" s="16">
        <v>2</v>
      </c>
      <c r="B478" s="16">
        <v>1</v>
      </c>
      <c r="C478" s="16">
        <v>800</v>
      </c>
      <c r="D478" s="16">
        <v>12345</v>
      </c>
      <c r="E478" s="16">
        <v>40</v>
      </c>
      <c r="F478" s="14">
        <v>8.3981377871827601</v>
      </c>
      <c r="G478" s="14">
        <v>9.6331868515283503</v>
      </c>
      <c r="H478" s="14">
        <v>7.0495707587414298</v>
      </c>
      <c r="I478" s="14">
        <v>7.0495707587434699</v>
      </c>
      <c r="J478" s="14">
        <v>6.8170454657811099</v>
      </c>
      <c r="K478" s="14">
        <v>7.71992635770538</v>
      </c>
      <c r="L478" s="18">
        <f t="shared" si="7"/>
        <v>100.87072720485494</v>
      </c>
      <c r="M478" s="14"/>
      <c r="N478" s="14"/>
      <c r="O478" s="15" t="s">
        <v>15</v>
      </c>
    </row>
    <row r="479" spans="1:15" x14ac:dyDescent="0.25">
      <c r="A479" s="16">
        <v>2</v>
      </c>
      <c r="B479" s="16">
        <v>1</v>
      </c>
      <c r="C479" s="16">
        <v>800</v>
      </c>
      <c r="D479" s="16">
        <v>12345</v>
      </c>
      <c r="E479" s="16">
        <v>45</v>
      </c>
      <c r="F479" s="14">
        <v>5.9679467353107398</v>
      </c>
      <c r="G479" s="14">
        <v>7.3755835942440404</v>
      </c>
      <c r="H479" s="14">
        <v>5.3937603177170601</v>
      </c>
      <c r="I479" s="14">
        <v>5.3937603177170601</v>
      </c>
      <c r="J479" s="14">
        <v>2.5333162361251702</v>
      </c>
      <c r="K479" s="14">
        <v>5.8808142126536502</v>
      </c>
      <c r="L479" s="18">
        <f t="shared" si="7"/>
        <v>100.87072720485494</v>
      </c>
      <c r="M479" s="14"/>
      <c r="N479" s="14"/>
      <c r="O479" s="15" t="s">
        <v>15</v>
      </c>
    </row>
    <row r="480" spans="1:15" x14ac:dyDescent="0.25">
      <c r="A480" s="16">
        <v>2</v>
      </c>
      <c r="B480" s="16">
        <v>1</v>
      </c>
      <c r="C480" s="16">
        <v>800</v>
      </c>
      <c r="D480" s="16">
        <v>12345</v>
      </c>
      <c r="E480" s="16">
        <v>50</v>
      </c>
      <c r="F480" s="14">
        <v>4.1905513056818302</v>
      </c>
      <c r="G480" s="14">
        <v>5.2207476542931897</v>
      </c>
      <c r="H480" s="14">
        <v>3.7516695248617502</v>
      </c>
      <c r="I480" s="14">
        <v>3.7516695248617502</v>
      </c>
      <c r="J480" s="14">
        <v>1.77439150270709</v>
      </c>
      <c r="K480" s="14">
        <v>4.1844632894080203</v>
      </c>
      <c r="L480" s="18">
        <f t="shared" si="7"/>
        <v>100.87072720485494</v>
      </c>
      <c r="M480" s="14"/>
      <c r="N480" s="14"/>
      <c r="O480" s="15" t="s">
        <v>15</v>
      </c>
    </row>
    <row r="481" spans="1:15" x14ac:dyDescent="0.25">
      <c r="A481" s="16">
        <v>2</v>
      </c>
      <c r="B481" s="16">
        <v>1</v>
      </c>
      <c r="C481" s="16">
        <v>800</v>
      </c>
      <c r="D481" s="16">
        <v>12345</v>
      </c>
      <c r="E481" s="16">
        <v>55</v>
      </c>
      <c r="F481" s="14">
        <v>1.9674951057857399</v>
      </c>
      <c r="G481" s="14">
        <v>2.53985401873567</v>
      </c>
      <c r="H481" s="14">
        <v>1.7265266199765801</v>
      </c>
      <c r="I481" s="14">
        <v>1.7265266199765801</v>
      </c>
      <c r="J481" s="14">
        <v>0.82435330382524796</v>
      </c>
      <c r="K481" s="14">
        <v>1.9126516785519001</v>
      </c>
      <c r="L481" s="18">
        <f t="shared" si="7"/>
        <v>100.87072720485494</v>
      </c>
      <c r="M481" s="14"/>
      <c r="N481" s="14"/>
      <c r="O481" s="15" t="s">
        <v>15</v>
      </c>
    </row>
    <row r="482" spans="1:15" x14ac:dyDescent="0.25">
      <c r="A482" s="20">
        <v>1</v>
      </c>
      <c r="B482" s="20">
        <v>1</v>
      </c>
      <c r="C482" s="20">
        <v>780</v>
      </c>
      <c r="D482" s="20">
        <v>86.4</v>
      </c>
      <c r="E482" s="20">
        <v>50</v>
      </c>
      <c r="F482" s="8">
        <v>8.8613280807200905</v>
      </c>
      <c r="G482" s="8">
        <v>10.848037817331891</v>
      </c>
      <c r="H482" s="8">
        <v>8.0413861970899472</v>
      </c>
      <c r="I482" s="8">
        <v>8.0781493584656108</v>
      </c>
      <c r="J482" s="8">
        <v>3.8947679753722797</v>
      </c>
      <c r="K482" s="8">
        <v>8.8583162903225823</v>
      </c>
      <c r="L482" s="18">
        <f t="shared" si="7"/>
        <v>100.4494381379963</v>
      </c>
      <c r="M482" s="8"/>
      <c r="N482" s="8"/>
      <c r="O482" s="7" t="s">
        <v>14</v>
      </c>
    </row>
    <row r="483" spans="1:15" x14ac:dyDescent="0.25">
      <c r="A483" s="20">
        <v>2</v>
      </c>
      <c r="B483" s="20">
        <v>1</v>
      </c>
      <c r="C483" s="20">
        <v>780</v>
      </c>
      <c r="D483" s="20">
        <v>86.4</v>
      </c>
      <c r="E483" s="20">
        <v>50</v>
      </c>
      <c r="F483" s="8">
        <v>4.4561564735772397</v>
      </c>
      <c r="G483" s="8">
        <v>5.4737658908666011</v>
      </c>
      <c r="H483" s="8">
        <v>4.0413086188271583</v>
      </c>
      <c r="I483" s="8">
        <v>4.0413086188271592</v>
      </c>
      <c r="J483" s="8">
        <v>1.9226372250859116</v>
      </c>
      <c r="K483" s="8">
        <v>4.4569244982078855</v>
      </c>
      <c r="L483" s="18">
        <f t="shared" si="7"/>
        <v>100.4494381379963</v>
      </c>
      <c r="M483" s="8"/>
      <c r="N483" s="8"/>
      <c r="O483" s="7" t="s">
        <v>14</v>
      </c>
    </row>
    <row r="484" spans="1:15" x14ac:dyDescent="0.25">
      <c r="A484" s="20">
        <v>3</v>
      </c>
      <c r="B484" s="20">
        <v>1</v>
      </c>
      <c r="C484" s="20">
        <v>780</v>
      </c>
      <c r="D484" s="20">
        <v>86.4</v>
      </c>
      <c r="E484" s="20">
        <v>50</v>
      </c>
      <c r="F484" s="8">
        <v>2.9795445199380581</v>
      </c>
      <c r="G484" s="8">
        <v>3.6799928968896078</v>
      </c>
      <c r="H484" s="8">
        <v>2.6796038932980619</v>
      </c>
      <c r="I484" s="8">
        <v>2.680964621913581</v>
      </c>
      <c r="J484" s="8">
        <v>1.259833142898052</v>
      </c>
      <c r="K484" s="8">
        <v>2.9549485483870965</v>
      </c>
      <c r="L484" s="18">
        <f t="shared" si="7"/>
        <v>100.4494381379963</v>
      </c>
      <c r="M484" s="8"/>
      <c r="N484" s="8"/>
      <c r="O484" s="7" t="s">
        <v>14</v>
      </c>
    </row>
    <row r="485" spans="1:15" x14ac:dyDescent="0.25">
      <c r="A485" s="20">
        <v>4</v>
      </c>
      <c r="B485" s="20">
        <v>1</v>
      </c>
      <c r="C485" s="20">
        <v>780</v>
      </c>
      <c r="D485" s="20">
        <v>86.4</v>
      </c>
      <c r="E485" s="20">
        <v>50</v>
      </c>
      <c r="F485" s="8">
        <v>2.2077353380274904</v>
      </c>
      <c r="G485" s="8">
        <v>2.7226950687702272</v>
      </c>
      <c r="H485" s="8">
        <v>1.9969695359347441</v>
      </c>
      <c r="I485" s="8">
        <v>1.9969695359347444</v>
      </c>
      <c r="J485" s="8">
        <v>0.9277174284077887</v>
      </c>
      <c r="K485" s="8">
        <v>2.20674164874552</v>
      </c>
      <c r="L485" s="18">
        <f t="shared" si="7"/>
        <v>100.4494381379963</v>
      </c>
      <c r="M485" s="8"/>
      <c r="N485" s="8"/>
      <c r="O485" s="7" t="s">
        <v>14</v>
      </c>
    </row>
    <row r="486" spans="1:15" x14ac:dyDescent="0.25">
      <c r="A486" s="20">
        <v>6</v>
      </c>
      <c r="B486" s="20">
        <v>1</v>
      </c>
      <c r="C486" s="20">
        <v>780</v>
      </c>
      <c r="D486" s="20">
        <v>86.4</v>
      </c>
      <c r="E486" s="20">
        <v>50</v>
      </c>
      <c r="F486" s="8">
        <v>1.461213741773133</v>
      </c>
      <c r="G486" s="8">
        <v>1.8147252454153204</v>
      </c>
      <c r="H486" s="8">
        <v>1.3099413227513228</v>
      </c>
      <c r="I486" s="8">
        <v>1.3099413227513228</v>
      </c>
      <c r="J486" s="8">
        <v>0.59392119988545256</v>
      </c>
      <c r="K486" s="8">
        <v>1.4499733154121863</v>
      </c>
      <c r="L486" s="18">
        <f t="shared" si="7"/>
        <v>100.4494381379963</v>
      </c>
      <c r="M486" s="8"/>
      <c r="N486" s="8"/>
      <c r="O486" s="7" t="s">
        <v>14</v>
      </c>
    </row>
    <row r="487" spans="1:15" x14ac:dyDescent="0.25">
      <c r="A487" s="20">
        <v>11</v>
      </c>
      <c r="B487" s="20">
        <v>1</v>
      </c>
      <c r="C487" s="20">
        <v>780</v>
      </c>
      <c r="D487" s="20">
        <v>86.4</v>
      </c>
      <c r="E487" s="20">
        <v>50</v>
      </c>
      <c r="F487" s="8">
        <v>0.76612282205768389</v>
      </c>
      <c r="G487" s="8">
        <v>0.96008202624955097</v>
      </c>
      <c r="H487" s="8">
        <v>0.68318247685185185</v>
      </c>
      <c r="I487" s="8">
        <v>0.6832296230158732</v>
      </c>
      <c r="J487" s="8">
        <v>0.29023404495990834</v>
      </c>
      <c r="K487" s="8">
        <v>0.75866889784946256</v>
      </c>
      <c r="L487" s="18">
        <f t="shared" si="7"/>
        <v>100.4494381379963</v>
      </c>
      <c r="M487" s="8"/>
      <c r="N487" s="8"/>
      <c r="O487" s="7" t="s">
        <v>14</v>
      </c>
    </row>
    <row r="488" spans="1:15" x14ac:dyDescent="0.25">
      <c r="A488" s="20">
        <v>1</v>
      </c>
      <c r="B488" s="20">
        <v>2</v>
      </c>
      <c r="C488" s="20">
        <v>780</v>
      </c>
      <c r="D488" s="20">
        <v>86.4</v>
      </c>
      <c r="E488" s="20">
        <v>50</v>
      </c>
      <c r="F488" s="8">
        <v>4.5125078885985221</v>
      </c>
      <c r="G488" s="8">
        <v>5.5327810962783124</v>
      </c>
      <c r="H488" s="8">
        <v>4.0315191413139333</v>
      </c>
      <c r="I488" s="8">
        <v>4.0507647740299833</v>
      </c>
      <c r="J488" s="8">
        <v>2.0684616680985091</v>
      </c>
      <c r="K488" s="8">
        <v>4.4243946326164867</v>
      </c>
      <c r="L488" s="18">
        <f t="shared" si="7"/>
        <v>100.4494381379963</v>
      </c>
      <c r="M488" s="8"/>
      <c r="N488" s="8"/>
      <c r="O488" s="7" t="s">
        <v>14</v>
      </c>
    </row>
    <row r="489" spans="1:15" x14ac:dyDescent="0.25">
      <c r="A489" s="20">
        <v>2</v>
      </c>
      <c r="B489" s="20">
        <v>2</v>
      </c>
      <c r="C489" s="20">
        <v>780</v>
      </c>
      <c r="D489" s="20">
        <v>86.4</v>
      </c>
      <c r="E489" s="20">
        <v>50</v>
      </c>
      <c r="F489" s="8">
        <v>2.2354927015582651</v>
      </c>
      <c r="G489" s="8">
        <v>2.7527157151204591</v>
      </c>
      <c r="H489" s="8">
        <v>1.9965493639770719</v>
      </c>
      <c r="I489" s="8">
        <v>1.9965493639770722</v>
      </c>
      <c r="J489" s="8">
        <v>0.99727761454753749</v>
      </c>
      <c r="K489" s="8">
        <v>2.1981215681003587</v>
      </c>
      <c r="L489" s="18">
        <f t="shared" si="7"/>
        <v>100.4494381379963</v>
      </c>
      <c r="M489" s="8"/>
      <c r="N489" s="8"/>
      <c r="O489" s="7" t="s">
        <v>14</v>
      </c>
    </row>
    <row r="490" spans="1:15" x14ac:dyDescent="0.25">
      <c r="A490" s="20">
        <v>3</v>
      </c>
      <c r="B490" s="20">
        <v>2</v>
      </c>
      <c r="C490" s="20">
        <v>780</v>
      </c>
      <c r="D490" s="20">
        <v>86.4</v>
      </c>
      <c r="E490" s="20">
        <v>50</v>
      </c>
      <c r="F490" s="8">
        <v>1.4685443336236923</v>
      </c>
      <c r="G490" s="8">
        <v>1.8142089936174028</v>
      </c>
      <c r="H490" s="8">
        <v>1.3095603505291007</v>
      </c>
      <c r="I490" s="8">
        <v>1.3101981635802478</v>
      </c>
      <c r="J490" s="8">
        <v>0.63900834478808721</v>
      </c>
      <c r="K490" s="8">
        <v>1.4408294892473119</v>
      </c>
      <c r="L490" s="18">
        <f t="shared" si="7"/>
        <v>100.4494381379963</v>
      </c>
      <c r="M490" s="8"/>
      <c r="N490" s="8"/>
      <c r="O490" s="7" t="s">
        <v>14</v>
      </c>
    </row>
    <row r="491" spans="1:15" x14ac:dyDescent="0.25">
      <c r="A491" s="20">
        <v>4</v>
      </c>
      <c r="B491" s="20">
        <v>2</v>
      </c>
      <c r="C491" s="20">
        <v>780</v>
      </c>
      <c r="D491" s="20">
        <v>86.4</v>
      </c>
      <c r="E491" s="20">
        <v>50</v>
      </c>
      <c r="F491" s="8">
        <v>1.0848846745547831</v>
      </c>
      <c r="G491" s="8">
        <v>1.3456431917475713</v>
      </c>
      <c r="H491" s="8">
        <v>0.96526481040564382</v>
      </c>
      <c r="I491" s="8">
        <v>0.96526481040564394</v>
      </c>
      <c r="J491" s="8">
        <v>0.45940718785796086</v>
      </c>
      <c r="K491" s="8">
        <v>1.0658388082437276</v>
      </c>
      <c r="L491" s="18">
        <f t="shared" si="7"/>
        <v>100.4494381379963</v>
      </c>
      <c r="M491" s="8"/>
      <c r="N491" s="8"/>
      <c r="O491" s="7" t="s">
        <v>14</v>
      </c>
    </row>
    <row r="492" spans="1:15" x14ac:dyDescent="0.25">
      <c r="A492" s="20">
        <v>6</v>
      </c>
      <c r="B492" s="20">
        <v>2</v>
      </c>
      <c r="C492" s="20">
        <v>780</v>
      </c>
      <c r="D492" s="20">
        <v>86.4</v>
      </c>
      <c r="E492" s="20">
        <v>50</v>
      </c>
      <c r="F492" s="8">
        <v>0.69957510186798388</v>
      </c>
      <c r="G492" s="8">
        <v>0.87405321422150373</v>
      </c>
      <c r="H492" s="8">
        <v>0.62038117173721352</v>
      </c>
      <c r="I492" s="8">
        <v>0.62038117173721352</v>
      </c>
      <c r="J492" s="8">
        <v>0.27939912084765178</v>
      </c>
      <c r="K492" s="8">
        <v>0.6873163261648747</v>
      </c>
      <c r="L492" s="18">
        <f t="shared" si="7"/>
        <v>100.4494381379963</v>
      </c>
      <c r="M492" s="8"/>
      <c r="N492" s="8"/>
      <c r="O492" s="7" t="s">
        <v>14</v>
      </c>
    </row>
    <row r="493" spans="1:15" x14ac:dyDescent="0.25">
      <c r="A493" s="20">
        <v>11</v>
      </c>
      <c r="B493" s="20">
        <v>2</v>
      </c>
      <c r="C493" s="20">
        <v>780</v>
      </c>
      <c r="D493" s="20">
        <v>86.4</v>
      </c>
      <c r="E493" s="20">
        <v>50</v>
      </c>
      <c r="F493" s="8">
        <v>0.34945156867015065</v>
      </c>
      <c r="G493" s="8">
        <v>0.44504768878101392</v>
      </c>
      <c r="H493" s="8">
        <v>0.30598579034391526</v>
      </c>
      <c r="I493" s="8">
        <v>0.30603378306878321</v>
      </c>
      <c r="J493" s="8">
        <v>0.11939681271477667</v>
      </c>
      <c r="K493" s="8">
        <v>0.34253974014336908</v>
      </c>
      <c r="L493" s="18">
        <f t="shared" si="7"/>
        <v>100.4494381379963</v>
      </c>
      <c r="M493" s="8"/>
      <c r="N493" s="8"/>
      <c r="O493" s="7" t="s">
        <v>14</v>
      </c>
    </row>
    <row r="494" spans="1:15" x14ac:dyDescent="0.25">
      <c r="A494" s="20">
        <v>1</v>
      </c>
      <c r="B494" s="20">
        <v>3</v>
      </c>
      <c r="C494" s="20">
        <v>780</v>
      </c>
      <c r="D494" s="20">
        <v>86.4</v>
      </c>
      <c r="E494" s="20">
        <v>50</v>
      </c>
      <c r="F494" s="8">
        <v>3.006519992740996</v>
      </c>
      <c r="G494" s="8">
        <v>3.6466075575332582</v>
      </c>
      <c r="H494" s="8">
        <v>2.6741485714285704</v>
      </c>
      <c r="I494" s="8">
        <v>2.6873708906525571</v>
      </c>
      <c r="J494" s="8">
        <v>1.5251921491981677</v>
      </c>
      <c r="K494" s="8">
        <v>2.930671370967743</v>
      </c>
      <c r="L494" s="18">
        <f t="shared" si="7"/>
        <v>100.4494381379963</v>
      </c>
      <c r="M494" s="8"/>
      <c r="N494" s="8"/>
      <c r="O494" s="7" t="s">
        <v>14</v>
      </c>
    </row>
    <row r="495" spans="1:15" x14ac:dyDescent="0.25">
      <c r="A495" s="20">
        <v>2</v>
      </c>
      <c r="B495" s="20">
        <v>3</v>
      </c>
      <c r="C495" s="20">
        <v>780</v>
      </c>
      <c r="D495" s="20">
        <v>86.4</v>
      </c>
      <c r="E495" s="20">
        <v>50</v>
      </c>
      <c r="F495" s="8">
        <v>1.4735587383855986</v>
      </c>
      <c r="G495" s="8">
        <v>1.7977785643653361</v>
      </c>
      <c r="H495" s="8">
        <v>1.3097579155643742</v>
      </c>
      <c r="I495" s="8">
        <v>1.3097579155643737</v>
      </c>
      <c r="J495" s="8">
        <v>0.72150434135166075</v>
      </c>
      <c r="K495" s="8">
        <v>1.4419562275985662</v>
      </c>
      <c r="L495" s="18">
        <f t="shared" si="7"/>
        <v>100.4494381379963</v>
      </c>
      <c r="M495" s="8"/>
      <c r="N495" s="8"/>
      <c r="O495" s="7" t="s">
        <v>14</v>
      </c>
    </row>
    <row r="496" spans="1:15" x14ac:dyDescent="0.25">
      <c r="A496" s="20">
        <v>3</v>
      </c>
      <c r="B496" s="20">
        <v>3</v>
      </c>
      <c r="C496" s="20">
        <v>780</v>
      </c>
      <c r="D496" s="20">
        <v>86.4</v>
      </c>
      <c r="E496" s="20">
        <v>50</v>
      </c>
      <c r="F496" s="8">
        <v>0.96551274124080544</v>
      </c>
      <c r="G496" s="8">
        <v>1.1882215992448752</v>
      </c>
      <c r="H496" s="8">
        <v>0.85030011243386294</v>
      </c>
      <c r="I496" s="8">
        <v>0.85075171626984103</v>
      </c>
      <c r="J496" s="8">
        <v>0.45314561569301254</v>
      </c>
      <c r="K496" s="8">
        <v>0.93802236559139784</v>
      </c>
      <c r="L496" s="18">
        <f t="shared" si="7"/>
        <v>100.4494381379963</v>
      </c>
      <c r="M496" s="8"/>
      <c r="N496" s="8"/>
      <c r="O496" s="7" t="s">
        <v>14</v>
      </c>
    </row>
    <row r="497" spans="1:15" x14ac:dyDescent="0.25">
      <c r="A497" s="20">
        <v>4</v>
      </c>
      <c r="B497" s="20">
        <v>3</v>
      </c>
      <c r="C497" s="20">
        <v>780</v>
      </c>
      <c r="D497" s="20">
        <v>86.4</v>
      </c>
      <c r="E497" s="20">
        <v>50</v>
      </c>
      <c r="F497" s="8">
        <v>0.70157885864305158</v>
      </c>
      <c r="G497" s="8">
        <v>0.86568007056814122</v>
      </c>
      <c r="H497" s="8">
        <v>0.62018135582010592</v>
      </c>
      <c r="I497" s="8">
        <v>0.62018135582010547</v>
      </c>
      <c r="J497" s="8">
        <v>0.31846824742268054</v>
      </c>
      <c r="K497" s="8">
        <v>0.68687630824372758</v>
      </c>
      <c r="L497" s="18">
        <f t="shared" si="7"/>
        <v>100.4494381379963</v>
      </c>
      <c r="M497" s="8"/>
      <c r="N497" s="8"/>
      <c r="O497" s="7" t="s">
        <v>14</v>
      </c>
    </row>
    <row r="498" spans="1:15" x14ac:dyDescent="0.25">
      <c r="A498" s="20">
        <v>6</v>
      </c>
      <c r="B498" s="20">
        <v>3</v>
      </c>
      <c r="C498" s="20">
        <v>780</v>
      </c>
      <c r="D498" s="20">
        <v>86.4</v>
      </c>
      <c r="E498" s="20">
        <v>50</v>
      </c>
      <c r="F498" s="8">
        <v>0.4467710005323271</v>
      </c>
      <c r="G498" s="8">
        <v>0.55953469660194277</v>
      </c>
      <c r="H498" s="8">
        <v>0.38989350749559071</v>
      </c>
      <c r="I498" s="8">
        <v>0.38989350749559099</v>
      </c>
      <c r="J498" s="8">
        <v>0.18508442153493695</v>
      </c>
      <c r="K498" s="8">
        <v>0.43451660394265235</v>
      </c>
      <c r="L498" s="18">
        <f t="shared" si="7"/>
        <v>100.4494381379963</v>
      </c>
      <c r="M498" s="8"/>
      <c r="N498" s="8"/>
      <c r="O498" s="7" t="s">
        <v>14</v>
      </c>
    </row>
    <row r="499" spans="1:15" x14ac:dyDescent="0.25">
      <c r="A499" s="20">
        <v>11</v>
      </c>
      <c r="B499" s="20">
        <v>3</v>
      </c>
      <c r="C499" s="20">
        <v>780</v>
      </c>
      <c r="D499" s="20">
        <v>86.4</v>
      </c>
      <c r="E499" s="20">
        <v>50</v>
      </c>
      <c r="F499" s="8">
        <v>0.21133856223383657</v>
      </c>
      <c r="G499" s="8">
        <v>0.27303089266450925</v>
      </c>
      <c r="H499" s="8">
        <v>0.1800825363756613</v>
      </c>
      <c r="I499" s="8">
        <v>0.18009457451499111</v>
      </c>
      <c r="J499" s="8">
        <v>6.8455482531500605E-2</v>
      </c>
      <c r="K499" s="8">
        <v>0.20450024193548388</v>
      </c>
      <c r="L499" s="18">
        <f t="shared" si="7"/>
        <v>100.4494381379963</v>
      </c>
      <c r="M499" s="8"/>
      <c r="N499" s="8"/>
      <c r="O499" s="7" t="s">
        <v>14</v>
      </c>
    </row>
    <row r="500" spans="1:15" x14ac:dyDescent="0.25">
      <c r="A500" s="20">
        <v>1</v>
      </c>
      <c r="B500" s="20">
        <v>6</v>
      </c>
      <c r="C500" s="20">
        <v>780</v>
      </c>
      <c r="D500" s="20">
        <v>86.4</v>
      </c>
      <c r="E500" s="20">
        <v>50</v>
      </c>
      <c r="F500" s="8">
        <v>1.5979124794328277</v>
      </c>
      <c r="G500" s="8">
        <v>1.8165196957029826</v>
      </c>
      <c r="H500" s="8">
        <v>1.4326854949294534</v>
      </c>
      <c r="I500" s="8">
        <v>1.4396514737654322</v>
      </c>
      <c r="J500" s="8">
        <v>1.2154826646620842</v>
      </c>
      <c r="K500" s="8">
        <v>1.4757118100358424</v>
      </c>
      <c r="L500" s="18">
        <f t="shared" si="7"/>
        <v>100.4494381379963</v>
      </c>
      <c r="M500" s="8"/>
      <c r="N500" s="8"/>
      <c r="O500" s="7" t="s">
        <v>14</v>
      </c>
    </row>
    <row r="501" spans="1:15" x14ac:dyDescent="0.25">
      <c r="A501" s="20">
        <v>2</v>
      </c>
      <c r="B501" s="20">
        <v>6</v>
      </c>
      <c r="C501" s="20">
        <v>780</v>
      </c>
      <c r="D501" s="20">
        <v>86.4</v>
      </c>
      <c r="E501" s="20">
        <v>50</v>
      </c>
      <c r="F501" s="8">
        <v>0.76257841560201312</v>
      </c>
      <c r="G501" s="8">
        <v>0.87503130438691146</v>
      </c>
      <c r="H501" s="8">
        <v>0.68153066358024705</v>
      </c>
      <c r="I501" s="8">
        <v>0.68153066358024694</v>
      </c>
      <c r="J501" s="8">
        <v>0.56181636025200443</v>
      </c>
      <c r="K501" s="8">
        <v>0.7059804928315413</v>
      </c>
      <c r="L501" s="18">
        <f t="shared" si="7"/>
        <v>100.4494381379963</v>
      </c>
      <c r="M501" s="8"/>
      <c r="N501" s="8"/>
      <c r="O501" s="7" t="s">
        <v>14</v>
      </c>
    </row>
    <row r="502" spans="1:15" x14ac:dyDescent="0.25">
      <c r="A502" s="20">
        <v>3</v>
      </c>
      <c r="B502" s="20">
        <v>6</v>
      </c>
      <c r="C502" s="20">
        <v>780</v>
      </c>
      <c r="D502" s="20">
        <v>86.4</v>
      </c>
      <c r="E502" s="20">
        <v>50</v>
      </c>
      <c r="F502" s="8">
        <v>0.48303332704219859</v>
      </c>
      <c r="G502" s="8">
        <v>0.55945813781014031</v>
      </c>
      <c r="H502" s="8">
        <v>0.42933760030864221</v>
      </c>
      <c r="I502" s="8">
        <v>0.42958396164021179</v>
      </c>
      <c r="J502" s="8">
        <v>0.34366363402061861</v>
      </c>
      <c r="K502" s="8">
        <v>0.44596332437275987</v>
      </c>
      <c r="L502" s="18">
        <f t="shared" si="7"/>
        <v>100.4494381379963</v>
      </c>
      <c r="M502" s="8"/>
      <c r="N502" s="8"/>
      <c r="O502" s="7" t="s">
        <v>14</v>
      </c>
    </row>
    <row r="503" spans="1:15" x14ac:dyDescent="0.25">
      <c r="A503" s="20">
        <v>4</v>
      </c>
      <c r="B503" s="20">
        <v>6</v>
      </c>
      <c r="C503" s="20">
        <v>780</v>
      </c>
      <c r="D503" s="20">
        <v>86.4</v>
      </c>
      <c r="E503" s="20">
        <v>50</v>
      </c>
      <c r="F503" s="8">
        <v>0.34542018728222978</v>
      </c>
      <c r="G503" s="8">
        <v>0.40214568320747934</v>
      </c>
      <c r="H503" s="8">
        <v>0.30783143959435655</v>
      </c>
      <c r="I503" s="8">
        <v>0.3078314395943561</v>
      </c>
      <c r="J503" s="8">
        <v>0.23426469072164952</v>
      </c>
      <c r="K503" s="8">
        <v>0.32081732078853042</v>
      </c>
      <c r="L503" s="18">
        <f t="shared" si="7"/>
        <v>100.4494381379963</v>
      </c>
      <c r="M503" s="8"/>
      <c r="N503" s="8"/>
      <c r="O503" s="7" t="s">
        <v>14</v>
      </c>
    </row>
    <row r="504" spans="1:15" x14ac:dyDescent="0.25">
      <c r="A504" s="20">
        <v>6</v>
      </c>
      <c r="B504" s="20">
        <v>6</v>
      </c>
      <c r="C504" s="20">
        <v>780</v>
      </c>
      <c r="D504" s="20">
        <v>86.4</v>
      </c>
      <c r="E504" s="20">
        <v>50</v>
      </c>
      <c r="F504" s="8">
        <v>0.20557792465156749</v>
      </c>
      <c r="G504" s="8">
        <v>0.24426702669902897</v>
      </c>
      <c r="H504" s="8">
        <v>0.18050940806878304</v>
      </c>
      <c r="I504" s="8">
        <v>0.18050940806878313</v>
      </c>
      <c r="J504" s="8">
        <v>0.13457214490263456</v>
      </c>
      <c r="K504" s="8">
        <v>0.1865047311827957</v>
      </c>
      <c r="L504" s="18">
        <f t="shared" si="7"/>
        <v>100.4494381379963</v>
      </c>
      <c r="M504" s="8"/>
      <c r="N504" s="8"/>
      <c r="O504" s="7" t="s">
        <v>14</v>
      </c>
    </row>
    <row r="505" spans="1:15" x14ac:dyDescent="0.25">
      <c r="A505" s="20">
        <v>11</v>
      </c>
      <c r="B505" s="20">
        <v>6</v>
      </c>
      <c r="C505" s="20">
        <v>780</v>
      </c>
      <c r="D505" s="20">
        <v>86.4</v>
      </c>
      <c r="E505" s="20">
        <v>50</v>
      </c>
      <c r="F505" s="8">
        <v>7.9255395857529942E-2</v>
      </c>
      <c r="G505" s="8">
        <v>0.10087596682847905</v>
      </c>
      <c r="H505" s="8">
        <v>6.4368000440917159E-2</v>
      </c>
      <c r="I505" s="8">
        <v>6.4367605820105797E-2</v>
      </c>
      <c r="J505" s="8">
        <v>3.9484786655211913E-2</v>
      </c>
      <c r="K505" s="8">
        <v>6.9705689964157713E-2</v>
      </c>
      <c r="L505" s="18">
        <f t="shared" si="7"/>
        <v>100.4494381379963</v>
      </c>
      <c r="M505" s="8"/>
      <c r="N505" s="8"/>
      <c r="O505" s="7" t="s">
        <v>14</v>
      </c>
    </row>
    <row r="506" spans="1:15" x14ac:dyDescent="0.25">
      <c r="A506" s="13">
        <v>1</v>
      </c>
      <c r="B506" s="13">
        <v>1</v>
      </c>
      <c r="C506" s="13">
        <v>780</v>
      </c>
      <c r="D506" s="13">
        <v>86.4</v>
      </c>
      <c r="E506" s="13">
        <v>5</v>
      </c>
      <c r="F506" s="11">
        <v>131.69775854760528</v>
      </c>
      <c r="G506" s="11">
        <v>152.59233867044281</v>
      </c>
      <c r="H506" s="11">
        <v>126.18684588073184</v>
      </c>
      <c r="I506" s="11">
        <v>123.64076967482346</v>
      </c>
      <c r="J506" s="11">
        <v>75.558285351562532</v>
      </c>
      <c r="K506" s="11">
        <v>124.09956988351253</v>
      </c>
      <c r="L506" s="18">
        <f t="shared" si="7"/>
        <v>100.4494381379963</v>
      </c>
      <c r="O506" s="12" t="s">
        <v>14</v>
      </c>
    </row>
    <row r="507" spans="1:15" x14ac:dyDescent="0.25">
      <c r="A507" s="13">
        <v>2</v>
      </c>
      <c r="B507" s="13">
        <v>1</v>
      </c>
      <c r="C507" s="13">
        <v>780</v>
      </c>
      <c r="D507" s="13">
        <v>86.4</v>
      </c>
      <c r="E507" s="13">
        <v>5</v>
      </c>
      <c r="F507" s="11">
        <v>81.947977306573591</v>
      </c>
      <c r="G507" s="11">
        <v>97.923442834861333</v>
      </c>
      <c r="H507" s="11">
        <v>74.999235910493795</v>
      </c>
      <c r="I507" s="11">
        <v>74.999235910493837</v>
      </c>
      <c r="J507" s="11">
        <v>42.738256821469925</v>
      </c>
      <c r="K507" s="11">
        <v>77.685865887096782</v>
      </c>
      <c r="L507" s="18">
        <f t="shared" si="7"/>
        <v>100.4494381379963</v>
      </c>
      <c r="O507" s="12" t="s">
        <v>14</v>
      </c>
    </row>
    <row r="508" spans="1:15" x14ac:dyDescent="0.25">
      <c r="A508" s="13">
        <v>3</v>
      </c>
      <c r="B508" s="13">
        <v>1</v>
      </c>
      <c r="C508" s="13">
        <v>780</v>
      </c>
      <c r="D508" s="13">
        <v>86.4</v>
      </c>
      <c r="E508" s="13">
        <v>5</v>
      </c>
      <c r="F508" s="11">
        <v>53.261854482499452</v>
      </c>
      <c r="G508" s="11">
        <v>63.591466787127011</v>
      </c>
      <c r="H508" s="11">
        <v>49.361322259700167</v>
      </c>
      <c r="I508" s="11">
        <v>49.27080130621686</v>
      </c>
      <c r="J508" s="11">
        <v>26.57199636140049</v>
      </c>
      <c r="K508" s="11">
        <v>52.70478987455197</v>
      </c>
      <c r="L508" s="18">
        <f t="shared" si="7"/>
        <v>100.4494381379963</v>
      </c>
      <c r="O508" s="12" t="s">
        <v>14</v>
      </c>
    </row>
    <row r="509" spans="1:15" x14ac:dyDescent="0.25">
      <c r="A509" s="13">
        <v>4</v>
      </c>
      <c r="B509" s="13">
        <v>1</v>
      </c>
      <c r="C509" s="13">
        <v>780</v>
      </c>
      <c r="D509" s="13">
        <v>86.4</v>
      </c>
      <c r="E509" s="13">
        <v>5</v>
      </c>
      <c r="F509" s="11">
        <v>46.768793386416732</v>
      </c>
      <c r="G509" s="11">
        <v>56.67009641091326</v>
      </c>
      <c r="H509" s="11">
        <v>42.03425160604057</v>
      </c>
      <c r="I509" s="11">
        <v>42.034251606040577</v>
      </c>
      <c r="J509" s="11">
        <v>23.080963903356476</v>
      </c>
      <c r="K509" s="11">
        <v>43.208633978494632</v>
      </c>
      <c r="L509" s="18">
        <f t="shared" si="7"/>
        <v>100.4494381379963</v>
      </c>
      <c r="O509" s="12" t="s">
        <v>14</v>
      </c>
    </row>
    <row r="510" spans="1:15" x14ac:dyDescent="0.25">
      <c r="A510" s="13">
        <v>6</v>
      </c>
      <c r="B510" s="13">
        <v>1</v>
      </c>
      <c r="C510" s="13">
        <v>780</v>
      </c>
      <c r="D510" s="13">
        <v>86.4</v>
      </c>
      <c r="E510" s="13">
        <v>5</v>
      </c>
      <c r="F510" s="11">
        <v>28.934265382974505</v>
      </c>
      <c r="G510" s="11">
        <v>34.842049501977691</v>
      </c>
      <c r="H510" s="11">
        <v>26.584815966710806</v>
      </c>
      <c r="I510" s="11">
        <v>26.584815966710753</v>
      </c>
      <c r="J510" s="11">
        <v>13.883068645833339</v>
      </c>
      <c r="K510" s="11">
        <v>29.185773727598562</v>
      </c>
      <c r="L510" s="18">
        <f t="shared" si="7"/>
        <v>100.4494381379963</v>
      </c>
      <c r="O510" s="12" t="s">
        <v>14</v>
      </c>
    </row>
    <row r="511" spans="1:15" x14ac:dyDescent="0.25">
      <c r="A511" s="13">
        <v>11</v>
      </c>
      <c r="B511" s="13">
        <v>1</v>
      </c>
      <c r="C511" s="13">
        <v>780</v>
      </c>
      <c r="D511" s="13">
        <v>86.4</v>
      </c>
      <c r="E511" s="13">
        <v>5</v>
      </c>
      <c r="F511" s="11">
        <v>16.580564637386175</v>
      </c>
      <c r="G511" s="11">
        <v>20.136570316432969</v>
      </c>
      <c r="H511" s="11">
        <v>15.072641953262762</v>
      </c>
      <c r="I511" s="11">
        <v>15.074516815476178</v>
      </c>
      <c r="J511" s="11">
        <v>7.7239450766782456</v>
      </c>
      <c r="K511" s="11">
        <v>16.371197992831544</v>
      </c>
      <c r="L511" s="18">
        <f t="shared" si="7"/>
        <v>100.4494381379963</v>
      </c>
      <c r="O511" s="12" t="s">
        <v>14</v>
      </c>
    </row>
    <row r="512" spans="1:15" x14ac:dyDescent="0.25">
      <c r="A512" s="13">
        <v>1</v>
      </c>
      <c r="B512" s="13">
        <v>2</v>
      </c>
      <c r="C512" s="13">
        <v>780</v>
      </c>
      <c r="D512" s="13">
        <v>86.4</v>
      </c>
      <c r="E512" s="13">
        <v>5</v>
      </c>
      <c r="F512" s="11">
        <v>75.989196529232018</v>
      </c>
      <c r="G512" s="11">
        <v>88.426841772293884</v>
      </c>
      <c r="H512" s="11">
        <v>73.262168725749561</v>
      </c>
      <c r="I512" s="11">
        <v>72.442000444223893</v>
      </c>
      <c r="J512" s="11">
        <v>40.541795413773158</v>
      </c>
      <c r="K512" s="11">
        <v>73.07933495519714</v>
      </c>
      <c r="L512" s="18">
        <f t="shared" si="7"/>
        <v>100.4494381379963</v>
      </c>
      <c r="O512" s="12" t="s">
        <v>14</v>
      </c>
    </row>
    <row r="513" spans="1:15" x14ac:dyDescent="0.25">
      <c r="A513" s="13">
        <v>2</v>
      </c>
      <c r="B513" s="13">
        <v>2</v>
      </c>
      <c r="C513" s="13">
        <v>780</v>
      </c>
      <c r="D513" s="13">
        <v>86.4</v>
      </c>
      <c r="E513" s="13">
        <v>5</v>
      </c>
      <c r="F513" s="11">
        <v>42.293143433924747</v>
      </c>
      <c r="G513" s="11">
        <v>50.044524932128745</v>
      </c>
      <c r="H513" s="11">
        <v>39.840857544091691</v>
      </c>
      <c r="I513" s="11">
        <v>39.840857544091691</v>
      </c>
      <c r="J513" s="11">
        <v>21.540254890046295</v>
      </c>
      <c r="K513" s="11">
        <v>42.171274749103937</v>
      </c>
      <c r="L513" s="18">
        <f t="shared" si="7"/>
        <v>100.4494381379963</v>
      </c>
      <c r="O513" s="12" t="s">
        <v>14</v>
      </c>
    </row>
    <row r="514" spans="1:15" x14ac:dyDescent="0.25">
      <c r="A514" s="13">
        <v>3</v>
      </c>
      <c r="B514" s="13">
        <v>2</v>
      </c>
      <c r="C514" s="13">
        <v>780</v>
      </c>
      <c r="D514" s="13">
        <v>86.4</v>
      </c>
      <c r="E514" s="13">
        <v>5</v>
      </c>
      <c r="F514" s="11">
        <v>28.939350948468032</v>
      </c>
      <c r="G514" s="11">
        <v>34.884160636012254</v>
      </c>
      <c r="H514" s="11">
        <v>26.56487496141979</v>
      </c>
      <c r="I514" s="11">
        <v>26.509864441137555</v>
      </c>
      <c r="J514" s="11">
        <v>13.875410727719919</v>
      </c>
      <c r="K514" s="11">
        <v>28.091236487455191</v>
      </c>
      <c r="L514" s="18">
        <f t="shared" si="7"/>
        <v>100.4494381379963</v>
      </c>
      <c r="O514" s="12" t="s">
        <v>14</v>
      </c>
    </row>
    <row r="515" spans="1:15" x14ac:dyDescent="0.25">
      <c r="A515" s="13">
        <v>4</v>
      </c>
      <c r="B515" s="13">
        <v>2</v>
      </c>
      <c r="C515" s="13">
        <v>780</v>
      </c>
      <c r="D515" s="13">
        <v>86.4</v>
      </c>
      <c r="E515" s="13">
        <v>5</v>
      </c>
      <c r="F515" s="11">
        <v>22.416250318014409</v>
      </c>
      <c r="G515" s="11">
        <v>26.675110957389425</v>
      </c>
      <c r="H515" s="11">
        <v>20.997729812610245</v>
      </c>
      <c r="I515" s="11">
        <v>20.997729812610231</v>
      </c>
      <c r="J515" s="11">
        <v>11.109624716435176</v>
      </c>
      <c r="K515" s="11">
        <v>22.335285241935484</v>
      </c>
      <c r="L515" s="18">
        <f t="shared" ref="L515:L529" si="8">2*PI()*SQRT((6378000+1000*C515)^3/398600000000000)/60</f>
        <v>100.4494381379963</v>
      </c>
      <c r="O515" s="12" t="s">
        <v>14</v>
      </c>
    </row>
    <row r="516" spans="1:15" x14ac:dyDescent="0.25">
      <c r="A516" s="13">
        <v>6</v>
      </c>
      <c r="B516" s="13">
        <v>2</v>
      </c>
      <c r="C516" s="13">
        <v>780</v>
      </c>
      <c r="D516" s="13">
        <v>86.4</v>
      </c>
      <c r="E516" s="13">
        <v>5</v>
      </c>
      <c r="F516" s="11">
        <v>15.105155815396561</v>
      </c>
      <c r="G516" s="11">
        <v>18.284153492448723</v>
      </c>
      <c r="H516" s="11">
        <v>13.806697902336863</v>
      </c>
      <c r="I516" s="11">
        <v>13.806697902336854</v>
      </c>
      <c r="J516" s="11">
        <v>7.0959180584490689</v>
      </c>
      <c r="K516" s="11">
        <v>14.944602374551971</v>
      </c>
      <c r="L516" s="18">
        <f t="shared" si="8"/>
        <v>100.4494381379963</v>
      </c>
      <c r="O516" s="12" t="s">
        <v>14</v>
      </c>
    </row>
    <row r="517" spans="1:15" x14ac:dyDescent="0.25">
      <c r="A517" s="13">
        <v>11</v>
      </c>
      <c r="B517" s="13">
        <v>2</v>
      </c>
      <c r="C517" s="13">
        <v>780</v>
      </c>
      <c r="D517" s="13">
        <v>86.4</v>
      </c>
      <c r="E517" s="13">
        <v>5</v>
      </c>
      <c r="F517" s="11">
        <v>9.0357110494096045</v>
      </c>
      <c r="G517" s="11">
        <v>10.298409222851491</v>
      </c>
      <c r="H517" s="11">
        <v>7.6885189351851855</v>
      </c>
      <c r="I517" s="11">
        <v>7.6860559325396762</v>
      </c>
      <c r="J517" s="11">
        <v>7.3295292067583002</v>
      </c>
      <c r="K517" s="11">
        <v>8.4342716308243713</v>
      </c>
      <c r="L517" s="18">
        <f t="shared" si="8"/>
        <v>100.4494381379963</v>
      </c>
      <c r="O517" s="12" t="s">
        <v>14</v>
      </c>
    </row>
    <row r="518" spans="1:15" x14ac:dyDescent="0.25">
      <c r="A518" s="13">
        <v>1</v>
      </c>
      <c r="B518" s="13">
        <v>1</v>
      </c>
      <c r="C518" s="13">
        <v>780</v>
      </c>
      <c r="D518" s="13">
        <v>86.4</v>
      </c>
      <c r="E518" s="13">
        <v>25</v>
      </c>
      <c r="F518" s="11">
        <v>31.39032768348849</v>
      </c>
      <c r="G518" s="11">
        <v>38.032172849694398</v>
      </c>
      <c r="H518" s="11">
        <v>28.50015183531746</v>
      </c>
      <c r="I518" s="11">
        <v>28.60599213293651</v>
      </c>
      <c r="J518" s="11">
        <v>14.862542818287034</v>
      </c>
      <c r="K518" s="11">
        <v>31.624102580645165</v>
      </c>
      <c r="L518" s="18">
        <f t="shared" si="8"/>
        <v>100.4494381379963</v>
      </c>
      <c r="O518" s="12" t="s">
        <v>14</v>
      </c>
    </row>
    <row r="519" spans="1:15" x14ac:dyDescent="0.25">
      <c r="A519" s="13">
        <v>2</v>
      </c>
      <c r="B519" s="13">
        <v>1</v>
      </c>
      <c r="C519" s="13">
        <v>780</v>
      </c>
      <c r="D519" s="13">
        <v>86.4</v>
      </c>
      <c r="E519" s="13">
        <v>25</v>
      </c>
      <c r="F519" s="11">
        <v>17.011521979287664</v>
      </c>
      <c r="G519" s="11">
        <v>20.059252406508481</v>
      </c>
      <c r="H519" s="11">
        <v>14.86778920414462</v>
      </c>
      <c r="I519" s="11">
        <v>14.867789204144618</v>
      </c>
      <c r="J519" s="11">
        <v>10.974680335051552</v>
      </c>
      <c r="K519" s="11">
        <v>16.314601093189967</v>
      </c>
      <c r="L519" s="18">
        <f t="shared" si="8"/>
        <v>100.4494381379963</v>
      </c>
      <c r="O519" s="12" t="s">
        <v>14</v>
      </c>
    </row>
    <row r="520" spans="1:15" x14ac:dyDescent="0.25">
      <c r="A520" s="13">
        <v>3</v>
      </c>
      <c r="B520" s="13">
        <v>1</v>
      </c>
      <c r="C520" s="13">
        <v>780</v>
      </c>
      <c r="D520" s="13">
        <v>86.4</v>
      </c>
      <c r="E520" s="13">
        <v>25</v>
      </c>
      <c r="F520" s="11">
        <v>11.589247788424331</v>
      </c>
      <c r="G520" s="11">
        <v>13.402785514652999</v>
      </c>
      <c r="H520" s="11">
        <v>10.022291999559078</v>
      </c>
      <c r="I520" s="11">
        <v>10.025948617724868</v>
      </c>
      <c r="J520" s="11">
        <v>8.4970108161511941</v>
      </c>
      <c r="K520" s="11">
        <v>11.111711917562722</v>
      </c>
      <c r="L520" s="18">
        <f t="shared" si="8"/>
        <v>100.4494381379963</v>
      </c>
      <c r="O520" s="12" t="s">
        <v>14</v>
      </c>
    </row>
    <row r="521" spans="1:15" x14ac:dyDescent="0.25">
      <c r="A521" s="13">
        <v>4</v>
      </c>
      <c r="B521" s="13">
        <v>1</v>
      </c>
      <c r="C521" s="13">
        <v>780</v>
      </c>
      <c r="D521" s="13">
        <v>86.4</v>
      </c>
      <c r="E521" s="13">
        <v>25</v>
      </c>
      <c r="F521" s="11">
        <v>8.9892032871176717</v>
      </c>
      <c r="G521" s="11">
        <v>10.295764110481837</v>
      </c>
      <c r="H521" s="11">
        <v>7.5819761552028213</v>
      </c>
      <c r="I521" s="11">
        <v>7.5819761552028186</v>
      </c>
      <c r="J521" s="11">
        <v>7.247717333906075</v>
      </c>
      <c r="K521" s="11">
        <v>8.2876179928315405</v>
      </c>
      <c r="L521" s="18">
        <f t="shared" si="8"/>
        <v>100.4494381379963</v>
      </c>
      <c r="O521" s="12" t="s">
        <v>14</v>
      </c>
    </row>
    <row r="522" spans="1:15" x14ac:dyDescent="0.25">
      <c r="A522" s="13">
        <v>6</v>
      </c>
      <c r="B522" s="13">
        <v>1</v>
      </c>
      <c r="C522" s="13">
        <v>780</v>
      </c>
      <c r="D522" s="13">
        <v>86.4</v>
      </c>
      <c r="E522" s="13">
        <v>25</v>
      </c>
      <c r="F522" s="11">
        <v>5.5925203560694126</v>
      </c>
      <c r="G522" s="11">
        <v>6.816791882865874</v>
      </c>
      <c r="H522" s="11">
        <v>5.0723308752204632</v>
      </c>
      <c r="I522" s="11">
        <v>5.0723308752204623</v>
      </c>
      <c r="J522" s="11">
        <v>2.5487664670138881</v>
      </c>
      <c r="K522" s="11">
        <v>5.5668405734767026</v>
      </c>
      <c r="L522" s="18">
        <f t="shared" si="8"/>
        <v>100.4494381379963</v>
      </c>
      <c r="O522" s="12" t="s">
        <v>14</v>
      </c>
    </row>
    <row r="523" spans="1:15" x14ac:dyDescent="0.25">
      <c r="A523" s="13">
        <v>11</v>
      </c>
      <c r="B523" s="13">
        <v>1</v>
      </c>
      <c r="C523" s="13">
        <v>780</v>
      </c>
      <c r="D523" s="13">
        <v>86.4</v>
      </c>
      <c r="E523" s="13">
        <v>25</v>
      </c>
      <c r="F523" s="11">
        <v>3.0623825118770625</v>
      </c>
      <c r="G523" s="11">
        <v>3.7391287832614211</v>
      </c>
      <c r="H523" s="11">
        <v>2.7740993375220464</v>
      </c>
      <c r="I523" s="11">
        <v>2.7744296913580242</v>
      </c>
      <c r="J523" s="11">
        <v>1.3811453457754634</v>
      </c>
      <c r="K523" s="11">
        <v>3.0449614874551973</v>
      </c>
      <c r="L523" s="18">
        <f t="shared" si="8"/>
        <v>100.4494381379963</v>
      </c>
      <c r="O523" s="12" t="s">
        <v>14</v>
      </c>
    </row>
    <row r="524" spans="1:15" x14ac:dyDescent="0.25">
      <c r="A524" s="13">
        <v>1</v>
      </c>
      <c r="B524" s="13">
        <v>2</v>
      </c>
      <c r="C524" s="13">
        <v>780</v>
      </c>
      <c r="D524" s="13">
        <v>86.4</v>
      </c>
      <c r="E524" s="13">
        <v>25</v>
      </c>
      <c r="F524" s="11">
        <v>16.314873933003717</v>
      </c>
      <c r="G524" s="11">
        <v>19.792125058432259</v>
      </c>
      <c r="H524" s="11">
        <v>14.848191173941785</v>
      </c>
      <c r="I524" s="11">
        <v>14.900823074294538</v>
      </c>
      <c r="J524" s="11">
        <v>7.5956496990740732</v>
      </c>
      <c r="K524" s="11">
        <v>16.356785295698923</v>
      </c>
      <c r="L524" s="18">
        <f t="shared" si="8"/>
        <v>100.4494381379963</v>
      </c>
      <c r="O524" s="12" t="s">
        <v>14</v>
      </c>
    </row>
    <row r="525" spans="1:15" x14ac:dyDescent="0.25">
      <c r="A525" s="13">
        <v>2</v>
      </c>
      <c r="B525" s="13">
        <v>2</v>
      </c>
      <c r="C525" s="13">
        <v>780</v>
      </c>
      <c r="D525" s="13">
        <v>86.4</v>
      </c>
      <c r="E525" s="13">
        <v>25</v>
      </c>
      <c r="F525" s="11">
        <v>8.340326820341275</v>
      </c>
      <c r="G525" s="11">
        <v>10.150656343042066</v>
      </c>
      <c r="H525" s="11">
        <v>7.5808120833333383</v>
      </c>
      <c r="I525" s="11">
        <v>7.580812083333333</v>
      </c>
      <c r="J525" s="11">
        <v>3.8264944126157423</v>
      </c>
      <c r="K525" s="11">
        <v>8.2814345609319027</v>
      </c>
      <c r="L525" s="18">
        <f t="shared" si="8"/>
        <v>100.4494381379963</v>
      </c>
      <c r="O525" s="12" t="s">
        <v>14</v>
      </c>
    </row>
    <row r="526" spans="1:15" x14ac:dyDescent="0.25">
      <c r="A526" s="13">
        <v>3</v>
      </c>
      <c r="B526" s="13">
        <v>2</v>
      </c>
      <c r="C526" s="13">
        <v>780</v>
      </c>
      <c r="D526" s="13">
        <v>86.4</v>
      </c>
      <c r="E526" s="13">
        <v>25</v>
      </c>
      <c r="F526" s="11">
        <v>5.5947093765755227</v>
      </c>
      <c r="G526" s="11">
        <v>6.8205337414599123</v>
      </c>
      <c r="H526" s="11">
        <v>5.071488287037039</v>
      </c>
      <c r="I526" s="11">
        <v>5.0727912345679016</v>
      </c>
      <c r="J526" s="11">
        <v>2.5511514887152784</v>
      </c>
      <c r="K526" s="11">
        <v>5.5798737903225799</v>
      </c>
      <c r="L526" s="18">
        <f t="shared" si="8"/>
        <v>100.4494381379963</v>
      </c>
      <c r="O526" s="12" t="s">
        <v>14</v>
      </c>
    </row>
    <row r="527" spans="1:15" x14ac:dyDescent="0.25">
      <c r="A527" s="13">
        <v>4</v>
      </c>
      <c r="B527" s="13">
        <v>2</v>
      </c>
      <c r="C527" s="13">
        <v>780</v>
      </c>
      <c r="D527" s="13">
        <v>86.4</v>
      </c>
      <c r="E527" s="13">
        <v>25</v>
      </c>
      <c r="F527" s="11">
        <v>4.2043512073395366</v>
      </c>
      <c r="G527" s="11">
        <v>5.1266884749190913</v>
      </c>
      <c r="H527" s="11">
        <v>3.8149841479276874</v>
      </c>
      <c r="I527" s="11">
        <v>3.8149841479276874</v>
      </c>
      <c r="J527" s="11">
        <v>1.9094825839120373</v>
      </c>
      <c r="K527" s="11">
        <v>4.1529742741935483</v>
      </c>
      <c r="L527" s="18">
        <f t="shared" si="8"/>
        <v>100.4494381379963</v>
      </c>
      <c r="O527" s="12" t="s">
        <v>14</v>
      </c>
    </row>
    <row r="528" spans="1:15" x14ac:dyDescent="0.25">
      <c r="A528" s="13">
        <v>6</v>
      </c>
      <c r="B528" s="13">
        <v>2</v>
      </c>
      <c r="C528" s="13">
        <v>780</v>
      </c>
      <c r="D528" s="13">
        <v>86.4</v>
      </c>
      <c r="E528" s="13">
        <v>25</v>
      </c>
      <c r="F528" s="11">
        <v>3.3872814392179675</v>
      </c>
      <c r="G528" s="11">
        <v>3.4286733818770254</v>
      </c>
      <c r="H528" s="11">
        <v>2.5402641203703702</v>
      </c>
      <c r="I528" s="11">
        <v>2.5402641203703702</v>
      </c>
      <c r="J528" s="11">
        <v>4.7163112142038965</v>
      </c>
      <c r="K528" s="11">
        <v>2.7721151523297487</v>
      </c>
      <c r="L528" s="18">
        <f t="shared" si="8"/>
        <v>100.4494381379963</v>
      </c>
      <c r="O528" s="12" t="s">
        <v>14</v>
      </c>
    </row>
    <row r="529" spans="1:15" x14ac:dyDescent="0.25">
      <c r="A529" s="13">
        <v>11</v>
      </c>
      <c r="B529" s="13">
        <v>2</v>
      </c>
      <c r="C529" s="13">
        <v>780</v>
      </c>
      <c r="D529" s="13">
        <v>86.4</v>
      </c>
      <c r="E529" s="13">
        <v>25</v>
      </c>
      <c r="F529" s="11">
        <v>2.1057953092334505</v>
      </c>
      <c r="G529" s="11">
        <v>1.86420995145631</v>
      </c>
      <c r="H529" s="11">
        <v>1.3770534821428573</v>
      </c>
      <c r="I529" s="11">
        <v>1.3772474581128751</v>
      </c>
      <c r="J529" s="11">
        <v>4.1340304338487979</v>
      </c>
      <c r="K529" s="11">
        <v>1.505492177419355</v>
      </c>
      <c r="L529" s="18">
        <f t="shared" si="8"/>
        <v>100.4494381379963</v>
      </c>
      <c r="O529" s="1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topLeftCell="A77" zoomScale="55" zoomScaleNormal="55" workbookViewId="0">
      <selection activeCell="A74" sqref="A74:L85"/>
    </sheetView>
  </sheetViews>
  <sheetFormatPr defaultRowHeight="15" x14ac:dyDescent="0.25"/>
  <cols>
    <col min="1" max="1" width="16.28515625" bestFit="1" customWidth="1"/>
    <col min="2" max="3" width="8.7109375" bestFit="1" customWidth="1"/>
    <col min="4" max="4" width="11" bestFit="1" customWidth="1"/>
    <col min="5" max="5" width="12.28515625" bestFit="1" customWidth="1"/>
    <col min="6" max="6" width="17.5703125" bestFit="1" customWidth="1"/>
    <col min="7" max="7" width="25.85546875" bestFit="1" customWidth="1"/>
    <col min="8" max="8" width="21.7109375" bestFit="1" customWidth="1"/>
    <col min="9" max="9" width="21.42578125" bestFit="1" customWidth="1"/>
    <col min="10" max="10" width="31" bestFit="1" customWidth="1"/>
    <col min="11" max="11" width="21.7109375" bestFit="1" customWidth="1"/>
    <col min="12" max="12" width="20.7109375" bestFit="1" customWidth="1"/>
    <col min="31" max="31" width="18.85546875" bestFit="1" customWidth="1"/>
    <col min="32" max="32" width="30.42578125" bestFit="1" customWidth="1"/>
  </cols>
  <sheetData>
    <row r="1" spans="1:34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12</v>
      </c>
      <c r="M1" s="22" t="s">
        <v>16</v>
      </c>
      <c r="AD1" s="21" t="s">
        <v>17</v>
      </c>
      <c r="AE1" s="21" t="s">
        <v>18</v>
      </c>
      <c r="AF1" s="21" t="s">
        <v>19</v>
      </c>
    </row>
    <row r="2" spans="1:34" x14ac:dyDescent="0.25">
      <c r="A2" s="9">
        <v>1</v>
      </c>
      <c r="B2" s="9">
        <v>1</v>
      </c>
      <c r="C2" s="9">
        <v>780</v>
      </c>
      <c r="D2" s="9">
        <v>86.4</v>
      </c>
      <c r="E2" s="9">
        <v>50</v>
      </c>
      <c r="F2" s="8">
        <v>8.8613280807200905</v>
      </c>
      <c r="G2" s="8">
        <v>10.848037817331891</v>
      </c>
      <c r="H2" s="8">
        <v>8.0413861970899472</v>
      </c>
      <c r="I2" s="8">
        <v>8.0781493584656108</v>
      </c>
      <c r="J2" s="8">
        <v>3.8947679753722797</v>
      </c>
      <c r="K2" s="8">
        <v>8.8583162903225823</v>
      </c>
      <c r="L2" s="9" t="s">
        <v>14</v>
      </c>
      <c r="M2">
        <f>A2*B2</f>
        <v>1</v>
      </c>
      <c r="AD2">
        <v>5</v>
      </c>
      <c r="AE2">
        <v>260.39999999999998</v>
      </c>
      <c r="AF2">
        <v>-1.119</v>
      </c>
      <c r="AG2">
        <f>-AF2</f>
        <v>1.119</v>
      </c>
    </row>
    <row r="3" spans="1:34" x14ac:dyDescent="0.25">
      <c r="A3" s="9">
        <v>2</v>
      </c>
      <c r="B3" s="9">
        <v>1</v>
      </c>
      <c r="C3" s="9">
        <v>780</v>
      </c>
      <c r="D3" s="9">
        <v>86.4</v>
      </c>
      <c r="E3" s="9">
        <v>50</v>
      </c>
      <c r="F3" s="8">
        <v>4.4561564735772397</v>
      </c>
      <c r="G3" s="8">
        <v>5.4737658908666011</v>
      </c>
      <c r="H3" s="8">
        <v>4.0413086188271583</v>
      </c>
      <c r="I3" s="8">
        <v>4.0413086188271592</v>
      </c>
      <c r="J3" s="8">
        <v>1.9226372250859116</v>
      </c>
      <c r="K3" s="8">
        <v>4.4569244982078855</v>
      </c>
      <c r="L3" s="9" t="s">
        <v>14</v>
      </c>
      <c r="M3" s="21">
        <f t="shared" ref="M3:M37" si="0">A3*B3</f>
        <v>2</v>
      </c>
      <c r="AD3">
        <v>25</v>
      </c>
      <c r="AE3">
        <v>41.835000000000001</v>
      </c>
      <c r="AF3">
        <v>-1.089</v>
      </c>
      <c r="AG3" s="21">
        <f>-AF3</f>
        <v>1.089</v>
      </c>
    </row>
    <row r="4" spans="1:34" x14ac:dyDescent="0.25">
      <c r="A4" s="9">
        <v>3</v>
      </c>
      <c r="B4" s="9">
        <v>1</v>
      </c>
      <c r="C4" s="9">
        <v>780</v>
      </c>
      <c r="D4" s="9">
        <v>86.4</v>
      </c>
      <c r="E4" s="9">
        <v>50</v>
      </c>
      <c r="F4" s="8">
        <v>2.9795445199380581</v>
      </c>
      <c r="G4" s="8">
        <v>3.6799928968896078</v>
      </c>
      <c r="H4" s="8">
        <v>2.6796038932980619</v>
      </c>
      <c r="I4" s="8">
        <v>2.680964621913581</v>
      </c>
      <c r="J4" s="8">
        <v>1.259833142898052</v>
      </c>
      <c r="K4" s="8">
        <v>2.9549485483870965</v>
      </c>
      <c r="L4" s="9" t="s">
        <v>14</v>
      </c>
      <c r="M4" s="21">
        <f t="shared" si="0"/>
        <v>3</v>
      </c>
      <c r="AD4">
        <v>50</v>
      </c>
      <c r="AE4" s="21">
        <v>8.3854000000000006</v>
      </c>
      <c r="AF4">
        <v>-0.91500000000000004</v>
      </c>
      <c r="AG4" s="21">
        <f>-AF4</f>
        <v>0.91500000000000004</v>
      </c>
    </row>
    <row r="5" spans="1:34" ht="15.75" x14ac:dyDescent="0.25">
      <c r="A5" s="9">
        <v>4</v>
      </c>
      <c r="B5" s="9">
        <v>1</v>
      </c>
      <c r="C5" s="9">
        <v>780</v>
      </c>
      <c r="D5" s="9">
        <v>86.4</v>
      </c>
      <c r="E5" s="9">
        <v>50</v>
      </c>
      <c r="F5" s="8">
        <v>2.2077353380274904</v>
      </c>
      <c r="G5" s="8">
        <v>2.7226950687702272</v>
      </c>
      <c r="H5" s="8">
        <v>1.9969695359347441</v>
      </c>
      <c r="I5" s="8">
        <v>1.9969695359347444</v>
      </c>
      <c r="J5" s="8">
        <v>0.9277174284077887</v>
      </c>
      <c r="K5" s="8">
        <v>2.20674164874552</v>
      </c>
      <c r="L5" s="9" t="s">
        <v>14</v>
      </c>
      <c r="M5" s="21">
        <f t="shared" si="0"/>
        <v>4</v>
      </c>
      <c r="AH5" s="26" t="s">
        <v>21</v>
      </c>
    </row>
    <row r="6" spans="1:34" x14ac:dyDescent="0.25">
      <c r="A6" s="9">
        <v>6</v>
      </c>
      <c r="B6" s="9">
        <v>1</v>
      </c>
      <c r="C6" s="9">
        <v>780</v>
      </c>
      <c r="D6" s="9">
        <v>86.4</v>
      </c>
      <c r="E6" s="9">
        <v>50</v>
      </c>
      <c r="F6" s="8">
        <v>1.461213741773133</v>
      </c>
      <c r="G6" s="8">
        <v>1.8147252454153204</v>
      </c>
      <c r="H6" s="8">
        <v>1.3099413227513228</v>
      </c>
      <c r="I6" s="8">
        <v>1.3099413227513228</v>
      </c>
      <c r="J6" s="8">
        <v>0.59392119988545256</v>
      </c>
      <c r="K6" s="8">
        <v>1.4499733154121863</v>
      </c>
      <c r="L6" s="9" t="s">
        <v>14</v>
      </c>
      <c r="M6" s="21">
        <f t="shared" si="0"/>
        <v>6</v>
      </c>
      <c r="AH6" s="26" t="s">
        <v>22</v>
      </c>
    </row>
    <row r="7" spans="1:34" ht="15.75" x14ac:dyDescent="0.25">
      <c r="A7" s="9">
        <v>11</v>
      </c>
      <c r="B7" s="9">
        <v>1</v>
      </c>
      <c r="C7" s="9">
        <v>780</v>
      </c>
      <c r="D7" s="9">
        <v>86.4</v>
      </c>
      <c r="E7" s="9">
        <v>50</v>
      </c>
      <c r="F7" s="8">
        <v>0.76612282205768389</v>
      </c>
      <c r="G7" s="8">
        <v>0.96008202624955097</v>
      </c>
      <c r="H7" s="8">
        <v>0.68318247685185185</v>
      </c>
      <c r="I7" s="8">
        <v>0.6832296230158732</v>
      </c>
      <c r="J7" s="8">
        <v>0.29023404495990834</v>
      </c>
      <c r="K7" s="8">
        <v>0.75866889784946256</v>
      </c>
      <c r="L7" s="9" t="s">
        <v>14</v>
      </c>
      <c r="M7" s="21">
        <f t="shared" si="0"/>
        <v>11</v>
      </c>
      <c r="AE7" s="26" t="s">
        <v>23</v>
      </c>
      <c r="AF7" s="26" t="s">
        <v>25</v>
      </c>
    </row>
    <row r="8" spans="1:34" x14ac:dyDescent="0.25">
      <c r="A8" s="9">
        <v>1</v>
      </c>
      <c r="B8" s="9">
        <v>2</v>
      </c>
      <c r="C8" s="9">
        <v>780</v>
      </c>
      <c r="D8" s="9">
        <v>86.4</v>
      </c>
      <c r="E8" s="9">
        <v>50</v>
      </c>
      <c r="F8" s="8">
        <v>4.5125078885985221</v>
      </c>
      <c r="G8" s="8">
        <v>5.5327810962783124</v>
      </c>
      <c r="H8" s="8">
        <v>4.0315191413139333</v>
      </c>
      <c r="I8" s="8">
        <v>4.0507647740299833</v>
      </c>
      <c r="J8" s="8">
        <v>2.0684616680985091</v>
      </c>
      <c r="K8" s="8">
        <v>4.4243946326164867</v>
      </c>
      <c r="L8" s="9" t="s">
        <v>14</v>
      </c>
      <c r="M8" s="21">
        <f t="shared" si="0"/>
        <v>2</v>
      </c>
      <c r="AE8" s="26" t="s">
        <v>24</v>
      </c>
      <c r="AF8" s="26" t="s">
        <v>20</v>
      </c>
    </row>
    <row r="9" spans="1:34" x14ac:dyDescent="0.25">
      <c r="A9" s="9">
        <v>2</v>
      </c>
      <c r="B9" s="9">
        <v>2</v>
      </c>
      <c r="C9" s="9">
        <v>780</v>
      </c>
      <c r="D9" s="9">
        <v>86.4</v>
      </c>
      <c r="E9" s="9">
        <v>50</v>
      </c>
      <c r="F9" s="8">
        <v>2.2354927015582651</v>
      </c>
      <c r="G9" s="8">
        <v>2.7527157151204591</v>
      </c>
      <c r="H9" s="8">
        <v>1.9965493639770719</v>
      </c>
      <c r="I9" s="8">
        <v>1.9965493639770722</v>
      </c>
      <c r="J9" s="8">
        <v>0.99727761454753749</v>
      </c>
      <c r="K9" s="8">
        <v>2.1981215681003587</v>
      </c>
      <c r="L9" s="9" t="s">
        <v>14</v>
      </c>
      <c r="M9" s="21">
        <f t="shared" si="0"/>
        <v>4</v>
      </c>
    </row>
    <row r="10" spans="1:34" x14ac:dyDescent="0.25">
      <c r="A10" s="9">
        <v>3</v>
      </c>
      <c r="B10" s="9">
        <v>2</v>
      </c>
      <c r="C10" s="9">
        <v>780</v>
      </c>
      <c r="D10" s="9">
        <v>86.4</v>
      </c>
      <c r="E10" s="9">
        <v>50</v>
      </c>
      <c r="F10" s="8">
        <v>1.4685443336236923</v>
      </c>
      <c r="G10" s="8">
        <v>1.8142089936174028</v>
      </c>
      <c r="H10" s="8">
        <v>1.3095603505291007</v>
      </c>
      <c r="I10" s="8">
        <v>1.3101981635802478</v>
      </c>
      <c r="J10" s="8">
        <v>0.63900834478808721</v>
      </c>
      <c r="K10" s="8">
        <v>1.4408294892473119</v>
      </c>
      <c r="L10" s="9" t="s">
        <v>14</v>
      </c>
      <c r="M10" s="21">
        <f t="shared" si="0"/>
        <v>6</v>
      </c>
    </row>
    <row r="11" spans="1:34" x14ac:dyDescent="0.25">
      <c r="A11" s="9">
        <v>4</v>
      </c>
      <c r="B11" s="9">
        <v>2</v>
      </c>
      <c r="C11" s="9">
        <v>780</v>
      </c>
      <c r="D11" s="9">
        <v>86.4</v>
      </c>
      <c r="E11" s="9">
        <v>50</v>
      </c>
      <c r="F11" s="8">
        <v>1.0848846745547831</v>
      </c>
      <c r="G11" s="8">
        <v>1.3456431917475713</v>
      </c>
      <c r="H11" s="8">
        <v>0.96526481040564382</v>
      </c>
      <c r="I11" s="8">
        <v>0.96526481040564394</v>
      </c>
      <c r="J11" s="8">
        <v>0.45940718785796086</v>
      </c>
      <c r="K11" s="8">
        <v>1.0658388082437276</v>
      </c>
      <c r="L11" s="9" t="s">
        <v>14</v>
      </c>
      <c r="M11" s="21">
        <f t="shared" si="0"/>
        <v>8</v>
      </c>
    </row>
    <row r="12" spans="1:34" x14ac:dyDescent="0.25">
      <c r="A12" s="9">
        <v>6</v>
      </c>
      <c r="B12" s="9">
        <v>2</v>
      </c>
      <c r="C12" s="9">
        <v>780</v>
      </c>
      <c r="D12" s="9">
        <v>86.4</v>
      </c>
      <c r="E12" s="9">
        <v>50</v>
      </c>
      <c r="F12" s="8">
        <v>0.69957510186798388</v>
      </c>
      <c r="G12" s="8">
        <v>0.87405321422150373</v>
      </c>
      <c r="H12" s="8">
        <v>0.62038117173721352</v>
      </c>
      <c r="I12" s="8">
        <v>0.62038117173721352</v>
      </c>
      <c r="J12" s="8">
        <v>0.27939912084765178</v>
      </c>
      <c r="K12" s="8">
        <v>0.6873163261648747</v>
      </c>
      <c r="L12" s="9" t="s">
        <v>14</v>
      </c>
      <c r="M12" s="21">
        <f t="shared" si="0"/>
        <v>12</v>
      </c>
    </row>
    <row r="13" spans="1:34" x14ac:dyDescent="0.25">
      <c r="A13" s="9">
        <v>11</v>
      </c>
      <c r="B13" s="9">
        <v>2</v>
      </c>
      <c r="C13" s="9">
        <v>780</v>
      </c>
      <c r="D13" s="9">
        <v>86.4</v>
      </c>
      <c r="E13" s="9">
        <v>50</v>
      </c>
      <c r="F13" s="8">
        <v>0.34945156867015065</v>
      </c>
      <c r="G13" s="8">
        <v>0.44504768878101392</v>
      </c>
      <c r="H13" s="8">
        <v>0.30598579034391526</v>
      </c>
      <c r="I13" s="8">
        <v>0.30603378306878321</v>
      </c>
      <c r="J13" s="8">
        <v>0.11939681271477667</v>
      </c>
      <c r="K13" s="8">
        <v>0.34253974014336908</v>
      </c>
      <c r="L13" s="9" t="s">
        <v>14</v>
      </c>
      <c r="M13" s="21">
        <f t="shared" si="0"/>
        <v>22</v>
      </c>
    </row>
    <row r="14" spans="1:34" x14ac:dyDescent="0.25">
      <c r="A14" s="9">
        <v>1</v>
      </c>
      <c r="B14" s="9">
        <v>3</v>
      </c>
      <c r="C14" s="9">
        <v>780</v>
      </c>
      <c r="D14" s="9">
        <v>86.4</v>
      </c>
      <c r="E14" s="9">
        <v>50</v>
      </c>
      <c r="F14" s="8">
        <v>3.006519992740996</v>
      </c>
      <c r="G14" s="8">
        <v>3.6466075575332582</v>
      </c>
      <c r="H14" s="8">
        <v>2.6741485714285704</v>
      </c>
      <c r="I14" s="8">
        <v>2.6873708906525571</v>
      </c>
      <c r="J14" s="8">
        <v>1.5251921491981677</v>
      </c>
      <c r="K14" s="8">
        <v>2.930671370967743</v>
      </c>
      <c r="L14" s="9" t="s">
        <v>14</v>
      </c>
      <c r="M14" s="21">
        <f t="shared" si="0"/>
        <v>3</v>
      </c>
    </row>
    <row r="15" spans="1:34" x14ac:dyDescent="0.25">
      <c r="A15" s="9">
        <v>2</v>
      </c>
      <c r="B15" s="9">
        <v>3</v>
      </c>
      <c r="C15" s="9">
        <v>780</v>
      </c>
      <c r="D15" s="9">
        <v>86.4</v>
      </c>
      <c r="E15" s="9">
        <v>50</v>
      </c>
      <c r="F15" s="8">
        <v>1.4735587383855986</v>
      </c>
      <c r="G15" s="8">
        <v>1.7977785643653361</v>
      </c>
      <c r="H15" s="8">
        <v>1.3097579155643742</v>
      </c>
      <c r="I15" s="8">
        <v>1.3097579155643737</v>
      </c>
      <c r="J15" s="8">
        <v>0.72150434135166075</v>
      </c>
      <c r="K15" s="8">
        <v>1.4419562275985662</v>
      </c>
      <c r="L15" s="9" t="s">
        <v>14</v>
      </c>
      <c r="M15" s="21">
        <f t="shared" si="0"/>
        <v>6</v>
      </c>
    </row>
    <row r="16" spans="1:34" x14ac:dyDescent="0.25">
      <c r="A16" s="9">
        <v>3</v>
      </c>
      <c r="B16" s="9">
        <v>3</v>
      </c>
      <c r="C16" s="9">
        <v>780</v>
      </c>
      <c r="D16" s="9">
        <v>86.4</v>
      </c>
      <c r="E16" s="9">
        <v>50</v>
      </c>
      <c r="F16" s="8">
        <v>0.96551274124080544</v>
      </c>
      <c r="G16" s="8">
        <v>1.1882215992448752</v>
      </c>
      <c r="H16" s="8">
        <v>0.85030011243386294</v>
      </c>
      <c r="I16" s="8">
        <v>0.85075171626984103</v>
      </c>
      <c r="J16" s="8">
        <v>0.45314561569301254</v>
      </c>
      <c r="K16" s="8">
        <v>0.93802236559139784</v>
      </c>
      <c r="L16" s="9" t="s">
        <v>14</v>
      </c>
      <c r="M16" s="21">
        <f t="shared" si="0"/>
        <v>9</v>
      </c>
    </row>
    <row r="17" spans="1:13" x14ac:dyDescent="0.25">
      <c r="A17" s="9">
        <v>4</v>
      </c>
      <c r="B17" s="9">
        <v>3</v>
      </c>
      <c r="C17" s="9">
        <v>780</v>
      </c>
      <c r="D17" s="9">
        <v>86.4</v>
      </c>
      <c r="E17" s="9">
        <v>50</v>
      </c>
      <c r="F17" s="8">
        <v>0.70157885864305158</v>
      </c>
      <c r="G17" s="8">
        <v>0.86568007056814122</v>
      </c>
      <c r="H17" s="8">
        <v>0.62018135582010592</v>
      </c>
      <c r="I17" s="8">
        <v>0.62018135582010547</v>
      </c>
      <c r="J17" s="8">
        <v>0.31846824742268054</v>
      </c>
      <c r="K17" s="8">
        <v>0.68687630824372758</v>
      </c>
      <c r="L17" s="9" t="s">
        <v>14</v>
      </c>
      <c r="M17" s="21">
        <f t="shared" si="0"/>
        <v>12</v>
      </c>
    </row>
    <row r="18" spans="1:13" x14ac:dyDescent="0.25">
      <c r="A18" s="9">
        <v>6</v>
      </c>
      <c r="B18" s="9">
        <v>3</v>
      </c>
      <c r="C18" s="9">
        <v>780</v>
      </c>
      <c r="D18" s="9">
        <v>86.4</v>
      </c>
      <c r="E18" s="9">
        <v>50</v>
      </c>
      <c r="F18" s="8">
        <v>0.4467710005323271</v>
      </c>
      <c r="G18" s="8">
        <v>0.55953469660194277</v>
      </c>
      <c r="H18" s="8">
        <v>0.38989350749559071</v>
      </c>
      <c r="I18" s="8">
        <v>0.38989350749559099</v>
      </c>
      <c r="J18" s="8">
        <v>0.18508442153493695</v>
      </c>
      <c r="K18" s="8">
        <v>0.43451660394265235</v>
      </c>
      <c r="L18" s="9" t="s">
        <v>14</v>
      </c>
      <c r="M18" s="21">
        <f t="shared" si="0"/>
        <v>18</v>
      </c>
    </row>
    <row r="19" spans="1:13" x14ac:dyDescent="0.25">
      <c r="A19" s="9">
        <v>11</v>
      </c>
      <c r="B19" s="9">
        <v>3</v>
      </c>
      <c r="C19" s="9">
        <v>780</v>
      </c>
      <c r="D19" s="9">
        <v>86.4</v>
      </c>
      <c r="E19" s="9">
        <v>50</v>
      </c>
      <c r="F19" s="8">
        <v>0.21133856223383657</v>
      </c>
      <c r="G19" s="8">
        <v>0.27303089266450925</v>
      </c>
      <c r="H19" s="8">
        <v>0.1800825363756613</v>
      </c>
      <c r="I19" s="8">
        <v>0.18009457451499111</v>
      </c>
      <c r="J19" s="8">
        <v>6.8455482531500605E-2</v>
      </c>
      <c r="K19" s="8">
        <v>0.20450024193548388</v>
      </c>
      <c r="L19" s="9" t="s">
        <v>14</v>
      </c>
      <c r="M19" s="21">
        <f t="shared" si="0"/>
        <v>33</v>
      </c>
    </row>
    <row r="20" spans="1:13" x14ac:dyDescent="0.25">
      <c r="A20" s="5">
        <v>1</v>
      </c>
      <c r="B20" s="5">
        <v>4</v>
      </c>
      <c r="C20" s="5">
        <v>780</v>
      </c>
      <c r="D20" s="5">
        <v>86.4</v>
      </c>
      <c r="E20" s="5">
        <v>50</v>
      </c>
      <c r="F20" s="6"/>
      <c r="G20" s="6"/>
      <c r="H20" s="6"/>
      <c r="I20" s="6"/>
      <c r="J20" s="6"/>
      <c r="K20" s="6"/>
      <c r="L20" s="5" t="s">
        <v>14</v>
      </c>
      <c r="M20" s="21">
        <f t="shared" si="0"/>
        <v>4</v>
      </c>
    </row>
    <row r="21" spans="1:13" x14ac:dyDescent="0.25">
      <c r="A21" s="5">
        <v>2</v>
      </c>
      <c r="B21" s="5">
        <v>4</v>
      </c>
      <c r="C21" s="5">
        <v>780</v>
      </c>
      <c r="D21" s="5">
        <v>86.4</v>
      </c>
      <c r="E21" s="5">
        <v>50</v>
      </c>
      <c r="F21" s="6"/>
      <c r="G21" s="6"/>
      <c r="H21" s="6"/>
      <c r="I21" s="6"/>
      <c r="J21" s="6"/>
      <c r="K21" s="6"/>
      <c r="L21" s="5" t="s">
        <v>14</v>
      </c>
      <c r="M21" s="21">
        <f t="shared" si="0"/>
        <v>8</v>
      </c>
    </row>
    <row r="22" spans="1:13" x14ac:dyDescent="0.25">
      <c r="A22" s="5">
        <v>3</v>
      </c>
      <c r="B22" s="5">
        <v>4</v>
      </c>
      <c r="C22" s="5">
        <v>780</v>
      </c>
      <c r="D22" s="5">
        <v>86.4</v>
      </c>
      <c r="E22" s="5">
        <v>50</v>
      </c>
      <c r="F22" s="6"/>
      <c r="G22" s="6"/>
      <c r="H22" s="6"/>
      <c r="I22" s="6"/>
      <c r="J22" s="6"/>
      <c r="K22" s="6"/>
      <c r="L22" s="5" t="s">
        <v>14</v>
      </c>
      <c r="M22" s="21">
        <f t="shared" si="0"/>
        <v>12</v>
      </c>
    </row>
    <row r="23" spans="1:13" x14ac:dyDescent="0.25">
      <c r="A23" s="5">
        <v>4</v>
      </c>
      <c r="B23" s="5">
        <v>4</v>
      </c>
      <c r="C23" s="5">
        <v>780</v>
      </c>
      <c r="D23" s="5">
        <v>86.4</v>
      </c>
      <c r="E23" s="5">
        <v>50</v>
      </c>
      <c r="F23" s="6"/>
      <c r="G23" s="6"/>
      <c r="H23" s="6"/>
      <c r="I23" s="6"/>
      <c r="J23" s="6"/>
      <c r="K23" s="6"/>
      <c r="L23" s="5" t="s">
        <v>14</v>
      </c>
      <c r="M23" s="21">
        <f t="shared" si="0"/>
        <v>16</v>
      </c>
    </row>
    <row r="24" spans="1:13" x14ac:dyDescent="0.25">
      <c r="A24" s="5">
        <v>6</v>
      </c>
      <c r="B24" s="5">
        <v>4</v>
      </c>
      <c r="C24" s="5">
        <v>780</v>
      </c>
      <c r="D24" s="5">
        <v>86.4</v>
      </c>
      <c r="E24" s="5">
        <v>50</v>
      </c>
      <c r="F24" s="6"/>
      <c r="G24" s="6"/>
      <c r="H24" s="6"/>
      <c r="I24" s="6"/>
      <c r="J24" s="6"/>
      <c r="K24" s="6"/>
      <c r="L24" s="5" t="s">
        <v>14</v>
      </c>
      <c r="M24" s="21">
        <f t="shared" si="0"/>
        <v>24</v>
      </c>
    </row>
    <row r="25" spans="1:13" x14ac:dyDescent="0.25">
      <c r="A25" s="5">
        <v>11</v>
      </c>
      <c r="B25" s="5">
        <v>4</v>
      </c>
      <c r="C25" s="5">
        <v>780</v>
      </c>
      <c r="D25" s="5">
        <v>86.4</v>
      </c>
      <c r="E25" s="5">
        <v>50</v>
      </c>
      <c r="F25" s="6"/>
      <c r="G25" s="6"/>
      <c r="H25" s="6"/>
      <c r="I25" s="6"/>
      <c r="J25" s="6"/>
      <c r="K25" s="6"/>
      <c r="L25" s="5" t="s">
        <v>14</v>
      </c>
      <c r="M25" s="21">
        <f t="shared" si="0"/>
        <v>44</v>
      </c>
    </row>
    <row r="26" spans="1:13" x14ac:dyDescent="0.25">
      <c r="A26" s="5">
        <v>1</v>
      </c>
      <c r="B26" s="5">
        <v>5</v>
      </c>
      <c r="C26" s="5">
        <v>780</v>
      </c>
      <c r="D26" s="5">
        <v>86.4</v>
      </c>
      <c r="E26" s="5">
        <v>50</v>
      </c>
      <c r="F26" s="6"/>
      <c r="G26" s="6"/>
      <c r="H26" s="6"/>
      <c r="I26" s="6"/>
      <c r="J26" s="6"/>
      <c r="K26" s="6"/>
      <c r="L26" s="5" t="s">
        <v>14</v>
      </c>
      <c r="M26" s="21">
        <f t="shared" si="0"/>
        <v>5</v>
      </c>
    </row>
    <row r="27" spans="1:13" x14ac:dyDescent="0.25">
      <c r="A27" s="5">
        <v>2</v>
      </c>
      <c r="B27" s="5">
        <v>5</v>
      </c>
      <c r="C27" s="5">
        <v>780</v>
      </c>
      <c r="D27" s="5">
        <v>86.4</v>
      </c>
      <c r="E27" s="5">
        <v>50</v>
      </c>
      <c r="F27" s="6"/>
      <c r="G27" s="6"/>
      <c r="H27" s="6"/>
      <c r="I27" s="6"/>
      <c r="J27" s="6"/>
      <c r="K27" s="6"/>
      <c r="L27" s="5" t="s">
        <v>14</v>
      </c>
      <c r="M27" s="21">
        <f t="shared" si="0"/>
        <v>10</v>
      </c>
    </row>
    <row r="28" spans="1:13" x14ac:dyDescent="0.25">
      <c r="A28" s="5">
        <v>3</v>
      </c>
      <c r="B28" s="5">
        <v>5</v>
      </c>
      <c r="C28" s="5">
        <v>780</v>
      </c>
      <c r="D28" s="5">
        <v>86.4</v>
      </c>
      <c r="E28" s="5">
        <v>50</v>
      </c>
      <c r="F28" s="6"/>
      <c r="G28" s="6"/>
      <c r="H28" s="6"/>
      <c r="I28" s="6"/>
      <c r="J28" s="6"/>
      <c r="K28" s="6"/>
      <c r="L28" s="5" t="s">
        <v>14</v>
      </c>
      <c r="M28" s="21">
        <f t="shared" si="0"/>
        <v>15</v>
      </c>
    </row>
    <row r="29" spans="1:13" x14ac:dyDescent="0.25">
      <c r="A29" s="5">
        <v>4</v>
      </c>
      <c r="B29" s="5">
        <v>5</v>
      </c>
      <c r="C29" s="5">
        <v>780</v>
      </c>
      <c r="D29" s="5">
        <v>86.4</v>
      </c>
      <c r="E29" s="5">
        <v>50</v>
      </c>
      <c r="F29" s="6"/>
      <c r="G29" s="6"/>
      <c r="H29" s="6"/>
      <c r="I29" s="6"/>
      <c r="J29" s="6"/>
      <c r="K29" s="6"/>
      <c r="L29" s="5" t="s">
        <v>14</v>
      </c>
      <c r="M29" s="21">
        <f t="shared" si="0"/>
        <v>20</v>
      </c>
    </row>
    <row r="30" spans="1:13" x14ac:dyDescent="0.25">
      <c r="A30" s="5">
        <v>6</v>
      </c>
      <c r="B30" s="5">
        <v>5</v>
      </c>
      <c r="C30" s="5">
        <v>780</v>
      </c>
      <c r="D30" s="5">
        <v>86.4</v>
      </c>
      <c r="E30" s="5">
        <v>50</v>
      </c>
      <c r="F30" s="6"/>
      <c r="G30" s="6"/>
      <c r="H30" s="6"/>
      <c r="I30" s="6"/>
      <c r="J30" s="6"/>
      <c r="K30" s="6"/>
      <c r="L30" s="5" t="s">
        <v>14</v>
      </c>
      <c r="M30" s="21">
        <f t="shared" si="0"/>
        <v>30</v>
      </c>
    </row>
    <row r="31" spans="1:13" x14ac:dyDescent="0.25">
      <c r="A31" s="5">
        <v>11</v>
      </c>
      <c r="B31" s="5">
        <v>5</v>
      </c>
      <c r="C31" s="5">
        <v>780</v>
      </c>
      <c r="D31" s="5">
        <v>86.4</v>
      </c>
      <c r="E31" s="5">
        <v>50</v>
      </c>
      <c r="F31" s="6"/>
      <c r="G31" s="6"/>
      <c r="H31" s="6"/>
      <c r="I31" s="6"/>
      <c r="J31" s="6"/>
      <c r="K31" s="6"/>
      <c r="L31" s="5" t="s">
        <v>14</v>
      </c>
      <c r="M31" s="21">
        <f t="shared" si="0"/>
        <v>55</v>
      </c>
    </row>
    <row r="32" spans="1:13" x14ac:dyDescent="0.25">
      <c r="A32" s="24">
        <v>1</v>
      </c>
      <c r="B32" s="24">
        <v>6</v>
      </c>
      <c r="C32" s="24">
        <v>780</v>
      </c>
      <c r="D32" s="24">
        <v>86.4</v>
      </c>
      <c r="E32" s="24">
        <v>50</v>
      </c>
      <c r="F32" s="25">
        <v>1.5979124794328277</v>
      </c>
      <c r="G32" s="25">
        <v>1.8165196957029826</v>
      </c>
      <c r="H32" s="25">
        <v>1.4326854949294534</v>
      </c>
      <c r="I32" s="25">
        <v>1.4396514737654322</v>
      </c>
      <c r="J32" s="25">
        <v>1.2154826646620842</v>
      </c>
      <c r="K32" s="25">
        <v>1.4757118100358424</v>
      </c>
      <c r="L32" s="24" t="s">
        <v>14</v>
      </c>
      <c r="M32" s="21">
        <f t="shared" si="0"/>
        <v>6</v>
      </c>
    </row>
    <row r="33" spans="1:13" x14ac:dyDescent="0.25">
      <c r="A33" s="24">
        <v>2</v>
      </c>
      <c r="B33" s="24">
        <v>6</v>
      </c>
      <c r="C33" s="24">
        <v>780</v>
      </c>
      <c r="D33" s="24">
        <v>86.4</v>
      </c>
      <c r="E33" s="24">
        <v>50</v>
      </c>
      <c r="F33" s="25">
        <v>0.76257841560201312</v>
      </c>
      <c r="G33" s="25">
        <v>0.87503130438691146</v>
      </c>
      <c r="H33" s="25">
        <v>0.68153066358024705</v>
      </c>
      <c r="I33" s="25">
        <v>0.68153066358024694</v>
      </c>
      <c r="J33" s="25">
        <v>0.56181636025200443</v>
      </c>
      <c r="K33" s="25">
        <v>0.7059804928315413</v>
      </c>
      <c r="L33" s="24" t="s">
        <v>14</v>
      </c>
      <c r="M33" s="21">
        <f t="shared" si="0"/>
        <v>12</v>
      </c>
    </row>
    <row r="34" spans="1:13" x14ac:dyDescent="0.25">
      <c r="A34" s="24">
        <v>3</v>
      </c>
      <c r="B34" s="24">
        <v>6</v>
      </c>
      <c r="C34" s="24">
        <v>780</v>
      </c>
      <c r="D34" s="24">
        <v>86.4</v>
      </c>
      <c r="E34" s="24">
        <v>50</v>
      </c>
      <c r="F34" s="25">
        <v>0.48303332704219859</v>
      </c>
      <c r="G34" s="25">
        <v>0.55945813781014031</v>
      </c>
      <c r="H34" s="25">
        <v>0.42933760030864221</v>
      </c>
      <c r="I34" s="25">
        <v>0.42958396164021179</v>
      </c>
      <c r="J34" s="25">
        <v>0.34366363402061861</v>
      </c>
      <c r="K34" s="25">
        <v>0.44596332437275987</v>
      </c>
      <c r="L34" s="24" t="s">
        <v>14</v>
      </c>
      <c r="M34" s="21">
        <f t="shared" si="0"/>
        <v>18</v>
      </c>
    </row>
    <row r="35" spans="1:13" x14ac:dyDescent="0.25">
      <c r="A35" s="24">
        <v>4</v>
      </c>
      <c r="B35" s="24">
        <v>6</v>
      </c>
      <c r="C35" s="24">
        <v>780</v>
      </c>
      <c r="D35" s="24">
        <v>86.4</v>
      </c>
      <c r="E35" s="24">
        <v>50</v>
      </c>
      <c r="F35" s="25">
        <v>0.34542018728222978</v>
      </c>
      <c r="G35" s="25">
        <v>0.40214568320747934</v>
      </c>
      <c r="H35" s="25">
        <v>0.30783143959435655</v>
      </c>
      <c r="I35" s="25">
        <v>0.3078314395943561</v>
      </c>
      <c r="J35" s="25">
        <v>0.23426469072164952</v>
      </c>
      <c r="K35" s="25">
        <v>0.32081732078853042</v>
      </c>
      <c r="L35" s="24" t="s">
        <v>14</v>
      </c>
      <c r="M35" s="21">
        <f t="shared" si="0"/>
        <v>24</v>
      </c>
    </row>
    <row r="36" spans="1:13" x14ac:dyDescent="0.25">
      <c r="A36" s="24">
        <v>6</v>
      </c>
      <c r="B36" s="24">
        <v>6</v>
      </c>
      <c r="C36" s="24">
        <v>780</v>
      </c>
      <c r="D36" s="24">
        <v>86.4</v>
      </c>
      <c r="E36" s="24">
        <v>50</v>
      </c>
      <c r="F36" s="25">
        <v>0.20557792465156749</v>
      </c>
      <c r="G36" s="25">
        <v>0.24426702669902897</v>
      </c>
      <c r="H36" s="25">
        <v>0.18050940806878304</v>
      </c>
      <c r="I36" s="25">
        <v>0.18050940806878313</v>
      </c>
      <c r="J36" s="25">
        <v>0.13457214490263456</v>
      </c>
      <c r="K36" s="25">
        <v>0.1865047311827957</v>
      </c>
      <c r="L36" s="24" t="s">
        <v>14</v>
      </c>
      <c r="M36" s="21">
        <f t="shared" si="0"/>
        <v>36</v>
      </c>
    </row>
    <row r="37" spans="1:13" x14ac:dyDescent="0.25">
      <c r="A37" s="24">
        <v>11</v>
      </c>
      <c r="B37" s="24">
        <v>6</v>
      </c>
      <c r="C37" s="24">
        <v>780</v>
      </c>
      <c r="D37" s="24">
        <v>86.4</v>
      </c>
      <c r="E37" s="24">
        <v>50</v>
      </c>
      <c r="F37" s="25">
        <v>7.9255395857529942E-2</v>
      </c>
      <c r="G37" s="25">
        <v>0.10087596682847905</v>
      </c>
      <c r="H37" s="25">
        <v>6.4368000440917159E-2</v>
      </c>
      <c r="I37" s="25">
        <v>6.4367605820105797E-2</v>
      </c>
      <c r="J37" s="25">
        <v>3.9484786655211913E-2</v>
      </c>
      <c r="K37" s="25">
        <v>6.9705689964157713E-2</v>
      </c>
      <c r="L37" s="24" t="s">
        <v>14</v>
      </c>
      <c r="M37" s="21">
        <f t="shared" si="0"/>
        <v>66</v>
      </c>
    </row>
    <row r="38" spans="1:13" x14ac:dyDescent="0.25">
      <c r="A38" s="17">
        <v>1</v>
      </c>
      <c r="B38" s="17">
        <v>1</v>
      </c>
      <c r="C38" s="17">
        <v>780</v>
      </c>
      <c r="D38" s="17">
        <v>86.4</v>
      </c>
      <c r="E38" s="17">
        <v>5</v>
      </c>
      <c r="F38" s="23">
        <v>131.69775854760528</v>
      </c>
      <c r="G38" s="23">
        <v>152.59233867044281</v>
      </c>
      <c r="H38" s="23">
        <v>126.18684588073184</v>
      </c>
      <c r="I38" s="23">
        <v>123.64076967482346</v>
      </c>
      <c r="J38" s="23">
        <v>75.558285351562532</v>
      </c>
      <c r="K38" s="23">
        <v>124.09956988351253</v>
      </c>
      <c r="L38" s="17" t="s">
        <v>14</v>
      </c>
      <c r="M38" s="21">
        <f t="shared" ref="M38:M98" si="1">A38*B38</f>
        <v>1</v>
      </c>
    </row>
    <row r="39" spans="1:13" x14ac:dyDescent="0.25">
      <c r="A39" s="17">
        <v>2</v>
      </c>
      <c r="B39" s="17">
        <v>1</v>
      </c>
      <c r="C39" s="17">
        <v>780</v>
      </c>
      <c r="D39" s="17">
        <v>86.4</v>
      </c>
      <c r="E39" s="17">
        <v>5</v>
      </c>
      <c r="F39" s="23">
        <v>81.947977306573591</v>
      </c>
      <c r="G39" s="23">
        <v>97.923442834861333</v>
      </c>
      <c r="H39" s="23">
        <v>74.999235910493795</v>
      </c>
      <c r="I39" s="23">
        <v>74.999235910493837</v>
      </c>
      <c r="J39" s="23">
        <v>42.738256821469925</v>
      </c>
      <c r="K39" s="23">
        <v>77.685865887096782</v>
      </c>
      <c r="L39" s="17" t="s">
        <v>14</v>
      </c>
      <c r="M39" s="21">
        <f t="shared" si="1"/>
        <v>2</v>
      </c>
    </row>
    <row r="40" spans="1:13" x14ac:dyDescent="0.25">
      <c r="A40" s="17">
        <v>3</v>
      </c>
      <c r="B40" s="17">
        <v>1</v>
      </c>
      <c r="C40" s="17">
        <v>780</v>
      </c>
      <c r="D40" s="17">
        <v>86.4</v>
      </c>
      <c r="E40" s="17">
        <v>5</v>
      </c>
      <c r="F40" s="23">
        <v>53.261854482499452</v>
      </c>
      <c r="G40" s="23">
        <v>63.591466787127011</v>
      </c>
      <c r="H40" s="23">
        <v>49.361322259700167</v>
      </c>
      <c r="I40" s="23">
        <v>49.27080130621686</v>
      </c>
      <c r="J40" s="23">
        <v>26.57199636140049</v>
      </c>
      <c r="K40" s="23">
        <v>52.70478987455197</v>
      </c>
      <c r="L40" s="17" t="s">
        <v>14</v>
      </c>
      <c r="M40" s="21">
        <f t="shared" si="1"/>
        <v>3</v>
      </c>
    </row>
    <row r="41" spans="1:13" x14ac:dyDescent="0.25">
      <c r="A41" s="17">
        <v>4</v>
      </c>
      <c r="B41" s="17">
        <v>1</v>
      </c>
      <c r="C41" s="17">
        <v>780</v>
      </c>
      <c r="D41" s="17">
        <v>86.4</v>
      </c>
      <c r="E41" s="17">
        <v>5</v>
      </c>
      <c r="F41" s="23">
        <v>46.768793386416732</v>
      </c>
      <c r="G41" s="23">
        <v>56.67009641091326</v>
      </c>
      <c r="H41" s="23">
        <v>42.03425160604057</v>
      </c>
      <c r="I41" s="23">
        <v>42.034251606040577</v>
      </c>
      <c r="J41" s="23">
        <v>23.080963903356476</v>
      </c>
      <c r="K41" s="23">
        <v>43.208633978494632</v>
      </c>
      <c r="L41" s="17" t="s">
        <v>14</v>
      </c>
      <c r="M41" s="21">
        <f t="shared" si="1"/>
        <v>4</v>
      </c>
    </row>
    <row r="42" spans="1:13" x14ac:dyDescent="0.25">
      <c r="A42" s="17">
        <v>6</v>
      </c>
      <c r="B42" s="17">
        <v>1</v>
      </c>
      <c r="C42" s="17">
        <v>780</v>
      </c>
      <c r="D42" s="17">
        <v>86.4</v>
      </c>
      <c r="E42" s="17">
        <v>5</v>
      </c>
      <c r="F42" s="23">
        <v>28.934265382974505</v>
      </c>
      <c r="G42" s="23">
        <v>34.842049501977691</v>
      </c>
      <c r="H42" s="23">
        <v>26.584815966710806</v>
      </c>
      <c r="I42" s="23">
        <v>26.584815966710753</v>
      </c>
      <c r="J42" s="23">
        <v>13.883068645833339</v>
      </c>
      <c r="K42" s="23">
        <v>29.185773727598562</v>
      </c>
      <c r="L42" s="17" t="s">
        <v>14</v>
      </c>
      <c r="M42" s="21">
        <f t="shared" si="1"/>
        <v>6</v>
      </c>
    </row>
    <row r="43" spans="1:13" x14ac:dyDescent="0.25">
      <c r="A43" s="17">
        <v>11</v>
      </c>
      <c r="B43" s="17">
        <v>1</v>
      </c>
      <c r="C43" s="17">
        <v>780</v>
      </c>
      <c r="D43" s="17">
        <v>86.4</v>
      </c>
      <c r="E43" s="17">
        <v>5</v>
      </c>
      <c r="F43" s="23">
        <v>16.580564637386175</v>
      </c>
      <c r="G43" s="23">
        <v>20.136570316432969</v>
      </c>
      <c r="H43" s="23">
        <v>15.072641953262762</v>
      </c>
      <c r="I43" s="23">
        <v>15.074516815476178</v>
      </c>
      <c r="J43" s="23">
        <v>7.7239450766782456</v>
      </c>
      <c r="K43" s="23">
        <v>16.371197992831544</v>
      </c>
      <c r="L43" s="17" t="s">
        <v>14</v>
      </c>
      <c r="M43" s="21">
        <f t="shared" si="1"/>
        <v>11</v>
      </c>
    </row>
    <row r="44" spans="1:13" x14ac:dyDescent="0.25">
      <c r="A44" s="17">
        <v>1</v>
      </c>
      <c r="B44" s="17">
        <v>2</v>
      </c>
      <c r="C44" s="17">
        <v>780</v>
      </c>
      <c r="D44" s="17">
        <v>86.4</v>
      </c>
      <c r="E44" s="17">
        <v>5</v>
      </c>
      <c r="F44" s="23">
        <v>75.989196529232018</v>
      </c>
      <c r="G44" s="23">
        <v>88.426841772293884</v>
      </c>
      <c r="H44" s="23">
        <v>73.262168725749561</v>
      </c>
      <c r="I44" s="23">
        <v>72.442000444223893</v>
      </c>
      <c r="J44" s="23">
        <v>40.541795413773158</v>
      </c>
      <c r="K44" s="23">
        <v>73.07933495519714</v>
      </c>
      <c r="L44" s="17" t="s">
        <v>14</v>
      </c>
      <c r="M44" s="21">
        <f t="shared" si="1"/>
        <v>2</v>
      </c>
    </row>
    <row r="45" spans="1:13" x14ac:dyDescent="0.25">
      <c r="A45" s="17">
        <v>2</v>
      </c>
      <c r="B45" s="17">
        <v>2</v>
      </c>
      <c r="C45" s="17">
        <v>780</v>
      </c>
      <c r="D45" s="17">
        <v>86.4</v>
      </c>
      <c r="E45" s="17">
        <v>5</v>
      </c>
      <c r="F45" s="23">
        <v>42.293143433924747</v>
      </c>
      <c r="G45" s="23">
        <v>50.044524932128745</v>
      </c>
      <c r="H45" s="23">
        <v>39.840857544091691</v>
      </c>
      <c r="I45" s="23">
        <v>39.840857544091691</v>
      </c>
      <c r="J45" s="23">
        <v>21.540254890046295</v>
      </c>
      <c r="K45" s="23">
        <v>42.171274749103937</v>
      </c>
      <c r="L45" s="17" t="s">
        <v>14</v>
      </c>
      <c r="M45" s="21">
        <f t="shared" si="1"/>
        <v>4</v>
      </c>
    </row>
    <row r="46" spans="1:13" x14ac:dyDescent="0.25">
      <c r="A46" s="17">
        <v>3</v>
      </c>
      <c r="B46" s="17">
        <v>2</v>
      </c>
      <c r="C46" s="17">
        <v>780</v>
      </c>
      <c r="D46" s="17">
        <v>86.4</v>
      </c>
      <c r="E46" s="17">
        <v>5</v>
      </c>
      <c r="F46" s="23">
        <v>28.939350948468032</v>
      </c>
      <c r="G46" s="23">
        <v>34.884160636012254</v>
      </c>
      <c r="H46" s="23">
        <v>26.56487496141979</v>
      </c>
      <c r="I46" s="23">
        <v>26.509864441137555</v>
      </c>
      <c r="J46" s="23">
        <v>13.875410727719919</v>
      </c>
      <c r="K46" s="23">
        <v>28.091236487455191</v>
      </c>
      <c r="L46" s="17" t="s">
        <v>14</v>
      </c>
      <c r="M46" s="21">
        <f t="shared" si="1"/>
        <v>6</v>
      </c>
    </row>
    <row r="47" spans="1:13" x14ac:dyDescent="0.25">
      <c r="A47" s="17">
        <v>4</v>
      </c>
      <c r="B47" s="17">
        <v>2</v>
      </c>
      <c r="C47" s="17">
        <v>780</v>
      </c>
      <c r="D47" s="17">
        <v>86.4</v>
      </c>
      <c r="E47" s="17">
        <v>5</v>
      </c>
      <c r="F47" s="23">
        <v>22.416250318014409</v>
      </c>
      <c r="G47" s="23">
        <v>26.675110957389425</v>
      </c>
      <c r="H47" s="23">
        <v>20.997729812610245</v>
      </c>
      <c r="I47" s="23">
        <v>20.997729812610231</v>
      </c>
      <c r="J47" s="23">
        <v>11.109624716435176</v>
      </c>
      <c r="K47" s="23">
        <v>22.335285241935484</v>
      </c>
      <c r="L47" s="17" t="s">
        <v>14</v>
      </c>
      <c r="M47" s="21">
        <f t="shared" si="1"/>
        <v>8</v>
      </c>
    </row>
    <row r="48" spans="1:13" x14ac:dyDescent="0.25">
      <c r="A48" s="17">
        <v>6</v>
      </c>
      <c r="B48" s="17">
        <v>2</v>
      </c>
      <c r="C48" s="17">
        <v>780</v>
      </c>
      <c r="D48" s="17">
        <v>86.4</v>
      </c>
      <c r="E48" s="17">
        <v>5</v>
      </c>
      <c r="F48" s="23">
        <v>15.105155815396561</v>
      </c>
      <c r="G48" s="23">
        <v>18.284153492448723</v>
      </c>
      <c r="H48" s="23">
        <v>13.806697902336863</v>
      </c>
      <c r="I48" s="23">
        <v>13.806697902336854</v>
      </c>
      <c r="J48" s="23">
        <v>7.0959180584490689</v>
      </c>
      <c r="K48" s="23">
        <v>14.944602374551971</v>
      </c>
      <c r="L48" s="17" t="s">
        <v>14</v>
      </c>
      <c r="M48" s="21">
        <f t="shared" si="1"/>
        <v>12</v>
      </c>
    </row>
    <row r="49" spans="1:13" x14ac:dyDescent="0.25">
      <c r="A49" s="17">
        <v>11</v>
      </c>
      <c r="B49" s="17">
        <v>2</v>
      </c>
      <c r="C49" s="17">
        <v>780</v>
      </c>
      <c r="D49" s="17">
        <v>86.4</v>
      </c>
      <c r="E49" s="17">
        <v>5</v>
      </c>
      <c r="F49" s="23">
        <v>9.0357110494096045</v>
      </c>
      <c r="G49" s="23">
        <v>10.298409222851491</v>
      </c>
      <c r="H49" s="23">
        <v>7.6885189351851855</v>
      </c>
      <c r="I49" s="23">
        <v>7.6860559325396762</v>
      </c>
      <c r="J49" s="23">
        <v>7.3295292067583002</v>
      </c>
      <c r="K49" s="23">
        <v>8.4342716308243713</v>
      </c>
      <c r="L49" s="17" t="s">
        <v>14</v>
      </c>
      <c r="M49" s="21">
        <f t="shared" si="1"/>
        <v>22</v>
      </c>
    </row>
    <row r="50" spans="1:13" x14ac:dyDescent="0.25">
      <c r="A50" s="5">
        <v>1</v>
      </c>
      <c r="B50" s="5">
        <v>3</v>
      </c>
      <c r="C50" s="5">
        <v>780</v>
      </c>
      <c r="D50" s="5">
        <v>86.4</v>
      </c>
      <c r="E50" s="5">
        <v>5</v>
      </c>
      <c r="F50" s="6"/>
      <c r="G50" s="6"/>
      <c r="H50" s="6"/>
      <c r="I50" s="6"/>
      <c r="J50" s="6"/>
      <c r="K50" s="6"/>
      <c r="L50" s="5" t="s">
        <v>14</v>
      </c>
      <c r="M50" s="21">
        <f t="shared" si="1"/>
        <v>3</v>
      </c>
    </row>
    <row r="51" spans="1:13" x14ac:dyDescent="0.25">
      <c r="A51" s="5">
        <v>2</v>
      </c>
      <c r="B51" s="5">
        <v>3</v>
      </c>
      <c r="C51" s="5">
        <v>780</v>
      </c>
      <c r="D51" s="5">
        <v>86.4</v>
      </c>
      <c r="E51" s="5">
        <v>5</v>
      </c>
      <c r="F51" s="6"/>
      <c r="G51" s="6"/>
      <c r="H51" s="6"/>
      <c r="I51" s="6"/>
      <c r="J51" s="6"/>
      <c r="K51" s="6"/>
      <c r="L51" s="5" t="s">
        <v>14</v>
      </c>
      <c r="M51" s="21">
        <f t="shared" si="1"/>
        <v>6</v>
      </c>
    </row>
    <row r="52" spans="1:13" x14ac:dyDescent="0.25">
      <c r="A52" s="5">
        <v>3</v>
      </c>
      <c r="B52" s="5">
        <v>3</v>
      </c>
      <c r="C52" s="5">
        <v>780</v>
      </c>
      <c r="D52" s="5">
        <v>86.4</v>
      </c>
      <c r="E52" s="5">
        <v>5</v>
      </c>
      <c r="F52" s="6"/>
      <c r="G52" s="6"/>
      <c r="H52" s="6"/>
      <c r="I52" s="6"/>
      <c r="J52" s="6"/>
      <c r="K52" s="6"/>
      <c r="L52" s="5" t="s">
        <v>14</v>
      </c>
      <c r="M52" s="21">
        <f t="shared" si="1"/>
        <v>9</v>
      </c>
    </row>
    <row r="53" spans="1:13" x14ac:dyDescent="0.25">
      <c r="A53" s="5">
        <v>4</v>
      </c>
      <c r="B53" s="5">
        <v>3</v>
      </c>
      <c r="C53" s="5">
        <v>780</v>
      </c>
      <c r="D53" s="5">
        <v>86.4</v>
      </c>
      <c r="E53" s="5">
        <v>5</v>
      </c>
      <c r="F53" s="6"/>
      <c r="G53" s="6"/>
      <c r="H53" s="6"/>
      <c r="I53" s="6"/>
      <c r="J53" s="6"/>
      <c r="K53" s="6"/>
      <c r="L53" s="5" t="s">
        <v>14</v>
      </c>
      <c r="M53" s="21">
        <f t="shared" si="1"/>
        <v>12</v>
      </c>
    </row>
    <row r="54" spans="1:13" x14ac:dyDescent="0.25">
      <c r="A54" s="5">
        <v>6</v>
      </c>
      <c r="B54" s="5">
        <v>3</v>
      </c>
      <c r="C54" s="5">
        <v>780</v>
      </c>
      <c r="D54" s="5">
        <v>86.4</v>
      </c>
      <c r="E54" s="5">
        <v>5</v>
      </c>
      <c r="F54" s="6"/>
      <c r="G54" s="6"/>
      <c r="H54" s="6"/>
      <c r="I54" s="6"/>
      <c r="J54" s="6"/>
      <c r="K54" s="6"/>
      <c r="L54" s="5" t="s">
        <v>14</v>
      </c>
      <c r="M54" s="21">
        <f t="shared" si="1"/>
        <v>18</v>
      </c>
    </row>
    <row r="55" spans="1:13" x14ac:dyDescent="0.25">
      <c r="A55" s="5">
        <v>11</v>
      </c>
      <c r="B55" s="5">
        <v>3</v>
      </c>
      <c r="C55" s="5">
        <v>780</v>
      </c>
      <c r="D55" s="5">
        <v>86.4</v>
      </c>
      <c r="E55" s="5">
        <v>5</v>
      </c>
      <c r="F55" s="6"/>
      <c r="G55" s="6"/>
      <c r="H55" s="6"/>
      <c r="I55" s="6"/>
      <c r="J55" s="6"/>
      <c r="K55" s="6"/>
      <c r="L55" s="5" t="s">
        <v>14</v>
      </c>
      <c r="M55" s="21">
        <f t="shared" si="1"/>
        <v>33</v>
      </c>
    </row>
    <row r="56" spans="1:13" x14ac:dyDescent="0.25">
      <c r="A56" s="5">
        <v>1</v>
      </c>
      <c r="B56" s="5">
        <v>4</v>
      </c>
      <c r="C56" s="5">
        <v>780</v>
      </c>
      <c r="D56" s="5">
        <v>86.4</v>
      </c>
      <c r="E56" s="5">
        <v>5</v>
      </c>
      <c r="F56" s="6"/>
      <c r="G56" s="6"/>
      <c r="H56" s="6"/>
      <c r="I56" s="6"/>
      <c r="J56" s="6"/>
      <c r="K56" s="6"/>
      <c r="L56" s="5" t="s">
        <v>14</v>
      </c>
      <c r="M56" s="21">
        <f t="shared" si="1"/>
        <v>4</v>
      </c>
    </row>
    <row r="57" spans="1:13" x14ac:dyDescent="0.25">
      <c r="A57" s="5">
        <v>2</v>
      </c>
      <c r="B57" s="5">
        <v>4</v>
      </c>
      <c r="C57" s="5">
        <v>780</v>
      </c>
      <c r="D57" s="5">
        <v>86.4</v>
      </c>
      <c r="E57" s="5">
        <v>5</v>
      </c>
      <c r="F57" s="6"/>
      <c r="G57" s="6"/>
      <c r="H57" s="6"/>
      <c r="I57" s="6"/>
      <c r="J57" s="6"/>
      <c r="K57" s="6"/>
      <c r="L57" s="5" t="s">
        <v>14</v>
      </c>
      <c r="M57" s="21">
        <f t="shared" si="1"/>
        <v>8</v>
      </c>
    </row>
    <row r="58" spans="1:13" x14ac:dyDescent="0.25">
      <c r="A58" s="5">
        <v>3</v>
      </c>
      <c r="B58" s="5">
        <v>4</v>
      </c>
      <c r="C58" s="5">
        <v>780</v>
      </c>
      <c r="D58" s="5">
        <v>86.4</v>
      </c>
      <c r="E58" s="5">
        <v>5</v>
      </c>
      <c r="F58" s="6"/>
      <c r="G58" s="6"/>
      <c r="H58" s="6"/>
      <c r="I58" s="6"/>
      <c r="J58" s="6"/>
      <c r="K58" s="6"/>
      <c r="L58" s="5" t="s">
        <v>14</v>
      </c>
      <c r="M58" s="21">
        <f t="shared" si="1"/>
        <v>12</v>
      </c>
    </row>
    <row r="59" spans="1:13" x14ac:dyDescent="0.25">
      <c r="A59" s="5">
        <v>4</v>
      </c>
      <c r="B59" s="5">
        <v>4</v>
      </c>
      <c r="C59" s="5">
        <v>780</v>
      </c>
      <c r="D59" s="5">
        <v>86.4</v>
      </c>
      <c r="E59" s="5">
        <v>5</v>
      </c>
      <c r="F59" s="6"/>
      <c r="G59" s="6"/>
      <c r="H59" s="6"/>
      <c r="I59" s="6"/>
      <c r="J59" s="6"/>
      <c r="K59" s="6"/>
      <c r="L59" s="5" t="s">
        <v>14</v>
      </c>
      <c r="M59" s="21">
        <f t="shared" si="1"/>
        <v>16</v>
      </c>
    </row>
    <row r="60" spans="1:13" x14ac:dyDescent="0.25">
      <c r="A60" s="5">
        <v>6</v>
      </c>
      <c r="B60" s="5">
        <v>4</v>
      </c>
      <c r="C60" s="5">
        <v>780</v>
      </c>
      <c r="D60" s="5">
        <v>86.4</v>
      </c>
      <c r="E60" s="5">
        <v>5</v>
      </c>
      <c r="F60" s="6"/>
      <c r="G60" s="6"/>
      <c r="H60" s="6"/>
      <c r="I60" s="6"/>
      <c r="J60" s="6"/>
      <c r="K60" s="6"/>
      <c r="L60" s="5" t="s">
        <v>14</v>
      </c>
      <c r="M60" s="21">
        <f t="shared" si="1"/>
        <v>24</v>
      </c>
    </row>
    <row r="61" spans="1:13" x14ac:dyDescent="0.25">
      <c r="A61" s="5">
        <v>11</v>
      </c>
      <c r="B61" s="5">
        <v>4</v>
      </c>
      <c r="C61" s="5">
        <v>780</v>
      </c>
      <c r="D61" s="5">
        <v>86.4</v>
      </c>
      <c r="E61" s="5">
        <v>5</v>
      </c>
      <c r="F61" s="6"/>
      <c r="G61" s="6"/>
      <c r="H61" s="6"/>
      <c r="I61" s="6"/>
      <c r="J61" s="6"/>
      <c r="K61" s="6"/>
      <c r="L61" s="5" t="s">
        <v>14</v>
      </c>
      <c r="M61" s="21">
        <f t="shared" si="1"/>
        <v>44</v>
      </c>
    </row>
    <row r="62" spans="1:13" x14ac:dyDescent="0.25">
      <c r="A62" s="5">
        <v>1</v>
      </c>
      <c r="B62" s="5">
        <v>5</v>
      </c>
      <c r="C62" s="5">
        <v>780</v>
      </c>
      <c r="D62" s="5">
        <v>86.4</v>
      </c>
      <c r="E62" s="5">
        <v>5</v>
      </c>
      <c r="F62" s="6"/>
      <c r="G62" s="6"/>
      <c r="H62" s="6"/>
      <c r="I62" s="6"/>
      <c r="J62" s="6"/>
      <c r="K62" s="6"/>
      <c r="L62" s="5" t="s">
        <v>14</v>
      </c>
      <c r="M62" s="21">
        <f t="shared" si="1"/>
        <v>5</v>
      </c>
    </row>
    <row r="63" spans="1:13" x14ac:dyDescent="0.25">
      <c r="A63" s="5">
        <v>2</v>
      </c>
      <c r="B63" s="5">
        <v>5</v>
      </c>
      <c r="C63" s="5">
        <v>780</v>
      </c>
      <c r="D63" s="5">
        <v>86.4</v>
      </c>
      <c r="E63" s="5">
        <v>5</v>
      </c>
      <c r="F63" s="6"/>
      <c r="G63" s="6"/>
      <c r="H63" s="6"/>
      <c r="I63" s="6"/>
      <c r="J63" s="6"/>
      <c r="K63" s="6"/>
      <c r="L63" s="5" t="s">
        <v>14</v>
      </c>
      <c r="M63" s="21">
        <f t="shared" si="1"/>
        <v>10</v>
      </c>
    </row>
    <row r="64" spans="1:13" x14ac:dyDescent="0.25">
      <c r="A64" s="5">
        <v>3</v>
      </c>
      <c r="B64" s="5">
        <v>5</v>
      </c>
      <c r="C64" s="5">
        <v>780</v>
      </c>
      <c r="D64" s="5">
        <v>86.4</v>
      </c>
      <c r="E64" s="5">
        <v>5</v>
      </c>
      <c r="F64" s="6"/>
      <c r="G64" s="6"/>
      <c r="H64" s="6"/>
      <c r="I64" s="6"/>
      <c r="J64" s="6"/>
      <c r="K64" s="6"/>
      <c r="L64" s="5" t="s">
        <v>14</v>
      </c>
      <c r="M64" s="21">
        <f t="shared" si="1"/>
        <v>15</v>
      </c>
    </row>
    <row r="65" spans="1:13" x14ac:dyDescent="0.25">
      <c r="A65" s="5">
        <v>4</v>
      </c>
      <c r="B65" s="5">
        <v>5</v>
      </c>
      <c r="C65" s="5">
        <v>780</v>
      </c>
      <c r="D65" s="5">
        <v>86.4</v>
      </c>
      <c r="E65" s="5">
        <v>5</v>
      </c>
      <c r="F65" s="6"/>
      <c r="G65" s="6"/>
      <c r="H65" s="6"/>
      <c r="I65" s="6"/>
      <c r="J65" s="6"/>
      <c r="K65" s="6"/>
      <c r="L65" s="5" t="s">
        <v>14</v>
      </c>
      <c r="M65" s="21">
        <f t="shared" si="1"/>
        <v>20</v>
      </c>
    </row>
    <row r="66" spans="1:13" x14ac:dyDescent="0.25">
      <c r="A66" s="5">
        <v>6</v>
      </c>
      <c r="B66" s="5">
        <v>5</v>
      </c>
      <c r="C66" s="5">
        <v>780</v>
      </c>
      <c r="D66" s="5">
        <v>86.4</v>
      </c>
      <c r="E66" s="5">
        <v>5</v>
      </c>
      <c r="F66" s="6"/>
      <c r="G66" s="6"/>
      <c r="H66" s="6"/>
      <c r="I66" s="6"/>
      <c r="J66" s="6"/>
      <c r="K66" s="6"/>
      <c r="L66" s="5" t="s">
        <v>14</v>
      </c>
      <c r="M66" s="21">
        <f t="shared" si="1"/>
        <v>30</v>
      </c>
    </row>
    <row r="67" spans="1:13" x14ac:dyDescent="0.25">
      <c r="A67" s="5">
        <v>11</v>
      </c>
      <c r="B67" s="5">
        <v>5</v>
      </c>
      <c r="C67" s="5">
        <v>780</v>
      </c>
      <c r="D67" s="5">
        <v>86.4</v>
      </c>
      <c r="E67" s="5">
        <v>5</v>
      </c>
      <c r="F67" s="6"/>
      <c r="G67" s="6"/>
      <c r="H67" s="6"/>
      <c r="I67" s="6"/>
      <c r="J67" s="6"/>
      <c r="K67" s="6"/>
      <c r="L67" s="5" t="s">
        <v>14</v>
      </c>
      <c r="M67" s="21">
        <f t="shared" si="1"/>
        <v>55</v>
      </c>
    </row>
    <row r="68" spans="1:13" x14ac:dyDescent="0.25">
      <c r="A68" s="5">
        <v>1</v>
      </c>
      <c r="B68" s="5">
        <v>6</v>
      </c>
      <c r="C68" s="5">
        <v>780</v>
      </c>
      <c r="D68" s="5">
        <v>86.4</v>
      </c>
      <c r="E68" s="5">
        <v>5</v>
      </c>
      <c r="F68" s="6"/>
      <c r="G68" s="6"/>
      <c r="H68" s="6"/>
      <c r="I68" s="6"/>
      <c r="J68" s="6"/>
      <c r="K68" s="6"/>
      <c r="L68" s="5" t="s">
        <v>14</v>
      </c>
      <c r="M68" s="21">
        <f t="shared" si="1"/>
        <v>6</v>
      </c>
    </row>
    <row r="69" spans="1:13" x14ac:dyDescent="0.25">
      <c r="A69" s="5">
        <v>2</v>
      </c>
      <c r="B69" s="5">
        <v>6</v>
      </c>
      <c r="C69" s="5">
        <v>780</v>
      </c>
      <c r="D69" s="5">
        <v>86.4</v>
      </c>
      <c r="E69" s="5">
        <v>5</v>
      </c>
      <c r="F69" s="6"/>
      <c r="G69" s="6"/>
      <c r="H69" s="6"/>
      <c r="I69" s="6"/>
      <c r="J69" s="6"/>
      <c r="K69" s="6"/>
      <c r="L69" s="5" t="s">
        <v>14</v>
      </c>
      <c r="M69" s="21">
        <f t="shared" si="1"/>
        <v>12</v>
      </c>
    </row>
    <row r="70" spans="1:13" x14ac:dyDescent="0.25">
      <c r="A70" s="5">
        <v>3</v>
      </c>
      <c r="B70" s="5">
        <v>6</v>
      </c>
      <c r="C70" s="5">
        <v>780</v>
      </c>
      <c r="D70" s="5">
        <v>86.4</v>
      </c>
      <c r="E70" s="5">
        <v>5</v>
      </c>
      <c r="F70" s="6"/>
      <c r="G70" s="6"/>
      <c r="H70" s="6"/>
      <c r="I70" s="6"/>
      <c r="J70" s="6"/>
      <c r="K70" s="6"/>
      <c r="L70" s="5" t="s">
        <v>14</v>
      </c>
      <c r="M70" s="21">
        <f t="shared" si="1"/>
        <v>18</v>
      </c>
    </row>
    <row r="71" spans="1:13" x14ac:dyDescent="0.25">
      <c r="A71" s="5">
        <v>4</v>
      </c>
      <c r="B71" s="5">
        <v>6</v>
      </c>
      <c r="C71" s="5">
        <v>780</v>
      </c>
      <c r="D71" s="5">
        <v>86.4</v>
      </c>
      <c r="E71" s="5">
        <v>5</v>
      </c>
      <c r="F71" s="6"/>
      <c r="G71" s="6"/>
      <c r="H71" s="6"/>
      <c r="I71" s="6"/>
      <c r="J71" s="6"/>
      <c r="K71" s="6"/>
      <c r="L71" s="5" t="s">
        <v>14</v>
      </c>
      <c r="M71" s="21">
        <f t="shared" si="1"/>
        <v>24</v>
      </c>
    </row>
    <row r="72" spans="1:13" x14ac:dyDescent="0.25">
      <c r="A72" s="5">
        <v>6</v>
      </c>
      <c r="B72" s="5">
        <v>6</v>
      </c>
      <c r="C72" s="5">
        <v>780</v>
      </c>
      <c r="D72" s="5">
        <v>86.4</v>
      </c>
      <c r="E72" s="5">
        <v>5</v>
      </c>
      <c r="F72" s="6"/>
      <c r="G72" s="6"/>
      <c r="H72" s="6"/>
      <c r="I72" s="6"/>
      <c r="J72" s="6"/>
      <c r="K72" s="6"/>
      <c r="L72" s="5" t="s">
        <v>14</v>
      </c>
      <c r="M72" s="21">
        <f t="shared" si="1"/>
        <v>36</v>
      </c>
    </row>
    <row r="73" spans="1:13" x14ac:dyDescent="0.25">
      <c r="A73" s="5">
        <v>11</v>
      </c>
      <c r="B73" s="5">
        <v>6</v>
      </c>
      <c r="C73" s="5">
        <v>780</v>
      </c>
      <c r="D73" s="5">
        <v>86.4</v>
      </c>
      <c r="E73" s="5">
        <v>5</v>
      </c>
      <c r="F73" s="6"/>
      <c r="G73" s="6"/>
      <c r="H73" s="6"/>
      <c r="I73" s="6"/>
      <c r="J73" s="6"/>
      <c r="K73" s="6"/>
      <c r="L73" s="5" t="s">
        <v>14</v>
      </c>
      <c r="M73" s="21">
        <f t="shared" si="1"/>
        <v>66</v>
      </c>
    </row>
    <row r="74" spans="1:13" x14ac:dyDescent="0.25">
      <c r="A74" s="3">
        <v>1</v>
      </c>
      <c r="B74" s="3">
        <v>1</v>
      </c>
      <c r="C74" s="3">
        <v>780</v>
      </c>
      <c r="D74" s="3">
        <v>86.4</v>
      </c>
      <c r="E74" s="3">
        <v>25</v>
      </c>
      <c r="F74" s="4">
        <v>31.39032768348849</v>
      </c>
      <c r="G74" s="4">
        <v>38.032172849694398</v>
      </c>
      <c r="H74" s="4">
        <v>28.50015183531746</v>
      </c>
      <c r="I74" s="4">
        <v>28.60599213293651</v>
      </c>
      <c r="J74" s="4">
        <v>14.862542818287034</v>
      </c>
      <c r="K74" s="4">
        <v>31.624102580645165</v>
      </c>
      <c r="L74" s="3" t="s">
        <v>14</v>
      </c>
      <c r="M74" s="21">
        <f t="shared" si="1"/>
        <v>1</v>
      </c>
    </row>
    <row r="75" spans="1:13" x14ac:dyDescent="0.25">
      <c r="A75" s="3">
        <v>2</v>
      </c>
      <c r="B75" s="3">
        <v>1</v>
      </c>
      <c r="C75" s="3">
        <v>780</v>
      </c>
      <c r="D75" s="3">
        <v>86.4</v>
      </c>
      <c r="E75" s="3">
        <v>25</v>
      </c>
      <c r="F75" s="4">
        <v>17.011521979287664</v>
      </c>
      <c r="G75" s="4">
        <v>20.059252406508481</v>
      </c>
      <c r="H75" s="4">
        <v>14.86778920414462</v>
      </c>
      <c r="I75" s="4">
        <v>14.867789204144618</v>
      </c>
      <c r="J75" s="4">
        <v>10.974680335051552</v>
      </c>
      <c r="K75" s="4">
        <v>16.314601093189967</v>
      </c>
      <c r="L75" s="3" t="s">
        <v>14</v>
      </c>
      <c r="M75" s="21">
        <f t="shared" si="1"/>
        <v>2</v>
      </c>
    </row>
    <row r="76" spans="1:13" x14ac:dyDescent="0.25">
      <c r="A76" s="3">
        <v>3</v>
      </c>
      <c r="B76" s="3">
        <v>1</v>
      </c>
      <c r="C76" s="3">
        <v>780</v>
      </c>
      <c r="D76" s="3">
        <v>86.4</v>
      </c>
      <c r="E76" s="3">
        <v>25</v>
      </c>
      <c r="F76" s="4">
        <v>11.589247788424331</v>
      </c>
      <c r="G76" s="4">
        <v>13.402785514652999</v>
      </c>
      <c r="H76" s="4">
        <v>10.022291999559078</v>
      </c>
      <c r="I76" s="4">
        <v>10.025948617724868</v>
      </c>
      <c r="J76" s="4">
        <v>8.4970108161511941</v>
      </c>
      <c r="K76" s="4">
        <v>11.111711917562722</v>
      </c>
      <c r="L76" s="3" t="s">
        <v>14</v>
      </c>
      <c r="M76" s="21">
        <f t="shared" si="1"/>
        <v>3</v>
      </c>
    </row>
    <row r="77" spans="1:13" x14ac:dyDescent="0.25">
      <c r="A77" s="3">
        <v>4</v>
      </c>
      <c r="B77" s="3">
        <v>1</v>
      </c>
      <c r="C77" s="3">
        <v>780</v>
      </c>
      <c r="D77" s="3">
        <v>86.4</v>
      </c>
      <c r="E77" s="3">
        <v>25</v>
      </c>
      <c r="F77" s="4">
        <v>8.9892032871176717</v>
      </c>
      <c r="G77" s="4">
        <v>10.295764110481837</v>
      </c>
      <c r="H77" s="4">
        <v>7.5819761552028213</v>
      </c>
      <c r="I77" s="4">
        <v>7.5819761552028186</v>
      </c>
      <c r="J77" s="4">
        <v>7.247717333906075</v>
      </c>
      <c r="K77" s="4">
        <v>8.2876179928315405</v>
      </c>
      <c r="L77" s="3" t="s">
        <v>14</v>
      </c>
      <c r="M77" s="21">
        <f t="shared" si="1"/>
        <v>4</v>
      </c>
    </row>
    <row r="78" spans="1:13" x14ac:dyDescent="0.25">
      <c r="A78" s="3">
        <v>6</v>
      </c>
      <c r="B78" s="3">
        <v>1</v>
      </c>
      <c r="C78" s="3">
        <v>780</v>
      </c>
      <c r="D78" s="3">
        <v>86.4</v>
      </c>
      <c r="E78" s="3">
        <v>25</v>
      </c>
      <c r="F78" s="4">
        <v>5.5925203560694126</v>
      </c>
      <c r="G78" s="4">
        <v>6.816791882865874</v>
      </c>
      <c r="H78" s="4">
        <v>5.0723308752204632</v>
      </c>
      <c r="I78" s="4">
        <v>5.0723308752204623</v>
      </c>
      <c r="J78" s="4">
        <v>2.5487664670138881</v>
      </c>
      <c r="K78" s="4">
        <v>5.5668405734767026</v>
      </c>
      <c r="L78" s="3" t="s">
        <v>14</v>
      </c>
      <c r="M78" s="21">
        <f t="shared" si="1"/>
        <v>6</v>
      </c>
    </row>
    <row r="79" spans="1:13" x14ac:dyDescent="0.25">
      <c r="A79" s="3">
        <v>11</v>
      </c>
      <c r="B79" s="3">
        <v>1</v>
      </c>
      <c r="C79" s="3">
        <v>780</v>
      </c>
      <c r="D79" s="3">
        <v>86.4</v>
      </c>
      <c r="E79" s="3">
        <v>25</v>
      </c>
      <c r="F79" s="4">
        <v>3.0623825118770625</v>
      </c>
      <c r="G79" s="4">
        <v>3.7391287832614211</v>
      </c>
      <c r="H79" s="4">
        <v>2.7740993375220464</v>
      </c>
      <c r="I79" s="4">
        <v>2.7744296913580242</v>
      </c>
      <c r="J79" s="4">
        <v>1.3811453457754634</v>
      </c>
      <c r="K79" s="4">
        <v>3.0449614874551973</v>
      </c>
      <c r="L79" s="3" t="s">
        <v>14</v>
      </c>
      <c r="M79" s="21">
        <f t="shared" si="1"/>
        <v>11</v>
      </c>
    </row>
    <row r="80" spans="1:13" x14ac:dyDescent="0.25">
      <c r="A80" s="3">
        <v>1</v>
      </c>
      <c r="B80" s="3">
        <v>2</v>
      </c>
      <c r="C80" s="3">
        <v>780</v>
      </c>
      <c r="D80" s="3">
        <v>86.4</v>
      </c>
      <c r="E80" s="3">
        <v>25</v>
      </c>
      <c r="F80" s="4">
        <v>16.314873933003717</v>
      </c>
      <c r="G80" s="4">
        <v>19.792125058432259</v>
      </c>
      <c r="H80" s="4">
        <v>14.848191173941785</v>
      </c>
      <c r="I80" s="4">
        <v>14.900823074294538</v>
      </c>
      <c r="J80" s="4">
        <v>7.5956496990740732</v>
      </c>
      <c r="K80" s="4">
        <v>16.356785295698923</v>
      </c>
      <c r="L80" s="3" t="s">
        <v>14</v>
      </c>
      <c r="M80" s="21">
        <f t="shared" si="1"/>
        <v>2</v>
      </c>
    </row>
    <row r="81" spans="1:13" x14ac:dyDescent="0.25">
      <c r="A81" s="3">
        <v>2</v>
      </c>
      <c r="B81" s="3">
        <v>2</v>
      </c>
      <c r="C81" s="3">
        <v>780</v>
      </c>
      <c r="D81" s="3">
        <v>86.4</v>
      </c>
      <c r="E81" s="3">
        <v>25</v>
      </c>
      <c r="F81" s="4">
        <v>8.340326820341275</v>
      </c>
      <c r="G81" s="4">
        <v>10.150656343042066</v>
      </c>
      <c r="H81" s="4">
        <v>7.5808120833333383</v>
      </c>
      <c r="I81" s="4">
        <v>7.580812083333333</v>
      </c>
      <c r="J81" s="4">
        <v>3.8264944126157423</v>
      </c>
      <c r="K81" s="4">
        <v>8.2814345609319027</v>
      </c>
      <c r="L81" s="3" t="s">
        <v>14</v>
      </c>
      <c r="M81" s="21">
        <f t="shared" si="1"/>
        <v>4</v>
      </c>
    </row>
    <row r="82" spans="1:13" x14ac:dyDescent="0.25">
      <c r="A82" s="3">
        <v>3</v>
      </c>
      <c r="B82" s="3">
        <v>2</v>
      </c>
      <c r="C82" s="3">
        <v>780</v>
      </c>
      <c r="D82" s="3">
        <v>86.4</v>
      </c>
      <c r="E82" s="3">
        <v>25</v>
      </c>
      <c r="F82" s="4">
        <v>5.5947093765755227</v>
      </c>
      <c r="G82" s="4">
        <v>6.8205337414599123</v>
      </c>
      <c r="H82" s="4">
        <v>5.071488287037039</v>
      </c>
      <c r="I82" s="4">
        <v>5.0727912345679016</v>
      </c>
      <c r="J82" s="4">
        <v>2.5511514887152784</v>
      </c>
      <c r="K82" s="4">
        <v>5.5798737903225799</v>
      </c>
      <c r="L82" s="3" t="s">
        <v>14</v>
      </c>
      <c r="M82" s="21">
        <f t="shared" si="1"/>
        <v>6</v>
      </c>
    </row>
    <row r="83" spans="1:13" x14ac:dyDescent="0.25">
      <c r="A83" s="3">
        <v>4</v>
      </c>
      <c r="B83" s="3">
        <v>2</v>
      </c>
      <c r="C83" s="3">
        <v>780</v>
      </c>
      <c r="D83" s="3">
        <v>86.4</v>
      </c>
      <c r="E83" s="3">
        <v>25</v>
      </c>
      <c r="F83" s="4">
        <v>4.2043512073395366</v>
      </c>
      <c r="G83" s="4">
        <v>5.1266884749190913</v>
      </c>
      <c r="H83" s="4">
        <v>3.8149841479276874</v>
      </c>
      <c r="I83" s="4">
        <v>3.8149841479276874</v>
      </c>
      <c r="J83" s="4">
        <v>1.9094825839120373</v>
      </c>
      <c r="K83" s="4">
        <v>4.1529742741935483</v>
      </c>
      <c r="L83" s="3" t="s">
        <v>14</v>
      </c>
      <c r="M83" s="21">
        <f t="shared" si="1"/>
        <v>8</v>
      </c>
    </row>
    <row r="84" spans="1:13" x14ac:dyDescent="0.25">
      <c r="A84" s="3">
        <v>6</v>
      </c>
      <c r="B84" s="3">
        <v>2</v>
      </c>
      <c r="C84" s="3">
        <v>780</v>
      </c>
      <c r="D84" s="3">
        <v>86.4</v>
      </c>
      <c r="E84" s="3">
        <v>25</v>
      </c>
      <c r="F84" s="4">
        <v>3.3872814392179675</v>
      </c>
      <c r="G84" s="4">
        <v>3.4286733818770254</v>
      </c>
      <c r="H84" s="4">
        <v>2.5402641203703702</v>
      </c>
      <c r="I84" s="4">
        <v>2.5402641203703702</v>
      </c>
      <c r="J84" s="4">
        <v>4.7163112142038965</v>
      </c>
      <c r="K84" s="4">
        <v>2.7721151523297487</v>
      </c>
      <c r="L84" s="3" t="s">
        <v>14</v>
      </c>
      <c r="M84" s="21">
        <f t="shared" si="1"/>
        <v>12</v>
      </c>
    </row>
    <row r="85" spans="1:13" x14ac:dyDescent="0.25">
      <c r="A85" s="3">
        <v>11</v>
      </c>
      <c r="B85" s="3">
        <v>2</v>
      </c>
      <c r="C85" s="3">
        <v>780</v>
      </c>
      <c r="D85" s="3">
        <v>86.4</v>
      </c>
      <c r="E85" s="3">
        <v>25</v>
      </c>
      <c r="F85" s="4">
        <v>2.1057953092334505</v>
      </c>
      <c r="G85" s="4">
        <v>1.86420995145631</v>
      </c>
      <c r="H85" s="4">
        <v>1.3770534821428573</v>
      </c>
      <c r="I85" s="4">
        <v>1.3772474581128751</v>
      </c>
      <c r="J85" s="4">
        <v>4.1340304338487979</v>
      </c>
      <c r="K85" s="4">
        <v>1.505492177419355</v>
      </c>
      <c r="L85" s="3" t="s">
        <v>14</v>
      </c>
      <c r="M85" s="21">
        <f t="shared" si="1"/>
        <v>22</v>
      </c>
    </row>
    <row r="86" spans="1:13" x14ac:dyDescent="0.25">
      <c r="A86" s="5">
        <v>1</v>
      </c>
      <c r="B86" s="5">
        <v>3</v>
      </c>
      <c r="C86" s="5">
        <v>780</v>
      </c>
      <c r="D86" s="5">
        <v>86.4</v>
      </c>
      <c r="E86" s="5">
        <v>25</v>
      </c>
      <c r="F86" s="6"/>
      <c r="G86" s="6"/>
      <c r="H86" s="6"/>
      <c r="I86" s="6"/>
      <c r="J86" s="6"/>
      <c r="K86" s="6"/>
      <c r="L86" s="5" t="s">
        <v>14</v>
      </c>
      <c r="M86" s="21">
        <f t="shared" si="1"/>
        <v>3</v>
      </c>
    </row>
    <row r="87" spans="1:13" x14ac:dyDescent="0.25">
      <c r="A87" s="5">
        <v>2</v>
      </c>
      <c r="B87" s="5">
        <v>3</v>
      </c>
      <c r="C87" s="5">
        <v>780</v>
      </c>
      <c r="D87" s="5">
        <v>86.4</v>
      </c>
      <c r="E87" s="5">
        <v>25</v>
      </c>
      <c r="F87" s="6"/>
      <c r="G87" s="6"/>
      <c r="H87" s="6"/>
      <c r="I87" s="6"/>
      <c r="J87" s="6"/>
      <c r="K87" s="6"/>
      <c r="L87" s="5" t="s">
        <v>14</v>
      </c>
      <c r="M87" s="21">
        <f t="shared" si="1"/>
        <v>6</v>
      </c>
    </row>
    <row r="88" spans="1:13" x14ac:dyDescent="0.25">
      <c r="A88" s="5">
        <v>3</v>
      </c>
      <c r="B88" s="5">
        <v>3</v>
      </c>
      <c r="C88" s="5">
        <v>780</v>
      </c>
      <c r="D88" s="5">
        <v>86.4</v>
      </c>
      <c r="E88" s="5">
        <v>25</v>
      </c>
      <c r="F88" s="6"/>
      <c r="G88" s="6"/>
      <c r="H88" s="6"/>
      <c r="I88" s="6"/>
      <c r="J88" s="6"/>
      <c r="K88" s="6"/>
      <c r="L88" s="5" t="s">
        <v>14</v>
      </c>
      <c r="M88" s="21">
        <f t="shared" si="1"/>
        <v>9</v>
      </c>
    </row>
    <row r="89" spans="1:13" x14ac:dyDescent="0.25">
      <c r="A89" s="5">
        <v>4</v>
      </c>
      <c r="B89" s="5">
        <v>3</v>
      </c>
      <c r="C89" s="5">
        <v>780</v>
      </c>
      <c r="D89" s="5">
        <v>86.4</v>
      </c>
      <c r="E89" s="5">
        <v>25</v>
      </c>
      <c r="F89" s="6"/>
      <c r="G89" s="6"/>
      <c r="H89" s="6"/>
      <c r="I89" s="6"/>
      <c r="J89" s="6"/>
      <c r="K89" s="6"/>
      <c r="L89" s="5" t="s">
        <v>14</v>
      </c>
      <c r="M89" s="21">
        <f t="shared" si="1"/>
        <v>12</v>
      </c>
    </row>
    <row r="90" spans="1:13" x14ac:dyDescent="0.25">
      <c r="A90" s="5">
        <v>6</v>
      </c>
      <c r="B90" s="5">
        <v>3</v>
      </c>
      <c r="C90" s="5">
        <v>780</v>
      </c>
      <c r="D90" s="5">
        <v>86.4</v>
      </c>
      <c r="E90" s="5">
        <v>25</v>
      </c>
      <c r="F90" s="6"/>
      <c r="G90" s="6"/>
      <c r="H90" s="6"/>
      <c r="I90" s="6"/>
      <c r="J90" s="6"/>
      <c r="K90" s="6"/>
      <c r="L90" s="5" t="s">
        <v>14</v>
      </c>
      <c r="M90" s="21">
        <f t="shared" si="1"/>
        <v>18</v>
      </c>
    </row>
    <row r="91" spans="1:13" x14ac:dyDescent="0.25">
      <c r="A91" s="5">
        <v>11</v>
      </c>
      <c r="B91" s="5">
        <v>3</v>
      </c>
      <c r="C91" s="5">
        <v>780</v>
      </c>
      <c r="D91" s="5">
        <v>86.4</v>
      </c>
      <c r="E91" s="5">
        <v>25</v>
      </c>
      <c r="F91" s="6"/>
      <c r="G91" s="6"/>
      <c r="H91" s="6"/>
      <c r="I91" s="6"/>
      <c r="J91" s="6"/>
      <c r="K91" s="6"/>
      <c r="L91" s="5" t="s">
        <v>14</v>
      </c>
      <c r="M91" s="21">
        <f t="shared" si="1"/>
        <v>33</v>
      </c>
    </row>
    <row r="92" spans="1:13" x14ac:dyDescent="0.25">
      <c r="A92" s="5">
        <v>1</v>
      </c>
      <c r="B92" s="5">
        <v>4</v>
      </c>
      <c r="C92" s="5">
        <v>780</v>
      </c>
      <c r="D92" s="5">
        <v>86.4</v>
      </c>
      <c r="E92" s="5">
        <v>25</v>
      </c>
      <c r="F92" s="6"/>
      <c r="G92" s="6"/>
      <c r="H92" s="6"/>
      <c r="I92" s="6"/>
      <c r="J92" s="6"/>
      <c r="K92" s="6"/>
      <c r="L92" s="5" t="s">
        <v>14</v>
      </c>
      <c r="M92" s="21">
        <f t="shared" si="1"/>
        <v>4</v>
      </c>
    </row>
    <row r="93" spans="1:13" x14ac:dyDescent="0.25">
      <c r="A93" s="5">
        <v>2</v>
      </c>
      <c r="B93" s="5">
        <v>4</v>
      </c>
      <c r="C93" s="5">
        <v>780</v>
      </c>
      <c r="D93" s="5">
        <v>86.4</v>
      </c>
      <c r="E93" s="5">
        <v>25</v>
      </c>
      <c r="F93" s="6"/>
      <c r="G93" s="6"/>
      <c r="H93" s="6"/>
      <c r="I93" s="6"/>
      <c r="J93" s="6"/>
      <c r="K93" s="6"/>
      <c r="L93" s="5" t="s">
        <v>14</v>
      </c>
      <c r="M93" s="21">
        <f t="shared" si="1"/>
        <v>8</v>
      </c>
    </row>
    <row r="94" spans="1:13" x14ac:dyDescent="0.25">
      <c r="A94" s="5">
        <v>3</v>
      </c>
      <c r="B94" s="5">
        <v>4</v>
      </c>
      <c r="C94" s="5">
        <v>780</v>
      </c>
      <c r="D94" s="5">
        <v>86.4</v>
      </c>
      <c r="E94" s="5">
        <v>25</v>
      </c>
      <c r="F94" s="6"/>
      <c r="G94" s="6"/>
      <c r="H94" s="6"/>
      <c r="I94" s="6"/>
      <c r="J94" s="6"/>
      <c r="K94" s="6"/>
      <c r="L94" s="5" t="s">
        <v>14</v>
      </c>
      <c r="M94" s="21">
        <f t="shared" si="1"/>
        <v>12</v>
      </c>
    </row>
    <row r="95" spans="1:13" x14ac:dyDescent="0.25">
      <c r="A95" s="5">
        <v>4</v>
      </c>
      <c r="B95" s="5">
        <v>4</v>
      </c>
      <c r="C95" s="5">
        <v>780</v>
      </c>
      <c r="D95" s="5">
        <v>86.4</v>
      </c>
      <c r="E95" s="5">
        <v>25</v>
      </c>
      <c r="F95" s="6"/>
      <c r="G95" s="6"/>
      <c r="H95" s="6"/>
      <c r="I95" s="6"/>
      <c r="J95" s="6"/>
      <c r="K95" s="6"/>
      <c r="L95" s="5" t="s">
        <v>14</v>
      </c>
      <c r="M95" s="21">
        <f t="shared" si="1"/>
        <v>16</v>
      </c>
    </row>
    <row r="96" spans="1:13" x14ac:dyDescent="0.25">
      <c r="A96" s="5">
        <v>6</v>
      </c>
      <c r="B96" s="5">
        <v>4</v>
      </c>
      <c r="C96" s="5">
        <v>780</v>
      </c>
      <c r="D96" s="5">
        <v>86.4</v>
      </c>
      <c r="E96" s="5">
        <v>25</v>
      </c>
      <c r="F96" s="6"/>
      <c r="G96" s="6"/>
      <c r="H96" s="6"/>
      <c r="I96" s="6"/>
      <c r="J96" s="6"/>
      <c r="K96" s="6"/>
      <c r="L96" s="5" t="s">
        <v>14</v>
      </c>
      <c r="M96" s="21">
        <f t="shared" si="1"/>
        <v>24</v>
      </c>
    </row>
    <row r="97" spans="1:13" x14ac:dyDescent="0.25">
      <c r="A97" s="5">
        <v>11</v>
      </c>
      <c r="B97" s="5">
        <v>4</v>
      </c>
      <c r="C97" s="5">
        <v>780</v>
      </c>
      <c r="D97" s="5">
        <v>86.4</v>
      </c>
      <c r="E97" s="5">
        <v>25</v>
      </c>
      <c r="F97" s="6"/>
      <c r="G97" s="6"/>
      <c r="H97" s="6"/>
      <c r="I97" s="6"/>
      <c r="J97" s="6"/>
      <c r="K97" s="6"/>
      <c r="L97" s="5" t="s">
        <v>14</v>
      </c>
      <c r="M97" s="21">
        <f t="shared" si="1"/>
        <v>44</v>
      </c>
    </row>
    <row r="98" spans="1:13" x14ac:dyDescent="0.25">
      <c r="A98" s="5">
        <v>1</v>
      </c>
      <c r="B98" s="5">
        <v>5</v>
      </c>
      <c r="C98" s="5">
        <v>780</v>
      </c>
      <c r="D98" s="5">
        <v>86.4</v>
      </c>
      <c r="E98" s="5">
        <v>25</v>
      </c>
      <c r="F98" s="6"/>
      <c r="G98" s="6"/>
      <c r="H98" s="6"/>
      <c r="I98" s="6"/>
      <c r="J98" s="6"/>
      <c r="K98" s="6"/>
      <c r="L98" s="5" t="s">
        <v>14</v>
      </c>
      <c r="M98" s="21">
        <f t="shared" si="1"/>
        <v>5</v>
      </c>
    </row>
    <row r="99" spans="1:13" x14ac:dyDescent="0.25">
      <c r="A99" s="5">
        <v>2</v>
      </c>
      <c r="B99" s="5">
        <v>5</v>
      </c>
      <c r="C99" s="5">
        <v>780</v>
      </c>
      <c r="D99" s="5">
        <v>86.4</v>
      </c>
      <c r="E99" s="5">
        <v>25</v>
      </c>
      <c r="F99" s="6"/>
      <c r="G99" s="6"/>
      <c r="H99" s="6"/>
      <c r="I99" s="6"/>
      <c r="J99" s="6"/>
      <c r="K99" s="6"/>
      <c r="L99" s="5" t="s">
        <v>14</v>
      </c>
      <c r="M99" s="21">
        <f t="shared" ref="M99:M109" si="2">A99*B99</f>
        <v>10</v>
      </c>
    </row>
    <row r="100" spans="1:13" x14ac:dyDescent="0.25">
      <c r="A100" s="5">
        <v>3</v>
      </c>
      <c r="B100" s="5">
        <v>5</v>
      </c>
      <c r="C100" s="5">
        <v>780</v>
      </c>
      <c r="D100" s="5">
        <v>86.4</v>
      </c>
      <c r="E100" s="5">
        <v>25</v>
      </c>
      <c r="F100" s="6"/>
      <c r="G100" s="6"/>
      <c r="H100" s="6"/>
      <c r="I100" s="6"/>
      <c r="J100" s="6"/>
      <c r="K100" s="6"/>
      <c r="L100" s="5" t="s">
        <v>14</v>
      </c>
      <c r="M100" s="21">
        <f t="shared" si="2"/>
        <v>15</v>
      </c>
    </row>
    <row r="101" spans="1:13" x14ac:dyDescent="0.25">
      <c r="A101" s="5">
        <v>4</v>
      </c>
      <c r="B101" s="5">
        <v>5</v>
      </c>
      <c r="C101" s="5">
        <v>780</v>
      </c>
      <c r="D101" s="5">
        <v>86.4</v>
      </c>
      <c r="E101" s="5">
        <v>25</v>
      </c>
      <c r="F101" s="6"/>
      <c r="G101" s="6"/>
      <c r="H101" s="6"/>
      <c r="I101" s="6"/>
      <c r="J101" s="6"/>
      <c r="K101" s="6"/>
      <c r="L101" s="5" t="s">
        <v>14</v>
      </c>
      <c r="M101" s="21">
        <f t="shared" si="2"/>
        <v>20</v>
      </c>
    </row>
    <row r="102" spans="1:13" x14ac:dyDescent="0.25">
      <c r="A102" s="5">
        <v>6</v>
      </c>
      <c r="B102" s="5">
        <v>5</v>
      </c>
      <c r="C102" s="5">
        <v>780</v>
      </c>
      <c r="D102" s="5">
        <v>86.4</v>
      </c>
      <c r="E102" s="5">
        <v>25</v>
      </c>
      <c r="F102" s="6"/>
      <c r="G102" s="6"/>
      <c r="H102" s="6"/>
      <c r="I102" s="6"/>
      <c r="J102" s="6"/>
      <c r="K102" s="6"/>
      <c r="L102" s="5" t="s">
        <v>14</v>
      </c>
      <c r="M102" s="21">
        <f t="shared" si="2"/>
        <v>30</v>
      </c>
    </row>
    <row r="103" spans="1:13" x14ac:dyDescent="0.25">
      <c r="A103" s="5">
        <v>11</v>
      </c>
      <c r="B103" s="5">
        <v>5</v>
      </c>
      <c r="C103" s="5">
        <v>780</v>
      </c>
      <c r="D103" s="5">
        <v>86.4</v>
      </c>
      <c r="E103" s="5">
        <v>25</v>
      </c>
      <c r="F103" s="6"/>
      <c r="G103" s="6"/>
      <c r="H103" s="6"/>
      <c r="I103" s="6"/>
      <c r="J103" s="6"/>
      <c r="K103" s="6"/>
      <c r="L103" s="5" t="s">
        <v>14</v>
      </c>
      <c r="M103" s="21">
        <f t="shared" si="2"/>
        <v>55</v>
      </c>
    </row>
    <row r="104" spans="1:13" x14ac:dyDescent="0.25">
      <c r="A104" s="5">
        <v>1</v>
      </c>
      <c r="B104" s="5">
        <v>6</v>
      </c>
      <c r="C104" s="5">
        <v>780</v>
      </c>
      <c r="D104" s="5">
        <v>86.4</v>
      </c>
      <c r="E104" s="5">
        <v>25</v>
      </c>
      <c r="F104" s="6"/>
      <c r="G104" s="6"/>
      <c r="H104" s="6"/>
      <c r="I104" s="6"/>
      <c r="J104" s="6"/>
      <c r="K104" s="6"/>
      <c r="L104" s="5" t="s">
        <v>14</v>
      </c>
      <c r="M104" s="21">
        <f t="shared" si="2"/>
        <v>6</v>
      </c>
    </row>
    <row r="105" spans="1:13" x14ac:dyDescent="0.25">
      <c r="A105" s="5">
        <v>2</v>
      </c>
      <c r="B105" s="5">
        <v>6</v>
      </c>
      <c r="C105" s="5">
        <v>780</v>
      </c>
      <c r="D105" s="5">
        <v>86.4</v>
      </c>
      <c r="E105" s="5">
        <v>25</v>
      </c>
      <c r="F105" s="6"/>
      <c r="G105" s="6"/>
      <c r="H105" s="6"/>
      <c r="I105" s="6"/>
      <c r="J105" s="6"/>
      <c r="K105" s="6"/>
      <c r="L105" s="5" t="s">
        <v>14</v>
      </c>
      <c r="M105" s="21">
        <f t="shared" si="2"/>
        <v>12</v>
      </c>
    </row>
    <row r="106" spans="1:13" x14ac:dyDescent="0.25">
      <c r="A106" s="5">
        <v>3</v>
      </c>
      <c r="B106" s="5">
        <v>6</v>
      </c>
      <c r="C106" s="5">
        <v>780</v>
      </c>
      <c r="D106" s="5">
        <v>86.4</v>
      </c>
      <c r="E106" s="5">
        <v>25</v>
      </c>
      <c r="F106" s="6"/>
      <c r="G106" s="6"/>
      <c r="H106" s="6"/>
      <c r="I106" s="6"/>
      <c r="J106" s="6"/>
      <c r="K106" s="6"/>
      <c r="L106" s="5" t="s">
        <v>14</v>
      </c>
      <c r="M106" s="21">
        <f t="shared" si="2"/>
        <v>18</v>
      </c>
    </row>
    <row r="107" spans="1:13" x14ac:dyDescent="0.25">
      <c r="A107" s="5">
        <v>4</v>
      </c>
      <c r="B107" s="5">
        <v>6</v>
      </c>
      <c r="C107" s="5">
        <v>780</v>
      </c>
      <c r="D107" s="5">
        <v>86.4</v>
      </c>
      <c r="E107" s="5">
        <v>25</v>
      </c>
      <c r="F107" s="6"/>
      <c r="G107" s="6"/>
      <c r="H107" s="6"/>
      <c r="I107" s="6"/>
      <c r="J107" s="6"/>
      <c r="K107" s="6"/>
      <c r="L107" s="5" t="s">
        <v>14</v>
      </c>
      <c r="M107" s="21">
        <f t="shared" si="2"/>
        <v>24</v>
      </c>
    </row>
    <row r="108" spans="1:13" x14ac:dyDescent="0.25">
      <c r="A108" s="5">
        <v>6</v>
      </c>
      <c r="B108" s="5">
        <v>6</v>
      </c>
      <c r="C108" s="5">
        <v>780</v>
      </c>
      <c r="D108" s="5">
        <v>86.4</v>
      </c>
      <c r="E108" s="5">
        <v>25</v>
      </c>
      <c r="F108" s="6"/>
      <c r="G108" s="6"/>
      <c r="H108" s="6"/>
      <c r="I108" s="6"/>
      <c r="J108" s="6"/>
      <c r="K108" s="6"/>
      <c r="L108" s="5" t="s">
        <v>14</v>
      </c>
      <c r="M108" s="21">
        <f t="shared" si="2"/>
        <v>36</v>
      </c>
    </row>
    <row r="109" spans="1:13" x14ac:dyDescent="0.25">
      <c r="A109" s="5">
        <v>11</v>
      </c>
      <c r="B109" s="5">
        <v>6</v>
      </c>
      <c r="C109" s="5">
        <v>780</v>
      </c>
      <c r="D109" s="5">
        <v>86.4</v>
      </c>
      <c r="E109" s="5">
        <v>25</v>
      </c>
      <c r="F109" s="6"/>
      <c r="G109" s="6"/>
      <c r="H109" s="6"/>
      <c r="I109" s="6"/>
      <c r="J109" s="6"/>
      <c r="K109" s="6"/>
      <c r="L109" s="5" t="s">
        <v>14</v>
      </c>
      <c r="M109" s="21">
        <f t="shared" si="2"/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zoomScale="85" zoomScaleNormal="85" workbookViewId="0">
      <selection activeCell="AC14" sqref="AC14"/>
    </sheetView>
  </sheetViews>
  <sheetFormatPr defaultRowHeight="15" x14ac:dyDescent="0.25"/>
  <cols>
    <col min="1" max="1" width="14.28515625" style="21" bestFit="1" customWidth="1"/>
    <col min="2" max="2" width="12.7109375" bestFit="1" customWidth="1"/>
    <col min="3" max="5" width="8.5703125" bestFit="1" customWidth="1"/>
    <col min="6" max="6" width="6.140625" customWidth="1"/>
    <col min="7" max="7" width="12.5703125" bestFit="1" customWidth="1"/>
    <col min="8" max="8" width="10" bestFit="1" customWidth="1"/>
    <col min="9" max="9" width="9.42578125" bestFit="1" customWidth="1"/>
    <col min="10" max="10" width="10.28515625" bestFit="1" customWidth="1"/>
    <col min="11" max="11" width="12.28515625" bestFit="1" customWidth="1"/>
    <col min="12" max="13" width="10.7109375" bestFit="1" customWidth="1"/>
    <col min="22" max="23" width="11" bestFit="1" customWidth="1"/>
    <col min="24" max="25" width="10.7109375" bestFit="1" customWidth="1"/>
    <col min="28" max="29" width="11" bestFit="1" customWidth="1"/>
    <col min="30" max="30" width="10.5703125" bestFit="1" customWidth="1"/>
  </cols>
  <sheetData>
    <row r="1" spans="1:30" s="21" customFormat="1" x14ac:dyDescent="0.25">
      <c r="B1" s="21" t="s">
        <v>31</v>
      </c>
      <c r="C1" s="21" t="s">
        <v>32</v>
      </c>
      <c r="D1" s="21" t="s">
        <v>38</v>
      </c>
      <c r="E1" s="21" t="s">
        <v>39</v>
      </c>
      <c r="F1" s="21" t="s">
        <v>37</v>
      </c>
      <c r="G1" s="21" t="s">
        <v>36</v>
      </c>
      <c r="H1" s="21" t="s">
        <v>35</v>
      </c>
      <c r="I1" s="21" t="s">
        <v>34</v>
      </c>
      <c r="J1" s="21" t="s">
        <v>33</v>
      </c>
    </row>
    <row r="2" spans="1:30" x14ac:dyDescent="0.25">
      <c r="A2" s="21" t="s">
        <v>26</v>
      </c>
      <c r="B2">
        <v>20000</v>
      </c>
      <c r="C2">
        <v>20000</v>
      </c>
      <c r="D2">
        <v>15000</v>
      </c>
      <c r="E2">
        <v>10000</v>
      </c>
      <c r="F2">
        <v>10000</v>
      </c>
      <c r="G2">
        <v>4.57</v>
      </c>
      <c r="H2">
        <v>10</v>
      </c>
      <c r="I2">
        <v>100</v>
      </c>
      <c r="J2">
        <v>0.95</v>
      </c>
      <c r="U2" s="21"/>
      <c r="V2" s="21"/>
      <c r="W2" s="21"/>
      <c r="X2" s="21"/>
      <c r="Y2" s="21"/>
      <c r="Z2" s="21"/>
      <c r="AA2" s="21"/>
    </row>
    <row r="3" spans="1:30" x14ac:dyDescent="0.25">
      <c r="A3" s="21" t="s">
        <v>27</v>
      </c>
      <c r="B3">
        <v>5025</v>
      </c>
      <c r="C3">
        <v>5250</v>
      </c>
      <c r="D3">
        <v>5000</v>
      </c>
      <c r="E3">
        <v>4750</v>
      </c>
      <c r="F3">
        <v>3060</v>
      </c>
      <c r="G3">
        <v>3.86</v>
      </c>
      <c r="H3">
        <v>5.0599999999999996</v>
      </c>
      <c r="I3">
        <v>50</v>
      </c>
      <c r="J3">
        <v>0.95</v>
      </c>
      <c r="U3" s="21"/>
      <c r="V3" s="21"/>
      <c r="W3" s="21"/>
      <c r="X3" s="21"/>
      <c r="Y3" s="21"/>
      <c r="Z3" s="21"/>
      <c r="AA3" s="21"/>
    </row>
    <row r="4" spans="1:30" ht="15.75" thickBot="1" x14ac:dyDescent="0.3">
      <c r="A4" s="21" t="s">
        <v>28</v>
      </c>
      <c r="B4">
        <v>1675</v>
      </c>
      <c r="C4">
        <v>1600</v>
      </c>
      <c r="D4">
        <v>1500</v>
      </c>
      <c r="E4">
        <v>1350</v>
      </c>
      <c r="F4">
        <v>0</v>
      </c>
      <c r="G4">
        <v>2.38</v>
      </c>
      <c r="H4">
        <v>3.5</v>
      </c>
      <c r="I4">
        <v>25</v>
      </c>
      <c r="J4">
        <v>0.95</v>
      </c>
      <c r="U4" s="21"/>
      <c r="V4" s="21"/>
      <c r="W4" s="21"/>
      <c r="X4" s="21"/>
      <c r="Y4" s="21"/>
      <c r="Z4" s="21"/>
      <c r="AA4" s="21"/>
    </row>
    <row r="5" spans="1:30" ht="15.75" thickBot="1" x14ac:dyDescent="0.3">
      <c r="A5" s="21" t="s">
        <v>29</v>
      </c>
      <c r="B5">
        <v>300</v>
      </c>
      <c r="C5">
        <v>280</v>
      </c>
      <c r="D5">
        <v>240</v>
      </c>
      <c r="E5">
        <v>190</v>
      </c>
      <c r="F5">
        <v>0</v>
      </c>
      <c r="G5">
        <v>1.18</v>
      </c>
      <c r="H5">
        <v>2.13</v>
      </c>
      <c r="I5">
        <v>15</v>
      </c>
      <c r="J5">
        <v>0.95</v>
      </c>
      <c r="N5" t="s">
        <v>46</v>
      </c>
      <c r="U5" s="21"/>
      <c r="V5" s="51" t="s">
        <v>98</v>
      </c>
      <c r="W5" s="52"/>
      <c r="X5" s="52"/>
      <c r="Y5" s="52"/>
      <c r="Z5" s="53"/>
      <c r="AA5" s="21"/>
    </row>
    <row r="6" spans="1:30" x14ac:dyDescent="0.25">
      <c r="N6" t="s">
        <v>41</v>
      </c>
      <c r="O6" t="s">
        <v>48</v>
      </c>
      <c r="P6" t="s">
        <v>49</v>
      </c>
      <c r="Q6" t="s">
        <v>47</v>
      </c>
      <c r="U6" s="21"/>
      <c r="V6" s="54" t="s">
        <v>41</v>
      </c>
      <c r="W6" s="55" t="s">
        <v>94</v>
      </c>
      <c r="X6" s="55" t="s">
        <v>41</v>
      </c>
      <c r="Y6" s="55" t="s">
        <v>97</v>
      </c>
      <c r="Z6" s="56" t="s">
        <v>37</v>
      </c>
      <c r="AA6" s="21"/>
    </row>
    <row r="7" spans="1:30" x14ac:dyDescent="0.25">
      <c r="N7">
        <v>300</v>
      </c>
      <c r="O7">
        <v>2305</v>
      </c>
      <c r="P7">
        <v>1735</v>
      </c>
      <c r="Q7">
        <v>1680</v>
      </c>
      <c r="U7" s="21"/>
      <c r="V7" s="57">
        <v>400</v>
      </c>
      <c r="W7" s="58">
        <v>1180</v>
      </c>
      <c r="X7" s="57">
        <v>400</v>
      </c>
      <c r="Y7" s="58">
        <v>1225</v>
      </c>
      <c r="Z7" s="59">
        <v>0</v>
      </c>
      <c r="AA7" s="21"/>
    </row>
    <row r="8" spans="1:30" x14ac:dyDescent="0.25">
      <c r="N8">
        <v>500</v>
      </c>
      <c r="O8">
        <v>2185</v>
      </c>
      <c r="P8">
        <v>1630</v>
      </c>
      <c r="Q8">
        <v>1570</v>
      </c>
      <c r="U8" s="21"/>
      <c r="V8" s="57">
        <v>600</v>
      </c>
      <c r="W8" s="58">
        <v>1110</v>
      </c>
      <c r="X8" s="57">
        <v>600</v>
      </c>
      <c r="Y8" s="58">
        <v>1160</v>
      </c>
      <c r="Z8" s="59"/>
      <c r="AA8" s="21"/>
    </row>
    <row r="9" spans="1:30" x14ac:dyDescent="0.25">
      <c r="N9">
        <v>700</v>
      </c>
      <c r="O9">
        <v>2040</v>
      </c>
      <c r="P9">
        <v>1500</v>
      </c>
      <c r="Q9">
        <v>1420</v>
      </c>
      <c r="U9" s="21"/>
      <c r="V9" s="57">
        <v>800</v>
      </c>
      <c r="W9" s="58">
        <v>1050</v>
      </c>
      <c r="X9" s="57">
        <v>800</v>
      </c>
      <c r="Y9" s="58">
        <v>1100</v>
      </c>
      <c r="Z9" s="59"/>
      <c r="AA9" s="21"/>
    </row>
    <row r="10" spans="1:30" ht="15.75" thickBot="1" x14ac:dyDescent="0.3">
      <c r="N10">
        <v>1200</v>
      </c>
      <c r="O10">
        <v>1710</v>
      </c>
      <c r="P10">
        <v>1215</v>
      </c>
      <c r="Q10">
        <v>1150</v>
      </c>
      <c r="U10" s="21"/>
      <c r="V10" s="60">
        <v>1000</v>
      </c>
      <c r="W10" s="61">
        <v>965</v>
      </c>
      <c r="X10" s="60">
        <v>1000</v>
      </c>
      <c r="Y10" s="61">
        <v>1050</v>
      </c>
      <c r="Z10" s="62"/>
      <c r="AA10" s="21"/>
    </row>
    <row r="11" spans="1:30" x14ac:dyDescent="0.25">
      <c r="N11">
        <v>1500</v>
      </c>
      <c r="O11">
        <v>1525</v>
      </c>
      <c r="P11">
        <v>1090</v>
      </c>
      <c r="Q11">
        <v>1050</v>
      </c>
      <c r="U11" s="21"/>
      <c r="V11" s="21"/>
      <c r="W11" s="21"/>
      <c r="X11" s="21"/>
      <c r="Y11" s="21"/>
      <c r="Z11" s="21"/>
      <c r="AA11" s="21"/>
    </row>
    <row r="12" spans="1:30" x14ac:dyDescent="0.25">
      <c r="A12" s="33" t="s">
        <v>42</v>
      </c>
      <c r="B12" s="33"/>
      <c r="U12" s="21"/>
      <c r="V12" s="21"/>
      <c r="W12" s="21"/>
      <c r="X12" s="21"/>
      <c r="Y12" s="21"/>
      <c r="Z12" s="21"/>
      <c r="AA12" s="21"/>
    </row>
    <row r="13" spans="1:30" x14ac:dyDescent="0.25">
      <c r="A13" s="21" t="s">
        <v>41</v>
      </c>
      <c r="B13" t="s">
        <v>40</v>
      </c>
      <c r="U13" s="21"/>
      <c r="V13" s="21"/>
      <c r="W13" s="21"/>
      <c r="X13" s="21"/>
      <c r="Y13" s="21"/>
      <c r="Z13" s="21"/>
      <c r="AA13" s="21"/>
    </row>
    <row r="14" spans="1:30" x14ac:dyDescent="0.25">
      <c r="A14" s="21">
        <v>300</v>
      </c>
      <c r="U14" s="21"/>
      <c r="V14" s="21"/>
      <c r="W14" s="21"/>
      <c r="X14" s="21"/>
      <c r="Y14" s="21"/>
      <c r="Z14" s="21"/>
      <c r="AA14" s="21"/>
      <c r="AB14" s="50"/>
      <c r="AC14" s="50"/>
      <c r="AD14" s="50"/>
    </row>
    <row r="15" spans="1:30" x14ac:dyDescent="0.25">
      <c r="A15" s="21">
        <v>400</v>
      </c>
      <c r="B15">
        <v>5260</v>
      </c>
      <c r="U15" s="21"/>
      <c r="V15" s="21"/>
      <c r="W15" s="21"/>
      <c r="X15" s="21"/>
      <c r="Y15" s="21"/>
      <c r="Z15" s="21"/>
      <c r="AA15" s="21"/>
    </row>
    <row r="16" spans="1:30" x14ac:dyDescent="0.25">
      <c r="A16" s="21">
        <v>500</v>
      </c>
      <c r="B16">
        <v>5133</v>
      </c>
      <c r="U16" s="21"/>
      <c r="V16" s="21"/>
      <c r="W16" s="21"/>
      <c r="X16" s="21"/>
      <c r="Y16" s="21"/>
      <c r="Z16" s="21"/>
      <c r="AA16" s="21"/>
    </row>
    <row r="17" spans="1:31" x14ac:dyDescent="0.25">
      <c r="A17" s="21">
        <v>600</v>
      </c>
      <c r="B17">
        <v>5010</v>
      </c>
    </row>
    <row r="18" spans="1:31" x14ac:dyDescent="0.25">
      <c r="A18" s="21">
        <v>700</v>
      </c>
      <c r="B18">
        <v>4880</v>
      </c>
    </row>
    <row r="19" spans="1:31" x14ac:dyDescent="0.25">
      <c r="A19" s="21">
        <v>800</v>
      </c>
      <c r="B19">
        <v>4750</v>
      </c>
    </row>
    <row r="20" spans="1:31" x14ac:dyDescent="0.25">
      <c r="A20" s="21">
        <v>900</v>
      </c>
      <c r="B20">
        <v>4630</v>
      </c>
    </row>
    <row r="21" spans="1:31" x14ac:dyDescent="0.25">
      <c r="A21" s="21">
        <v>1000</v>
      </c>
      <c r="B21">
        <v>4500</v>
      </c>
    </row>
    <row r="22" spans="1:31" x14ac:dyDescent="0.25">
      <c r="B22">
        <f>(B21-B15)/(A21-A15)</f>
        <v>-1.2666666666666666</v>
      </c>
    </row>
    <row r="26" spans="1:31" x14ac:dyDescent="0.25">
      <c r="A26"/>
      <c r="B26" t="s">
        <v>43</v>
      </c>
      <c r="C26" t="s">
        <v>44</v>
      </c>
      <c r="D26" t="s">
        <v>45</v>
      </c>
      <c r="E26">
        <v>2.3784073583489463E-4</v>
      </c>
    </row>
    <row r="27" spans="1:31" x14ac:dyDescent="0.25">
      <c r="A27">
        <v>400</v>
      </c>
      <c r="B27">
        <v>5030</v>
      </c>
      <c r="C27">
        <f>5032.5+0.0869*A27-$E$26*A27^2</f>
        <v>5029.2054822664168</v>
      </c>
      <c r="D27">
        <f>(C27-B27)^2</f>
        <v>0.63125842897823892</v>
      </c>
      <c r="W27" t="s">
        <v>44</v>
      </c>
      <c r="X27" t="s">
        <v>99</v>
      </c>
      <c r="Y27" t="s">
        <v>100</v>
      </c>
    </row>
    <row r="28" spans="1:31" x14ac:dyDescent="0.25">
      <c r="A28">
        <v>500</v>
      </c>
      <c r="B28">
        <v>5015</v>
      </c>
      <c r="C28" s="21">
        <f t="shared" ref="C28:C33" si="0">5032.5+0.0869*A28-$E$26*A28^2</f>
        <v>5016.4898160412758</v>
      </c>
      <c r="D28" s="21">
        <f t="shared" ref="D28:D33" si="1">(C28-B28)^2</f>
        <v>2.2195518368428284</v>
      </c>
      <c r="V28" t="s">
        <v>47</v>
      </c>
      <c r="W28" s="50">
        <f>INDEX(LINEST(the_sso3,the_h3^{1,2}),1)</f>
        <v>-9.3749999999999961E-5</v>
      </c>
      <c r="X28" s="50">
        <f>INDEX(LINEST(the_sso3,the_h3^{1,2}),2)</f>
        <v>-0.22125000000000009</v>
      </c>
      <c r="Y28" s="50">
        <f>INDEX(LINEST(the_sso3,the_h3^{1,2}),3)</f>
        <v>1281.75</v>
      </c>
    </row>
    <row r="29" spans="1:31" x14ac:dyDescent="0.25">
      <c r="A29">
        <v>600</v>
      </c>
      <c r="B29">
        <v>5000</v>
      </c>
      <c r="C29" s="21">
        <f t="shared" si="0"/>
        <v>4999.0173350994382</v>
      </c>
      <c r="D29" s="21">
        <f t="shared" si="1"/>
        <v>0.96563030679605022</v>
      </c>
      <c r="I29" t="s">
        <v>50</v>
      </c>
      <c r="V29" t="s">
        <v>43</v>
      </c>
      <c r="W29" s="50">
        <f>INDEX(LINEST(the_polar4,the_h3^{1,2}),1)</f>
        <v>9.3750000000000205E-5</v>
      </c>
      <c r="X29" s="50">
        <f>INDEX(LINEST(the_polar4,the_h3^{1,2}),2)</f>
        <v>-0.42375000000000029</v>
      </c>
      <c r="Y29" s="50">
        <f>INDEX(LINEST(the_polar4,the_h3^{1,2}),3)</f>
        <v>1379.75</v>
      </c>
    </row>
    <row r="30" spans="1:31" ht="15.75" thickBot="1" x14ac:dyDescent="0.3">
      <c r="A30">
        <v>700</v>
      </c>
      <c r="B30">
        <v>4975</v>
      </c>
      <c r="C30" s="21">
        <f t="shared" si="0"/>
        <v>4976.7880394409012</v>
      </c>
      <c r="D30" s="21">
        <f t="shared" si="1"/>
        <v>3.1970850422183821</v>
      </c>
      <c r="H30" t="s">
        <v>41</v>
      </c>
      <c r="I30">
        <v>90</v>
      </c>
      <c r="J30" t="s">
        <v>47</v>
      </c>
      <c r="K30" t="s">
        <v>51</v>
      </c>
    </row>
    <row r="31" spans="1:31" ht="27" thickBot="1" x14ac:dyDescent="0.45">
      <c r="A31">
        <v>800</v>
      </c>
      <c r="B31" s="21">
        <v>4950</v>
      </c>
      <c r="C31" s="21">
        <f t="shared" si="0"/>
        <v>4949.8019290656675</v>
      </c>
      <c r="D31" s="21">
        <f t="shared" si="1"/>
        <v>3.9232095027335018E-2</v>
      </c>
      <c r="H31">
        <v>400</v>
      </c>
      <c r="I31">
        <v>300</v>
      </c>
      <c r="J31">
        <v>275</v>
      </c>
      <c r="K31">
        <v>400</v>
      </c>
      <c r="Q31" s="48" t="s">
        <v>91</v>
      </c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1" ht="15.75" thickBot="1" x14ac:dyDescent="0.3">
      <c r="A32" s="21">
        <v>900</v>
      </c>
      <c r="B32">
        <v>4920</v>
      </c>
      <c r="C32" s="21">
        <f t="shared" si="0"/>
        <v>4918.0590039737353</v>
      </c>
      <c r="D32" s="21">
        <f t="shared" si="1"/>
        <v>3.7674655739751866</v>
      </c>
      <c r="H32">
        <v>600</v>
      </c>
      <c r="I32">
        <v>255</v>
      </c>
      <c r="J32">
        <v>238</v>
      </c>
      <c r="K32">
        <v>345</v>
      </c>
      <c r="Q32" s="41" t="s">
        <v>92</v>
      </c>
      <c r="R32" s="42"/>
      <c r="S32" s="42"/>
      <c r="T32" s="42"/>
      <c r="U32" s="43"/>
      <c r="V32" s="41" t="s">
        <v>95</v>
      </c>
      <c r="W32" s="42"/>
      <c r="X32" s="42"/>
      <c r="Y32" s="42"/>
      <c r="Z32" s="43"/>
      <c r="AA32" s="41" t="s">
        <v>96</v>
      </c>
      <c r="AB32" s="42"/>
      <c r="AC32" s="42"/>
      <c r="AD32" s="42"/>
      <c r="AE32" s="43"/>
    </row>
    <row r="33" spans="1:32" x14ac:dyDescent="0.25">
      <c r="A33">
        <v>1000</v>
      </c>
      <c r="B33">
        <v>4880</v>
      </c>
      <c r="C33" s="21">
        <f t="shared" si="0"/>
        <v>4881.5592641651047</v>
      </c>
      <c r="D33" s="21">
        <f t="shared" si="1"/>
        <v>2.4313047365795031</v>
      </c>
      <c r="H33">
        <v>800</v>
      </c>
      <c r="I33">
        <v>210</v>
      </c>
      <c r="J33">
        <v>190</v>
      </c>
      <c r="K33">
        <v>290</v>
      </c>
      <c r="L33">
        <f>INDEX(LINEST(T34:T37,S34:S37),1)</f>
        <v>-0.28749999999999998</v>
      </c>
      <c r="Q33" s="44" t="s">
        <v>41</v>
      </c>
      <c r="R33" s="45" t="s">
        <v>94</v>
      </c>
      <c r="S33" s="45" t="s">
        <v>41</v>
      </c>
      <c r="T33" s="45" t="s">
        <v>97</v>
      </c>
      <c r="U33" s="46" t="s">
        <v>37</v>
      </c>
      <c r="V33" s="44" t="s">
        <v>41</v>
      </c>
      <c r="W33" s="45" t="s">
        <v>94</v>
      </c>
      <c r="X33" s="45" t="s">
        <v>41</v>
      </c>
      <c r="Y33" s="45" t="s">
        <v>97</v>
      </c>
      <c r="Z33" s="46" t="s">
        <v>37</v>
      </c>
      <c r="AA33" s="44" t="s">
        <v>41</v>
      </c>
      <c r="AB33" s="45" t="s">
        <v>93</v>
      </c>
      <c r="AC33" s="45" t="s">
        <v>41</v>
      </c>
      <c r="AD33" s="45" t="s">
        <v>94</v>
      </c>
      <c r="AE33" s="46" t="s">
        <v>37</v>
      </c>
    </row>
    <row r="34" spans="1:32" x14ac:dyDescent="0.25">
      <c r="D34">
        <f>SUM(D27:D33)/7</f>
        <v>1.8930754314882177</v>
      </c>
      <c r="H34">
        <v>1000</v>
      </c>
      <c r="I34">
        <v>160</v>
      </c>
      <c r="J34">
        <v>145</v>
      </c>
      <c r="K34">
        <v>240</v>
      </c>
      <c r="L34">
        <f>INDEX(LINEST(T34:T37,S34:S37),2)</f>
        <v>2025</v>
      </c>
      <c r="Q34" s="35">
        <v>250</v>
      </c>
      <c r="R34" s="36">
        <v>1950</v>
      </c>
      <c r="S34" s="36">
        <v>0</v>
      </c>
      <c r="T34" s="36">
        <v>2200</v>
      </c>
      <c r="U34" s="37">
        <v>250</v>
      </c>
      <c r="V34" s="35">
        <v>250</v>
      </c>
      <c r="W34" s="36">
        <v>2350</v>
      </c>
      <c r="X34" s="36">
        <v>0</v>
      </c>
      <c r="Y34" s="36">
        <v>2500</v>
      </c>
      <c r="Z34" s="37">
        <v>300</v>
      </c>
      <c r="AA34" s="36">
        <v>0</v>
      </c>
      <c r="AB34" s="36">
        <v>4000</v>
      </c>
      <c r="AC34" s="35">
        <v>250</v>
      </c>
      <c r="AD34" s="36">
        <v>3750</v>
      </c>
      <c r="AE34" s="37">
        <v>500</v>
      </c>
    </row>
    <row r="35" spans="1:32" x14ac:dyDescent="0.25">
      <c r="Q35" s="35">
        <v>500</v>
      </c>
      <c r="R35" s="36">
        <v>1800</v>
      </c>
      <c r="S35" s="36">
        <v>2000</v>
      </c>
      <c r="T35" s="36">
        <v>1250</v>
      </c>
      <c r="U35" s="37"/>
      <c r="V35" s="35">
        <v>500</v>
      </c>
      <c r="W35" s="36">
        <v>2200</v>
      </c>
      <c r="X35" s="36">
        <v>2000</v>
      </c>
      <c r="Y35" s="36">
        <v>1500</v>
      </c>
      <c r="Z35" s="37"/>
      <c r="AA35" s="36">
        <v>2000</v>
      </c>
      <c r="AB35" s="36">
        <v>2450</v>
      </c>
      <c r="AC35" s="35">
        <v>500</v>
      </c>
      <c r="AD35" s="36">
        <v>3500</v>
      </c>
      <c r="AE35" s="37"/>
    </row>
    <row r="36" spans="1:32" x14ac:dyDescent="0.25">
      <c r="Q36" s="35">
        <v>750</v>
      </c>
      <c r="R36" s="36">
        <v>1650</v>
      </c>
      <c r="S36" s="36">
        <v>4000</v>
      </c>
      <c r="T36" s="36">
        <v>750</v>
      </c>
      <c r="U36" s="37"/>
      <c r="V36" s="35">
        <v>750</v>
      </c>
      <c r="W36" s="36">
        <v>2025</v>
      </c>
      <c r="X36" s="36">
        <v>4000</v>
      </c>
      <c r="Y36" s="36">
        <v>950</v>
      </c>
      <c r="Z36" s="37"/>
      <c r="AA36" s="36">
        <v>4000</v>
      </c>
      <c r="AB36" s="36">
        <v>1675</v>
      </c>
      <c r="AC36" s="35">
        <v>750</v>
      </c>
      <c r="AD36" s="36">
        <v>3250</v>
      </c>
      <c r="AE36" s="37"/>
    </row>
    <row r="37" spans="1:32" ht="15.75" thickBot="1" x14ac:dyDescent="0.3">
      <c r="Q37" s="38">
        <v>1000</v>
      </c>
      <c r="R37" s="39">
        <v>1500</v>
      </c>
      <c r="S37" s="39">
        <v>6000</v>
      </c>
      <c r="T37" s="39">
        <v>450</v>
      </c>
      <c r="U37" s="40"/>
      <c r="V37" s="38">
        <v>1000</v>
      </c>
      <c r="W37" s="39">
        <v>1850</v>
      </c>
      <c r="X37" s="39">
        <v>6000</v>
      </c>
      <c r="Y37" s="39">
        <v>700</v>
      </c>
      <c r="Z37" s="40"/>
      <c r="AA37" s="39">
        <v>6000</v>
      </c>
      <c r="AB37" s="39">
        <v>1225</v>
      </c>
      <c r="AC37" s="38">
        <v>1000</v>
      </c>
      <c r="AD37" s="39">
        <v>3000</v>
      </c>
      <c r="AE37" s="40"/>
    </row>
    <row r="38" spans="1:32" x14ac:dyDescent="0.25">
      <c r="Q38" s="36"/>
      <c r="R38" s="36"/>
      <c r="S38" s="36"/>
      <c r="T38" s="36"/>
      <c r="U38" s="36"/>
      <c r="V38" s="36"/>
      <c r="W38" s="36"/>
      <c r="X38" s="36"/>
      <c r="Y38" s="36"/>
      <c r="Z38" s="36"/>
      <c r="AB38" s="36"/>
      <c r="AC38" s="36"/>
      <c r="AD38" s="36"/>
      <c r="AE38" s="36"/>
      <c r="AF38" s="47"/>
    </row>
    <row r="39" spans="1:32" x14ac:dyDescent="0.25"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47"/>
    </row>
    <row r="40" spans="1:32" x14ac:dyDescent="0.25"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47"/>
    </row>
    <row r="41" spans="1:32" x14ac:dyDescent="0.25"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47"/>
    </row>
    <row r="42" spans="1:32" x14ac:dyDescent="0.25">
      <c r="K42">
        <v>7320</v>
      </c>
      <c r="L42">
        <v>7420</v>
      </c>
      <c r="M42">
        <v>7920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47"/>
    </row>
    <row r="43" spans="1:32" x14ac:dyDescent="0.25">
      <c r="J43">
        <v>0</v>
      </c>
      <c r="K43" s="50">
        <f>$K$48*J43^2-0.53125*J43+2187.5</f>
        <v>2187.5</v>
      </c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47"/>
    </row>
    <row r="44" spans="1:32" x14ac:dyDescent="0.25">
      <c r="J44">
        <v>2000</v>
      </c>
      <c r="K44" s="50">
        <f t="shared" ref="K44:K46" si="2">$K$48*J44^2-0.53125*J44+2187.5</f>
        <v>1287.5</v>
      </c>
      <c r="L44" s="21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47"/>
    </row>
    <row r="45" spans="1:32" x14ac:dyDescent="0.25">
      <c r="J45">
        <v>4000</v>
      </c>
      <c r="K45" s="50">
        <f t="shared" si="2"/>
        <v>712.49999999999977</v>
      </c>
      <c r="L45" s="21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47"/>
    </row>
    <row r="46" spans="1:32" x14ac:dyDescent="0.25">
      <c r="J46">
        <v>6000</v>
      </c>
      <c r="K46" s="50">
        <f t="shared" si="2"/>
        <v>462.49999999999955</v>
      </c>
      <c r="L46" s="21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47"/>
    </row>
    <row r="47" spans="1:32" x14ac:dyDescent="0.25"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47"/>
    </row>
    <row r="48" spans="1:32" x14ac:dyDescent="0.25">
      <c r="K48" s="50">
        <f>INDEX(LINEST(the_polar1,the_h2^{1,2}),1)</f>
        <v>4.0624999999999985E-5</v>
      </c>
      <c r="L48" s="50">
        <f>INDEX(LINEST(the_polar1,the_h2^{1,2}),2)</f>
        <v>-0.53124999999999989</v>
      </c>
      <c r="M48" s="50">
        <f>INDEX(LINEST(the_polar1,the_h2^{1,2}),3)</f>
        <v>2187.5</v>
      </c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47"/>
    </row>
    <row r="49" spans="11:32" x14ac:dyDescent="0.25">
      <c r="K49" s="50">
        <f>INDEX(LINEST(the_polar2,the_h2^{1,2}),1)</f>
        <v>4.6875000000000008E-5</v>
      </c>
      <c r="L49" s="50">
        <f>INDEX(LINEST(the_polar2,the_h2^{1,2}),2)</f>
        <v>-0.5787500000000001</v>
      </c>
      <c r="M49" s="50">
        <f>INDEX(LINEST(the_polar2,the_h2^{1,2}),3)</f>
        <v>2492.5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47"/>
    </row>
    <row r="50" spans="11:32" x14ac:dyDescent="0.25">
      <c r="K50" s="50">
        <f>INDEX(LINEST(the_polar3,the_h2^{1,2}),1)</f>
        <v>6.8749999999999936E-5</v>
      </c>
      <c r="L50" s="50">
        <f>INDEX(LINEST(the_polar3,the_h2^{1,2}),2)</f>
        <v>-0.86749999999999972</v>
      </c>
      <c r="M50" s="50">
        <f>INDEX(LINEST(the_polar3,the_h2^{1,2}),3)</f>
        <v>3977.5</v>
      </c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47"/>
    </row>
    <row r="51" spans="11:32" x14ac:dyDescent="0.25"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47"/>
    </row>
    <row r="52" spans="11:32" x14ac:dyDescent="0.25"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47"/>
    </row>
    <row r="53" spans="11:32" x14ac:dyDescent="0.25"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47"/>
    </row>
    <row r="54" spans="11:32" x14ac:dyDescent="0.25"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47"/>
    </row>
    <row r="55" spans="11:32" x14ac:dyDescent="0.25"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47"/>
    </row>
  </sheetData>
  <mergeCells count="6">
    <mergeCell ref="V5:Z5"/>
    <mergeCell ref="A12:B12"/>
    <mergeCell ref="Q32:U32"/>
    <mergeCell ref="V32:Z32"/>
    <mergeCell ref="AA32:AE32"/>
    <mergeCell ref="Q31:AE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5" zoomScaleNormal="85" workbookViewId="0">
      <selection activeCell="J2" sqref="J2:J24"/>
    </sheetView>
  </sheetViews>
  <sheetFormatPr defaultRowHeight="15" x14ac:dyDescent="0.25"/>
  <cols>
    <col min="1" max="1" width="23.140625" bestFit="1" customWidth="1"/>
    <col min="2" max="4" width="12.5703125" style="21" customWidth="1"/>
    <col min="5" max="5" width="5.85546875" style="21" bestFit="1" customWidth="1"/>
    <col min="6" max="6" width="19.28515625" bestFit="1" customWidth="1"/>
    <col min="7" max="7" width="8.7109375" bestFit="1" customWidth="1"/>
    <col min="8" max="8" width="16.28515625" bestFit="1" customWidth="1"/>
    <col min="9" max="9" width="18.28515625" bestFit="1" customWidth="1"/>
    <col min="10" max="10" width="9.140625" style="21"/>
  </cols>
  <sheetData>
    <row r="1" spans="1:9" x14ac:dyDescent="0.25">
      <c r="A1" t="s">
        <v>55</v>
      </c>
      <c r="B1" s="21" t="s">
        <v>59</v>
      </c>
      <c r="C1" s="21" t="s">
        <v>2</v>
      </c>
      <c r="D1" s="21" t="s">
        <v>3</v>
      </c>
      <c r="E1" s="21" t="s">
        <v>60</v>
      </c>
      <c r="F1" t="s">
        <v>56</v>
      </c>
      <c r="G1" t="s">
        <v>57</v>
      </c>
      <c r="H1" t="s">
        <v>58</v>
      </c>
      <c r="I1" t="s">
        <v>78</v>
      </c>
    </row>
    <row r="2" spans="1:9" x14ac:dyDescent="0.25">
      <c r="A2" t="s">
        <v>79</v>
      </c>
      <c r="B2" s="21" t="s">
        <v>61</v>
      </c>
      <c r="C2" s="21">
        <v>36000</v>
      </c>
      <c r="D2" s="21">
        <v>0</v>
      </c>
      <c r="E2" s="21" t="s">
        <v>85</v>
      </c>
      <c r="F2" s="27">
        <v>0.99</v>
      </c>
      <c r="G2" s="28">
        <f>2*PI()*SQRT((6378000+1000*C2)^3/398600000000000)/60</f>
        <v>1447.0070789305989</v>
      </c>
      <c r="H2">
        <f>D2+23.44</f>
        <v>23.44</v>
      </c>
      <c r="I2" s="28">
        <v>4048.06</v>
      </c>
    </row>
    <row r="3" spans="1:9" x14ac:dyDescent="0.25">
      <c r="A3" t="s">
        <v>83</v>
      </c>
      <c r="B3" s="21" t="s">
        <v>30</v>
      </c>
      <c r="C3" s="21">
        <v>275</v>
      </c>
      <c r="D3" s="21">
        <v>90</v>
      </c>
      <c r="E3" s="21" t="s">
        <v>85</v>
      </c>
      <c r="F3" s="27">
        <v>0.65</v>
      </c>
      <c r="G3" s="28">
        <f t="shared" ref="G3:G21" si="0">2*PI()*SQRT((6378000+1000*C3)^3/398600000000000)/60</f>
        <v>90.009066164655692</v>
      </c>
      <c r="H3" s="21">
        <f t="shared" ref="H3:H24" si="1">D3+23.44</f>
        <v>113.44</v>
      </c>
      <c r="I3" s="28">
        <v>2200</v>
      </c>
    </row>
    <row r="4" spans="1:9" x14ac:dyDescent="0.25">
      <c r="A4" t="s">
        <v>80</v>
      </c>
      <c r="B4" s="21" t="s">
        <v>30</v>
      </c>
      <c r="C4" s="21">
        <v>400</v>
      </c>
      <c r="D4" s="21">
        <v>90</v>
      </c>
      <c r="E4" s="21" t="s">
        <v>85</v>
      </c>
      <c r="F4" s="27">
        <v>0.68</v>
      </c>
      <c r="G4" s="28">
        <f t="shared" si="0"/>
        <v>92.557649577114574</v>
      </c>
      <c r="H4" s="21">
        <f t="shared" si="1"/>
        <v>113.44</v>
      </c>
      <c r="I4" s="28">
        <v>2145.3040000000001</v>
      </c>
    </row>
    <row r="5" spans="1:9" x14ac:dyDescent="0.25">
      <c r="A5" s="21" t="s">
        <v>81</v>
      </c>
      <c r="B5" s="21" t="s">
        <v>30</v>
      </c>
      <c r="C5" s="21">
        <v>600</v>
      </c>
      <c r="D5" s="21">
        <v>90</v>
      </c>
      <c r="E5" s="21" t="s">
        <v>85</v>
      </c>
      <c r="F5" s="27">
        <v>0.73</v>
      </c>
      <c r="G5" s="28">
        <f t="shared" si="0"/>
        <v>96.68440267460123</v>
      </c>
      <c r="H5" s="21">
        <f t="shared" si="1"/>
        <v>113.44</v>
      </c>
      <c r="I5" s="28">
        <v>2109.9589999999998</v>
      </c>
    </row>
    <row r="6" spans="1:9" x14ac:dyDescent="0.25">
      <c r="A6" s="21" t="s">
        <v>82</v>
      </c>
      <c r="B6" s="21" t="s">
        <v>30</v>
      </c>
      <c r="C6" s="21">
        <v>800</v>
      </c>
      <c r="D6" s="21">
        <v>90</v>
      </c>
      <c r="E6" s="21" t="s">
        <v>85</v>
      </c>
      <c r="F6" s="27">
        <v>0.77</v>
      </c>
      <c r="G6" s="28">
        <f t="shared" si="0"/>
        <v>100.87072720485494</v>
      </c>
      <c r="H6" s="21">
        <f t="shared" si="1"/>
        <v>113.44</v>
      </c>
      <c r="I6" s="28">
        <v>2089.5239999999999</v>
      </c>
    </row>
    <row r="7" spans="1:9" x14ac:dyDescent="0.25">
      <c r="A7" t="s">
        <v>62</v>
      </c>
      <c r="B7" s="21" t="s">
        <v>47</v>
      </c>
      <c r="C7" s="21">
        <v>400</v>
      </c>
      <c r="D7" s="21">
        <v>97.02</v>
      </c>
      <c r="E7" s="21" t="s">
        <v>71</v>
      </c>
      <c r="F7" s="27">
        <v>0.89</v>
      </c>
      <c r="G7" s="28">
        <f t="shared" si="0"/>
        <v>92.557649577114574</v>
      </c>
      <c r="H7" s="21">
        <f t="shared" si="1"/>
        <v>120.46</v>
      </c>
      <c r="I7" s="28">
        <v>1452.74</v>
      </c>
    </row>
    <row r="8" spans="1:9" x14ac:dyDescent="0.25">
      <c r="A8" s="21" t="s">
        <v>63</v>
      </c>
      <c r="B8" s="21" t="s">
        <v>47</v>
      </c>
      <c r="C8" s="21">
        <v>400</v>
      </c>
      <c r="D8" s="21">
        <v>97.02</v>
      </c>
      <c r="E8" s="21" t="s">
        <v>72</v>
      </c>
      <c r="F8" s="27">
        <v>0.62</v>
      </c>
      <c r="G8" s="28">
        <f t="shared" si="0"/>
        <v>92.557649577114574</v>
      </c>
      <c r="H8" s="21">
        <f t="shared" si="1"/>
        <v>120.46</v>
      </c>
      <c r="I8" s="28">
        <v>2107.0680000000002</v>
      </c>
    </row>
    <row r="9" spans="1:9" s="21" customFormat="1" x14ac:dyDescent="0.25">
      <c r="A9" s="21" t="s">
        <v>74</v>
      </c>
      <c r="B9" s="21" t="s">
        <v>47</v>
      </c>
      <c r="C9" s="21">
        <v>400</v>
      </c>
      <c r="D9" s="21">
        <v>97.02</v>
      </c>
      <c r="E9" s="21" t="s">
        <v>77</v>
      </c>
      <c r="F9" s="27">
        <v>0.61</v>
      </c>
      <c r="G9" s="28">
        <f t="shared" si="0"/>
        <v>92.557649577114574</v>
      </c>
      <c r="H9" s="21">
        <f t="shared" si="1"/>
        <v>120.46</v>
      </c>
      <c r="I9" s="28">
        <v>2147.252</v>
      </c>
    </row>
    <row r="10" spans="1:9" x14ac:dyDescent="0.25">
      <c r="A10" s="21" t="s">
        <v>64</v>
      </c>
      <c r="B10" s="21" t="s">
        <v>47</v>
      </c>
      <c r="C10" s="21">
        <v>400</v>
      </c>
      <c r="D10" s="21">
        <v>97.02</v>
      </c>
      <c r="E10" s="21" t="s">
        <v>73</v>
      </c>
      <c r="F10" s="27">
        <v>0.62</v>
      </c>
      <c r="G10" s="28">
        <f t="shared" si="0"/>
        <v>92.557649577114574</v>
      </c>
      <c r="H10" s="21">
        <f t="shared" si="1"/>
        <v>120.46</v>
      </c>
      <c r="I10" s="28">
        <v>2118.4160000000002</v>
      </c>
    </row>
    <row r="11" spans="1:9" x14ac:dyDescent="0.25">
      <c r="A11" s="21" t="s">
        <v>65</v>
      </c>
      <c r="B11" s="21" t="s">
        <v>47</v>
      </c>
      <c r="C11" s="21">
        <v>600</v>
      </c>
      <c r="D11" s="21">
        <v>97.78</v>
      </c>
      <c r="E11" s="21" t="s">
        <v>71</v>
      </c>
      <c r="F11" s="27">
        <v>0.93</v>
      </c>
      <c r="G11" s="28">
        <f t="shared" si="0"/>
        <v>96.68440267460123</v>
      </c>
      <c r="H11" s="21">
        <f t="shared" si="1"/>
        <v>121.22</v>
      </c>
      <c r="I11" s="28">
        <v>1199.355</v>
      </c>
    </row>
    <row r="12" spans="1:9" x14ac:dyDescent="0.25">
      <c r="A12" s="21" t="s">
        <v>66</v>
      </c>
      <c r="B12" s="21" t="s">
        <v>47</v>
      </c>
      <c r="C12" s="21">
        <v>600</v>
      </c>
      <c r="D12" s="21">
        <v>97.78</v>
      </c>
      <c r="E12" s="21" t="s">
        <v>72</v>
      </c>
      <c r="F12" s="27">
        <v>0.65</v>
      </c>
      <c r="G12" s="28">
        <f t="shared" si="0"/>
        <v>96.68440267460123</v>
      </c>
      <c r="H12" s="21">
        <f t="shared" si="1"/>
        <v>121.22</v>
      </c>
      <c r="I12" s="28">
        <v>2061.598</v>
      </c>
    </row>
    <row r="13" spans="1:9" s="21" customFormat="1" x14ac:dyDescent="0.25">
      <c r="A13" s="21" t="s">
        <v>75</v>
      </c>
      <c r="B13" s="21" t="s">
        <v>47</v>
      </c>
      <c r="C13" s="21">
        <v>600</v>
      </c>
      <c r="D13" s="21">
        <v>97.78</v>
      </c>
      <c r="E13" s="21" t="s">
        <v>77</v>
      </c>
      <c r="F13" s="27">
        <v>0.64</v>
      </c>
      <c r="G13" s="28">
        <f t="shared" si="0"/>
        <v>96.68440267460123</v>
      </c>
      <c r="H13" s="21">
        <f t="shared" si="1"/>
        <v>121.22</v>
      </c>
      <c r="I13" s="28">
        <v>2111.4720000000002</v>
      </c>
    </row>
    <row r="14" spans="1:9" x14ac:dyDescent="0.25">
      <c r="A14" s="21" t="s">
        <v>67</v>
      </c>
      <c r="B14" s="21" t="s">
        <v>47</v>
      </c>
      <c r="C14" s="21">
        <v>600</v>
      </c>
      <c r="D14" s="21">
        <v>97.78</v>
      </c>
      <c r="E14" s="21" t="s">
        <v>73</v>
      </c>
      <c r="F14" s="27">
        <v>0.65</v>
      </c>
      <c r="G14" s="28">
        <f t="shared" si="0"/>
        <v>96.68440267460123</v>
      </c>
      <c r="H14" s="21">
        <f t="shared" si="1"/>
        <v>121.22</v>
      </c>
      <c r="I14" s="28">
        <v>2075.9029999999998</v>
      </c>
    </row>
    <row r="15" spans="1:9" x14ac:dyDescent="0.25">
      <c r="A15" s="21" t="s">
        <v>68</v>
      </c>
      <c r="B15" s="21" t="s">
        <v>47</v>
      </c>
      <c r="C15" s="21">
        <v>800</v>
      </c>
      <c r="D15" s="21">
        <v>98.6</v>
      </c>
      <c r="E15" s="21" t="s">
        <v>71</v>
      </c>
      <c r="F15" s="27">
        <v>0.95</v>
      </c>
      <c r="G15" s="28">
        <f t="shared" si="0"/>
        <v>100.87072720485494</v>
      </c>
      <c r="H15" s="21">
        <f t="shared" si="1"/>
        <v>122.03999999999999</v>
      </c>
      <c r="I15" s="28">
        <v>959.19399999999996</v>
      </c>
    </row>
    <row r="16" spans="1:9" x14ac:dyDescent="0.25">
      <c r="A16" s="21" t="s">
        <v>69</v>
      </c>
      <c r="B16" s="21" t="s">
        <v>47</v>
      </c>
      <c r="C16" s="21">
        <v>800</v>
      </c>
      <c r="D16" s="21">
        <v>98.6</v>
      </c>
      <c r="E16" s="21" t="s">
        <v>72</v>
      </c>
      <c r="F16" s="27">
        <v>0.67</v>
      </c>
      <c r="G16" s="28">
        <f t="shared" si="0"/>
        <v>100.87072720485494</v>
      </c>
      <c r="H16" s="21">
        <f t="shared" si="1"/>
        <v>122.03999999999999</v>
      </c>
      <c r="I16" s="28">
        <v>2032.5360000000001</v>
      </c>
    </row>
    <row r="17" spans="1:9" s="21" customFormat="1" x14ac:dyDescent="0.25">
      <c r="A17" s="21" t="s">
        <v>76</v>
      </c>
      <c r="B17" s="21" t="s">
        <v>47</v>
      </c>
      <c r="C17" s="21">
        <v>800</v>
      </c>
      <c r="D17" s="21">
        <v>98.6</v>
      </c>
      <c r="E17" s="21" t="s">
        <v>77</v>
      </c>
      <c r="F17" s="27">
        <v>0.66</v>
      </c>
      <c r="G17" s="28">
        <f t="shared" si="0"/>
        <v>100.87072720485494</v>
      </c>
      <c r="H17" s="21">
        <f t="shared" si="1"/>
        <v>122.03999999999999</v>
      </c>
      <c r="I17" s="28">
        <v>2090.9459999999999</v>
      </c>
    </row>
    <row r="18" spans="1:9" x14ac:dyDescent="0.25">
      <c r="A18" s="21" t="s">
        <v>70</v>
      </c>
      <c r="B18" s="21" t="s">
        <v>47</v>
      </c>
      <c r="C18" s="21">
        <v>800</v>
      </c>
      <c r="D18" s="21">
        <v>98.6</v>
      </c>
      <c r="E18" s="21" t="s">
        <v>73</v>
      </c>
      <c r="F18" s="27">
        <v>0.67</v>
      </c>
      <c r="G18" s="28">
        <f t="shared" si="0"/>
        <v>100.87072720485494</v>
      </c>
      <c r="H18" s="21">
        <f t="shared" si="1"/>
        <v>122.03999999999999</v>
      </c>
      <c r="I18" s="28">
        <v>2049.489</v>
      </c>
    </row>
    <row r="19" spans="1:9" s="21" customFormat="1" x14ac:dyDescent="0.25">
      <c r="A19" s="21" t="s">
        <v>84</v>
      </c>
      <c r="B19" s="21" t="s">
        <v>30</v>
      </c>
      <c r="C19" s="21">
        <v>260</v>
      </c>
      <c r="D19" s="21">
        <v>0</v>
      </c>
      <c r="E19" s="21" t="s">
        <v>85</v>
      </c>
      <c r="F19" s="27">
        <v>0.34</v>
      </c>
      <c r="G19" s="28">
        <f t="shared" si="0"/>
        <v>89.704833180732791</v>
      </c>
      <c r="H19" s="21">
        <f t="shared" si="1"/>
        <v>23.44</v>
      </c>
      <c r="I19" s="28">
        <v>5000</v>
      </c>
    </row>
    <row r="20" spans="1:9" x14ac:dyDescent="0.25">
      <c r="A20" t="s">
        <v>86</v>
      </c>
      <c r="B20" s="21" t="s">
        <v>30</v>
      </c>
      <c r="C20" s="21">
        <v>1000</v>
      </c>
      <c r="D20" s="21">
        <v>66</v>
      </c>
      <c r="E20" s="21" t="s">
        <v>85</v>
      </c>
      <c r="F20" s="27">
        <v>0.75</v>
      </c>
      <c r="G20" s="28">
        <f t="shared" si="0"/>
        <v>105.11578722228764</v>
      </c>
      <c r="H20" s="21">
        <f t="shared" si="1"/>
        <v>89.44</v>
      </c>
      <c r="I20" s="28">
        <v>1000</v>
      </c>
    </row>
    <row r="21" spans="1:9" x14ac:dyDescent="0.25">
      <c r="A21" s="21" t="s">
        <v>87</v>
      </c>
      <c r="B21" s="21" t="s">
        <v>30</v>
      </c>
      <c r="C21" s="21">
        <v>1300</v>
      </c>
      <c r="D21" s="21">
        <v>66</v>
      </c>
      <c r="E21" s="21" t="s">
        <v>85</v>
      </c>
      <c r="F21" s="27">
        <v>0.75</v>
      </c>
      <c r="G21" s="28">
        <f t="shared" si="0"/>
        <v>111.59176134491821</v>
      </c>
      <c r="H21" s="21">
        <f t="shared" si="1"/>
        <v>89.44</v>
      </c>
      <c r="I21" s="28">
        <v>1000</v>
      </c>
    </row>
    <row r="22" spans="1:9" x14ac:dyDescent="0.25">
      <c r="A22" s="29" t="s">
        <v>88</v>
      </c>
      <c r="B22" s="29" t="s">
        <v>30</v>
      </c>
      <c r="C22" s="29">
        <v>600</v>
      </c>
      <c r="D22" s="29">
        <v>66</v>
      </c>
      <c r="E22" s="29" t="s">
        <v>85</v>
      </c>
      <c r="F22" s="30">
        <v>0.7</v>
      </c>
      <c r="G22" s="29">
        <v>97</v>
      </c>
      <c r="H22" s="21">
        <f t="shared" si="1"/>
        <v>89.44</v>
      </c>
      <c r="I22" s="29">
        <v>2110</v>
      </c>
    </row>
    <row r="23" spans="1:9" x14ac:dyDescent="0.25">
      <c r="A23" s="29" t="s">
        <v>89</v>
      </c>
      <c r="B23" s="29" t="s">
        <v>47</v>
      </c>
      <c r="C23" s="29">
        <v>1000</v>
      </c>
      <c r="D23" s="29">
        <v>99</v>
      </c>
      <c r="E23" s="29" t="s">
        <v>85</v>
      </c>
      <c r="F23" s="31">
        <v>0.75</v>
      </c>
      <c r="G23" s="32">
        <f t="shared" ref="G23" si="2">2*PI()*SQRT((6378000+1000*C23)^3/398600000000000)/60</f>
        <v>105.11578722228764</v>
      </c>
      <c r="H23" s="21">
        <f t="shared" si="1"/>
        <v>122.44</v>
      </c>
      <c r="I23" s="32">
        <v>1000</v>
      </c>
    </row>
    <row r="24" spans="1:9" x14ac:dyDescent="0.25">
      <c r="A24" s="29" t="s">
        <v>90</v>
      </c>
      <c r="B24" s="29" t="s">
        <v>30</v>
      </c>
      <c r="C24" s="29">
        <v>600</v>
      </c>
      <c r="D24" s="29">
        <v>66</v>
      </c>
      <c r="E24" s="29" t="s">
        <v>85</v>
      </c>
      <c r="F24" s="30">
        <v>0.7</v>
      </c>
      <c r="G24" s="29">
        <v>97</v>
      </c>
      <c r="H24" s="21">
        <f t="shared" si="1"/>
        <v>89.44</v>
      </c>
      <c r="I24" s="29">
        <v>2110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Walker</vt:lpstr>
      <vt:lpstr>Iridium</vt:lpstr>
      <vt:lpstr>Launch Vehicles</vt:lpstr>
      <vt:lpstr>Power</vt:lpstr>
      <vt:lpstr>Repeat track orbits</vt:lpstr>
      <vt:lpstr>the_h1</vt:lpstr>
      <vt:lpstr>the_h2</vt:lpstr>
      <vt:lpstr>the_h3</vt:lpstr>
      <vt:lpstr>the_polar1</vt:lpstr>
      <vt:lpstr>the_polar2</vt:lpstr>
      <vt:lpstr>the_polar3</vt:lpstr>
      <vt:lpstr>the_polar4</vt:lpstr>
      <vt:lpstr>the_sso1</vt:lpstr>
      <vt:lpstr>the_sso3</vt:lpstr>
      <vt:lpstr>the_sso4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2011-06-25T17:20:46Z</dcterms:created>
  <dcterms:modified xsi:type="dcterms:W3CDTF">2012-03-27T14:50:28Z</dcterms:modified>
</cp:coreProperties>
</file>