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185" windowWidth="18945" windowHeight="1110"/>
  </bookViews>
  <sheets>
    <sheet name="Aggregation rules" sheetId="8" r:id="rId1"/>
  </sheets>
  <externalReferences>
    <externalReference r:id="rId2"/>
  </externalReferences>
  <definedNames>
    <definedName name="continuity">#REF!</definedName>
    <definedName name="importance">#REF!</definedName>
  </definedNames>
  <calcPr calcId="145621"/>
  <fileRecoveryPr repairLoad="1"/>
</workbook>
</file>

<file path=xl/calcChain.xml><?xml version="1.0" encoding="utf-8"?>
<calcChain xmlns="http://schemas.openxmlformats.org/spreadsheetml/2006/main">
  <c r="AG23" i="8" l="1"/>
  <c r="AG18" i="8"/>
  <c r="AG13" i="8"/>
  <c r="W8" i="8"/>
  <c r="I19" i="8"/>
  <c r="G18" i="8"/>
  <c r="V8" i="8" s="1"/>
  <c r="M13" i="8"/>
  <c r="M8" i="8"/>
  <c r="I35" i="8"/>
  <c r="I34" i="8"/>
  <c r="I33" i="8"/>
  <c r="I32" i="8"/>
  <c r="I31" i="8"/>
  <c r="I23" i="8"/>
  <c r="I26" i="8"/>
  <c r="I25" i="8"/>
  <c r="I24" i="8"/>
  <c r="I7" i="8"/>
  <c r="G6" i="8"/>
  <c r="L13" i="8" s="1"/>
  <c r="G35" i="8"/>
  <c r="AF23" i="8" s="1"/>
  <c r="G34" i="8"/>
  <c r="AF18" i="8" s="1"/>
  <c r="G33" i="8"/>
  <c r="AF13" i="8" s="1"/>
  <c r="G5" i="8"/>
  <c r="L8" i="8" s="1"/>
  <c r="AG8" i="8" l="1"/>
  <c r="AG3" i="8"/>
  <c r="AC6" i="8"/>
  <c r="AC5" i="8"/>
  <c r="AB19" i="8"/>
  <c r="AB14" i="8"/>
  <c r="AB9" i="8"/>
  <c r="AB3" i="8"/>
  <c r="W3" i="8"/>
  <c r="I27" i="8"/>
  <c r="G32" i="8"/>
  <c r="AF8" i="8" s="1"/>
  <c r="G31" i="8"/>
  <c r="AF3" i="8" s="1"/>
  <c r="F29" i="8"/>
  <c r="AE2" i="8" s="1"/>
  <c r="G24" i="8"/>
  <c r="AA9" i="8" s="1"/>
  <c r="G25" i="8"/>
  <c r="AA14" i="8" s="1"/>
  <c r="G26" i="8"/>
  <c r="AA19" i="8" s="1"/>
  <c r="G23" i="8"/>
  <c r="AA3" i="8" s="1"/>
  <c r="F21" i="8"/>
  <c r="Z2" i="8" s="1"/>
  <c r="G17" i="8"/>
  <c r="V3" i="8" s="1"/>
  <c r="F15" i="8"/>
  <c r="U2" i="8" s="1"/>
  <c r="R9" i="8"/>
  <c r="R3" i="8"/>
  <c r="G12" i="8"/>
  <c r="Q9" i="8" s="1"/>
  <c r="G11" i="8"/>
  <c r="Q3" i="8" s="1"/>
  <c r="F9" i="8"/>
  <c r="P2" i="8" s="1"/>
  <c r="F2" i="8"/>
  <c r="K2" i="8" s="1"/>
  <c r="I13" i="8"/>
  <c r="N6" i="8"/>
  <c r="G4" i="8"/>
  <c r="L3" i="8" s="1"/>
  <c r="D8" i="8"/>
  <c r="M3" i="8"/>
  <c r="X11" i="8" l="1"/>
  <c r="X6" i="8"/>
  <c r="AH21" i="8"/>
  <c r="AH26" i="8"/>
  <c r="AH16" i="8"/>
  <c r="AH11" i="8"/>
  <c r="AH6" i="8"/>
  <c r="AC7" i="8"/>
  <c r="AC12" i="8"/>
  <c r="AF5" i="8"/>
  <c r="AF20" i="8"/>
  <c r="AF10" i="8"/>
  <c r="AF25" i="8"/>
  <c r="AF15" i="8"/>
  <c r="AC22" i="8"/>
  <c r="AA16" i="8"/>
  <c r="AA6" i="8"/>
  <c r="AA5" i="8"/>
  <c r="AA21" i="8"/>
  <c r="AA11" i="8"/>
  <c r="AC17" i="8"/>
  <c r="L5" i="8"/>
  <c r="L10" i="8"/>
  <c r="L15" i="8"/>
  <c r="I36" i="8"/>
  <c r="V5" i="8"/>
  <c r="V10" i="8"/>
  <c r="S13" i="8"/>
  <c r="S7" i="8"/>
  <c r="Q6" i="8"/>
  <c r="Q5" i="8"/>
  <c r="Q11" i="8"/>
  <c r="Q12" i="8"/>
  <c r="N11" i="8"/>
  <c r="N16" i="8"/>
</calcChain>
</file>

<file path=xl/sharedStrings.xml><?xml version="1.0" encoding="utf-8"?>
<sst xmlns="http://schemas.openxmlformats.org/spreadsheetml/2006/main" count="157" uniqueCount="52">
  <si>
    <t>Objective</t>
  </si>
  <si>
    <t>Subobjective</t>
  </si>
  <si>
    <t>Ocean surface wind speed</t>
  </si>
  <si>
    <t>Snow and cold land processes</t>
  </si>
  <si>
    <t>Soil Moisture</t>
  </si>
  <si>
    <t>Snow cover</t>
  </si>
  <si>
    <t>Sea ice cover</t>
  </si>
  <si>
    <t>Flood monitoring</t>
  </si>
  <si>
    <t>Heat Stress and Drought</t>
  </si>
  <si>
    <t>Soil moisture</t>
  </si>
  <si>
    <t>Id</t>
  </si>
  <si>
    <t>Description</t>
  </si>
  <si>
    <t>Weight</t>
  </si>
  <si>
    <t>Objective 1</t>
  </si>
  <si>
    <t>Objective 2</t>
  </si>
  <si>
    <t>Objective 3</t>
  </si>
  <si>
    <t>Objective 4</t>
  </si>
  <si>
    <t>Objective 5</t>
  </si>
  <si>
    <t>Panel</t>
  </si>
  <si>
    <t>Weather</t>
  </si>
  <si>
    <t>Climate</t>
  </si>
  <si>
    <t>Water</t>
  </si>
  <si>
    <t>Human health</t>
  </si>
  <si>
    <t>ECO</t>
  </si>
  <si>
    <t>Land and Ecosystems</t>
  </si>
  <si>
    <t>1st LEVEL OF STAKEHOLDER NEEDS DECOMPOSITION (PANELS)</t>
  </si>
  <si>
    <t>2nd LEVEL OF STAKEHOLDER NEEDS DECOMPOSITION (OBJECTIVES)</t>
  </si>
  <si>
    <t>3rd LEVEL OF STAKEHOLDER NEEDS DECOMPOSITION (SUBOBJECTIVES)</t>
  </si>
  <si>
    <t>Applications</t>
  </si>
  <si>
    <t>WEA</t>
  </si>
  <si>
    <t>CLI</t>
  </si>
  <si>
    <t>WAT</t>
  </si>
  <si>
    <t>HEA</t>
  </si>
  <si>
    <t>Ecosystems</t>
  </si>
  <si>
    <t>Spread of infectious diseases</t>
  </si>
  <si>
    <t>Agriculture productivity</t>
  </si>
  <si>
    <t>Initialization of NWP models</t>
  </si>
  <si>
    <t>Boundary conditions for climate models</t>
  </si>
  <si>
    <t>River forecast streamflow models</t>
  </si>
  <si>
    <t>River forecast flash flood models</t>
  </si>
  <si>
    <t>Net carbon flux in boreal landscapes</t>
  </si>
  <si>
    <t>Ocean thermohaline circulation</t>
  </si>
  <si>
    <t>Estimation of precipitation</t>
  </si>
  <si>
    <t>Sea Ice cover</t>
  </si>
  <si>
    <t>Wild fires prediction</t>
  </si>
  <si>
    <t>Ocean salinity</t>
  </si>
  <si>
    <t>Freeze-thaw</t>
  </si>
  <si>
    <t>Carbon net ecosystem exchange</t>
  </si>
  <si>
    <t>Freeze-thaw state</t>
  </si>
  <si>
    <t>Carbon net ecosystem exchange (L4)</t>
  </si>
  <si>
    <t>Rain rate</t>
  </si>
  <si>
    <t>Estimation of runoff-EVT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</si>
</sst>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1" applyFont="1"/>
    <xf numFmtId="0" fontId="0" fillId="0" borderId="0" xfId="0" applyFill="1"/>
    <xf numFmtId="0" fontId="0" fillId="0" borderId="0" xfId="0" applyNumberFormat="1"/>
    <xf numFmtId="0" fontId="2" fillId="0" borderId="0" xfId="0" applyFont="1"/>
    <xf numFmtId="9" fontId="2" fillId="0" borderId="0" xfId="0" applyNumberFormat="1" applyFont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/>
    <xf numFmtId="9" fontId="0" fillId="4" borderId="0" xfId="1" applyFont="1" applyFill="1"/>
    <xf numFmtId="9" fontId="0" fillId="4" borderId="0" xfId="1" applyFont="1" applyFill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9" fontId="0" fillId="0" borderId="5" xfId="1" applyFont="1" applyBorder="1"/>
    <xf numFmtId="0" fontId="0" fillId="0" borderId="0" xfId="0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Fill="1" applyBorder="1"/>
    <xf numFmtId="9" fontId="2" fillId="0" borderId="8" xfId="1" applyFont="1" applyFill="1" applyBorder="1"/>
    <xf numFmtId="9" fontId="2" fillId="4" borderId="0" xfId="0" applyNumberFormat="1" applyFont="1" applyFill="1"/>
    <xf numFmtId="9" fontId="4" fillId="0" borderId="5" xfId="1" applyFon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ridium%20Objective%20Rule%20Defin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 aggregation rules"/>
      <sheetName val="Requirement rules"/>
      <sheetName val="Iridium Objective Rule Definiti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F3:I7" totalsRowShown="0">
  <autoFilter ref="F3:I7"/>
  <tableColumns count="4">
    <tableColumn id="1" name="Objective"/>
    <tableColumn id="2" name="Id"/>
    <tableColumn id="3" name="Description" dataDxfId="38"/>
    <tableColumn id="4" name="Weight" dataDxfId="37" dataCellStyle="Percent"/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id="25" name="Table242126" displayName="Table242126" ref="U9:X11" totalsRowShown="0">
  <autoFilter ref="U9:X11"/>
  <tableColumns count="4">
    <tableColumn id="1" name="Subobjective"/>
    <tableColumn id="2" name="Id" dataDxfId="23">
      <calculatedColumnFormula>CONCATENATE($L$8,"-",Table242126[[#This Row],[Subobjective]])</calculatedColumnFormula>
    </tableColumn>
    <tableColumn id="3" name="Description"/>
    <tableColumn id="4" name="Weight" dataDxfId="22" dataCellStyle="Percent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28" name="Table11429" displayName="Table11429" ref="F16:I19" totalsRowShown="0">
  <autoFilter ref="F16:I19"/>
  <tableColumns count="4">
    <tableColumn id="1" name="Objective"/>
    <tableColumn id="2" name="Id"/>
    <tableColumn id="3" name="Description" dataDxfId="21"/>
    <tableColumn id="4" name="Weight" dataDxfId="20" dataCellStyle="Percent"/>
  </tableColumns>
  <tableStyleInfo name="TableStyleMedium17" showFirstColumn="0" showLastColumn="0" showRowStripes="1" showColumnStripes="0"/>
</table>
</file>

<file path=xl/tables/table12.xml><?xml version="1.0" encoding="utf-8"?>
<table xmlns="http://schemas.openxmlformats.org/spreadsheetml/2006/main" id="29" name="Table1142930" displayName="Table1142930" ref="F22:I27" totalsRowShown="0">
  <autoFilter ref="F22:I27"/>
  <tableColumns count="4">
    <tableColumn id="1" name="Objective"/>
    <tableColumn id="2" name="Id"/>
    <tableColumn id="3" name="Description" dataDxfId="19"/>
    <tableColumn id="4" name="Weight" dataDxfId="18" dataCellStyle="Percent"/>
  </tableColumns>
  <tableStyleInfo name="TableStyleMedium17" showFirstColumn="0" showLastColumn="0" showRowStripes="1" showColumnStripes="0"/>
</table>
</file>

<file path=xl/tables/table13.xml><?xml version="1.0" encoding="utf-8"?>
<table xmlns="http://schemas.openxmlformats.org/spreadsheetml/2006/main" id="30" name="Table1142931" displayName="Table1142931" ref="F30:I36" totalsRowShown="0">
  <autoFilter ref="F30:I36"/>
  <tableColumns count="4">
    <tableColumn id="1" name="Objective"/>
    <tableColumn id="2" name="Id"/>
    <tableColumn id="3" name="Description" dataDxfId="17"/>
    <tableColumn id="4" name="Weight" dataDxfId="16" dataCellStyle="Percent"/>
  </tableColumns>
  <tableStyleInfo name="TableStyleMedium17" showFirstColumn="0" showLastColumn="0" showRowStripes="1" showColumnStripes="0"/>
</table>
</file>

<file path=xl/tables/table14.xml><?xml version="1.0" encoding="utf-8"?>
<table xmlns="http://schemas.openxmlformats.org/spreadsheetml/2006/main" id="33" name="Table234" displayName="Table234" ref="Z4:AC7" totalsRowShown="0">
  <autoFilter ref="Z4:AC7"/>
  <tableColumns count="4">
    <tableColumn id="1" name="Subobjective"/>
    <tableColumn id="2" name="Id"/>
    <tableColumn id="3" name="Description"/>
    <tableColumn id="4" name="Weight" dataDxfId="15" dataCellStyle="Percent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id="34" name="Table2435" displayName="Table2435" ref="Z10:AC12" totalsRowShown="0">
  <autoFilter ref="Z10:AC12"/>
  <tableColumns count="4">
    <tableColumn id="1" name="Subobjective"/>
    <tableColumn id="2" name="Id" dataDxfId="14">
      <calculatedColumnFormula>CONCATENATE($L$8,"-",Table2435[[#This Row],[Subobjective]])</calculatedColumnFormula>
    </tableColumn>
    <tableColumn id="3" name="Description"/>
    <tableColumn id="4" name="Weight" dataDxfId="13" dataCellStyle="Percent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35" name="Table24536" displayName="Table24536" ref="Z15:AC17" totalsRowShown="0">
  <autoFilter ref="Z15:AC17"/>
  <tableColumns count="4">
    <tableColumn id="1" name="Subobjective"/>
    <tableColumn id="2" name="Id" dataDxfId="12">
      <calculatedColumnFormula>CONCATENATE($L$13,"-",[1]!Table24[[#This Row],[Subobjective]])</calculatedColumnFormula>
    </tableColumn>
    <tableColumn id="3" name="Description"/>
    <tableColumn id="4" name="Weight" dataDxfId="11" dataCellStyle="Percent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36" name="Table245637" displayName="Table245637" ref="Z20:AC22" totalsRowShown="0">
  <autoFilter ref="Z20:AC22"/>
  <tableColumns count="4">
    <tableColumn id="1" name="Subobjective"/>
    <tableColumn id="2" name="Id" dataDxfId="10">
      <calculatedColumnFormula>CONCATENATE($L$13,"-",[1]!Table24[[#This Row],[Subobjective]])</calculatedColumnFormula>
    </tableColumn>
    <tableColumn id="3" name="Description"/>
    <tableColumn id="4" name="Weight" dataDxfId="9" dataCellStyle="Percent"/>
  </tableColumns>
  <tableStyleInfo name="TableStyleLight10" showFirstColumn="0" showLastColumn="0" showRowStripes="1" showColumnStripes="0"/>
</table>
</file>

<file path=xl/tables/table18.xml><?xml version="1.0" encoding="utf-8"?>
<table xmlns="http://schemas.openxmlformats.org/spreadsheetml/2006/main" id="40" name="Table23441" displayName="Table23441" ref="AE4:AH6" totalsRowShown="0">
  <autoFilter ref="AE4:AH6"/>
  <tableColumns count="4">
    <tableColumn id="1" name="Subobjective"/>
    <tableColumn id="2" name="Id"/>
    <tableColumn id="3" name="Description"/>
    <tableColumn id="4" name="Weight" dataDxfId="8" dataCellStyle="Percent"/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id="41" name="Table243542" displayName="Table243542" ref="AE9:AH11" totalsRowShown="0">
  <autoFilter ref="AE9:AH11"/>
  <tableColumns count="4">
    <tableColumn id="1" name="Subobjective"/>
    <tableColumn id="2" name="Id" dataDxfId="7">
      <calculatedColumnFormula>CONCATENATE($L$8,"-",Table243542[[#This Row],[Subobjective]])</calculatedColumnFormula>
    </tableColumn>
    <tableColumn id="3" name="Description"/>
    <tableColumn id="4" name="Weight" dataDxfId="6" dataCellStyle="Percen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4:N6" totalsRowShown="0">
  <autoFilter ref="K4:N6"/>
  <tableColumns count="4">
    <tableColumn id="1" name="Subobjective"/>
    <tableColumn id="2" name="Id"/>
    <tableColumn id="3" name="Description"/>
    <tableColumn id="4" name="Weight" dataDxfId="36" dataCellStyle="Percent"/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id="42" name="Table2453643" displayName="Table2453643" ref="AE14:AH16" totalsRowShown="0">
  <autoFilter ref="AE14:AH16"/>
  <tableColumns count="4">
    <tableColumn id="1" name="Subobjective"/>
    <tableColumn id="2" name="Id" dataDxfId="5">
      <calculatedColumnFormula>CONCATENATE($L$13,"-",[1]!Table24[[#This Row],[Subobjective]])</calculatedColumnFormula>
    </tableColumn>
    <tableColumn id="3" name="Description"/>
    <tableColumn id="4" name="Weight" dataDxfId="4" dataCellStyle="Percent"/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id="43" name="Table24563744" displayName="Table24563744" ref="AE19:AH21" totalsRowShown="0">
  <autoFilter ref="AE19:AH21"/>
  <tableColumns count="4">
    <tableColumn id="1" name="Subobjective"/>
    <tableColumn id="2" name="Id" dataDxfId="3">
      <calculatedColumnFormula>CONCATENATE($L$13,"-",[1]!Table24[[#This Row],[Subobjective]])</calculatedColumnFormula>
    </tableColumn>
    <tableColumn id="3" name="Description"/>
    <tableColumn id="4" name="Weight" dataDxfId="2" dataCellStyle="Percent"/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id="44" name="Table245673845" displayName="Table245673845" ref="AE24:AH26" totalsRowShown="0">
  <autoFilter ref="AE24:AH26"/>
  <tableColumns count="4">
    <tableColumn id="1" name="Subobjective"/>
    <tableColumn id="2" name="Id" dataDxfId="1">
      <calculatedColumnFormula>CONCATENATE(#REF!,"-",Table245673845[[#This Row],[Subobjective]])</calculatedColumnFormula>
    </tableColumn>
    <tableColumn id="3" name="Description"/>
    <tableColumn id="4" name="Weight" dataDxfId="0" dataCellStyle="Percen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K9:N11" totalsRowShown="0">
  <autoFilter ref="K9:N11"/>
  <tableColumns count="4">
    <tableColumn id="1" name="Subobjective"/>
    <tableColumn id="2" name="Id" dataDxfId="35">
      <calculatedColumnFormula>CONCATENATE($L$8,"-",Table24[[#This Row],[Subobjective]])</calculatedColumnFormula>
    </tableColumn>
    <tableColumn id="3" name="Description"/>
    <tableColumn id="4" name="Weight" dataDxfId="34" dataCellStyle="Percent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K14:N16" totalsRowShown="0">
  <autoFilter ref="K14:N16"/>
  <tableColumns count="4">
    <tableColumn id="1" name="Subobjective"/>
    <tableColumn id="2" name="Id" dataDxfId="33">
      <calculatedColumnFormula>CONCATENATE($L$13,"-",[1]!Table24[[#This Row],[Subobjective]])</calculatedColumnFormula>
    </tableColumn>
    <tableColumn id="3" name="Description"/>
    <tableColumn id="4" name="Weight" dataDxfId="32" dataCellStyle="Percent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12" name="Table113" displayName="Table113" ref="A2:D8" totalsRowShown="0">
  <autoFilter ref="A2:D8"/>
  <tableColumns count="4">
    <tableColumn id="1" name="Panel"/>
    <tableColumn id="2" name="Id"/>
    <tableColumn id="3" name="Description" dataDxfId="31"/>
    <tableColumn id="4" name="Weight" dataDxfId="30" dataCellStyle="Percent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id="13" name="Table114" displayName="Table114" ref="F10:I13" totalsRowShown="0">
  <autoFilter ref="F10:I13"/>
  <tableColumns count="4">
    <tableColumn id="1" name="Objective"/>
    <tableColumn id="2" name="Id"/>
    <tableColumn id="3" name="Description" dataDxfId="29"/>
    <tableColumn id="4" name="Weight" dataDxfId="28" dataCellStyle="Percent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id="19" name="Table220" displayName="Table220" ref="P4:S7" totalsRowShown="0">
  <autoFilter ref="P4:S7"/>
  <tableColumns count="4">
    <tableColumn id="1" name="Subobjective"/>
    <tableColumn id="2" name="Id"/>
    <tableColumn id="3" name="Description"/>
    <tableColumn id="4" name="Weight" dataDxfId="27" dataCellStyle="Percent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20" name="Table2421" displayName="Table2421" ref="P10:S13" totalsRowShown="0">
  <autoFilter ref="P10:S13"/>
  <tableColumns count="4">
    <tableColumn id="1" name="Subobjective"/>
    <tableColumn id="2" name="Id" dataDxfId="26">
      <calculatedColumnFormula>CONCATENATE($L$8,"-",Table2421[[#This Row],[Subobjective]])</calculatedColumnFormula>
    </tableColumn>
    <tableColumn id="3" name="Description"/>
    <tableColumn id="4" name="Weight" dataDxfId="25" dataCellStyle="Percent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24" name="Table22025" displayName="Table22025" ref="U4:X6" totalsRowShown="0">
  <autoFilter ref="U4:X6"/>
  <tableColumns count="4">
    <tableColumn id="1" name="Subobjective"/>
    <tableColumn id="2" name="Id"/>
    <tableColumn id="3" name="Description"/>
    <tableColumn id="4" name="Weight" dataDxfId="24" dataCellStyle="Perce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83"/>
  <sheetViews>
    <sheetView tabSelected="1" zoomScale="55" zoomScaleNormal="55" workbookViewId="0">
      <selection activeCell="C26" sqref="C26"/>
    </sheetView>
  </sheetViews>
  <sheetFormatPr defaultRowHeight="15" x14ac:dyDescent="0.25"/>
  <cols>
    <col min="1" max="1" width="14.85546875" style="8" bestFit="1" customWidth="1"/>
    <col min="2" max="2" width="6.85546875" style="8" bestFit="1" customWidth="1"/>
    <col min="3" max="3" width="20.85546875" style="8" bestFit="1" customWidth="1"/>
    <col min="4" max="4" width="9.85546875" style="8" bestFit="1" customWidth="1"/>
    <col min="5" max="5" width="5" style="8" customWidth="1"/>
    <col min="6" max="6" width="4.85546875" style="8" customWidth="1"/>
    <col min="7" max="7" width="7.28515625" style="8" customWidth="1"/>
    <col min="8" max="8" width="38.85546875" style="8" bestFit="1" customWidth="1"/>
    <col min="9" max="9" width="8.42578125" style="8" customWidth="1"/>
    <col min="10" max="10" width="4.140625" style="8" customWidth="1"/>
    <col min="11" max="11" width="8.140625" customWidth="1"/>
    <col min="12" max="12" width="8.85546875" bestFit="1" customWidth="1"/>
    <col min="13" max="13" width="39.7109375" bestFit="1" customWidth="1"/>
    <col min="14" max="14" width="8.7109375" customWidth="1"/>
    <col min="15" max="15" width="3.7109375" customWidth="1"/>
    <col min="16" max="16" width="7.85546875" customWidth="1"/>
    <col min="17" max="17" width="7.140625" customWidth="1"/>
    <col min="18" max="18" width="46.85546875" customWidth="1"/>
    <col min="19" max="19" width="9.140625" customWidth="1"/>
    <col min="20" max="20" width="5" customWidth="1"/>
    <col min="21" max="21" width="12.5703125" customWidth="1"/>
    <col min="22" max="22" width="8.28515625" bestFit="1" customWidth="1"/>
    <col min="23" max="23" width="44.28515625" bestFit="1" customWidth="1"/>
    <col min="24" max="24" width="12" bestFit="1" customWidth="1"/>
    <col min="25" max="25" width="3.42578125" customWidth="1"/>
    <col min="26" max="26" width="8.7109375" customWidth="1"/>
    <col min="27" max="27" width="9.28515625" bestFit="1" customWidth="1"/>
    <col min="28" max="28" width="37.140625" bestFit="1" customWidth="1"/>
    <col min="29" max="29" width="12" bestFit="1" customWidth="1"/>
    <col min="30" max="30" width="3" customWidth="1"/>
    <col min="31" max="31" width="13" customWidth="1"/>
    <col min="32" max="32" width="8.28515625" bestFit="1" customWidth="1"/>
    <col min="33" max="33" width="36" bestFit="1" customWidth="1"/>
    <col min="34" max="34" width="12" bestFit="1" customWidth="1"/>
  </cols>
  <sheetData>
    <row r="1" spans="1:34" s="6" customFormat="1" ht="51.75" customHeight="1" x14ac:dyDescent="0.25">
      <c r="A1" s="26" t="s">
        <v>25</v>
      </c>
      <c r="B1" s="27"/>
      <c r="C1" s="27"/>
      <c r="D1" s="28"/>
      <c r="E1" s="7"/>
      <c r="F1" s="26" t="s">
        <v>26</v>
      </c>
      <c r="G1" s="27"/>
      <c r="H1" s="27"/>
      <c r="I1" s="28"/>
      <c r="J1" s="10"/>
      <c r="K1" s="29" t="s">
        <v>27</v>
      </c>
      <c r="L1" s="29"/>
      <c r="M1" s="29"/>
      <c r="N1" s="29"/>
    </row>
    <row r="2" spans="1:34" x14ac:dyDescent="0.25">
      <c r="A2" s="11" t="s">
        <v>18</v>
      </c>
      <c r="B2" s="12" t="s">
        <v>10</v>
      </c>
      <c r="C2" s="13" t="s">
        <v>11</v>
      </c>
      <c r="D2" s="14" t="s">
        <v>12</v>
      </c>
      <c r="F2" s="30" t="str">
        <f>CONCATENATE($A$3," panel")</f>
        <v>Weather panel</v>
      </c>
      <c r="G2" s="31"/>
      <c r="H2" s="31"/>
      <c r="I2" s="32"/>
      <c r="J2" s="9"/>
      <c r="K2" s="25" t="str">
        <f>F2</f>
        <v>Weather panel</v>
      </c>
      <c r="L2" s="25"/>
      <c r="M2" s="25"/>
      <c r="N2" s="25"/>
      <c r="P2" s="25" t="str">
        <f>F9</f>
        <v>Climate panel</v>
      </c>
      <c r="Q2" s="25"/>
      <c r="R2" s="25"/>
      <c r="S2" s="25"/>
      <c r="U2" s="25" t="str">
        <f>F15</f>
        <v>Ecosystems panel</v>
      </c>
      <c r="V2" s="25"/>
      <c r="W2" s="25"/>
      <c r="X2" s="25"/>
      <c r="Z2" s="25" t="str">
        <f>F21</f>
        <v>Water panel</v>
      </c>
      <c r="AA2" s="25"/>
      <c r="AB2" s="25"/>
      <c r="AC2" s="25"/>
      <c r="AE2" s="25" t="str">
        <f>F29</f>
        <v>Applications panel</v>
      </c>
      <c r="AF2" s="25"/>
      <c r="AG2" s="25"/>
      <c r="AH2" s="25"/>
    </row>
    <row r="3" spans="1:34" x14ac:dyDescent="0.25">
      <c r="A3" s="11" t="s">
        <v>19</v>
      </c>
      <c r="B3" s="12" t="s">
        <v>29</v>
      </c>
      <c r="C3" s="15" t="s">
        <v>19</v>
      </c>
      <c r="D3" s="14">
        <v>0.2</v>
      </c>
      <c r="F3" s="11" t="s">
        <v>0</v>
      </c>
      <c r="G3" s="12" t="s">
        <v>10</v>
      </c>
      <c r="H3" s="13" t="s">
        <v>11</v>
      </c>
      <c r="I3" s="14" t="s">
        <v>12</v>
      </c>
      <c r="J3" s="9"/>
      <c r="K3" s="4" t="s">
        <v>13</v>
      </c>
      <c r="L3" s="4" t="str">
        <f>G4</f>
        <v>WEA1</v>
      </c>
      <c r="M3" s="4" t="str">
        <f>H4</f>
        <v>Initialization of NWP models</v>
      </c>
      <c r="N3" s="4"/>
      <c r="P3" s="4" t="s">
        <v>13</v>
      </c>
      <c r="Q3" s="4" t="str">
        <f>G11</f>
        <v>CLI1</v>
      </c>
      <c r="R3" s="4" t="str">
        <f>H11</f>
        <v>Boundary conditions for climate models</v>
      </c>
      <c r="S3" s="4"/>
      <c r="U3" s="4" t="s">
        <v>13</v>
      </c>
      <c r="V3" s="4" t="str">
        <f>G17</f>
        <v>ECO1</v>
      </c>
      <c r="W3" s="4" t="str">
        <f>H17</f>
        <v>Net carbon flux in boreal landscapes</v>
      </c>
      <c r="X3" s="4"/>
      <c r="Z3" s="4" t="s">
        <v>13</v>
      </c>
      <c r="AA3" s="4" t="str">
        <f>G23</f>
        <v>WAT1</v>
      </c>
      <c r="AB3" s="4" t="str">
        <f>H23</f>
        <v>Estimation of runoff-EVT</v>
      </c>
      <c r="AC3" s="4"/>
      <c r="AE3" s="4" t="s">
        <v>13</v>
      </c>
      <c r="AF3" s="4" t="str">
        <f>G31</f>
        <v>HEA1</v>
      </c>
      <c r="AG3" s="4" t="str">
        <f>H31</f>
        <v>Heat Stress and Drought</v>
      </c>
      <c r="AH3" s="4"/>
    </row>
    <row r="4" spans="1:34" x14ac:dyDescent="0.25">
      <c r="A4" s="11" t="s">
        <v>20</v>
      </c>
      <c r="B4" s="12" t="s">
        <v>30</v>
      </c>
      <c r="C4" s="13" t="s">
        <v>20</v>
      </c>
      <c r="D4" s="14">
        <v>0.2</v>
      </c>
      <c r="F4" s="11">
        <v>1</v>
      </c>
      <c r="G4" s="12" t="str">
        <f>CONCATENATE($B$3,Table1[[#This Row],[Objective]])</f>
        <v>WEA1</v>
      </c>
      <c r="H4" s="15" t="s">
        <v>36</v>
      </c>
      <c r="I4" s="14">
        <v>0.6</v>
      </c>
      <c r="J4" s="9"/>
      <c r="K4" t="s">
        <v>1</v>
      </c>
      <c r="L4" t="s">
        <v>10</v>
      </c>
      <c r="M4" t="s">
        <v>11</v>
      </c>
      <c r="N4" t="s">
        <v>12</v>
      </c>
      <c r="P4" t="s">
        <v>1</v>
      </c>
      <c r="Q4" t="s">
        <v>10</v>
      </c>
      <c r="R4" t="s">
        <v>11</v>
      </c>
      <c r="S4" t="s">
        <v>12</v>
      </c>
      <c r="U4" t="s">
        <v>1</v>
      </c>
      <c r="V4" t="s">
        <v>10</v>
      </c>
      <c r="W4" t="s">
        <v>11</v>
      </c>
      <c r="X4" t="s">
        <v>12</v>
      </c>
      <c r="Z4" t="s">
        <v>1</v>
      </c>
      <c r="AA4" t="s">
        <v>10</v>
      </c>
      <c r="AB4" t="s">
        <v>11</v>
      </c>
      <c r="AC4" t="s">
        <v>12</v>
      </c>
      <c r="AE4" t="s">
        <v>1</v>
      </c>
      <c r="AF4" t="s">
        <v>10</v>
      </c>
      <c r="AG4" t="s">
        <v>11</v>
      </c>
      <c r="AH4" t="s">
        <v>12</v>
      </c>
    </row>
    <row r="5" spans="1:34" x14ac:dyDescent="0.25">
      <c r="A5" s="11" t="s">
        <v>33</v>
      </c>
      <c r="B5" s="12" t="s">
        <v>23</v>
      </c>
      <c r="C5" s="13" t="s">
        <v>24</v>
      </c>
      <c r="D5" s="14">
        <v>0.2</v>
      </c>
      <c r="F5" s="11">
        <v>2</v>
      </c>
      <c r="G5" s="12" t="str">
        <f>CONCATENATE($B$3,Table1[[#This Row],[Objective]])</f>
        <v>WEA2</v>
      </c>
      <c r="H5" s="15" t="s">
        <v>38</v>
      </c>
      <c r="I5" s="21">
        <v>0.2</v>
      </c>
      <c r="J5" s="9"/>
      <c r="K5">
        <v>1</v>
      </c>
      <c r="L5" t="str">
        <f>CONCATENATE($L$3,"-",Table2[[#This Row],[Subobjective]])</f>
        <v>WEA1-1</v>
      </c>
      <c r="M5" t="s">
        <v>9</v>
      </c>
      <c r="N5" s="1">
        <v>1</v>
      </c>
      <c r="P5">
        <v>1</v>
      </c>
      <c r="Q5" t="str">
        <f>CONCATENATE($Q$3,"-",Table220[[#This Row],[Subobjective]])</f>
        <v>CLI1-1</v>
      </c>
      <c r="R5" t="s">
        <v>9</v>
      </c>
      <c r="S5" s="1">
        <v>0.75</v>
      </c>
      <c r="U5">
        <v>1</v>
      </c>
      <c r="V5" t="str">
        <f>CONCATENATE($V$3,"-",Table22025[[#This Row],[Subobjective]])</f>
        <v>ECO1-1</v>
      </c>
      <c r="W5" t="s">
        <v>48</v>
      </c>
      <c r="X5" s="1">
        <v>1</v>
      </c>
      <c r="Z5">
        <v>1</v>
      </c>
      <c r="AA5" t="str">
        <f>CONCATENATE($AA$3,"-",Table234[[#This Row],[Subobjective]])</f>
        <v>WAT1-1</v>
      </c>
      <c r="AB5" t="s">
        <v>4</v>
      </c>
      <c r="AC5" s="1">
        <f>0.5</f>
        <v>0.5</v>
      </c>
      <c r="AE5">
        <v>1</v>
      </c>
      <c r="AF5" t="str">
        <f>CONCATENATE($AF$3,"-",Table23441[[#This Row],[Subobjective]])</f>
        <v>HEA1-1</v>
      </c>
      <c r="AG5" t="s">
        <v>9</v>
      </c>
      <c r="AH5" s="1">
        <v>1</v>
      </c>
    </row>
    <row r="6" spans="1:34" x14ac:dyDescent="0.25">
      <c r="A6" s="11" t="s">
        <v>21</v>
      </c>
      <c r="B6" s="12" t="s">
        <v>31</v>
      </c>
      <c r="C6" s="13" t="s">
        <v>21</v>
      </c>
      <c r="D6" s="14">
        <v>0.2</v>
      </c>
      <c r="F6" s="11">
        <v>3</v>
      </c>
      <c r="G6" s="12" t="str">
        <f>CONCATENATE($B$3,Table1[[#This Row],[Objective]])</f>
        <v>WEA3</v>
      </c>
      <c r="H6" s="15" t="s">
        <v>39</v>
      </c>
      <c r="I6" s="21">
        <v>0.2</v>
      </c>
      <c r="J6" s="9"/>
      <c r="N6" s="5">
        <f>SUM(N5:N5)</f>
        <v>1</v>
      </c>
      <c r="P6">
        <v>2</v>
      </c>
      <c r="Q6" t="str">
        <f>CONCATENATE($Q$3,"-",Table220[[#This Row],[Subobjective]])</f>
        <v>CLI1-2</v>
      </c>
      <c r="R6" t="s">
        <v>46</v>
      </c>
      <c r="S6" s="1">
        <v>0.25</v>
      </c>
      <c r="X6" s="5">
        <f>SUM(X5:X5)</f>
        <v>1</v>
      </c>
      <c r="Z6">
        <v>2</v>
      </c>
      <c r="AA6" t="str">
        <f>CONCATENATE($AA$3,"-",Table234[[#This Row],[Subobjective]])</f>
        <v>WAT1-2</v>
      </c>
      <c r="AB6" t="s">
        <v>48</v>
      </c>
      <c r="AC6" s="1">
        <f>0.5</f>
        <v>0.5</v>
      </c>
      <c r="AH6" s="5">
        <f>SUM(AH5:AH5)</f>
        <v>1</v>
      </c>
    </row>
    <row r="7" spans="1:34" ht="15.75" thickBot="1" x14ac:dyDescent="0.3">
      <c r="A7" s="11" t="s">
        <v>28</v>
      </c>
      <c r="B7" s="12" t="s">
        <v>32</v>
      </c>
      <c r="C7" s="13" t="s">
        <v>22</v>
      </c>
      <c r="D7" s="14">
        <v>0.2</v>
      </c>
      <c r="F7" s="16"/>
      <c r="G7" s="17"/>
      <c r="H7" s="18"/>
      <c r="I7" s="19">
        <f>SUM(I4:I6)</f>
        <v>1</v>
      </c>
      <c r="J7" s="9"/>
      <c r="K7" s="8"/>
      <c r="L7" s="8"/>
      <c r="M7" s="8"/>
      <c r="N7" s="20"/>
      <c r="S7" s="5">
        <f>SUM(S5:S6)</f>
        <v>1</v>
      </c>
      <c r="X7" s="5"/>
      <c r="AC7" s="5">
        <f>SUM(AC5:AC6)</f>
        <v>1</v>
      </c>
      <c r="AH7" s="5"/>
    </row>
    <row r="8" spans="1:34" ht="15.75" thickBot="1" x14ac:dyDescent="0.3">
      <c r="A8" s="16"/>
      <c r="B8" s="17"/>
      <c r="C8" s="18"/>
      <c r="D8" s="19">
        <f>SUM(D3:D7)</f>
        <v>1</v>
      </c>
      <c r="I8" s="9"/>
      <c r="J8" s="9"/>
      <c r="K8" s="4" t="s">
        <v>14</v>
      </c>
      <c r="L8" s="4" t="str">
        <f>G5</f>
        <v>WEA2</v>
      </c>
      <c r="M8" s="4" t="str">
        <f>H5</f>
        <v>River forecast streamflow models</v>
      </c>
      <c r="N8" s="4"/>
      <c r="S8" s="5"/>
      <c r="U8" s="4" t="s">
        <v>14</v>
      </c>
      <c r="V8" s="4" t="str">
        <f>G18</f>
        <v>ECO2</v>
      </c>
      <c r="W8" s="4" t="str">
        <f>H18</f>
        <v>Carbon net ecosystem exchange</v>
      </c>
      <c r="X8" s="4"/>
      <c r="AC8" s="5"/>
      <c r="AE8" s="4" t="s">
        <v>14</v>
      </c>
      <c r="AF8" s="4" t="str">
        <f>G32</f>
        <v>HEA2</v>
      </c>
      <c r="AG8" s="4" t="str">
        <f>H32</f>
        <v>Agriculture productivity</v>
      </c>
      <c r="AH8" s="4"/>
    </row>
    <row r="9" spans="1:34" x14ac:dyDescent="0.25">
      <c r="F9" s="22" t="str">
        <f>CONCATENATE($A$4," panel")</f>
        <v>Climate panel</v>
      </c>
      <c r="G9" s="23"/>
      <c r="H9" s="23"/>
      <c r="I9" s="24"/>
      <c r="J9" s="9"/>
      <c r="K9" t="s">
        <v>1</v>
      </c>
      <c r="L9" t="s">
        <v>10</v>
      </c>
      <c r="M9" t="s">
        <v>11</v>
      </c>
      <c r="N9" t="s">
        <v>12</v>
      </c>
      <c r="P9" s="4" t="s">
        <v>14</v>
      </c>
      <c r="Q9" s="4" t="str">
        <f>G12</f>
        <v>CLI2</v>
      </c>
      <c r="R9" s="4" t="str">
        <f>H12</f>
        <v>Ocean thermohaline circulation</v>
      </c>
      <c r="S9" s="4"/>
      <c r="U9" t="s">
        <v>1</v>
      </c>
      <c r="V9" t="s">
        <v>10</v>
      </c>
      <c r="W9" t="s">
        <v>11</v>
      </c>
      <c r="X9" t="s">
        <v>12</v>
      </c>
      <c r="Z9" s="4" t="s">
        <v>14</v>
      </c>
      <c r="AA9" s="4" t="str">
        <f>G24</f>
        <v>WAT2</v>
      </c>
      <c r="AB9" s="4" t="str">
        <f>H24</f>
        <v>Estimation of precipitation</v>
      </c>
      <c r="AC9" s="4"/>
      <c r="AE9" t="s">
        <v>1</v>
      </c>
      <c r="AF9" t="s">
        <v>10</v>
      </c>
      <c r="AG9" t="s">
        <v>11</v>
      </c>
      <c r="AH9" t="s">
        <v>12</v>
      </c>
    </row>
    <row r="10" spans="1:34" x14ac:dyDescent="0.25">
      <c r="F10" s="11" t="s">
        <v>0</v>
      </c>
      <c r="G10" s="12" t="s">
        <v>10</v>
      </c>
      <c r="H10" s="13" t="s">
        <v>11</v>
      </c>
      <c r="I10" s="14" t="s">
        <v>12</v>
      </c>
      <c r="J10" s="9"/>
      <c r="K10">
        <v>1</v>
      </c>
      <c r="L10" s="3" t="str">
        <f>CONCATENATE($L$8,"-",Table24[[#This Row],[Subobjective]])</f>
        <v>WEA2-1</v>
      </c>
      <c r="M10" t="s">
        <v>9</v>
      </c>
      <c r="N10" s="1">
        <v>1</v>
      </c>
      <c r="P10" t="s">
        <v>1</v>
      </c>
      <c r="Q10" t="s">
        <v>10</v>
      </c>
      <c r="R10" t="s">
        <v>11</v>
      </c>
      <c r="S10" t="s">
        <v>12</v>
      </c>
      <c r="U10">
        <v>1</v>
      </c>
      <c r="V10" s="3" t="str">
        <f>CONCATENATE($V$8,"-",Table242126[[#This Row],[Subobjective]])</f>
        <v>ECO2-1</v>
      </c>
      <c r="W10" t="s">
        <v>49</v>
      </c>
      <c r="X10" s="1">
        <v>1</v>
      </c>
      <c r="Z10" t="s">
        <v>1</v>
      </c>
      <c r="AA10" t="s">
        <v>10</v>
      </c>
      <c r="AB10" t="s">
        <v>11</v>
      </c>
      <c r="AC10" t="s">
        <v>12</v>
      </c>
      <c r="AE10">
        <v>1</v>
      </c>
      <c r="AF10" s="3" t="str">
        <f>CONCATENATE($AF$8,"-",Table243542[[#This Row],[Subobjective]])</f>
        <v>HEA2-1</v>
      </c>
      <c r="AG10" t="s">
        <v>9</v>
      </c>
      <c r="AH10" s="1">
        <v>1</v>
      </c>
    </row>
    <row r="11" spans="1:34" x14ac:dyDescent="0.25">
      <c r="F11" s="11">
        <v>1</v>
      </c>
      <c r="G11" s="12" t="str">
        <f>CONCATENATE($B$4,Table114[[#This Row],[Objective]])</f>
        <v>CLI1</v>
      </c>
      <c r="H11" s="15" t="s">
        <v>37</v>
      </c>
      <c r="I11" s="14">
        <v>0.8</v>
      </c>
      <c r="J11" s="9"/>
      <c r="L11" s="3"/>
      <c r="N11" s="5">
        <f>SUM(N10:N10)</f>
        <v>1</v>
      </c>
      <c r="P11">
        <v>1</v>
      </c>
      <c r="Q11" s="3" t="str">
        <f>CONCATENATE($Q$9,"-",Table2421[[#This Row],[Subobjective]])</f>
        <v>CLI2-1</v>
      </c>
      <c r="R11" t="s">
        <v>45</v>
      </c>
      <c r="S11" s="1">
        <v>0.5</v>
      </c>
      <c r="V11" s="3"/>
      <c r="X11" s="5">
        <f>SUM(X10:X10)</f>
        <v>1</v>
      </c>
      <c r="Z11">
        <v>1</v>
      </c>
      <c r="AA11" s="3" t="str">
        <f>CONCATENATE($AA$9,"-",Table2435[[#This Row],[Subobjective]])</f>
        <v>WAT2-1</v>
      </c>
      <c r="AB11" t="s">
        <v>50</v>
      </c>
      <c r="AC11" s="1">
        <v>1</v>
      </c>
      <c r="AF11" s="3"/>
      <c r="AH11" s="5">
        <f>SUM(AH10:AH10)</f>
        <v>1</v>
      </c>
    </row>
    <row r="12" spans="1:34" x14ac:dyDescent="0.25">
      <c r="F12" s="11">
        <v>2</v>
      </c>
      <c r="G12" s="12" t="str">
        <f>CONCATENATE($B$4,Table114[[#This Row],[Objective]])</f>
        <v>CLI2</v>
      </c>
      <c r="H12" s="13" t="s">
        <v>41</v>
      </c>
      <c r="I12" s="14">
        <v>0.2</v>
      </c>
      <c r="J12" s="9"/>
      <c r="K12" s="8"/>
      <c r="L12" s="8"/>
      <c r="M12" s="8"/>
      <c r="N12" s="8"/>
      <c r="P12">
        <v>2</v>
      </c>
      <c r="Q12" s="3" t="str">
        <f>CONCATENATE($Q$9,"-",Table2421[[#This Row],[Subobjective]])</f>
        <v>CLI2-2</v>
      </c>
      <c r="R12" t="s">
        <v>2</v>
      </c>
      <c r="S12" s="1">
        <v>0.5</v>
      </c>
      <c r="AA12" s="3"/>
      <c r="AC12" s="5">
        <f>SUM(AC11:AC11)</f>
        <v>1</v>
      </c>
    </row>
    <row r="13" spans="1:34" ht="15.75" thickBot="1" x14ac:dyDescent="0.3">
      <c r="F13" s="16"/>
      <c r="G13" s="17"/>
      <c r="H13" s="18"/>
      <c r="I13" s="19">
        <f>SUM(I11:I12)</f>
        <v>1</v>
      </c>
      <c r="J13" s="9"/>
      <c r="K13" s="4" t="s">
        <v>15</v>
      </c>
      <c r="L13" s="4" t="str">
        <f>G6</f>
        <v>WEA3</v>
      </c>
      <c r="M13" s="4" t="str">
        <f>H6</f>
        <v>River forecast flash flood models</v>
      </c>
      <c r="N13" s="4"/>
      <c r="Q13" s="3"/>
      <c r="S13" s="5">
        <f>SUM(S11:S12)</f>
        <v>1</v>
      </c>
      <c r="AE13" s="4" t="s">
        <v>15</v>
      </c>
      <c r="AF13" s="4" t="str">
        <f>G33</f>
        <v>HEA3</v>
      </c>
      <c r="AG13" s="4" t="str">
        <f>H33</f>
        <v>Flood monitoring</v>
      </c>
      <c r="AH13" s="4"/>
    </row>
    <row r="14" spans="1:34" ht="15.75" thickBot="1" x14ac:dyDescent="0.3">
      <c r="I14" s="9"/>
      <c r="J14" s="9"/>
      <c r="K14" t="s">
        <v>1</v>
      </c>
      <c r="L14" t="s">
        <v>10</v>
      </c>
      <c r="M14" t="s">
        <v>11</v>
      </c>
      <c r="N14" t="s">
        <v>12</v>
      </c>
      <c r="Z14" s="4" t="s">
        <v>15</v>
      </c>
      <c r="AA14" s="4" t="str">
        <f>G25</f>
        <v>WAT3</v>
      </c>
      <c r="AB14" s="4" t="str">
        <f>H25</f>
        <v>Snow and cold land processes</v>
      </c>
      <c r="AC14" s="4"/>
      <c r="AE14" t="s">
        <v>1</v>
      </c>
      <c r="AF14" t="s">
        <v>10</v>
      </c>
      <c r="AG14" t="s">
        <v>11</v>
      </c>
      <c r="AH14" t="s">
        <v>12</v>
      </c>
    </row>
    <row r="15" spans="1:34" x14ac:dyDescent="0.25">
      <c r="F15" s="22" t="str">
        <f>CONCATENATE($A$5," panel")</f>
        <v>Ecosystems panel</v>
      </c>
      <c r="G15" s="23"/>
      <c r="H15" s="23"/>
      <c r="I15" s="24"/>
      <c r="J15" s="9"/>
      <c r="K15">
        <v>1</v>
      </c>
      <c r="L15" s="3" t="str">
        <f>CONCATENATE($L$13,"-",Table245[[#This Row],[Subobjective]])</f>
        <v>WEA3-1</v>
      </c>
      <c r="M15" t="s">
        <v>9</v>
      </c>
      <c r="N15" s="1">
        <v>1</v>
      </c>
      <c r="Z15" t="s">
        <v>1</v>
      </c>
      <c r="AA15" t="s">
        <v>10</v>
      </c>
      <c r="AB15" t="s">
        <v>11</v>
      </c>
      <c r="AC15" t="s">
        <v>12</v>
      </c>
      <c r="AE15">
        <v>1</v>
      </c>
      <c r="AF15" s="3" t="str">
        <f>CONCATENATE($AF$13,"-",Table2453643[[#This Row],[Subobjective]])</f>
        <v>HEA3-1</v>
      </c>
      <c r="AG15" t="s">
        <v>9</v>
      </c>
      <c r="AH15" s="1">
        <v>1</v>
      </c>
    </row>
    <row r="16" spans="1:34" x14ac:dyDescent="0.25">
      <c r="A16"/>
      <c r="B16"/>
      <c r="C16"/>
      <c r="D16"/>
      <c r="F16" s="11" t="s">
        <v>0</v>
      </c>
      <c r="G16" s="12" t="s">
        <v>10</v>
      </c>
      <c r="H16" s="13" t="s">
        <v>11</v>
      </c>
      <c r="I16" s="14" t="s">
        <v>12</v>
      </c>
      <c r="J16" s="9"/>
      <c r="L16" s="3"/>
      <c r="N16" s="5">
        <f>SUM(N15:N15)</f>
        <v>1</v>
      </c>
      <c r="Z16">
        <v>1</v>
      </c>
      <c r="AA16" s="3" t="str">
        <f>CONCATENATE($AA$14,"-",Table24536[[#This Row],[Subobjective]])</f>
        <v>WAT3-1</v>
      </c>
      <c r="AB16" t="s">
        <v>5</v>
      </c>
      <c r="AC16" s="1">
        <v>1</v>
      </c>
      <c r="AF16" s="3"/>
      <c r="AH16" s="5">
        <f>SUM(AH15:AH15)</f>
        <v>1</v>
      </c>
    </row>
    <row r="17" spans="1:34" x14ac:dyDescent="0.25">
      <c r="A17"/>
      <c r="B17"/>
      <c r="C17"/>
      <c r="D17"/>
      <c r="E17"/>
      <c r="F17" s="11">
        <v>1</v>
      </c>
      <c r="G17" s="12" t="str">
        <f>CONCATENATE($B$5,Table11429[[#This Row],[Objective]])</f>
        <v>ECO1</v>
      </c>
      <c r="H17" s="15" t="s">
        <v>40</v>
      </c>
      <c r="I17" s="14">
        <v>0.75</v>
      </c>
      <c r="J17" s="9"/>
      <c r="AA17" s="3"/>
      <c r="AC17" s="5">
        <f>SUM(AC16:AC16)</f>
        <v>1</v>
      </c>
    </row>
    <row r="18" spans="1:34" x14ac:dyDescent="0.25">
      <c r="A18"/>
      <c r="B18"/>
      <c r="C18"/>
      <c r="D18"/>
      <c r="E18"/>
      <c r="F18" s="11">
        <v>2</v>
      </c>
      <c r="G18" s="12" t="str">
        <f>CONCATENATE($B$5,Table11429[[#This Row],[Objective]])</f>
        <v>ECO2</v>
      </c>
      <c r="H18" s="15" t="s">
        <v>47</v>
      </c>
      <c r="I18" s="21">
        <v>0.25</v>
      </c>
      <c r="J18" s="9"/>
      <c r="AE18" s="4" t="s">
        <v>16</v>
      </c>
      <c r="AF18" s="4" t="str">
        <f>G34</f>
        <v>HEA4</v>
      </c>
      <c r="AG18" s="4" t="str">
        <f>H34</f>
        <v>Wild fires prediction</v>
      </c>
      <c r="AH18" s="4"/>
    </row>
    <row r="19" spans="1:34" ht="15.75" thickBot="1" x14ac:dyDescent="0.3">
      <c r="A19"/>
      <c r="B19"/>
      <c r="C19"/>
      <c r="D19"/>
      <c r="E19"/>
      <c r="F19" s="16"/>
      <c r="G19" s="17"/>
      <c r="H19" s="18"/>
      <c r="I19" s="19">
        <f>SUM(I17:I18)</f>
        <v>1</v>
      </c>
      <c r="J19" s="9"/>
      <c r="Z19" s="4" t="s">
        <v>16</v>
      </c>
      <c r="AA19" s="4" t="str">
        <f>G26</f>
        <v>WAT4</v>
      </c>
      <c r="AB19" s="4" t="str">
        <f>H26</f>
        <v>Sea Ice cover</v>
      </c>
      <c r="AC19" s="4"/>
      <c r="AE19" t="s">
        <v>1</v>
      </c>
      <c r="AF19" t="s">
        <v>10</v>
      </c>
      <c r="AG19" t="s">
        <v>11</v>
      </c>
      <c r="AH19" t="s">
        <v>12</v>
      </c>
    </row>
    <row r="20" spans="1:34" ht="15.75" thickBot="1" x14ac:dyDescent="0.3">
      <c r="A20"/>
      <c r="B20"/>
      <c r="C20"/>
      <c r="D20"/>
      <c r="E20"/>
      <c r="I20" s="9"/>
      <c r="J20" s="9"/>
      <c r="Z20" t="s">
        <v>1</v>
      </c>
      <c r="AA20" t="s">
        <v>10</v>
      </c>
      <c r="AB20" t="s">
        <v>11</v>
      </c>
      <c r="AC20" t="s">
        <v>12</v>
      </c>
      <c r="AE20">
        <v>1</v>
      </c>
      <c r="AF20" s="3" t="str">
        <f>CONCATENATE($AF$18,"-",Table24563744[[#This Row],[Subobjective]])</f>
        <v>HEA4-1</v>
      </c>
      <c r="AG20" t="s">
        <v>9</v>
      </c>
      <c r="AH20" s="1">
        <v>1</v>
      </c>
    </row>
    <row r="21" spans="1:34" x14ac:dyDescent="0.25">
      <c r="A21"/>
      <c r="B21"/>
      <c r="C21"/>
      <c r="D21"/>
      <c r="E21"/>
      <c r="F21" s="22" t="str">
        <f>CONCATENATE($A$6," panel")</f>
        <v>Water panel</v>
      </c>
      <c r="G21" s="23"/>
      <c r="H21" s="23"/>
      <c r="I21" s="24"/>
      <c r="J21" s="9"/>
      <c r="Z21">
        <v>1</v>
      </c>
      <c r="AA21" s="3" t="str">
        <f>CONCATENATE($AA$19,"-",Table245637[[#This Row],[Subobjective]])</f>
        <v>WAT4-1</v>
      </c>
      <c r="AB21" t="s">
        <v>6</v>
      </c>
      <c r="AC21" s="1">
        <v>1</v>
      </c>
      <c r="AF21" s="3"/>
      <c r="AH21" s="5">
        <f>SUM(AH20:AH20)</f>
        <v>1</v>
      </c>
    </row>
    <row r="22" spans="1:34" x14ac:dyDescent="0.25">
      <c r="A22"/>
      <c r="B22"/>
      <c r="C22"/>
      <c r="D22"/>
      <c r="E22"/>
      <c r="F22" s="11" t="s">
        <v>0</v>
      </c>
      <c r="G22" s="12" t="s">
        <v>10</v>
      </c>
      <c r="H22" s="13" t="s">
        <v>11</v>
      </c>
      <c r="I22" s="14" t="s">
        <v>12</v>
      </c>
      <c r="J22" s="9"/>
      <c r="AA22" s="3"/>
      <c r="AC22" s="5">
        <f>SUM(AC21:AC21)</f>
        <v>1</v>
      </c>
    </row>
    <row r="23" spans="1:34" x14ac:dyDescent="0.25">
      <c r="A23"/>
      <c r="B23"/>
      <c r="C23"/>
      <c r="D23"/>
      <c r="E23"/>
      <c r="F23" s="11">
        <v>1</v>
      </c>
      <c r="G23" s="12" t="str">
        <f>CONCATENATE($B$6,Table1142930[[#This Row],[Objective]])</f>
        <v>WAT1</v>
      </c>
      <c r="H23" s="15" t="s">
        <v>51</v>
      </c>
      <c r="I23" s="14">
        <f>2/3</f>
        <v>0.66666666666666663</v>
      </c>
      <c r="J23" s="9"/>
      <c r="AE23" s="4" t="s">
        <v>17</v>
      </c>
      <c r="AF23" s="4" t="str">
        <f>G35</f>
        <v>HEA5</v>
      </c>
      <c r="AG23" s="4" t="str">
        <f>H35</f>
        <v>Spread of infectious diseases</v>
      </c>
      <c r="AH23" s="4"/>
    </row>
    <row r="24" spans="1:34" x14ac:dyDescent="0.25">
      <c r="A24"/>
      <c r="B24"/>
      <c r="C24"/>
      <c r="D24"/>
      <c r="E24"/>
      <c r="F24" s="11">
        <v>2</v>
      </c>
      <c r="G24" s="12" t="str">
        <f>CONCATENATE($B$6,Table1142930[[#This Row],[Objective]])</f>
        <v>WAT2</v>
      </c>
      <c r="H24" s="13" t="s">
        <v>42</v>
      </c>
      <c r="I24" s="14">
        <f>1/9</f>
        <v>0.1111111111111111</v>
      </c>
      <c r="J24" s="9"/>
      <c r="U24">
        <v>1</v>
      </c>
      <c r="AE24" t="s">
        <v>1</v>
      </c>
      <c r="AF24" t="s">
        <v>10</v>
      </c>
      <c r="AG24" t="s">
        <v>11</v>
      </c>
      <c r="AH24" t="s">
        <v>12</v>
      </c>
    </row>
    <row r="25" spans="1:34" x14ac:dyDescent="0.25">
      <c r="A25"/>
      <c r="B25"/>
      <c r="C25"/>
      <c r="D25"/>
      <c r="E25"/>
      <c r="F25" s="11">
        <v>3</v>
      </c>
      <c r="G25" s="12" t="str">
        <f>CONCATENATE($B$6,Table1142930[[#This Row],[Objective]])</f>
        <v>WAT3</v>
      </c>
      <c r="H25" s="13" t="s">
        <v>3</v>
      </c>
      <c r="I25" s="14">
        <f>1/9</f>
        <v>0.1111111111111111</v>
      </c>
      <c r="J25" s="9"/>
      <c r="AE25">
        <v>1</v>
      </c>
      <c r="AF25" s="3" t="str">
        <f>CONCATENATE($AF$23,"-",Table245673845[[#This Row],[Subobjective]])</f>
        <v>HEA5-1</v>
      </c>
      <c r="AG25" t="s">
        <v>9</v>
      </c>
      <c r="AH25" s="1">
        <v>1</v>
      </c>
    </row>
    <row r="26" spans="1:34" x14ac:dyDescent="0.25">
      <c r="A26"/>
      <c r="B26"/>
      <c r="C26"/>
      <c r="D26"/>
      <c r="E26"/>
      <c r="F26" s="11">
        <v>4</v>
      </c>
      <c r="G26" s="12" t="str">
        <f>CONCATENATE($B$6,Table1142930[[#This Row],[Objective]])</f>
        <v>WAT4</v>
      </c>
      <c r="H26" s="13" t="s">
        <v>43</v>
      </c>
      <c r="I26" s="14">
        <f>1/9</f>
        <v>0.1111111111111111</v>
      </c>
      <c r="J26" s="9"/>
      <c r="AF26" s="3"/>
      <c r="AH26" s="5">
        <f>SUM(AH25:AH25)</f>
        <v>1</v>
      </c>
    </row>
    <row r="27" spans="1:34" ht="15.75" thickBot="1" x14ac:dyDescent="0.3">
      <c r="A27"/>
      <c r="B27"/>
      <c r="C27"/>
      <c r="D27"/>
      <c r="E27"/>
      <c r="F27" s="16"/>
      <c r="G27" s="17"/>
      <c r="H27" s="18"/>
      <c r="I27" s="19">
        <f>SUM(I23:I26)</f>
        <v>1</v>
      </c>
      <c r="J27" s="9"/>
    </row>
    <row r="28" spans="1:34" ht="15.75" thickBot="1" x14ac:dyDescent="0.3">
      <c r="A28"/>
      <c r="B28"/>
      <c r="C28"/>
      <c r="D28"/>
      <c r="E28"/>
      <c r="F28"/>
      <c r="G28"/>
      <c r="H28" s="2"/>
      <c r="I28" s="1"/>
      <c r="J28" s="9"/>
    </row>
    <row r="29" spans="1:34" x14ac:dyDescent="0.25">
      <c r="A29"/>
      <c r="B29"/>
      <c r="C29"/>
      <c r="D29"/>
      <c r="E29"/>
      <c r="F29" s="22" t="str">
        <f>CONCATENATE($A$7," panel")</f>
        <v>Applications panel</v>
      </c>
      <c r="G29" s="23"/>
      <c r="H29" s="23"/>
      <c r="I29" s="24"/>
      <c r="J29" s="9"/>
    </row>
    <row r="30" spans="1:34" x14ac:dyDescent="0.25">
      <c r="A30"/>
      <c r="B30"/>
      <c r="C30"/>
      <c r="D30"/>
      <c r="E30"/>
      <c r="F30" s="11" t="s">
        <v>0</v>
      </c>
      <c r="G30" s="12" t="s">
        <v>10</v>
      </c>
      <c r="H30" s="13" t="s">
        <v>11</v>
      </c>
      <c r="I30" s="14" t="s">
        <v>12</v>
      </c>
      <c r="J30" s="9"/>
    </row>
    <row r="31" spans="1:34" x14ac:dyDescent="0.25">
      <c r="A31"/>
      <c r="B31"/>
      <c r="C31"/>
      <c r="D31"/>
      <c r="E31"/>
      <c r="F31" s="11">
        <v>1</v>
      </c>
      <c r="G31" s="12" t="str">
        <f>CONCATENATE($B$7,Table1142931[[#This Row],[Objective]])</f>
        <v>HEA1</v>
      </c>
      <c r="H31" s="13" t="s">
        <v>8</v>
      </c>
      <c r="I31" s="14">
        <f>1/5</f>
        <v>0.2</v>
      </c>
      <c r="J31" s="9"/>
    </row>
    <row r="32" spans="1:34" x14ac:dyDescent="0.25">
      <c r="A32"/>
      <c r="B32"/>
      <c r="C32"/>
      <c r="D32"/>
      <c r="E32"/>
      <c r="F32" s="11">
        <v>2</v>
      </c>
      <c r="G32" s="12" t="str">
        <f>CONCATENATE($B$7,Table1142931[[#This Row],[Objective]])</f>
        <v>HEA2</v>
      </c>
      <c r="H32" s="13" t="s">
        <v>35</v>
      </c>
      <c r="I32" s="14">
        <f>1/5</f>
        <v>0.2</v>
      </c>
      <c r="J32" s="9"/>
    </row>
    <row r="33" spans="1:10" x14ac:dyDescent="0.25">
      <c r="A33"/>
      <c r="B33"/>
      <c r="C33"/>
      <c r="D33"/>
      <c r="E33"/>
      <c r="F33" s="11">
        <v>3</v>
      </c>
      <c r="G33" s="12" t="str">
        <f>CONCATENATE($B$7,Table1142931[[#This Row],[Objective]])</f>
        <v>HEA3</v>
      </c>
      <c r="H33" s="13" t="s">
        <v>7</v>
      </c>
      <c r="I33" s="14">
        <f>1/5</f>
        <v>0.2</v>
      </c>
      <c r="J33" s="9"/>
    </row>
    <row r="34" spans="1:10" x14ac:dyDescent="0.25">
      <c r="A34"/>
      <c r="B34"/>
      <c r="C34"/>
      <c r="D34"/>
      <c r="E34"/>
      <c r="F34" s="11">
        <v>4</v>
      </c>
      <c r="G34" s="12" t="str">
        <f>CONCATENATE($B$7,Table1142931[[#This Row],[Objective]])</f>
        <v>HEA4</v>
      </c>
      <c r="H34" s="13" t="s">
        <v>44</v>
      </c>
      <c r="I34" s="14">
        <f>1/5</f>
        <v>0.2</v>
      </c>
      <c r="J34" s="9"/>
    </row>
    <row r="35" spans="1:10" x14ac:dyDescent="0.25">
      <c r="A35"/>
      <c r="B35"/>
      <c r="C35"/>
      <c r="D35"/>
      <c r="E35"/>
      <c r="F35" s="11">
        <v>5</v>
      </c>
      <c r="G35" s="12" t="str">
        <f>CONCATENATE($B$7,Table1142931[[#This Row],[Objective]])</f>
        <v>HEA5</v>
      </c>
      <c r="H35" s="13" t="s">
        <v>34</v>
      </c>
      <c r="I35" s="14">
        <f>1/5</f>
        <v>0.2</v>
      </c>
      <c r="J35" s="9"/>
    </row>
    <row r="36" spans="1:10" ht="15.75" thickBot="1" x14ac:dyDescent="0.3">
      <c r="A36"/>
      <c r="B36"/>
      <c r="C36"/>
      <c r="D36"/>
      <c r="E36"/>
      <c r="F36" s="16"/>
      <c r="G36" s="17"/>
      <c r="H36" s="18"/>
      <c r="I36" s="19">
        <f>SUM(I31:I35)</f>
        <v>1</v>
      </c>
      <c r="J36" s="9"/>
    </row>
    <row r="37" spans="1:10" x14ac:dyDescent="0.25">
      <c r="A37"/>
      <c r="B37"/>
      <c r="C37"/>
      <c r="D37"/>
      <c r="E37"/>
      <c r="F37"/>
      <c r="G37"/>
      <c r="H37" s="2"/>
      <c r="I37" s="1"/>
      <c r="J37" s="9"/>
    </row>
    <row r="38" spans="1:10" x14ac:dyDescent="0.25">
      <c r="A38"/>
      <c r="B38"/>
      <c r="C38"/>
      <c r="D38"/>
      <c r="E38"/>
      <c r="I38" s="9"/>
      <c r="J38" s="9"/>
    </row>
    <row r="39" spans="1:10" x14ac:dyDescent="0.25">
      <c r="A39"/>
      <c r="B39"/>
      <c r="C39"/>
      <c r="D39"/>
      <c r="E39"/>
      <c r="I39" s="9"/>
      <c r="J39" s="9"/>
    </row>
    <row r="40" spans="1:10" x14ac:dyDescent="0.25">
      <c r="A40"/>
      <c r="B40"/>
      <c r="C40"/>
      <c r="D40"/>
      <c r="E40"/>
      <c r="I40" s="9"/>
      <c r="J40" s="9"/>
    </row>
    <row r="41" spans="1:10" x14ac:dyDescent="0.25">
      <c r="A41"/>
      <c r="B41"/>
      <c r="C41"/>
      <c r="D41"/>
      <c r="E41"/>
      <c r="I41" s="9"/>
      <c r="J41" s="9"/>
    </row>
    <row r="42" spans="1:10" x14ac:dyDescent="0.25">
      <c r="A42"/>
      <c r="B42"/>
      <c r="C42"/>
      <c r="D42"/>
      <c r="E42"/>
      <c r="I42" s="9"/>
      <c r="J42" s="9"/>
    </row>
    <row r="43" spans="1:10" x14ac:dyDescent="0.25">
      <c r="A43"/>
      <c r="B43"/>
      <c r="C43"/>
      <c r="D43"/>
      <c r="E43"/>
      <c r="F43"/>
      <c r="G43"/>
      <c r="H43"/>
      <c r="I43" s="9"/>
      <c r="J43" s="9"/>
    </row>
    <row r="44" spans="1:10" x14ac:dyDescent="0.25">
      <c r="A44"/>
      <c r="B44"/>
      <c r="C44"/>
      <c r="D44"/>
      <c r="E44"/>
      <c r="F44"/>
      <c r="G44"/>
      <c r="H44"/>
      <c r="I44" s="9"/>
      <c r="J44" s="9"/>
    </row>
    <row r="45" spans="1:10" x14ac:dyDescent="0.25">
      <c r="A45"/>
      <c r="B45"/>
      <c r="C45"/>
      <c r="D45"/>
      <c r="E45"/>
      <c r="F45"/>
      <c r="G45"/>
      <c r="H45"/>
      <c r="I45" s="9"/>
      <c r="J45" s="9"/>
    </row>
    <row r="46" spans="1:10" x14ac:dyDescent="0.25">
      <c r="A46"/>
      <c r="B46"/>
      <c r="C46"/>
      <c r="D46"/>
      <c r="E46"/>
      <c r="F46"/>
      <c r="G46"/>
      <c r="H46"/>
      <c r="I46" s="9"/>
      <c r="J46" s="9"/>
    </row>
    <row r="47" spans="1:10" x14ac:dyDescent="0.25">
      <c r="A47"/>
      <c r="B47"/>
      <c r="C47"/>
      <c r="D47"/>
      <c r="E47"/>
      <c r="F47"/>
      <c r="G47"/>
      <c r="H47"/>
      <c r="I47" s="9"/>
      <c r="J47" s="9"/>
    </row>
    <row r="48" spans="1:10" x14ac:dyDescent="0.25">
      <c r="A48"/>
      <c r="B48"/>
      <c r="C48"/>
      <c r="D48"/>
      <c r="E48"/>
      <c r="F48"/>
      <c r="G48"/>
      <c r="H48"/>
      <c r="I48" s="9"/>
      <c r="J48" s="9"/>
    </row>
    <row r="49" spans="1:10" x14ac:dyDescent="0.25">
      <c r="A49"/>
      <c r="B49"/>
      <c r="C49"/>
      <c r="D49"/>
      <c r="E49"/>
      <c r="F49"/>
      <c r="G49"/>
      <c r="H49"/>
      <c r="I49" s="9"/>
      <c r="J49" s="9"/>
    </row>
    <row r="50" spans="1:10" x14ac:dyDescent="0.25">
      <c r="A50"/>
      <c r="B50"/>
      <c r="C50"/>
      <c r="D50"/>
      <c r="E50"/>
      <c r="F50"/>
      <c r="G50"/>
      <c r="H50"/>
      <c r="I50" s="9"/>
      <c r="J50" s="9"/>
    </row>
    <row r="51" spans="1:10" x14ac:dyDescent="0.25">
      <c r="A51"/>
      <c r="B51"/>
      <c r="C51"/>
      <c r="D51"/>
      <c r="E51"/>
      <c r="F51"/>
      <c r="G51"/>
      <c r="H51"/>
      <c r="I51" s="9"/>
      <c r="J51" s="9"/>
    </row>
    <row r="52" spans="1:10" x14ac:dyDescent="0.25">
      <c r="A52"/>
      <c r="B52"/>
      <c r="C52"/>
      <c r="D52"/>
      <c r="E52"/>
      <c r="F52"/>
      <c r="G52"/>
      <c r="H52"/>
      <c r="I52" s="9"/>
      <c r="J52" s="9"/>
    </row>
    <row r="53" spans="1:10" x14ac:dyDescent="0.25">
      <c r="A53"/>
      <c r="B53"/>
      <c r="C53"/>
      <c r="D53"/>
      <c r="E53"/>
      <c r="F53"/>
      <c r="G53"/>
      <c r="H53"/>
      <c r="I53" s="9"/>
      <c r="J53" s="9"/>
    </row>
    <row r="54" spans="1:10" x14ac:dyDescent="0.25">
      <c r="A54"/>
      <c r="B54"/>
      <c r="C54"/>
      <c r="D54"/>
      <c r="E54"/>
      <c r="F54"/>
      <c r="G54"/>
      <c r="H54"/>
      <c r="I54" s="9"/>
      <c r="J54" s="9"/>
    </row>
    <row r="55" spans="1:10" x14ac:dyDescent="0.25">
      <c r="A55"/>
      <c r="B55"/>
      <c r="C55"/>
      <c r="D55"/>
      <c r="E55"/>
      <c r="F55"/>
      <c r="G55"/>
      <c r="H55"/>
      <c r="I55" s="9"/>
      <c r="J55" s="9"/>
    </row>
    <row r="56" spans="1:10" x14ac:dyDescent="0.25">
      <c r="A56"/>
      <c r="B56"/>
      <c r="C56"/>
      <c r="D56"/>
      <c r="E56"/>
      <c r="F56"/>
      <c r="G56"/>
      <c r="H56"/>
      <c r="I56" s="9"/>
      <c r="J56" s="9"/>
    </row>
    <row r="57" spans="1:10" x14ac:dyDescent="0.25">
      <c r="A57"/>
      <c r="B57"/>
      <c r="C57"/>
      <c r="D57"/>
      <c r="E57"/>
      <c r="F57"/>
      <c r="G57"/>
      <c r="H57"/>
      <c r="J57" s="9"/>
    </row>
    <row r="58" spans="1:10" x14ac:dyDescent="0.25">
      <c r="A58"/>
      <c r="B58"/>
      <c r="C58"/>
      <c r="D58"/>
      <c r="E58"/>
      <c r="F58"/>
      <c r="G58"/>
      <c r="H58"/>
      <c r="J58" s="9"/>
    </row>
    <row r="59" spans="1:10" x14ac:dyDescent="0.25">
      <c r="A59"/>
      <c r="B59"/>
      <c r="C59"/>
      <c r="D59"/>
      <c r="E59"/>
      <c r="F59"/>
      <c r="G59"/>
      <c r="H59"/>
      <c r="I59"/>
      <c r="J59" s="9"/>
    </row>
    <row r="60" spans="1:10" x14ac:dyDescent="0.25">
      <c r="A60"/>
      <c r="B60"/>
      <c r="C60"/>
      <c r="D60"/>
      <c r="E60"/>
      <c r="F60"/>
      <c r="G60"/>
      <c r="H60"/>
      <c r="I60"/>
      <c r="J60" s="9"/>
    </row>
    <row r="61" spans="1:10" x14ac:dyDescent="0.25">
      <c r="A61"/>
      <c r="B61"/>
      <c r="C61"/>
      <c r="D61"/>
      <c r="E61"/>
      <c r="F61"/>
      <c r="G61"/>
      <c r="H61"/>
      <c r="I61"/>
      <c r="J61" s="9"/>
    </row>
    <row r="62" spans="1:10" x14ac:dyDescent="0.25">
      <c r="A62"/>
      <c r="B62"/>
      <c r="C62"/>
      <c r="D62"/>
      <c r="E62"/>
      <c r="J62" s="9"/>
    </row>
    <row r="63" spans="1:10" x14ac:dyDescent="0.25">
      <c r="A63"/>
      <c r="B63"/>
      <c r="C63"/>
      <c r="D63"/>
      <c r="E63"/>
      <c r="J63" s="9"/>
    </row>
    <row r="64" spans="1:10" x14ac:dyDescent="0.25">
      <c r="A64"/>
      <c r="B64"/>
      <c r="C64"/>
      <c r="D64"/>
      <c r="E64"/>
      <c r="J64" s="9"/>
    </row>
    <row r="65" spans="1:10" x14ac:dyDescent="0.25">
      <c r="A65"/>
      <c r="B65"/>
      <c r="C65"/>
      <c r="D65"/>
      <c r="E65"/>
      <c r="J65" s="9"/>
    </row>
    <row r="66" spans="1:10" x14ac:dyDescent="0.25">
      <c r="A66"/>
      <c r="B66"/>
      <c r="C66"/>
      <c r="D66"/>
      <c r="E66"/>
      <c r="J66" s="9"/>
    </row>
    <row r="67" spans="1:10" x14ac:dyDescent="0.25">
      <c r="A67"/>
      <c r="B67"/>
      <c r="C67"/>
      <c r="D67"/>
      <c r="E67"/>
      <c r="J67" s="9"/>
    </row>
    <row r="68" spans="1:10" x14ac:dyDescent="0.25">
      <c r="A68"/>
      <c r="B68"/>
      <c r="C68"/>
      <c r="D68"/>
      <c r="E68"/>
      <c r="J68" s="9"/>
    </row>
    <row r="69" spans="1:10" x14ac:dyDescent="0.25">
      <c r="A69"/>
      <c r="B69"/>
      <c r="C69"/>
      <c r="D69"/>
      <c r="E69"/>
      <c r="J69" s="9"/>
    </row>
    <row r="70" spans="1:10" x14ac:dyDescent="0.25">
      <c r="A70"/>
      <c r="B70"/>
      <c r="C70"/>
      <c r="D70"/>
      <c r="E70"/>
      <c r="J70" s="9"/>
    </row>
    <row r="71" spans="1:10" x14ac:dyDescent="0.25">
      <c r="A71"/>
      <c r="B71"/>
      <c r="C71"/>
      <c r="D71"/>
      <c r="E71"/>
      <c r="J71" s="9"/>
    </row>
    <row r="72" spans="1:10" x14ac:dyDescent="0.25">
      <c r="A72"/>
      <c r="B72"/>
      <c r="C72"/>
      <c r="D72"/>
      <c r="E72"/>
      <c r="J72" s="9"/>
    </row>
    <row r="73" spans="1:10" x14ac:dyDescent="0.25">
      <c r="A73"/>
      <c r="B73"/>
      <c r="C73"/>
      <c r="D73"/>
      <c r="E73"/>
      <c r="J73" s="9"/>
    </row>
    <row r="74" spans="1:10" x14ac:dyDescent="0.25">
      <c r="A74"/>
      <c r="B74"/>
      <c r="C74"/>
      <c r="D74"/>
      <c r="E74"/>
      <c r="J74" s="9"/>
    </row>
    <row r="75" spans="1:10" x14ac:dyDescent="0.25">
      <c r="A75"/>
      <c r="B75"/>
      <c r="C75"/>
      <c r="D75"/>
      <c r="E75"/>
      <c r="J75" s="9"/>
    </row>
    <row r="76" spans="1:10" x14ac:dyDescent="0.25">
      <c r="A76"/>
      <c r="B76"/>
      <c r="C76"/>
      <c r="D76"/>
      <c r="E76"/>
      <c r="J76" s="9"/>
    </row>
    <row r="77" spans="1:10" x14ac:dyDescent="0.25">
      <c r="A77"/>
      <c r="B77"/>
      <c r="C77"/>
      <c r="D77"/>
      <c r="E77"/>
      <c r="J77" s="9"/>
    </row>
    <row r="78" spans="1:10" x14ac:dyDescent="0.25">
      <c r="A78"/>
      <c r="B78"/>
      <c r="C78"/>
      <c r="D78"/>
      <c r="E78"/>
      <c r="J78" s="9"/>
    </row>
    <row r="79" spans="1:10" x14ac:dyDescent="0.25">
      <c r="A79"/>
      <c r="B79"/>
      <c r="C79"/>
      <c r="D79"/>
      <c r="E79"/>
      <c r="J79" s="9"/>
    </row>
    <row r="80" spans="1:10" x14ac:dyDescent="0.25">
      <c r="A80"/>
      <c r="B80"/>
      <c r="C80"/>
      <c r="D80"/>
      <c r="E80"/>
      <c r="J80" s="9"/>
    </row>
    <row r="81" spans="1:35" x14ac:dyDescent="0.25">
      <c r="A81"/>
      <c r="B81"/>
      <c r="C81"/>
      <c r="D81"/>
      <c r="E81"/>
      <c r="J81"/>
    </row>
    <row r="82" spans="1:35" x14ac:dyDescent="0.25">
      <c r="A82"/>
      <c r="B82"/>
      <c r="C82"/>
      <c r="D82"/>
      <c r="E82"/>
      <c r="J82"/>
    </row>
    <row r="83" spans="1:35" x14ac:dyDescent="0.25">
      <c r="E83"/>
      <c r="J83"/>
      <c r="AI83">
        <v>1</v>
      </c>
    </row>
  </sheetData>
  <mergeCells count="13">
    <mergeCell ref="F1:I1"/>
    <mergeCell ref="K1:N1"/>
    <mergeCell ref="A1:D1"/>
    <mergeCell ref="F2:I2"/>
    <mergeCell ref="K2:N2"/>
    <mergeCell ref="F21:I21"/>
    <mergeCell ref="F29:I29"/>
    <mergeCell ref="F9:I9"/>
    <mergeCell ref="Z2:AC2"/>
    <mergeCell ref="AE2:AH2"/>
    <mergeCell ref="P2:S2"/>
    <mergeCell ref="U2:X2"/>
    <mergeCell ref="F15:I15"/>
  </mergeCells>
  <pageMargins left="0.7" right="0.7" top="0.75" bottom="0.75" header="0.3" footer="0.3"/>
  <pageSetup orientation="portrait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Aggregation rules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Daniel Selva</cp:lastModifiedBy>
  <dcterms:created xsi:type="dcterms:W3CDTF">2011-05-17T18:01:37Z</dcterms:created>
  <dcterms:modified xsi:type="dcterms:W3CDTF">2012-09-13T15:24:50Z</dcterms:modified>
</cp:coreProperties>
</file>