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Yonsei/Junior/R &amp; Python Programming/3-2 SelfStudy/Others/"/>
    </mc:Choice>
  </mc:AlternateContent>
  <xr:revisionPtr revIDLastSave="0" documentId="13_ncr:1_{3FE8572F-4BA8-7E4F-BC59-0318AA82BB0C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Poll_M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M39" i="1"/>
  <c r="N39" i="1"/>
  <c r="K39" i="1"/>
  <c r="I39" i="1"/>
  <c r="J39" i="1"/>
  <c r="F39" i="1"/>
  <c r="G39" i="1"/>
  <c r="E39" i="1"/>
  <c r="D39" i="1"/>
  <c r="I38" i="1"/>
  <c r="J38" i="1"/>
  <c r="F38" i="1"/>
  <c r="D38" i="1"/>
  <c r="I37" i="1"/>
  <c r="J37" i="1"/>
  <c r="F37" i="1"/>
  <c r="D37" i="1"/>
  <c r="I36" i="1"/>
  <c r="J36" i="1"/>
  <c r="F36" i="1"/>
  <c r="D36" i="1"/>
  <c r="I35" i="1"/>
  <c r="J35" i="1"/>
  <c r="F35" i="1"/>
  <c r="D35" i="1"/>
  <c r="I34" i="1"/>
  <c r="J34" i="1"/>
  <c r="F34" i="1"/>
  <c r="D34" i="1"/>
  <c r="I33" i="1"/>
  <c r="J33" i="1"/>
  <c r="F33" i="1"/>
  <c r="D33" i="1"/>
  <c r="L32" i="1"/>
  <c r="K32" i="1"/>
  <c r="I32" i="1"/>
  <c r="J32" i="1"/>
  <c r="F32" i="1"/>
  <c r="D32" i="1"/>
  <c r="I31" i="1"/>
  <c r="J31" i="1"/>
  <c r="F31" i="1"/>
  <c r="D31" i="1"/>
  <c r="I30" i="1"/>
  <c r="J30" i="1"/>
  <c r="F30" i="1"/>
  <c r="D30" i="1"/>
  <c r="L29" i="1"/>
  <c r="K29" i="1"/>
  <c r="I29" i="1"/>
  <c r="J29" i="1"/>
  <c r="F29" i="1"/>
  <c r="D29" i="1"/>
  <c r="I28" i="1"/>
  <c r="J28" i="1"/>
  <c r="F28" i="1"/>
  <c r="D28" i="1"/>
  <c r="I27" i="1"/>
  <c r="J27" i="1"/>
  <c r="F27" i="1"/>
  <c r="D27" i="1"/>
  <c r="L26" i="1"/>
  <c r="K26" i="1"/>
  <c r="I26" i="1"/>
  <c r="J26" i="1"/>
  <c r="F26" i="1"/>
  <c r="D26" i="1"/>
  <c r="I25" i="1"/>
  <c r="J25" i="1"/>
  <c r="F25" i="1"/>
  <c r="D25" i="1"/>
  <c r="I24" i="1"/>
  <c r="J24" i="1"/>
  <c r="F24" i="1"/>
  <c r="D24" i="1"/>
  <c r="L23" i="1"/>
  <c r="K23" i="1"/>
  <c r="I23" i="1"/>
  <c r="J23" i="1"/>
  <c r="F23" i="1"/>
  <c r="D23" i="1"/>
  <c r="I22" i="1"/>
  <c r="J22" i="1"/>
  <c r="F22" i="1"/>
  <c r="D22" i="1"/>
  <c r="I21" i="1"/>
  <c r="J21" i="1"/>
  <c r="F21" i="1"/>
  <c r="D21" i="1"/>
  <c r="I20" i="1"/>
  <c r="J20" i="1"/>
  <c r="F20" i="1"/>
  <c r="D20" i="1"/>
  <c r="I19" i="1"/>
  <c r="J19" i="1"/>
  <c r="F19" i="1"/>
  <c r="D19" i="1"/>
  <c r="L5" i="1"/>
  <c r="K5" i="1"/>
  <c r="J5" i="1"/>
  <c r="I5" i="1"/>
  <c r="F5" i="1"/>
  <c r="D5" i="1"/>
  <c r="L18" i="1"/>
  <c r="K18" i="1"/>
  <c r="L11" i="1"/>
  <c r="K11" i="1"/>
  <c r="L6" i="1"/>
  <c r="K6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F2" i="1"/>
  <c r="D2" i="1"/>
  <c r="J2" i="1"/>
  <c r="I2" i="1"/>
</calcChain>
</file>

<file path=xl/sharedStrings.xml><?xml version="1.0" encoding="utf-8"?>
<sst xmlns="http://schemas.openxmlformats.org/spreadsheetml/2006/main" count="89" uniqueCount="41">
  <si>
    <t>Institute</t>
  </si>
  <si>
    <t>Date</t>
  </si>
  <si>
    <t>Month</t>
  </si>
  <si>
    <t>Day</t>
  </si>
  <si>
    <t>CATI</t>
  </si>
  <si>
    <t>ARS</t>
  </si>
  <si>
    <t>Cord</t>
  </si>
  <si>
    <t>Cordless</t>
  </si>
  <si>
    <t>Response Rate</t>
  </si>
  <si>
    <t>President-Good</t>
  </si>
  <si>
    <t>President-Bad</t>
  </si>
  <si>
    <t>Theminjoo</t>
  </si>
  <si>
    <t>PPP</t>
  </si>
  <si>
    <t>여론조사꽃</t>
    <phoneticPr fontId="18" type="noConversion"/>
  </si>
  <si>
    <t>KOPRA</t>
    <phoneticPr fontId="18" type="noConversion"/>
  </si>
  <si>
    <t>알앤써치</t>
    <phoneticPr fontId="18" type="noConversion"/>
  </si>
  <si>
    <t>From</t>
    <phoneticPr fontId="18" type="noConversion"/>
  </si>
  <si>
    <t>고성국TV</t>
    <phoneticPr fontId="18" type="noConversion"/>
  </si>
  <si>
    <t>뉴스핌</t>
    <phoneticPr fontId="18" type="noConversion"/>
  </si>
  <si>
    <t>조원씨앤아이</t>
    <phoneticPr fontId="18" type="noConversion"/>
  </si>
  <si>
    <t>시사저널</t>
    <phoneticPr fontId="18" type="noConversion"/>
  </si>
  <si>
    <t>미디어토마토</t>
    <phoneticPr fontId="18" type="noConversion"/>
  </si>
  <si>
    <t>뉴스토마토</t>
    <phoneticPr fontId="18" type="noConversion"/>
  </si>
  <si>
    <t>리서치뷰</t>
    <phoneticPr fontId="18" type="noConversion"/>
  </si>
  <si>
    <t>한국갤럽</t>
    <phoneticPr fontId="18" type="noConversion"/>
  </si>
  <si>
    <t>리얼미터</t>
    <phoneticPr fontId="18" type="noConversion"/>
  </si>
  <si>
    <t>미디어트리뷴</t>
    <phoneticPr fontId="18" type="noConversion"/>
  </si>
  <si>
    <t>넥스트리서치</t>
    <phoneticPr fontId="18" type="noConversion"/>
  </si>
  <si>
    <t>SBS</t>
    <phoneticPr fontId="18" type="noConversion"/>
  </si>
  <si>
    <t>에브리씨앤알</t>
    <phoneticPr fontId="18" type="noConversion"/>
  </si>
  <si>
    <t>폴리뉴스/에브리뉴스</t>
    <phoneticPr fontId="18" type="noConversion"/>
  </si>
  <si>
    <t>국민리서치그룹</t>
    <phoneticPr fontId="18" type="noConversion"/>
  </si>
  <si>
    <t>뉴시스</t>
    <phoneticPr fontId="18" type="noConversion"/>
  </si>
  <si>
    <t>스트레이트뉴스</t>
    <phoneticPr fontId="18" type="noConversion"/>
  </si>
  <si>
    <t>여론조사공정</t>
    <phoneticPr fontId="18" type="noConversion"/>
  </si>
  <si>
    <t>데일리안</t>
    <phoneticPr fontId="18" type="noConversion"/>
  </si>
  <si>
    <t>코리아리서치인터내셔널</t>
    <phoneticPr fontId="18" type="noConversion"/>
  </si>
  <si>
    <t>엠브레인퍼블릭/케이스탯리서치/코리아리서치인터내셔널/한국리서치</t>
    <phoneticPr fontId="18" type="noConversion"/>
  </si>
  <si>
    <t>에이스리서치</t>
    <phoneticPr fontId="18" type="noConversion"/>
  </si>
  <si>
    <t>한국리서치</t>
    <phoneticPr fontId="18" type="noConversion"/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</si>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</sst>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);[Red]\(0.0000\)"/>
    <numFmt numFmtId="178" formatCode="[$]m/d/yy;@" x16r2:formatCode16="[$-ko-US,1]m/d/yy;@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pane ySplit="1" topLeftCell="A14" activePane="bottomLeft" state="frozen"/>
      <selection pane="bottomLeft" activeCell="M41" sqref="M41"/>
    </sheetView>
  </sheetViews>
  <sheetFormatPr baseColWidth="10" defaultRowHeight="18"/>
  <cols>
    <col min="1" max="1" width="21.42578125" bestFit="1" customWidth="1"/>
    <col min="2" max="2" width="21.42578125" customWidth="1"/>
    <col min="5" max="6" width="10.7109375" style="1"/>
    <col min="7" max="7" width="12.7109375" style="1" bestFit="1" customWidth="1"/>
    <col min="8" max="8" width="10.7109375" style="3"/>
    <col min="11" max="11" width="13.7109375" style="1" bestFit="1" customWidth="1"/>
    <col min="12" max="12" width="12.28515625" style="1" bestFit="1" customWidth="1"/>
    <col min="13" max="14" width="10.7109375" style="1"/>
    <col min="15" max="15" width="10.7109375" style="2"/>
  </cols>
  <sheetData>
    <row r="1" spans="1:14">
      <c r="A1" t="s">
        <v>0</v>
      </c>
      <c r="B1" t="s">
        <v>16</v>
      </c>
      <c r="C1" t="s">
        <v>4</v>
      </c>
      <c r="D1" t="s">
        <v>5</v>
      </c>
      <c r="E1" s="1" t="s">
        <v>6</v>
      </c>
      <c r="F1" s="1" t="s">
        <v>7</v>
      </c>
      <c r="G1" s="1" t="s">
        <v>8</v>
      </c>
      <c r="H1" s="3" t="s">
        <v>1</v>
      </c>
      <c r="I1" t="s">
        <v>2</v>
      </c>
      <c r="J1" t="s">
        <v>3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t="s">
        <v>13</v>
      </c>
      <c r="B2" t="s">
        <v>13</v>
      </c>
      <c r="C2">
        <v>1</v>
      </c>
      <c r="D2">
        <f>IF(C2=1, 0, 1)</f>
        <v>0</v>
      </c>
      <c r="E2" s="1">
        <v>0</v>
      </c>
      <c r="F2" s="1">
        <f>100-E2</f>
        <v>100</v>
      </c>
      <c r="G2" s="1">
        <v>15.9</v>
      </c>
      <c r="H2" s="3">
        <v>45017</v>
      </c>
      <c r="I2">
        <f>MONTH(H2)</f>
        <v>4</v>
      </c>
      <c r="J2">
        <f>DAY(H2)</f>
        <v>1</v>
      </c>
      <c r="K2" s="1">
        <v>33.200000000000003</v>
      </c>
      <c r="L2" s="1">
        <v>62.7</v>
      </c>
      <c r="M2" s="1">
        <v>43.6</v>
      </c>
      <c r="N2" s="1">
        <v>32.1</v>
      </c>
    </row>
    <row r="3" spans="1:14">
      <c r="A3" t="s">
        <v>13</v>
      </c>
      <c r="B3" t="s">
        <v>13</v>
      </c>
      <c r="C3">
        <v>0</v>
      </c>
      <c r="D3">
        <f t="shared" ref="D3:D39" si="0">IF(C3=1, 0, 1)</f>
        <v>1</v>
      </c>
      <c r="E3" s="1">
        <v>0</v>
      </c>
      <c r="F3" s="1">
        <f t="shared" ref="F3:F38" si="1">100-E3</f>
        <v>100</v>
      </c>
      <c r="G3" s="1">
        <v>3.5</v>
      </c>
      <c r="H3" s="3">
        <v>45017</v>
      </c>
      <c r="I3">
        <f t="shared" ref="I3:I39" si="2">MONTH(H3)</f>
        <v>4</v>
      </c>
      <c r="J3">
        <f t="shared" ref="J3:J39" si="3">DAY(H3)</f>
        <v>1</v>
      </c>
      <c r="K3" s="1">
        <v>37.5</v>
      </c>
      <c r="L3" s="1">
        <v>62.2</v>
      </c>
      <c r="M3" s="1">
        <v>51.6</v>
      </c>
      <c r="N3" s="1">
        <v>38.4</v>
      </c>
    </row>
    <row r="4" spans="1:14">
      <c r="A4" t="s">
        <v>14</v>
      </c>
      <c r="B4" t="s">
        <v>17</v>
      </c>
      <c r="C4">
        <v>0</v>
      </c>
      <c r="D4">
        <f t="shared" si="0"/>
        <v>1</v>
      </c>
      <c r="E4" s="1">
        <v>0</v>
      </c>
      <c r="F4" s="1">
        <f t="shared" si="1"/>
        <v>100</v>
      </c>
      <c r="G4" s="1">
        <v>1.9</v>
      </c>
      <c r="H4" s="3">
        <v>45018</v>
      </c>
      <c r="I4">
        <f t="shared" si="2"/>
        <v>4</v>
      </c>
      <c r="J4">
        <f t="shared" si="3"/>
        <v>2</v>
      </c>
      <c r="K4" s="1">
        <v>37</v>
      </c>
      <c r="L4" s="1">
        <v>60</v>
      </c>
      <c r="M4" s="1">
        <v>37</v>
      </c>
      <c r="N4" s="1">
        <v>39</v>
      </c>
    </row>
    <row r="5" spans="1:14">
      <c r="A5" t="s">
        <v>25</v>
      </c>
      <c r="B5" t="s">
        <v>26</v>
      </c>
      <c r="C5">
        <v>0</v>
      </c>
      <c r="D5">
        <f>IF(C5=0, 1, 0)</f>
        <v>1</v>
      </c>
      <c r="E5" s="1">
        <v>3</v>
      </c>
      <c r="F5" s="1">
        <f>100-E5</f>
        <v>97</v>
      </c>
      <c r="G5" s="1">
        <v>3.2</v>
      </c>
      <c r="H5" s="3">
        <v>45019</v>
      </c>
      <c r="I5">
        <f>MONTH(H5)</f>
        <v>4</v>
      </c>
      <c r="J5">
        <f>DAY(H5)</f>
        <v>3</v>
      </c>
      <c r="K5" s="1">
        <f>923/2512*100</f>
        <v>36.74363057324841</v>
      </c>
      <c r="L5" s="1">
        <f>1548/2512*100</f>
        <v>61.624203821656053</v>
      </c>
      <c r="M5" s="1">
        <v>47.1</v>
      </c>
      <c r="N5" s="1">
        <v>37.1</v>
      </c>
    </row>
    <row r="6" spans="1:14">
      <c r="A6" t="s">
        <v>15</v>
      </c>
      <c r="B6" t="s">
        <v>18</v>
      </c>
      <c r="C6">
        <v>0</v>
      </c>
      <c r="D6">
        <f t="shared" si="0"/>
        <v>1</v>
      </c>
      <c r="E6" s="1">
        <v>0</v>
      </c>
      <c r="F6" s="1">
        <f t="shared" si="1"/>
        <v>100</v>
      </c>
      <c r="G6" s="1">
        <v>2.2999999999999998</v>
      </c>
      <c r="H6" s="3">
        <v>45019</v>
      </c>
      <c r="I6">
        <f t="shared" si="2"/>
        <v>4</v>
      </c>
      <c r="J6">
        <f t="shared" si="3"/>
        <v>3</v>
      </c>
      <c r="K6" s="1">
        <f>17.2+20.3</f>
        <v>37.5</v>
      </c>
      <c r="L6" s="1">
        <f>48.9+10.7</f>
        <v>59.599999999999994</v>
      </c>
      <c r="M6" s="1">
        <v>45.8</v>
      </c>
      <c r="N6" s="1">
        <v>38.4</v>
      </c>
    </row>
    <row r="7" spans="1:14">
      <c r="A7" t="s">
        <v>19</v>
      </c>
      <c r="B7" t="s">
        <v>20</v>
      </c>
      <c r="C7">
        <v>0</v>
      </c>
      <c r="D7">
        <f t="shared" si="0"/>
        <v>1</v>
      </c>
      <c r="E7" s="1">
        <v>0</v>
      </c>
      <c r="F7" s="1">
        <f t="shared" si="1"/>
        <v>100</v>
      </c>
      <c r="G7" s="1">
        <v>3.1</v>
      </c>
      <c r="H7" s="3">
        <v>45020</v>
      </c>
      <c r="I7">
        <f t="shared" si="2"/>
        <v>4</v>
      </c>
      <c r="J7">
        <f t="shared" si="3"/>
        <v>4</v>
      </c>
      <c r="K7" s="1">
        <v>36.9</v>
      </c>
      <c r="L7" s="1">
        <v>61.4</v>
      </c>
      <c r="M7" s="1">
        <v>44</v>
      </c>
      <c r="N7" s="1">
        <v>37.700000000000003</v>
      </c>
    </row>
    <row r="8" spans="1:14">
      <c r="A8" t="s">
        <v>21</v>
      </c>
      <c r="B8" t="s">
        <v>22</v>
      </c>
      <c r="C8">
        <v>0</v>
      </c>
      <c r="D8">
        <f t="shared" si="0"/>
        <v>1</v>
      </c>
      <c r="E8" s="1">
        <v>0</v>
      </c>
      <c r="F8" s="1">
        <f t="shared" si="1"/>
        <v>100</v>
      </c>
      <c r="G8" s="1">
        <v>3</v>
      </c>
      <c r="H8" s="3">
        <v>45021</v>
      </c>
      <c r="I8">
        <f t="shared" si="2"/>
        <v>4</v>
      </c>
      <c r="J8">
        <f t="shared" si="3"/>
        <v>5</v>
      </c>
      <c r="K8" s="1">
        <v>33.6</v>
      </c>
      <c r="L8" s="1">
        <v>63.4</v>
      </c>
      <c r="M8" s="1">
        <v>48</v>
      </c>
      <c r="N8" s="1">
        <v>35.5</v>
      </c>
    </row>
    <row r="9" spans="1:14">
      <c r="A9" t="s">
        <v>23</v>
      </c>
      <c r="B9" t="s">
        <v>23</v>
      </c>
      <c r="C9">
        <v>0</v>
      </c>
      <c r="D9">
        <f t="shared" si="0"/>
        <v>1</v>
      </c>
      <c r="E9" s="1">
        <v>0</v>
      </c>
      <c r="F9" s="1">
        <f t="shared" si="1"/>
        <v>100</v>
      </c>
      <c r="G9" s="1">
        <v>3.9</v>
      </c>
      <c r="H9" s="3">
        <v>45022</v>
      </c>
      <c r="I9">
        <f t="shared" si="2"/>
        <v>4</v>
      </c>
      <c r="J9">
        <f t="shared" si="3"/>
        <v>6</v>
      </c>
      <c r="K9" s="1">
        <v>38</v>
      </c>
      <c r="L9" s="1">
        <v>59</v>
      </c>
      <c r="M9" s="1">
        <v>48</v>
      </c>
      <c r="N9" s="1">
        <v>38</v>
      </c>
    </row>
    <row r="10" spans="1:14">
      <c r="A10" t="s">
        <v>24</v>
      </c>
      <c r="B10" t="s">
        <v>24</v>
      </c>
      <c r="C10">
        <v>1</v>
      </c>
      <c r="D10">
        <f t="shared" si="0"/>
        <v>0</v>
      </c>
      <c r="E10" s="1">
        <v>5</v>
      </c>
      <c r="F10" s="1">
        <f t="shared" si="1"/>
        <v>95</v>
      </c>
      <c r="G10" s="1">
        <v>6.7</v>
      </c>
      <c r="H10" s="3">
        <v>45023</v>
      </c>
      <c r="I10">
        <f t="shared" si="2"/>
        <v>4</v>
      </c>
      <c r="J10">
        <f t="shared" si="3"/>
        <v>7</v>
      </c>
      <c r="K10" s="1">
        <v>31</v>
      </c>
      <c r="L10" s="1">
        <v>61</v>
      </c>
      <c r="M10" s="1">
        <v>33</v>
      </c>
      <c r="N10" s="1">
        <v>32</v>
      </c>
    </row>
    <row r="11" spans="1:14">
      <c r="A11" t="s">
        <v>25</v>
      </c>
      <c r="B11" t="s">
        <v>26</v>
      </c>
      <c r="C11">
        <v>0</v>
      </c>
      <c r="D11">
        <f t="shared" si="0"/>
        <v>1</v>
      </c>
      <c r="E11" s="1">
        <v>3</v>
      </c>
      <c r="F11" s="1">
        <f t="shared" si="1"/>
        <v>97</v>
      </c>
      <c r="G11" s="1">
        <v>3.1</v>
      </c>
      <c r="H11" s="3">
        <v>45026</v>
      </c>
      <c r="I11">
        <f t="shared" si="2"/>
        <v>4</v>
      </c>
      <c r="J11">
        <f t="shared" si="3"/>
        <v>10</v>
      </c>
      <c r="K11" s="1">
        <f>911/2504*100</f>
        <v>36.381789137380196</v>
      </c>
      <c r="L11" s="1">
        <f>1527/2504*100</f>
        <v>60.982428115015978</v>
      </c>
      <c r="M11" s="1">
        <v>45.9</v>
      </c>
      <c r="N11" s="1">
        <v>37</v>
      </c>
    </row>
    <row r="12" spans="1:14">
      <c r="A12" t="s">
        <v>13</v>
      </c>
      <c r="B12" t="s">
        <v>13</v>
      </c>
      <c r="C12">
        <v>1</v>
      </c>
      <c r="D12">
        <f t="shared" si="0"/>
        <v>0</v>
      </c>
      <c r="E12" s="1">
        <v>0</v>
      </c>
      <c r="F12" s="1">
        <f t="shared" si="1"/>
        <v>100</v>
      </c>
      <c r="G12" s="1">
        <v>16.7</v>
      </c>
      <c r="H12" s="3">
        <v>45026</v>
      </c>
      <c r="I12">
        <f t="shared" si="2"/>
        <v>4</v>
      </c>
      <c r="J12">
        <f t="shared" si="3"/>
        <v>10</v>
      </c>
      <c r="K12" s="1">
        <v>33.799999999999997</v>
      </c>
      <c r="L12" s="1">
        <v>63.2</v>
      </c>
      <c r="M12" s="1">
        <v>43.7</v>
      </c>
      <c r="N12" s="1">
        <v>32</v>
      </c>
    </row>
    <row r="13" spans="1:14">
      <c r="A13" t="s">
        <v>13</v>
      </c>
      <c r="B13" t="s">
        <v>13</v>
      </c>
      <c r="C13">
        <v>0</v>
      </c>
      <c r="D13">
        <f t="shared" si="0"/>
        <v>1</v>
      </c>
      <c r="E13" s="1">
        <v>0</v>
      </c>
      <c r="F13" s="1">
        <f t="shared" si="1"/>
        <v>100</v>
      </c>
      <c r="G13" s="1">
        <v>3</v>
      </c>
      <c r="H13" s="3">
        <v>45026</v>
      </c>
      <c r="I13">
        <f t="shared" si="2"/>
        <v>4</v>
      </c>
      <c r="J13">
        <f t="shared" si="3"/>
        <v>10</v>
      </c>
      <c r="K13" s="1">
        <v>32.799999999999997</v>
      </c>
      <c r="L13" s="1">
        <v>66.3</v>
      </c>
      <c r="M13" s="1">
        <v>52.2</v>
      </c>
      <c r="N13" s="1">
        <v>34.6</v>
      </c>
    </row>
    <row r="14" spans="1:14">
      <c r="A14" t="s">
        <v>27</v>
      </c>
      <c r="B14" t="s">
        <v>28</v>
      </c>
      <c r="C14">
        <v>1</v>
      </c>
      <c r="D14">
        <f t="shared" si="0"/>
        <v>0</v>
      </c>
      <c r="E14" s="1">
        <v>12</v>
      </c>
      <c r="F14" s="1">
        <f t="shared" si="1"/>
        <v>88</v>
      </c>
      <c r="G14" s="1">
        <v>16.100000000000001</v>
      </c>
      <c r="H14" s="3">
        <v>45026</v>
      </c>
      <c r="I14">
        <f t="shared" si="2"/>
        <v>4</v>
      </c>
      <c r="J14">
        <f t="shared" si="3"/>
        <v>10</v>
      </c>
      <c r="K14" s="1">
        <v>30.1</v>
      </c>
      <c r="L14" s="1">
        <v>60.9</v>
      </c>
      <c r="M14" s="1">
        <v>30.8</v>
      </c>
      <c r="N14" s="1">
        <v>28</v>
      </c>
    </row>
    <row r="15" spans="1:14">
      <c r="A15" t="s">
        <v>29</v>
      </c>
      <c r="B15" t="s">
        <v>30</v>
      </c>
      <c r="C15">
        <v>0</v>
      </c>
      <c r="D15">
        <f t="shared" si="0"/>
        <v>1</v>
      </c>
      <c r="E15" s="1">
        <v>0</v>
      </c>
      <c r="F15" s="1">
        <f t="shared" si="1"/>
        <v>100</v>
      </c>
      <c r="G15" s="1">
        <v>7.1</v>
      </c>
      <c r="H15" s="3">
        <v>45027</v>
      </c>
      <c r="I15">
        <f t="shared" si="2"/>
        <v>4</v>
      </c>
      <c r="J15">
        <f t="shared" si="3"/>
        <v>11</v>
      </c>
      <c r="K15" s="1">
        <v>32.4</v>
      </c>
      <c r="L15" s="1">
        <v>62.9</v>
      </c>
      <c r="M15" s="1">
        <v>48.3</v>
      </c>
      <c r="N15" s="1">
        <v>33.6</v>
      </c>
    </row>
    <row r="16" spans="1:14">
      <c r="A16" t="s">
        <v>31</v>
      </c>
      <c r="B16" t="s">
        <v>32</v>
      </c>
      <c r="C16">
        <v>0</v>
      </c>
      <c r="D16">
        <f t="shared" si="0"/>
        <v>1</v>
      </c>
      <c r="E16" s="1">
        <v>0</v>
      </c>
      <c r="F16" s="1">
        <f t="shared" si="1"/>
        <v>100</v>
      </c>
      <c r="G16" s="1">
        <v>1.2</v>
      </c>
      <c r="H16" s="3">
        <v>45028</v>
      </c>
      <c r="I16">
        <f t="shared" si="2"/>
        <v>4</v>
      </c>
      <c r="J16">
        <f t="shared" si="3"/>
        <v>12</v>
      </c>
      <c r="K16" s="1">
        <v>35.9</v>
      </c>
      <c r="L16" s="1">
        <v>62.4</v>
      </c>
      <c r="M16" s="1">
        <v>39</v>
      </c>
      <c r="N16" s="1">
        <v>36.200000000000003</v>
      </c>
    </row>
    <row r="17" spans="1:14">
      <c r="A17" t="s">
        <v>19</v>
      </c>
      <c r="B17" t="s">
        <v>33</v>
      </c>
      <c r="C17">
        <v>0</v>
      </c>
      <c r="D17">
        <f t="shared" si="0"/>
        <v>1</v>
      </c>
      <c r="E17" s="1">
        <v>0</v>
      </c>
      <c r="F17" s="1">
        <f t="shared" si="1"/>
        <v>100</v>
      </c>
      <c r="G17" s="1">
        <v>2.9</v>
      </c>
      <c r="H17" s="3">
        <v>45028</v>
      </c>
      <c r="I17">
        <f t="shared" si="2"/>
        <v>4</v>
      </c>
      <c r="J17">
        <f t="shared" si="3"/>
        <v>12</v>
      </c>
      <c r="K17" s="1">
        <v>35.200000000000003</v>
      </c>
      <c r="L17" s="1">
        <v>63.3</v>
      </c>
      <c r="M17" s="1">
        <v>47.1</v>
      </c>
      <c r="N17" s="1">
        <v>35.799999999999997</v>
      </c>
    </row>
    <row r="18" spans="1:14">
      <c r="A18" t="s">
        <v>15</v>
      </c>
      <c r="B18" t="s">
        <v>18</v>
      </c>
      <c r="C18">
        <v>0</v>
      </c>
      <c r="D18">
        <f t="shared" si="0"/>
        <v>1</v>
      </c>
      <c r="E18" s="1">
        <v>0</v>
      </c>
      <c r="F18" s="1">
        <f t="shared" si="1"/>
        <v>100</v>
      </c>
      <c r="G18" s="1">
        <v>2.1</v>
      </c>
      <c r="H18" s="3">
        <v>45028</v>
      </c>
      <c r="I18">
        <f t="shared" si="2"/>
        <v>4</v>
      </c>
      <c r="J18">
        <f t="shared" si="3"/>
        <v>12</v>
      </c>
      <c r="K18" s="1">
        <f>19.9+18.9</f>
        <v>38.799999999999997</v>
      </c>
      <c r="L18" s="1">
        <f>44.9+12.5</f>
        <v>57.4</v>
      </c>
      <c r="M18" s="1">
        <v>46.9</v>
      </c>
      <c r="N18" s="1">
        <v>37</v>
      </c>
    </row>
    <row r="19" spans="1:14">
      <c r="A19" t="s">
        <v>34</v>
      </c>
      <c r="B19" t="s">
        <v>35</v>
      </c>
      <c r="C19">
        <v>0</v>
      </c>
      <c r="D19">
        <f t="shared" si="0"/>
        <v>1</v>
      </c>
      <c r="E19" s="1">
        <v>0</v>
      </c>
      <c r="F19" s="1">
        <f t="shared" si="1"/>
        <v>100</v>
      </c>
      <c r="G19" s="1">
        <v>2.8</v>
      </c>
      <c r="H19" s="3">
        <v>45029</v>
      </c>
      <c r="I19">
        <f t="shared" si="2"/>
        <v>4</v>
      </c>
      <c r="J19">
        <f t="shared" si="3"/>
        <v>13</v>
      </c>
      <c r="K19" s="1">
        <v>36.700000000000003</v>
      </c>
      <c r="L19" s="1">
        <v>61.6</v>
      </c>
      <c r="M19" s="1">
        <v>40.6</v>
      </c>
      <c r="N19" s="1">
        <v>39.4</v>
      </c>
    </row>
    <row r="20" spans="1:14">
      <c r="A20" t="s">
        <v>36</v>
      </c>
      <c r="B20" t="s">
        <v>37</v>
      </c>
      <c r="C20">
        <v>1</v>
      </c>
      <c r="D20">
        <f t="shared" si="0"/>
        <v>0</v>
      </c>
      <c r="E20" s="1">
        <v>0</v>
      </c>
      <c r="F20" s="1">
        <f t="shared" si="1"/>
        <v>100</v>
      </c>
      <c r="G20" s="1">
        <v>20.399999999999999</v>
      </c>
      <c r="H20" s="3">
        <v>45029</v>
      </c>
      <c r="I20">
        <f t="shared" si="2"/>
        <v>4</v>
      </c>
      <c r="J20">
        <f t="shared" si="3"/>
        <v>13</v>
      </c>
      <c r="K20" s="1">
        <v>34</v>
      </c>
      <c r="L20" s="1">
        <v>57</v>
      </c>
      <c r="M20" s="1">
        <v>28</v>
      </c>
      <c r="N20" s="1">
        <v>33</v>
      </c>
    </row>
    <row r="21" spans="1:14">
      <c r="A21" t="s">
        <v>21</v>
      </c>
      <c r="B21" t="s">
        <v>22</v>
      </c>
      <c r="C21">
        <v>0</v>
      </c>
      <c r="D21">
        <f t="shared" si="0"/>
        <v>1</v>
      </c>
      <c r="E21" s="1">
        <v>0</v>
      </c>
      <c r="F21" s="1">
        <f t="shared" si="1"/>
        <v>100</v>
      </c>
      <c r="G21" s="1">
        <v>3.3</v>
      </c>
      <c r="H21" s="3">
        <v>45030</v>
      </c>
      <c r="I21">
        <f t="shared" si="2"/>
        <v>4</v>
      </c>
      <c r="J21">
        <f t="shared" si="3"/>
        <v>14</v>
      </c>
      <c r="K21" s="1">
        <v>31</v>
      </c>
      <c r="L21" s="1">
        <v>66.599999999999994</v>
      </c>
      <c r="M21" s="1">
        <v>49.6</v>
      </c>
      <c r="N21" s="1">
        <v>33.299999999999997</v>
      </c>
    </row>
    <row r="22" spans="1:14">
      <c r="A22" t="s">
        <v>24</v>
      </c>
      <c r="B22" t="s">
        <v>24</v>
      </c>
      <c r="C22">
        <v>1</v>
      </c>
      <c r="D22">
        <f t="shared" si="0"/>
        <v>0</v>
      </c>
      <c r="E22" s="1">
        <v>5</v>
      </c>
      <c r="F22" s="1">
        <f t="shared" si="1"/>
        <v>95</v>
      </c>
      <c r="G22" s="1">
        <v>8.1999999999999993</v>
      </c>
      <c r="H22" s="3">
        <v>45030</v>
      </c>
      <c r="I22">
        <f t="shared" si="2"/>
        <v>4</v>
      </c>
      <c r="J22">
        <f t="shared" si="3"/>
        <v>14</v>
      </c>
      <c r="K22" s="1">
        <v>27</v>
      </c>
      <c r="L22" s="1">
        <v>65</v>
      </c>
      <c r="M22" s="1">
        <v>36</v>
      </c>
      <c r="N22" s="1">
        <v>31</v>
      </c>
    </row>
    <row r="23" spans="1:14">
      <c r="A23" t="s">
        <v>25</v>
      </c>
      <c r="B23" t="s">
        <v>26</v>
      </c>
      <c r="C23">
        <v>0</v>
      </c>
      <c r="D23">
        <f t="shared" si="0"/>
        <v>1</v>
      </c>
      <c r="E23" s="1">
        <v>3</v>
      </c>
      <c r="F23" s="1">
        <f t="shared" si="1"/>
        <v>97</v>
      </c>
      <c r="G23" s="1">
        <v>3.1</v>
      </c>
      <c r="H23" s="3">
        <v>45033</v>
      </c>
      <c r="I23">
        <f t="shared" si="2"/>
        <v>4</v>
      </c>
      <c r="J23">
        <f t="shared" si="3"/>
        <v>17</v>
      </c>
      <c r="K23" s="1">
        <f>841/2506*100</f>
        <v>33.559457302474058</v>
      </c>
      <c r="L23" s="1">
        <f>1590/2504*100</f>
        <v>63.498402555910538</v>
      </c>
      <c r="M23" s="1">
        <v>48.8</v>
      </c>
      <c r="N23" s="1">
        <v>33.9</v>
      </c>
    </row>
    <row r="24" spans="1:14">
      <c r="A24" t="s">
        <v>13</v>
      </c>
      <c r="B24" t="s">
        <v>13</v>
      </c>
      <c r="C24">
        <v>1</v>
      </c>
      <c r="D24">
        <f t="shared" si="0"/>
        <v>0</v>
      </c>
      <c r="E24" s="1">
        <v>0</v>
      </c>
      <c r="F24" s="1">
        <f t="shared" si="1"/>
        <v>100</v>
      </c>
      <c r="G24" s="1">
        <v>16.8</v>
      </c>
      <c r="H24" s="3">
        <v>45033</v>
      </c>
      <c r="I24">
        <f t="shared" si="2"/>
        <v>4</v>
      </c>
      <c r="J24">
        <f t="shared" si="3"/>
        <v>17</v>
      </c>
      <c r="K24" s="1">
        <v>31.3</v>
      </c>
      <c r="L24" s="1">
        <v>65.5</v>
      </c>
      <c r="M24" s="1">
        <v>42.3</v>
      </c>
      <c r="N24" s="1">
        <v>31.9</v>
      </c>
    </row>
    <row r="25" spans="1:14">
      <c r="A25" t="s">
        <v>13</v>
      </c>
      <c r="B25" t="s">
        <v>13</v>
      </c>
      <c r="C25">
        <v>0</v>
      </c>
      <c r="D25">
        <f t="shared" si="0"/>
        <v>1</v>
      </c>
      <c r="E25" s="1">
        <v>0</v>
      </c>
      <c r="F25" s="1">
        <f t="shared" si="1"/>
        <v>100</v>
      </c>
      <c r="G25" s="1">
        <v>3.3</v>
      </c>
      <c r="H25" s="3">
        <v>45033</v>
      </c>
      <c r="I25">
        <f t="shared" si="2"/>
        <v>4</v>
      </c>
      <c r="J25">
        <f t="shared" si="3"/>
        <v>17</v>
      </c>
      <c r="K25" s="1">
        <v>34.799999999999997</v>
      </c>
      <c r="L25" s="1">
        <v>64</v>
      </c>
      <c r="M25" s="1">
        <v>48.5</v>
      </c>
      <c r="N25" s="1">
        <v>37.299999999999997</v>
      </c>
    </row>
    <row r="26" spans="1:14">
      <c r="A26" t="s">
        <v>15</v>
      </c>
      <c r="B26" t="s">
        <v>18</v>
      </c>
      <c r="C26">
        <v>0</v>
      </c>
      <c r="D26">
        <f t="shared" si="0"/>
        <v>1</v>
      </c>
      <c r="E26" s="1">
        <v>0</v>
      </c>
      <c r="F26" s="1">
        <f t="shared" si="1"/>
        <v>100</v>
      </c>
      <c r="G26" s="1">
        <v>2.4</v>
      </c>
      <c r="H26" s="3">
        <v>45035</v>
      </c>
      <c r="I26">
        <f t="shared" si="2"/>
        <v>4</v>
      </c>
      <c r="J26">
        <f t="shared" si="3"/>
        <v>19</v>
      </c>
      <c r="K26" s="1">
        <f>17.5+15.7</f>
        <v>33.200000000000003</v>
      </c>
      <c r="L26" s="1">
        <f>50.6+14.1</f>
        <v>64.7</v>
      </c>
      <c r="M26" s="1">
        <v>45.7</v>
      </c>
      <c r="N26" s="1">
        <v>35.6</v>
      </c>
    </row>
    <row r="27" spans="1:14">
      <c r="A27" t="s">
        <v>21</v>
      </c>
      <c r="B27" t="s">
        <v>22</v>
      </c>
      <c r="C27">
        <v>0</v>
      </c>
      <c r="D27">
        <f t="shared" si="0"/>
        <v>1</v>
      </c>
      <c r="E27" s="1">
        <v>0</v>
      </c>
      <c r="F27" s="1">
        <f t="shared" si="1"/>
        <v>100</v>
      </c>
      <c r="G27" s="1">
        <v>3.5</v>
      </c>
      <c r="H27" s="3">
        <v>45037</v>
      </c>
      <c r="I27">
        <f t="shared" si="2"/>
        <v>4</v>
      </c>
      <c r="J27">
        <f t="shared" si="3"/>
        <v>21</v>
      </c>
      <c r="K27" s="1">
        <v>34.4</v>
      </c>
      <c r="L27" s="1">
        <v>64</v>
      </c>
      <c r="M27" s="1">
        <v>48.1</v>
      </c>
      <c r="N27" s="1">
        <v>34.9</v>
      </c>
    </row>
    <row r="28" spans="1:14">
      <c r="A28" t="s">
        <v>24</v>
      </c>
      <c r="B28" t="s">
        <v>24</v>
      </c>
      <c r="C28">
        <v>1</v>
      </c>
      <c r="D28">
        <f t="shared" si="0"/>
        <v>0</v>
      </c>
      <c r="E28" s="1">
        <v>5</v>
      </c>
      <c r="F28" s="1">
        <f t="shared" si="1"/>
        <v>95</v>
      </c>
      <c r="G28" s="1">
        <v>8.6</v>
      </c>
      <c r="H28" s="3">
        <v>45037</v>
      </c>
      <c r="I28">
        <f t="shared" si="2"/>
        <v>4</v>
      </c>
      <c r="J28">
        <f t="shared" si="3"/>
        <v>21</v>
      </c>
      <c r="K28" s="1">
        <v>31</v>
      </c>
      <c r="L28" s="1">
        <v>60</v>
      </c>
      <c r="M28" s="1">
        <v>32</v>
      </c>
      <c r="N28" s="1">
        <v>32</v>
      </c>
    </row>
    <row r="29" spans="1:14">
      <c r="A29" t="s">
        <v>25</v>
      </c>
      <c r="B29" t="s">
        <v>26</v>
      </c>
      <c r="C29">
        <v>0</v>
      </c>
      <c r="D29">
        <f t="shared" si="0"/>
        <v>1</v>
      </c>
      <c r="E29" s="1">
        <v>3</v>
      </c>
      <c r="F29" s="1">
        <f t="shared" si="1"/>
        <v>97</v>
      </c>
      <c r="G29" s="1">
        <v>3.4</v>
      </c>
      <c r="H29" s="3">
        <v>45040</v>
      </c>
      <c r="I29">
        <f t="shared" si="2"/>
        <v>4</v>
      </c>
      <c r="J29">
        <f t="shared" si="3"/>
        <v>24</v>
      </c>
      <c r="K29" s="1">
        <f>822/2520*100</f>
        <v>32.61904761904762</v>
      </c>
      <c r="L29" s="1">
        <f>1630/2520*100</f>
        <v>64.682539682539684</v>
      </c>
      <c r="M29" s="1">
        <v>45.7</v>
      </c>
      <c r="N29" s="1">
        <v>34.5</v>
      </c>
    </row>
    <row r="30" spans="1:14">
      <c r="A30" t="s">
        <v>13</v>
      </c>
      <c r="B30" t="s">
        <v>13</v>
      </c>
      <c r="C30">
        <v>1</v>
      </c>
      <c r="D30">
        <f t="shared" si="0"/>
        <v>0</v>
      </c>
      <c r="E30" s="1">
        <v>0</v>
      </c>
      <c r="F30" s="1">
        <f t="shared" si="1"/>
        <v>100</v>
      </c>
      <c r="G30" s="1">
        <v>17.399999999999999</v>
      </c>
      <c r="H30" s="3">
        <v>45040</v>
      </c>
      <c r="I30">
        <f t="shared" si="2"/>
        <v>4</v>
      </c>
      <c r="J30">
        <f t="shared" si="3"/>
        <v>24</v>
      </c>
      <c r="K30" s="1">
        <v>31.1</v>
      </c>
      <c r="L30" s="1">
        <v>64.8</v>
      </c>
      <c r="M30" s="1">
        <v>42.2</v>
      </c>
      <c r="N30" s="1">
        <v>31.2</v>
      </c>
    </row>
    <row r="31" spans="1:14">
      <c r="A31" t="s">
        <v>13</v>
      </c>
      <c r="B31" t="s">
        <v>13</v>
      </c>
      <c r="C31">
        <v>0</v>
      </c>
      <c r="D31">
        <f t="shared" si="0"/>
        <v>1</v>
      </c>
      <c r="E31" s="1">
        <v>0</v>
      </c>
      <c r="F31" s="1">
        <f t="shared" si="1"/>
        <v>100</v>
      </c>
      <c r="G31" s="1">
        <v>3.1</v>
      </c>
      <c r="H31" s="3">
        <v>45040</v>
      </c>
      <c r="I31">
        <f t="shared" si="2"/>
        <v>4</v>
      </c>
      <c r="J31">
        <f t="shared" si="3"/>
        <v>24</v>
      </c>
      <c r="K31" s="1">
        <v>35.1</v>
      </c>
      <c r="L31" s="1">
        <v>64</v>
      </c>
      <c r="M31" s="1">
        <v>51.7</v>
      </c>
      <c r="N31" s="1">
        <v>35.1</v>
      </c>
    </row>
    <row r="32" spans="1:14">
      <c r="A32" t="s">
        <v>15</v>
      </c>
      <c r="B32" t="s">
        <v>18</v>
      </c>
      <c r="C32">
        <v>0</v>
      </c>
      <c r="D32">
        <f t="shared" si="0"/>
        <v>1</v>
      </c>
      <c r="E32" s="1">
        <v>0</v>
      </c>
      <c r="F32" s="1">
        <f t="shared" si="1"/>
        <v>100</v>
      </c>
      <c r="G32" s="1">
        <v>2.2000000000000002</v>
      </c>
      <c r="H32" s="3">
        <v>45042</v>
      </c>
      <c r="I32">
        <f t="shared" si="2"/>
        <v>4</v>
      </c>
      <c r="J32">
        <f t="shared" si="3"/>
        <v>26</v>
      </c>
      <c r="K32" s="1">
        <f>18.5+18.2</f>
        <v>36.700000000000003</v>
      </c>
      <c r="L32" s="1">
        <f>45.5+14.7</f>
        <v>60.2</v>
      </c>
      <c r="M32" s="1">
        <v>40.700000000000003</v>
      </c>
      <c r="N32" s="1">
        <v>37.299999999999997</v>
      </c>
    </row>
    <row r="33" spans="1:14">
      <c r="A33" t="s">
        <v>19</v>
      </c>
      <c r="B33" t="s">
        <v>33</v>
      </c>
      <c r="C33">
        <v>0</v>
      </c>
      <c r="D33">
        <f t="shared" si="0"/>
        <v>1</v>
      </c>
      <c r="E33" s="1">
        <v>0</v>
      </c>
      <c r="F33" s="1">
        <f t="shared" si="1"/>
        <v>100</v>
      </c>
      <c r="G33" s="1">
        <v>3</v>
      </c>
      <c r="H33" s="3">
        <v>45042</v>
      </c>
      <c r="I33">
        <f t="shared" si="2"/>
        <v>4</v>
      </c>
      <c r="J33">
        <f t="shared" si="3"/>
        <v>26</v>
      </c>
      <c r="K33" s="1">
        <v>34.1</v>
      </c>
      <c r="L33" s="1">
        <v>64.900000000000006</v>
      </c>
      <c r="M33" s="1">
        <v>46.2</v>
      </c>
      <c r="N33" s="1">
        <v>33.799999999999997</v>
      </c>
    </row>
    <row r="34" spans="1:14">
      <c r="A34" t="s">
        <v>38</v>
      </c>
      <c r="B34" t="s">
        <v>32</v>
      </c>
      <c r="C34">
        <v>0</v>
      </c>
      <c r="D34">
        <f t="shared" si="0"/>
        <v>1</v>
      </c>
      <c r="E34" s="1">
        <v>0</v>
      </c>
      <c r="F34" s="1">
        <f t="shared" si="1"/>
        <v>100</v>
      </c>
      <c r="G34" s="1">
        <v>1.4</v>
      </c>
      <c r="H34" s="3">
        <v>45042</v>
      </c>
      <c r="I34">
        <f t="shared" si="2"/>
        <v>4</v>
      </c>
      <c r="J34">
        <f t="shared" si="3"/>
        <v>26</v>
      </c>
      <c r="K34" s="1">
        <v>36.700000000000003</v>
      </c>
      <c r="L34" s="1">
        <v>60.9</v>
      </c>
      <c r="M34" s="1">
        <v>34.9</v>
      </c>
      <c r="N34" s="1">
        <v>34.5</v>
      </c>
    </row>
    <row r="35" spans="1:14">
      <c r="A35" t="s">
        <v>34</v>
      </c>
      <c r="B35" t="s">
        <v>35</v>
      </c>
      <c r="C35">
        <v>0</v>
      </c>
      <c r="D35">
        <f t="shared" si="0"/>
        <v>1</v>
      </c>
      <c r="E35" s="1">
        <v>0</v>
      </c>
      <c r="F35" s="1">
        <f t="shared" si="1"/>
        <v>100</v>
      </c>
      <c r="G35" s="1">
        <v>3.1</v>
      </c>
      <c r="H35" s="3">
        <v>45043</v>
      </c>
      <c r="I35">
        <f t="shared" si="2"/>
        <v>4</v>
      </c>
      <c r="J35">
        <f t="shared" si="3"/>
        <v>27</v>
      </c>
      <c r="K35" s="1">
        <v>36.299999999999997</v>
      </c>
      <c r="L35" s="1">
        <v>61.9</v>
      </c>
      <c r="M35" s="1">
        <v>36</v>
      </c>
      <c r="N35" s="1">
        <v>38.6</v>
      </c>
    </row>
    <row r="36" spans="1:14">
      <c r="A36" t="s">
        <v>39</v>
      </c>
      <c r="B36" t="s">
        <v>37</v>
      </c>
      <c r="C36">
        <v>1</v>
      </c>
      <c r="D36">
        <f t="shared" si="0"/>
        <v>0</v>
      </c>
      <c r="E36" s="1">
        <v>0</v>
      </c>
      <c r="F36" s="1">
        <f t="shared" si="1"/>
        <v>100</v>
      </c>
      <c r="G36" s="1">
        <v>17.3</v>
      </c>
      <c r="H36" s="3">
        <v>45043</v>
      </c>
      <c r="I36">
        <f t="shared" si="2"/>
        <v>4</v>
      </c>
      <c r="J36">
        <f t="shared" si="3"/>
        <v>27</v>
      </c>
      <c r="K36" s="1">
        <v>32</v>
      </c>
      <c r="L36" s="1">
        <v>57</v>
      </c>
      <c r="M36" s="1">
        <v>30</v>
      </c>
      <c r="N36" s="1">
        <v>31</v>
      </c>
    </row>
    <row r="37" spans="1:14">
      <c r="A37" t="s">
        <v>21</v>
      </c>
      <c r="B37" t="s">
        <v>22</v>
      </c>
      <c r="C37">
        <v>0</v>
      </c>
      <c r="D37">
        <f t="shared" si="0"/>
        <v>1</v>
      </c>
      <c r="E37" s="1">
        <v>0</v>
      </c>
      <c r="F37" s="1">
        <f t="shared" si="1"/>
        <v>100</v>
      </c>
      <c r="G37" s="1">
        <v>2.9</v>
      </c>
      <c r="H37" s="3">
        <v>45044</v>
      </c>
      <c r="I37">
        <f t="shared" si="2"/>
        <v>4</v>
      </c>
      <c r="J37">
        <f t="shared" si="3"/>
        <v>28</v>
      </c>
      <c r="K37" s="1">
        <v>32.299999999999997</v>
      </c>
      <c r="L37" s="1">
        <v>64.7</v>
      </c>
      <c r="M37" s="1">
        <v>46.3</v>
      </c>
      <c r="N37" s="1">
        <v>34.1</v>
      </c>
    </row>
    <row r="38" spans="1:14">
      <c r="A38" t="s">
        <v>24</v>
      </c>
      <c r="B38" t="s">
        <v>24</v>
      </c>
      <c r="C38">
        <v>1</v>
      </c>
      <c r="D38">
        <f t="shared" si="0"/>
        <v>0</v>
      </c>
      <c r="E38" s="1">
        <v>5</v>
      </c>
      <c r="F38" s="1">
        <f t="shared" si="1"/>
        <v>95</v>
      </c>
      <c r="G38" s="1">
        <v>10.199999999999999</v>
      </c>
      <c r="H38" s="3">
        <v>45044</v>
      </c>
      <c r="I38">
        <f t="shared" si="2"/>
        <v>4</v>
      </c>
      <c r="J38">
        <f t="shared" si="3"/>
        <v>28</v>
      </c>
      <c r="K38" s="1">
        <v>30</v>
      </c>
      <c r="L38" s="1">
        <v>63</v>
      </c>
      <c r="M38" s="1">
        <v>37</v>
      </c>
      <c r="N38" s="1">
        <v>32</v>
      </c>
    </row>
    <row r="39" spans="1:14">
      <c r="A39" t="s">
        <v>40</v>
      </c>
      <c r="C39">
        <v>0</v>
      </c>
      <c r="D39">
        <f t="shared" si="0"/>
        <v>1</v>
      </c>
      <c r="E39" s="1">
        <f>AVERAGE(E2:E38)</f>
        <v>1.1891891891891893</v>
      </c>
      <c r="F39" s="1">
        <f t="shared" ref="F39:G39" si="4">AVERAGE(F2:F38)</f>
        <v>98.810810810810807</v>
      </c>
      <c r="G39" s="1">
        <f t="shared" si="4"/>
        <v>6.2729729729729735</v>
      </c>
      <c r="H39" s="3">
        <v>45046</v>
      </c>
      <c r="I39">
        <f t="shared" si="2"/>
        <v>4</v>
      </c>
      <c r="J39">
        <f t="shared" si="3"/>
        <v>30</v>
      </c>
      <c r="K39" s="1">
        <f>AVERAGE(K1:K38)</f>
        <v>34.073079044112163</v>
      </c>
      <c r="L39" s="1">
        <f t="shared" ref="L39:N39" si="5">AVERAGE(L1:L38)</f>
        <v>62.332096599327627</v>
      </c>
      <c r="M39" s="1">
        <f t="shared" si="5"/>
        <v>42.764864864864862</v>
      </c>
      <c r="N39" s="1">
        <f t="shared" si="5"/>
        <v>34.778378378378363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Poll_Mar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주원</dc:creator>
  <cp:lastModifiedBy>이 주원</cp:lastModifiedBy>
  <dcterms:created xsi:type="dcterms:W3CDTF">2023-03-06T01:39:05Z</dcterms:created>
  <dcterms:modified xsi:type="dcterms:W3CDTF">2023-05-04T04:59:06Z</dcterms:modified>
</cp:coreProperties>
</file>