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Yonsei/Junior/R &amp; Python Programming/3-2 SelfStudy/Others/"/>
    </mc:Choice>
  </mc:AlternateContent>
  <xr:revisionPtr revIDLastSave="0" documentId="13_ncr:1_{5A606D3E-4EB5-704E-927F-B4763236F99A}" xr6:coauthVersionLast="47" xr6:coauthVersionMax="47" xr10:uidLastSave="{00000000-0000-0000-0000-000000000000}"/>
  <bookViews>
    <workbookView xWindow="240" yWindow="500" windowWidth="28300" windowHeight="16020" xr2:uid="{00000000-000D-0000-FFFF-FFFF00000000}"/>
  </bookViews>
  <sheets>
    <sheet name="Poll_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M44" i="1"/>
  <c r="N44" i="1"/>
  <c r="I44" i="1"/>
  <c r="J44" i="1"/>
  <c r="F43" i="1"/>
  <c r="D43" i="1"/>
  <c r="I43" i="1"/>
  <c r="J43" i="1"/>
  <c r="F42" i="1"/>
  <c r="D42" i="1"/>
  <c r="I42" i="1"/>
  <c r="J42" i="1"/>
  <c r="F41" i="1"/>
  <c r="D41" i="1"/>
  <c r="I41" i="1"/>
  <c r="J41" i="1"/>
  <c r="F40" i="1"/>
  <c r="D40" i="1"/>
  <c r="I40" i="1"/>
  <c r="J40" i="1"/>
  <c r="F39" i="1"/>
  <c r="D39" i="1"/>
  <c r="I39" i="1"/>
  <c r="J39" i="1"/>
  <c r="F38" i="1"/>
  <c r="D38" i="1"/>
  <c r="I38" i="1"/>
  <c r="J38" i="1"/>
  <c r="F37" i="1"/>
  <c r="D37" i="1"/>
  <c r="I37" i="1"/>
  <c r="J37" i="1"/>
  <c r="F36" i="1"/>
  <c r="D36" i="1"/>
  <c r="I36" i="1"/>
  <c r="J36" i="1"/>
  <c r="F35" i="1"/>
  <c r="D35" i="1"/>
  <c r="I35" i="1"/>
  <c r="J35" i="1"/>
  <c r="L34" i="1"/>
  <c r="K34" i="1"/>
  <c r="F34" i="1"/>
  <c r="D34" i="1"/>
  <c r="I34" i="1"/>
  <c r="J34" i="1"/>
  <c r="F33" i="1"/>
  <c r="D33" i="1"/>
  <c r="I33" i="1"/>
  <c r="J33" i="1"/>
  <c r="F32" i="1"/>
  <c r="D32" i="1"/>
  <c r="I32" i="1"/>
  <c r="J32" i="1"/>
  <c r="L31" i="1"/>
  <c r="K31" i="1"/>
  <c r="F31" i="1"/>
  <c r="D31" i="1"/>
  <c r="J31" i="1"/>
  <c r="I31" i="1"/>
  <c r="F30" i="1"/>
  <c r="L27" i="1"/>
  <c r="K27" i="1"/>
  <c r="L25" i="1"/>
  <c r="K25" i="1"/>
  <c r="F25" i="1"/>
  <c r="F26" i="1"/>
  <c r="F27" i="1"/>
  <c r="F28" i="1"/>
  <c r="F29" i="1"/>
  <c r="D25" i="1"/>
  <c r="D26" i="1"/>
  <c r="D27" i="1"/>
  <c r="D28" i="1"/>
  <c r="D29" i="1"/>
  <c r="D30" i="1"/>
  <c r="J25" i="1"/>
  <c r="J26" i="1"/>
  <c r="J27" i="1"/>
  <c r="J28" i="1"/>
  <c r="J29" i="1"/>
  <c r="J30" i="1"/>
  <c r="I25" i="1"/>
  <c r="I26" i="1"/>
  <c r="I27" i="1"/>
  <c r="I28" i="1"/>
  <c r="I29" i="1"/>
  <c r="I30" i="1"/>
  <c r="F24" i="1"/>
  <c r="D24" i="1"/>
  <c r="I24" i="1"/>
  <c r="J24" i="1"/>
  <c r="F23" i="1"/>
  <c r="D23" i="1"/>
  <c r="I23" i="1"/>
  <c r="J23" i="1"/>
  <c r="K22" i="1"/>
  <c r="L22" i="1"/>
  <c r="F22" i="1"/>
  <c r="D22" i="1"/>
  <c r="I22" i="1"/>
  <c r="J22" i="1"/>
  <c r="F21" i="1"/>
  <c r="D21" i="1"/>
  <c r="I21" i="1"/>
  <c r="J21" i="1"/>
  <c r="F20" i="1"/>
  <c r="D20" i="1"/>
  <c r="I20" i="1"/>
  <c r="J20" i="1"/>
  <c r="F19" i="1"/>
  <c r="D19" i="1"/>
  <c r="I19" i="1"/>
  <c r="J19" i="1"/>
  <c r="F18" i="1"/>
  <c r="D18" i="1"/>
  <c r="I18" i="1"/>
  <c r="J18" i="1"/>
  <c r="L17" i="1"/>
  <c r="K17" i="1"/>
  <c r="F17" i="1"/>
  <c r="D17" i="1"/>
  <c r="I17" i="1"/>
  <c r="J17" i="1"/>
  <c r="F16" i="1"/>
  <c r="D16" i="1"/>
  <c r="I16" i="1"/>
  <c r="J16" i="1"/>
  <c r="L15" i="1"/>
  <c r="K15" i="1"/>
  <c r="F15" i="1"/>
  <c r="D15" i="1"/>
  <c r="I15" i="1"/>
  <c r="J15" i="1"/>
  <c r="F14" i="1"/>
  <c r="D14" i="1"/>
  <c r="I14" i="1"/>
  <c r="J14" i="1"/>
  <c r="F13" i="1"/>
  <c r="D13" i="1"/>
  <c r="I13" i="1"/>
  <c r="J13" i="1"/>
  <c r="F12" i="1"/>
  <c r="D12" i="1"/>
  <c r="I12" i="1"/>
  <c r="J12" i="1"/>
  <c r="L11" i="1"/>
  <c r="K11" i="1"/>
  <c r="F11" i="1"/>
  <c r="D11" i="1"/>
  <c r="I11" i="1"/>
  <c r="J11" i="1"/>
  <c r="F10" i="1"/>
  <c r="D10" i="1"/>
  <c r="I10" i="1"/>
  <c r="J10" i="1"/>
  <c r="F9" i="1"/>
  <c r="D9" i="1"/>
  <c r="I9" i="1"/>
  <c r="J9" i="1"/>
  <c r="F8" i="1"/>
  <c r="D8" i="1"/>
  <c r="I8" i="1"/>
  <c r="J8" i="1"/>
  <c r="F7" i="1"/>
  <c r="D7" i="1"/>
  <c r="I7" i="1"/>
  <c r="J7" i="1"/>
  <c r="L5" i="1"/>
  <c r="K5" i="1"/>
  <c r="F3" i="1"/>
  <c r="F4" i="1"/>
  <c r="F5" i="1"/>
  <c r="F6" i="1"/>
  <c r="F2" i="1"/>
  <c r="D3" i="1"/>
  <c r="D4" i="1"/>
  <c r="D5" i="1"/>
  <c r="D6" i="1"/>
  <c r="D2" i="1"/>
  <c r="J2" i="1"/>
  <c r="J3" i="1"/>
  <c r="J4" i="1"/>
  <c r="J5" i="1"/>
  <c r="I2" i="1"/>
  <c r="I3" i="1"/>
  <c r="I4" i="1"/>
  <c r="I5" i="1"/>
  <c r="J6" i="1"/>
  <c r="I6" i="1"/>
  <c r="L44" i="1" l="1"/>
  <c r="K44" i="1"/>
</calcChain>
</file>

<file path=xl/sharedStrings.xml><?xml version="1.0" encoding="utf-8"?>
<sst xmlns="http://schemas.openxmlformats.org/spreadsheetml/2006/main" count="99" uniqueCount="44">
  <si>
    <t>Institute</t>
  </si>
  <si>
    <t>Date</t>
  </si>
  <si>
    <t>Month</t>
  </si>
  <si>
    <t>Day</t>
  </si>
  <si>
    <t>CATI</t>
  </si>
  <si>
    <t>ARS</t>
  </si>
  <si>
    <t>Cord</t>
  </si>
  <si>
    <t>Cordless</t>
  </si>
  <si>
    <t>Response Rate</t>
  </si>
  <si>
    <t>President-Good</t>
  </si>
  <si>
    <t>President-Bad</t>
  </si>
  <si>
    <t>Theminjoo</t>
  </si>
  <si>
    <t>PPP</t>
  </si>
  <si>
    <t>여론조사공정</t>
  </si>
  <si>
    <t>리서치뷰</t>
  </si>
  <si>
    <t>한국리서치</t>
  </si>
  <si>
    <t>미디어토마토</t>
  </si>
  <si>
    <t>한국갤럽</t>
    <phoneticPr fontId="18" type="noConversion"/>
  </si>
  <si>
    <t>리얼미터</t>
    <phoneticPr fontId="18" type="noConversion"/>
  </si>
  <si>
    <t>여론조사꽃</t>
    <phoneticPr fontId="18" type="noConversion"/>
  </si>
  <si>
    <t>엠브레인퍼블릭</t>
    <phoneticPr fontId="18" type="noConversion"/>
  </si>
  <si>
    <t>알앤써치</t>
    <phoneticPr fontId="18" type="noConversion"/>
  </si>
  <si>
    <t>한국리서치</t>
    <phoneticPr fontId="18" type="noConversion"/>
  </si>
  <si>
    <t>글로벌리서치</t>
    <phoneticPr fontId="18" type="noConversion"/>
  </si>
  <si>
    <t>미디어토마토</t>
    <phoneticPr fontId="18" type="noConversion"/>
  </si>
  <si>
    <t>조원씨앤아이</t>
    <phoneticPr fontId="18" type="noConversion"/>
  </si>
  <si>
    <t>국민리서치그룹</t>
    <phoneticPr fontId="18" type="noConversion"/>
  </si>
  <si>
    <t>여론조사공정</t>
    <phoneticPr fontId="18" type="noConversion"/>
  </si>
  <si>
    <t>에이스리서치</t>
    <phoneticPr fontId="18" type="noConversion"/>
  </si>
  <si>
    <t>케이스탯리서치</t>
    <phoneticPr fontId="18" type="noConversion"/>
  </si>
  <si>
    <t>Average</t>
    <phoneticPr fontId="18" type="noConversion"/>
  </si>
  <si>
    <t>From</t>
    <phoneticPr fontId="18" type="noConversion"/>
  </si>
  <si>
    <t>데일리안</t>
    <phoneticPr fontId="18" type="noConversion"/>
  </si>
  <si>
    <t>리서치뷰</t>
    <phoneticPr fontId="18" type="noConversion"/>
  </si>
  <si>
    <t>엠브레인퍼블릭, 케이스탯리서치, 코리아리서치인터내셔널, 한국리서치</t>
    <phoneticPr fontId="18" type="noConversion"/>
  </si>
  <si>
    <t>뉴스토마토</t>
    <phoneticPr fontId="18" type="noConversion"/>
  </si>
  <si>
    <t>미디어트리뷴</t>
    <phoneticPr fontId="18" type="noConversion"/>
  </si>
  <si>
    <t>뉴스원</t>
    <phoneticPr fontId="18" type="noConversion"/>
  </si>
  <si>
    <t>뉴스핌</t>
    <phoneticPr fontId="18" type="noConversion"/>
  </si>
  <si>
    <t>KBS</t>
    <phoneticPr fontId="18" type="noConversion"/>
  </si>
  <si>
    <t>MBN/매일경제신문</t>
    <phoneticPr fontId="18" type="noConversion"/>
  </si>
  <si>
    <t>JTBC</t>
    <phoneticPr fontId="18" type="noConversion"/>
  </si>
  <si>
    <t>스트레이트뉴스</t>
    <phoneticPr fontId="18" type="noConversion"/>
  </si>
  <si>
    <t>뉴시스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</si>
</sst>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[$]m/d/yy;@" x16r2:formatCode16="[$-ko-US,1]m/d/yy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pane ySplit="1" topLeftCell="A25" activePane="bottomLeft" state="frozen"/>
      <selection pane="bottomLeft" activeCell="L44" sqref="L44"/>
    </sheetView>
  </sheetViews>
  <sheetFormatPr baseColWidth="10" defaultRowHeight="18"/>
  <cols>
    <col min="1" max="1" width="21.42578125" bestFit="1" customWidth="1"/>
    <col min="2" max="2" width="21.42578125" customWidth="1"/>
    <col min="7" max="7" width="12.7109375" style="1" bestFit="1" customWidth="1"/>
    <col min="8" max="8" width="10.7109375" style="3"/>
    <col min="11" max="11" width="13.7109375" style="1" bestFit="1" customWidth="1"/>
    <col min="12" max="12" width="12.28515625" style="1" bestFit="1" customWidth="1"/>
    <col min="13" max="14" width="10.7109375" style="1"/>
    <col min="15" max="15" width="10.7109375" style="2"/>
  </cols>
  <sheetData>
    <row r="1" spans="1:14">
      <c r="A1" t="s">
        <v>0</v>
      </c>
      <c r="B1" t="s">
        <v>31</v>
      </c>
      <c r="C1" t="s">
        <v>4</v>
      </c>
      <c r="D1" t="s">
        <v>5</v>
      </c>
      <c r="E1" t="s">
        <v>6</v>
      </c>
      <c r="F1" t="s">
        <v>7</v>
      </c>
      <c r="G1" s="1" t="s">
        <v>8</v>
      </c>
      <c r="H1" s="3" t="s">
        <v>1</v>
      </c>
      <c r="I1" t="s">
        <v>2</v>
      </c>
      <c r="J1" t="s">
        <v>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13</v>
      </c>
      <c r="B2" t="s">
        <v>32</v>
      </c>
      <c r="C2">
        <v>0</v>
      </c>
      <c r="D2">
        <f>IF(C2=0, 1, 0)</f>
        <v>1</v>
      </c>
      <c r="E2">
        <v>0</v>
      </c>
      <c r="F2">
        <f>100-E2</f>
        <v>100</v>
      </c>
      <c r="G2" s="1">
        <v>2.7</v>
      </c>
      <c r="H2" s="3">
        <v>44987</v>
      </c>
      <c r="I2">
        <f>MONTH(H2)</f>
        <v>3</v>
      </c>
      <c r="J2">
        <f>DAY(H2)</f>
        <v>2</v>
      </c>
      <c r="K2" s="1">
        <v>44</v>
      </c>
      <c r="L2" s="1">
        <v>53.6</v>
      </c>
      <c r="M2" s="1">
        <v>35.4</v>
      </c>
      <c r="N2" s="1">
        <v>47.5</v>
      </c>
    </row>
    <row r="3" spans="1:14">
      <c r="A3" t="s">
        <v>14</v>
      </c>
      <c r="B3" t="s">
        <v>33</v>
      </c>
      <c r="C3">
        <v>0</v>
      </c>
      <c r="D3">
        <f>IF(C3=0, 1, 0)</f>
        <v>1</v>
      </c>
      <c r="E3">
        <v>0</v>
      </c>
      <c r="F3">
        <f>100-E3</f>
        <v>100</v>
      </c>
      <c r="G3" s="1">
        <v>4.3</v>
      </c>
      <c r="H3" s="3">
        <v>44986</v>
      </c>
      <c r="I3">
        <f>MONTH(H3)</f>
        <v>3</v>
      </c>
      <c r="J3">
        <f>DAY(H3)</f>
        <v>1</v>
      </c>
      <c r="K3" s="1">
        <v>41</v>
      </c>
      <c r="L3" s="1">
        <v>56</v>
      </c>
      <c r="M3" s="1">
        <v>41</v>
      </c>
      <c r="N3" s="1">
        <v>43</v>
      </c>
    </row>
    <row r="4" spans="1:14">
      <c r="A4" t="s">
        <v>15</v>
      </c>
      <c r="B4" t="s">
        <v>34</v>
      </c>
      <c r="C4">
        <v>1</v>
      </c>
      <c r="D4">
        <f>IF(C4=0, 1, 0)</f>
        <v>0</v>
      </c>
      <c r="E4">
        <v>0</v>
      </c>
      <c r="F4">
        <f>100-E4</f>
        <v>100</v>
      </c>
      <c r="G4" s="1">
        <v>16.2</v>
      </c>
      <c r="H4" s="3">
        <v>44987</v>
      </c>
      <c r="I4">
        <f>MONTH(H4)</f>
        <v>3</v>
      </c>
      <c r="J4">
        <f>DAY(H4)</f>
        <v>2</v>
      </c>
      <c r="K4" s="1">
        <v>37</v>
      </c>
      <c r="L4" s="1">
        <v>51</v>
      </c>
      <c r="M4" s="1">
        <v>27</v>
      </c>
      <c r="N4" s="1">
        <v>39</v>
      </c>
    </row>
    <row r="5" spans="1:14">
      <c r="A5" t="s">
        <v>16</v>
      </c>
      <c r="B5" t="s">
        <v>35</v>
      </c>
      <c r="C5">
        <v>0</v>
      </c>
      <c r="D5">
        <f>IF(C5=0, 1, 0)</f>
        <v>1</v>
      </c>
      <c r="E5">
        <v>0</v>
      </c>
      <c r="F5">
        <f>100-E5</f>
        <v>100</v>
      </c>
      <c r="G5" s="1">
        <v>3.7</v>
      </c>
      <c r="H5" s="3">
        <v>44988</v>
      </c>
      <c r="I5">
        <f>MONTH(H5)</f>
        <v>3</v>
      </c>
      <c r="J5">
        <f>DAY(H5)</f>
        <v>3</v>
      </c>
      <c r="K5" s="1">
        <f>25.6+14.6</f>
        <v>40.200000000000003</v>
      </c>
      <c r="L5" s="1">
        <f>46.4+10.7</f>
        <v>57.099999999999994</v>
      </c>
      <c r="M5" s="1">
        <v>44</v>
      </c>
      <c r="N5" s="1">
        <v>43.2</v>
      </c>
    </row>
    <row r="6" spans="1:14">
      <c r="A6" t="s">
        <v>17</v>
      </c>
      <c r="B6" t="s">
        <v>17</v>
      </c>
      <c r="C6">
        <v>1</v>
      </c>
      <c r="D6">
        <f>IF(C6=0, 1, 0)</f>
        <v>0</v>
      </c>
      <c r="E6">
        <v>5</v>
      </c>
      <c r="F6">
        <f>100-E6</f>
        <v>95</v>
      </c>
      <c r="G6" s="1">
        <v>9.4</v>
      </c>
      <c r="H6" s="3">
        <v>44988</v>
      </c>
      <c r="I6">
        <f>MONTH(H6)</f>
        <v>3</v>
      </c>
      <c r="J6">
        <f>DAY(H6)</f>
        <v>3</v>
      </c>
      <c r="K6" s="1">
        <v>36</v>
      </c>
      <c r="L6" s="1">
        <v>55</v>
      </c>
      <c r="M6" s="1">
        <v>29</v>
      </c>
      <c r="N6" s="1">
        <v>39</v>
      </c>
    </row>
    <row r="7" spans="1:14">
      <c r="A7" t="s">
        <v>18</v>
      </c>
      <c r="B7" t="s">
        <v>36</v>
      </c>
      <c r="C7">
        <v>0</v>
      </c>
      <c r="D7">
        <f>IF(C7=0, 1, 0)</f>
        <v>1</v>
      </c>
      <c r="E7">
        <v>3</v>
      </c>
      <c r="F7">
        <f>100-E7</f>
        <v>97</v>
      </c>
      <c r="G7" s="1">
        <v>3.1</v>
      </c>
      <c r="H7" s="3">
        <v>44991</v>
      </c>
      <c r="I7">
        <f>MONTH(H7)</f>
        <v>3</v>
      </c>
      <c r="J7">
        <f>DAY(H7)</f>
        <v>6</v>
      </c>
      <c r="K7" s="1">
        <v>42.87</v>
      </c>
      <c r="L7" s="1">
        <v>53.24</v>
      </c>
      <c r="M7" s="1">
        <v>40.700000000000003</v>
      </c>
      <c r="N7" s="1">
        <v>44.3</v>
      </c>
    </row>
    <row r="8" spans="1:14">
      <c r="A8" t="s">
        <v>19</v>
      </c>
      <c r="B8" t="s">
        <v>19</v>
      </c>
      <c r="C8">
        <v>1</v>
      </c>
      <c r="D8">
        <f>IF(C8=0, 1, 0)</f>
        <v>0</v>
      </c>
      <c r="E8">
        <v>0</v>
      </c>
      <c r="F8">
        <f>100-E8</f>
        <v>100</v>
      </c>
      <c r="G8" s="1">
        <v>17.600000000000001</v>
      </c>
      <c r="H8" s="3">
        <v>44991</v>
      </c>
      <c r="I8">
        <f>MONTH(H8)</f>
        <v>3</v>
      </c>
      <c r="J8">
        <f>DAY(H8)</f>
        <v>6</v>
      </c>
      <c r="K8" s="1">
        <v>31.5</v>
      </c>
      <c r="L8" s="1">
        <v>62.7</v>
      </c>
      <c r="M8" s="1">
        <v>35.700000000000003</v>
      </c>
      <c r="N8" s="1">
        <v>29.9</v>
      </c>
    </row>
    <row r="9" spans="1:14">
      <c r="A9" t="s">
        <v>19</v>
      </c>
      <c r="B9" t="s">
        <v>19</v>
      </c>
      <c r="C9">
        <v>0</v>
      </c>
      <c r="D9">
        <f>IF(C9=0, 1, 0)</f>
        <v>1</v>
      </c>
      <c r="E9">
        <v>0</v>
      </c>
      <c r="F9">
        <f>100-E9</f>
        <v>100</v>
      </c>
      <c r="G9" s="1">
        <v>3.1</v>
      </c>
      <c r="H9" s="3">
        <v>44991</v>
      </c>
      <c r="I9">
        <f>MONTH(H9)</f>
        <v>3</v>
      </c>
      <c r="J9">
        <f>DAY(H9)</f>
        <v>6</v>
      </c>
      <c r="K9" s="1">
        <v>39.9</v>
      </c>
      <c r="L9" s="1">
        <v>58.4</v>
      </c>
      <c r="M9" s="1">
        <v>46.7</v>
      </c>
      <c r="N9" s="1">
        <v>40.700000000000003</v>
      </c>
    </row>
    <row r="10" spans="1:14">
      <c r="A10" t="s">
        <v>20</v>
      </c>
      <c r="B10" t="s">
        <v>37</v>
      </c>
      <c r="C10">
        <v>1</v>
      </c>
      <c r="D10">
        <f>IF(C10=0, 1, 0)</f>
        <v>0</v>
      </c>
      <c r="E10">
        <v>0</v>
      </c>
      <c r="F10">
        <f>100-E10</f>
        <v>100</v>
      </c>
      <c r="G10" s="1">
        <v>14.8</v>
      </c>
      <c r="H10" s="3">
        <v>44991</v>
      </c>
      <c r="I10">
        <f>MONTH(H10)</f>
        <v>3</v>
      </c>
      <c r="J10">
        <f>DAY(H10)</f>
        <v>6</v>
      </c>
      <c r="K10" s="1">
        <v>35.700000000000003</v>
      </c>
      <c r="L10" s="1">
        <v>58.1</v>
      </c>
      <c r="M10" s="1">
        <v>36.9</v>
      </c>
      <c r="N10" s="1">
        <v>37</v>
      </c>
    </row>
    <row r="11" spans="1:14">
      <c r="A11" t="s">
        <v>21</v>
      </c>
      <c r="B11" t="s">
        <v>38</v>
      </c>
      <c r="C11">
        <v>0</v>
      </c>
      <c r="D11">
        <f>IF(C11=0, 1, 0)</f>
        <v>1</v>
      </c>
      <c r="E11">
        <v>0</v>
      </c>
      <c r="F11">
        <f>100-E11</f>
        <v>100</v>
      </c>
      <c r="G11" s="1">
        <v>2.5</v>
      </c>
      <c r="H11" s="3">
        <v>44992</v>
      </c>
      <c r="I11">
        <f>MONTH(H11)</f>
        <v>3</v>
      </c>
      <c r="J11">
        <f>DAY(H11)</f>
        <v>7</v>
      </c>
      <c r="K11" s="1">
        <f>18.4+22.2</f>
        <v>40.599999999999994</v>
      </c>
      <c r="L11" s="1">
        <f>44.7+12.3</f>
        <v>57</v>
      </c>
      <c r="M11" s="1">
        <v>35.4</v>
      </c>
      <c r="N11" s="1">
        <v>42.8</v>
      </c>
    </row>
    <row r="12" spans="1:14">
      <c r="A12" t="s">
        <v>22</v>
      </c>
      <c r="B12" t="s">
        <v>39</v>
      </c>
      <c r="C12">
        <v>1</v>
      </c>
      <c r="D12">
        <f>IF(C12=0, 1, 0)</f>
        <v>0</v>
      </c>
      <c r="E12">
        <v>0</v>
      </c>
      <c r="F12">
        <f>100-E12</f>
        <v>100</v>
      </c>
      <c r="G12" s="1">
        <v>19.600000000000001</v>
      </c>
      <c r="H12" s="3">
        <v>44993</v>
      </c>
      <c r="I12">
        <f>MONTH(H12)</f>
        <v>3</v>
      </c>
      <c r="J12">
        <f>DAY(H12)</f>
        <v>8</v>
      </c>
      <c r="K12" s="1">
        <v>40.4</v>
      </c>
      <c r="L12" s="1">
        <v>55.9</v>
      </c>
      <c r="M12" s="1">
        <v>33.299999999999997</v>
      </c>
      <c r="N12" s="1">
        <v>36.700000000000003</v>
      </c>
    </row>
    <row r="13" spans="1:14">
      <c r="A13" t="s">
        <v>18</v>
      </c>
      <c r="B13" t="s">
        <v>40</v>
      </c>
      <c r="C13">
        <v>0</v>
      </c>
      <c r="D13">
        <f>IF(C13=0, 1, 0)</f>
        <v>1</v>
      </c>
      <c r="E13">
        <v>5</v>
      </c>
      <c r="F13">
        <f>100-E13</f>
        <v>95</v>
      </c>
      <c r="G13" s="1">
        <v>2.6</v>
      </c>
      <c r="H13" s="3">
        <v>44993</v>
      </c>
      <c r="I13">
        <f>MONTH(H13)</f>
        <v>3</v>
      </c>
      <c r="J13">
        <f>DAY(H13)</f>
        <v>8</v>
      </c>
      <c r="K13" s="1">
        <v>37.700000000000003</v>
      </c>
      <c r="L13" s="1">
        <v>49.8</v>
      </c>
      <c r="M13" s="1">
        <v>40.200000000000003</v>
      </c>
      <c r="N13" s="1">
        <v>40.200000000000003</v>
      </c>
    </row>
    <row r="14" spans="1:14">
      <c r="A14" t="s">
        <v>23</v>
      </c>
      <c r="B14" t="s">
        <v>41</v>
      </c>
      <c r="C14">
        <v>1</v>
      </c>
      <c r="D14">
        <f>IF(C14=0, 1, 0)</f>
        <v>0</v>
      </c>
      <c r="E14">
        <v>0</v>
      </c>
      <c r="F14">
        <f>100-E14</f>
        <v>100</v>
      </c>
      <c r="G14" s="1">
        <v>10.3</v>
      </c>
      <c r="H14" s="3">
        <v>44994</v>
      </c>
      <c r="I14">
        <f>MONTH(H14)</f>
        <v>3</v>
      </c>
      <c r="J14">
        <f>DAY(H14)</f>
        <v>9</v>
      </c>
      <c r="K14" s="1">
        <v>41.9</v>
      </c>
      <c r="L14" s="1">
        <v>54.8</v>
      </c>
      <c r="M14" s="1">
        <v>30.5</v>
      </c>
      <c r="N14" s="1">
        <v>38.1</v>
      </c>
    </row>
    <row r="15" spans="1:14">
      <c r="A15" t="s">
        <v>24</v>
      </c>
      <c r="B15" t="s">
        <v>35</v>
      </c>
      <c r="C15">
        <v>0</v>
      </c>
      <c r="D15">
        <f>IF(C15=0, 1, 0)</f>
        <v>1</v>
      </c>
      <c r="E15">
        <v>0</v>
      </c>
      <c r="F15">
        <f>100-E15</f>
        <v>100</v>
      </c>
      <c r="G15" s="1">
        <v>3.5</v>
      </c>
      <c r="H15" s="3">
        <v>44995</v>
      </c>
      <c r="I15">
        <f>MONTH(H15)</f>
        <v>3</v>
      </c>
      <c r="J15">
        <f>DAY(H15)</f>
        <v>10</v>
      </c>
      <c r="K15" s="1">
        <f>22.4+15.9</f>
        <v>38.299999999999997</v>
      </c>
      <c r="L15" s="1">
        <f>52.2+8.4</f>
        <v>60.6</v>
      </c>
      <c r="M15" s="1">
        <v>41.4</v>
      </c>
      <c r="N15" s="1">
        <v>42.7</v>
      </c>
    </row>
    <row r="16" spans="1:14">
      <c r="A16" t="s">
        <v>17</v>
      </c>
      <c r="B16" t="s">
        <v>17</v>
      </c>
      <c r="C16">
        <v>1</v>
      </c>
      <c r="D16">
        <f>IF(C16=0, 1, 0)</f>
        <v>0</v>
      </c>
      <c r="E16">
        <v>5</v>
      </c>
      <c r="F16">
        <f>100-E16</f>
        <v>95</v>
      </c>
      <c r="G16" s="1">
        <v>9.5</v>
      </c>
      <c r="H16" s="3">
        <v>44995</v>
      </c>
      <c r="I16">
        <f>MONTH(H16)</f>
        <v>3</v>
      </c>
      <c r="J16">
        <f>DAY(H16)</f>
        <v>10</v>
      </c>
      <c r="K16" s="1">
        <v>34</v>
      </c>
      <c r="L16" s="1">
        <v>58</v>
      </c>
      <c r="M16" s="1">
        <v>32</v>
      </c>
      <c r="N16" s="1">
        <v>38</v>
      </c>
    </row>
    <row r="17" spans="1:14">
      <c r="A17" t="s">
        <v>18</v>
      </c>
      <c r="B17" t="s">
        <v>36</v>
      </c>
      <c r="C17">
        <v>0</v>
      </c>
      <c r="D17">
        <f>IF(C17=0, 1, 0)</f>
        <v>1</v>
      </c>
      <c r="E17">
        <v>3</v>
      </c>
      <c r="F17">
        <f>100-E17</f>
        <v>97</v>
      </c>
      <c r="G17" s="1">
        <v>3.4</v>
      </c>
      <c r="H17" s="3">
        <v>44998</v>
      </c>
      <c r="I17">
        <f>MONTH(H17)</f>
        <v>3</v>
      </c>
      <c r="J17">
        <f>DAY(H17)</f>
        <v>13</v>
      </c>
      <c r="K17" s="1">
        <f>974/2508*100</f>
        <v>38.835725677830943</v>
      </c>
      <c r="L17" s="1">
        <f>1477/2508*100</f>
        <v>58.891547049441783</v>
      </c>
      <c r="M17" s="1">
        <v>42.6</v>
      </c>
      <c r="N17" s="1">
        <v>41.5</v>
      </c>
    </row>
    <row r="18" spans="1:14">
      <c r="A18" t="s">
        <v>19</v>
      </c>
      <c r="B18" t="s">
        <v>19</v>
      </c>
      <c r="C18">
        <v>1</v>
      </c>
      <c r="D18">
        <f>IF(C18=0, 1, 0)</f>
        <v>0</v>
      </c>
      <c r="E18">
        <v>0</v>
      </c>
      <c r="F18">
        <f>100-E18</f>
        <v>100</v>
      </c>
      <c r="G18" s="1">
        <v>16.8</v>
      </c>
      <c r="H18" s="3">
        <v>44998</v>
      </c>
      <c r="I18">
        <f>MONTH(H18)</f>
        <v>3</v>
      </c>
      <c r="J18">
        <f>DAY(H18)</f>
        <v>13</v>
      </c>
      <c r="K18" s="1">
        <v>33.299999999999997</v>
      </c>
      <c r="L18" s="1">
        <v>63.2</v>
      </c>
      <c r="M18" s="1">
        <v>42.3</v>
      </c>
      <c r="N18" s="1">
        <v>33.5</v>
      </c>
    </row>
    <row r="19" spans="1:14">
      <c r="A19" t="s">
        <v>19</v>
      </c>
      <c r="B19" t="s">
        <v>19</v>
      </c>
      <c r="C19">
        <v>0</v>
      </c>
      <c r="D19">
        <f>IF(C19=0, 1, 0)</f>
        <v>1</v>
      </c>
      <c r="E19">
        <v>0</v>
      </c>
      <c r="F19">
        <f>100-E19</f>
        <v>100</v>
      </c>
      <c r="G19" s="1">
        <v>3.4</v>
      </c>
      <c r="H19" s="3">
        <v>44998</v>
      </c>
      <c r="I19">
        <f>MONTH(H19)</f>
        <v>3</v>
      </c>
      <c r="J19">
        <f>DAY(H19)</f>
        <v>13</v>
      </c>
      <c r="K19" s="1">
        <v>37.6</v>
      </c>
      <c r="L19" s="1">
        <v>61.2</v>
      </c>
      <c r="M19" s="1">
        <v>47</v>
      </c>
      <c r="N19" s="1">
        <v>39.700000000000003</v>
      </c>
    </row>
    <row r="20" spans="1:14">
      <c r="A20" t="s">
        <v>25</v>
      </c>
      <c r="B20" t="s">
        <v>42</v>
      </c>
      <c r="C20">
        <v>0</v>
      </c>
      <c r="D20">
        <f>IF(C20=0, 1, 0)</f>
        <v>1</v>
      </c>
      <c r="E20">
        <v>0</v>
      </c>
      <c r="F20">
        <f>100-E20</f>
        <v>100</v>
      </c>
      <c r="G20" s="1">
        <v>3</v>
      </c>
      <c r="H20" s="3">
        <v>45000</v>
      </c>
      <c r="I20">
        <f>MONTH(H20)</f>
        <v>3</v>
      </c>
      <c r="J20">
        <f>DAY(H20)</f>
        <v>15</v>
      </c>
      <c r="K20" s="1">
        <v>39.6</v>
      </c>
      <c r="L20" s="1">
        <v>58.9</v>
      </c>
      <c r="M20" s="1">
        <v>45.6</v>
      </c>
      <c r="N20" s="1">
        <v>38.299999999999997</v>
      </c>
    </row>
    <row r="21" spans="1:14">
      <c r="A21" t="s">
        <v>26</v>
      </c>
      <c r="B21" t="s">
        <v>43</v>
      </c>
      <c r="C21">
        <v>0</v>
      </c>
      <c r="D21">
        <f>IF(C21=0, 1, 0)</f>
        <v>1</v>
      </c>
      <c r="E21">
        <v>0</v>
      </c>
      <c r="F21">
        <f>100-E21</f>
        <v>100</v>
      </c>
      <c r="G21" s="1">
        <v>1.3</v>
      </c>
      <c r="H21" s="3">
        <v>45000</v>
      </c>
      <c r="I21">
        <f>MONTH(H21)</f>
        <v>3</v>
      </c>
      <c r="J21">
        <f>DAY(H21)</f>
        <v>15</v>
      </c>
      <c r="K21" s="1">
        <v>41.4</v>
      </c>
      <c r="L21" s="1">
        <v>56.9</v>
      </c>
      <c r="M21" s="1">
        <v>35.6</v>
      </c>
      <c r="N21" s="1">
        <v>39.700000000000003</v>
      </c>
    </row>
    <row r="22" spans="1:14">
      <c r="A22" t="s">
        <v>21</v>
      </c>
      <c r="B22" t="s">
        <v>38</v>
      </c>
      <c r="C22">
        <v>0</v>
      </c>
      <c r="D22">
        <f>IF(C22=0, 1, 0)</f>
        <v>1</v>
      </c>
      <c r="E22">
        <v>0</v>
      </c>
      <c r="F22">
        <f>100-E22</f>
        <v>100</v>
      </c>
      <c r="G22" s="1">
        <v>2.2999999999999998</v>
      </c>
      <c r="H22" s="3">
        <v>45000</v>
      </c>
      <c r="I22">
        <f>MONTH(H22)</f>
        <v>3</v>
      </c>
      <c r="J22">
        <f>DAY(H22)</f>
        <v>15</v>
      </c>
      <c r="K22" s="1">
        <f>18.1+18</f>
        <v>36.1</v>
      </c>
      <c r="L22" s="1">
        <f>49.3+12.2</f>
        <v>61.5</v>
      </c>
      <c r="M22" s="1">
        <v>47.7</v>
      </c>
      <c r="N22" s="1">
        <v>38</v>
      </c>
    </row>
    <row r="23" spans="1:14">
      <c r="A23" t="s">
        <v>27</v>
      </c>
      <c r="B23" t="s">
        <v>32</v>
      </c>
      <c r="C23">
        <v>0</v>
      </c>
      <c r="D23">
        <f>IF(C23=0, 1, 0)</f>
        <v>1</v>
      </c>
      <c r="E23">
        <v>0</v>
      </c>
      <c r="F23">
        <f>100-E23</f>
        <v>100</v>
      </c>
      <c r="G23" s="1">
        <v>2.8</v>
      </c>
      <c r="H23" s="3">
        <v>45001</v>
      </c>
      <c r="I23">
        <f>MONTH(H23)</f>
        <v>3</v>
      </c>
      <c r="J23">
        <f>DAY(H23)</f>
        <v>16</v>
      </c>
      <c r="K23" s="1">
        <v>39.9</v>
      </c>
      <c r="L23" s="1">
        <v>57.2</v>
      </c>
      <c r="M23" s="1">
        <v>37.4</v>
      </c>
      <c r="N23" s="1">
        <v>41.4</v>
      </c>
    </row>
    <row r="24" spans="1:14">
      <c r="A24" t="s">
        <v>20</v>
      </c>
      <c r="B24" t="s">
        <v>34</v>
      </c>
      <c r="C24">
        <v>1</v>
      </c>
      <c r="D24">
        <f>IF(C24=0, 1, 0)</f>
        <v>0</v>
      </c>
      <c r="E24">
        <v>0</v>
      </c>
      <c r="F24">
        <f>100-E24</f>
        <v>100</v>
      </c>
      <c r="G24" s="1">
        <v>17.399999999999999</v>
      </c>
      <c r="H24" s="3">
        <v>45001</v>
      </c>
      <c r="I24">
        <f>MONTH(H24)</f>
        <v>3</v>
      </c>
      <c r="J24">
        <f>DAY(H24)</f>
        <v>16</v>
      </c>
      <c r="K24" s="1">
        <v>35</v>
      </c>
      <c r="L24" s="1">
        <v>57</v>
      </c>
      <c r="M24" s="1">
        <v>30</v>
      </c>
      <c r="N24" s="1">
        <v>34</v>
      </c>
    </row>
    <row r="25" spans="1:14">
      <c r="A25" t="s">
        <v>24</v>
      </c>
      <c r="B25" t="s">
        <v>35</v>
      </c>
      <c r="C25">
        <v>0</v>
      </c>
      <c r="D25">
        <f>IF(C25=0, 1, 0)</f>
        <v>1</v>
      </c>
      <c r="E25">
        <v>0</v>
      </c>
      <c r="F25">
        <f>100-E25</f>
        <v>100</v>
      </c>
      <c r="G25" s="1">
        <v>3.1</v>
      </c>
      <c r="H25" s="3">
        <v>45002</v>
      </c>
      <c r="I25">
        <f>MONTH(H25)</f>
        <v>3</v>
      </c>
      <c r="J25">
        <f>DAY(H25)</f>
        <v>17</v>
      </c>
      <c r="K25" s="1">
        <f>22.2+12.3</f>
        <v>34.5</v>
      </c>
      <c r="L25" s="1">
        <f>53.9+9.4</f>
        <v>63.3</v>
      </c>
      <c r="M25" s="1">
        <v>45.4</v>
      </c>
      <c r="N25" s="1">
        <v>39</v>
      </c>
    </row>
    <row r="26" spans="1:14">
      <c r="A26" t="s">
        <v>17</v>
      </c>
      <c r="B26" t="s">
        <v>17</v>
      </c>
      <c r="C26">
        <v>1</v>
      </c>
      <c r="D26">
        <f>IF(C26=0, 1, 0)</f>
        <v>0</v>
      </c>
      <c r="E26">
        <v>5</v>
      </c>
      <c r="F26">
        <f>100-E26</f>
        <v>95</v>
      </c>
      <c r="G26" s="1">
        <v>9</v>
      </c>
      <c r="H26" s="3">
        <v>45002</v>
      </c>
      <c r="I26">
        <f>MONTH(H26)</f>
        <v>3</v>
      </c>
      <c r="J26">
        <f>DAY(H26)</f>
        <v>17</v>
      </c>
      <c r="K26" s="1">
        <v>33</v>
      </c>
      <c r="L26" s="1">
        <v>60</v>
      </c>
      <c r="M26" s="1">
        <v>33</v>
      </c>
      <c r="N26" s="1">
        <v>34</v>
      </c>
    </row>
    <row r="27" spans="1:14">
      <c r="A27" t="s">
        <v>18</v>
      </c>
      <c r="B27" t="s">
        <v>36</v>
      </c>
      <c r="C27">
        <v>0</v>
      </c>
      <c r="D27">
        <f>IF(C27=0, 1, 0)</f>
        <v>1</v>
      </c>
      <c r="E27">
        <v>3</v>
      </c>
      <c r="F27">
        <f>100-E27</f>
        <v>97</v>
      </c>
      <c r="G27" s="1">
        <v>3.2</v>
      </c>
      <c r="H27" s="3">
        <v>45005</v>
      </c>
      <c r="I27">
        <f>MONTH(H27)</f>
        <v>3</v>
      </c>
      <c r="J27">
        <f>DAY(H27)</f>
        <v>20</v>
      </c>
      <c r="K27" s="1">
        <f>923/2505*100</f>
        <v>36.846307385229544</v>
      </c>
      <c r="L27" s="1">
        <f>1514/2505*100</f>
        <v>60.439121756487026</v>
      </c>
      <c r="M27" s="1">
        <v>46.4</v>
      </c>
      <c r="N27" s="1">
        <v>37</v>
      </c>
    </row>
    <row r="28" spans="1:14">
      <c r="A28" t="s">
        <v>19</v>
      </c>
      <c r="B28" t="s">
        <v>19</v>
      </c>
      <c r="C28">
        <v>1</v>
      </c>
      <c r="D28">
        <f>IF(C28=0, 1, 0)</f>
        <v>0</v>
      </c>
      <c r="E28">
        <v>0</v>
      </c>
      <c r="F28">
        <f>100-E28</f>
        <v>100</v>
      </c>
      <c r="G28" s="1">
        <v>16.399999999999999</v>
      </c>
      <c r="H28" s="3">
        <v>45005</v>
      </c>
      <c r="I28">
        <f>MONTH(H28)</f>
        <v>3</v>
      </c>
      <c r="J28">
        <f>DAY(H28)</f>
        <v>20</v>
      </c>
      <c r="K28" s="1">
        <v>33.299999999999997</v>
      </c>
      <c r="L28" s="1">
        <v>63.7</v>
      </c>
      <c r="M28" s="1">
        <v>44.2</v>
      </c>
      <c r="N28" s="1">
        <v>35</v>
      </c>
    </row>
    <row r="29" spans="1:14">
      <c r="A29" t="s">
        <v>19</v>
      </c>
      <c r="B29" t="s">
        <v>19</v>
      </c>
      <c r="C29">
        <v>0</v>
      </c>
      <c r="D29">
        <f>IF(C29=0, 1, 0)</f>
        <v>1</v>
      </c>
      <c r="E29">
        <v>0</v>
      </c>
      <c r="F29">
        <f>100-E29</f>
        <v>100</v>
      </c>
      <c r="G29" s="1">
        <v>3</v>
      </c>
      <c r="H29" s="3">
        <v>45005</v>
      </c>
      <c r="I29">
        <f>MONTH(H29)</f>
        <v>3</v>
      </c>
      <c r="J29">
        <f>DAY(H29)</f>
        <v>20</v>
      </c>
      <c r="K29" s="1">
        <v>35.4</v>
      </c>
      <c r="L29" s="1">
        <v>63.8</v>
      </c>
      <c r="M29" s="1">
        <v>51.5</v>
      </c>
      <c r="N29" s="1">
        <v>37.1</v>
      </c>
    </row>
    <row r="30" spans="1:14">
      <c r="A30" t="s">
        <v>25</v>
      </c>
      <c r="B30" t="s">
        <v>42</v>
      </c>
      <c r="C30">
        <v>0</v>
      </c>
      <c r="D30">
        <f>IF(C30=0, 1, 0)</f>
        <v>1</v>
      </c>
      <c r="E30">
        <v>0</v>
      </c>
      <c r="F30">
        <f>100-E30</f>
        <v>100</v>
      </c>
      <c r="G30" s="1">
        <v>3</v>
      </c>
      <c r="H30" s="3">
        <v>45007</v>
      </c>
      <c r="I30">
        <f>MONTH(H30)</f>
        <v>3</v>
      </c>
      <c r="J30">
        <f>DAY(H30)</f>
        <v>22</v>
      </c>
      <c r="K30" s="1">
        <v>36.6</v>
      </c>
      <c r="L30" s="1">
        <v>62.1</v>
      </c>
      <c r="M30" s="1">
        <v>45.7</v>
      </c>
      <c r="N30" s="1">
        <v>36.299999999999997</v>
      </c>
    </row>
    <row r="31" spans="1:14">
      <c r="A31" t="s">
        <v>21</v>
      </c>
      <c r="B31" t="s">
        <v>38</v>
      </c>
      <c r="C31">
        <v>0</v>
      </c>
      <c r="D31">
        <f>IF(C31=0, 1, 0)</f>
        <v>1</v>
      </c>
      <c r="E31">
        <v>0</v>
      </c>
      <c r="F31">
        <f>100-E31</f>
        <v>100</v>
      </c>
      <c r="G31" s="1">
        <v>2.8</v>
      </c>
      <c r="H31" s="3">
        <v>45007</v>
      </c>
      <c r="I31">
        <f>MONTH(H31)</f>
        <v>3</v>
      </c>
      <c r="J31">
        <f>DAY(H31)</f>
        <v>22</v>
      </c>
      <c r="K31" s="1">
        <f>17.3+19.8</f>
        <v>37.1</v>
      </c>
      <c r="L31" s="1">
        <f>46.3+12.7</f>
        <v>59</v>
      </c>
      <c r="M31" s="1">
        <v>45.3</v>
      </c>
      <c r="N31" s="1">
        <v>38.700000000000003</v>
      </c>
    </row>
    <row r="32" spans="1:14">
      <c r="A32" t="s">
        <v>24</v>
      </c>
      <c r="B32" t="s">
        <v>35</v>
      </c>
      <c r="C32">
        <v>0</v>
      </c>
      <c r="D32">
        <f>IF(C32=0, 1, 0)</f>
        <v>1</v>
      </c>
      <c r="E32">
        <v>0</v>
      </c>
      <c r="F32">
        <f>100-E32</f>
        <v>100</v>
      </c>
      <c r="G32" s="1">
        <v>3.5</v>
      </c>
      <c r="H32" s="3">
        <v>45009</v>
      </c>
      <c r="I32">
        <f>MONTH(H32)</f>
        <v>3</v>
      </c>
      <c r="J32">
        <f>DAY(H32)</f>
        <v>24</v>
      </c>
      <c r="K32" s="1">
        <v>33.5</v>
      </c>
      <c r="L32" s="1">
        <v>64.599999999999994</v>
      </c>
      <c r="M32" s="1">
        <v>48.8</v>
      </c>
      <c r="N32" s="1">
        <v>34.6</v>
      </c>
    </row>
    <row r="33" spans="1:14">
      <c r="A33" t="s">
        <v>17</v>
      </c>
      <c r="B33" t="s">
        <v>17</v>
      </c>
      <c r="C33">
        <v>1</v>
      </c>
      <c r="D33">
        <f>IF(C33=0, 1, 0)</f>
        <v>0</v>
      </c>
      <c r="E33">
        <v>5</v>
      </c>
      <c r="F33">
        <f>100-E33</f>
        <v>95</v>
      </c>
      <c r="G33" s="1">
        <v>8.4</v>
      </c>
      <c r="H33" s="3">
        <v>45009</v>
      </c>
      <c r="I33">
        <f>MONTH(H33)</f>
        <v>3</v>
      </c>
      <c r="J33">
        <f>DAY(H33)</f>
        <v>24</v>
      </c>
      <c r="K33" s="1">
        <v>34</v>
      </c>
      <c r="L33" s="1">
        <v>58</v>
      </c>
      <c r="M33" s="1">
        <v>35</v>
      </c>
      <c r="N33" s="1">
        <v>34</v>
      </c>
    </row>
    <row r="34" spans="1:14">
      <c r="A34" t="s">
        <v>18</v>
      </c>
      <c r="B34" t="s">
        <v>36</v>
      </c>
      <c r="C34">
        <v>0</v>
      </c>
      <c r="D34">
        <f>IF(C34=0, 1, 0)</f>
        <v>1</v>
      </c>
      <c r="E34">
        <v>3</v>
      </c>
      <c r="F34">
        <f>100-E34</f>
        <v>97</v>
      </c>
      <c r="G34" s="1">
        <v>3.3</v>
      </c>
      <c r="H34" s="3">
        <v>45012</v>
      </c>
      <c r="I34">
        <f>MONTH(H34)</f>
        <v>3</v>
      </c>
      <c r="J34">
        <f>DAY(H34)</f>
        <v>27</v>
      </c>
      <c r="K34" s="1">
        <f>901/2506*100</f>
        <v>35.953711093375894</v>
      </c>
      <c r="L34" s="1">
        <f>1534/2506*100</f>
        <v>61.21308858739026</v>
      </c>
      <c r="M34" s="1">
        <v>45.4</v>
      </c>
      <c r="N34" s="1">
        <v>37.9</v>
      </c>
    </row>
    <row r="35" spans="1:14">
      <c r="A35" t="s">
        <v>19</v>
      </c>
      <c r="B35" t="s">
        <v>19</v>
      </c>
      <c r="C35">
        <v>1</v>
      </c>
      <c r="D35">
        <f>IF(C35=0, 1, 0)</f>
        <v>0</v>
      </c>
      <c r="E35">
        <v>0</v>
      </c>
      <c r="F35">
        <f>100-E35</f>
        <v>100</v>
      </c>
      <c r="G35" s="1">
        <v>15.5</v>
      </c>
      <c r="H35" s="3">
        <v>45012</v>
      </c>
      <c r="I35">
        <f>MONTH(H35)</f>
        <v>3</v>
      </c>
      <c r="J35">
        <f>DAY(H35)</f>
        <v>27</v>
      </c>
      <c r="K35" s="1">
        <v>33.299999999999997</v>
      </c>
      <c r="L35" s="1">
        <v>63.5</v>
      </c>
      <c r="M35" s="1">
        <v>42.5</v>
      </c>
      <c r="N35" s="1">
        <v>32.5</v>
      </c>
    </row>
    <row r="36" spans="1:14">
      <c r="A36" t="s">
        <v>19</v>
      </c>
      <c r="B36" t="s">
        <v>19</v>
      </c>
      <c r="C36">
        <v>0</v>
      </c>
      <c r="D36">
        <f>IF(C36=0, 1, 0)</f>
        <v>1</v>
      </c>
      <c r="E36">
        <v>0</v>
      </c>
      <c r="F36">
        <f>100-E36</f>
        <v>100</v>
      </c>
      <c r="G36" s="1">
        <v>3.5</v>
      </c>
      <c r="H36" s="3">
        <v>45012</v>
      </c>
      <c r="I36">
        <f>MONTH(H36)</f>
        <v>3</v>
      </c>
      <c r="J36">
        <f>DAY(H36)</f>
        <v>27</v>
      </c>
      <c r="K36" s="1">
        <v>35.700000000000003</v>
      </c>
      <c r="L36" s="1">
        <v>63.7</v>
      </c>
      <c r="M36" s="1">
        <v>55</v>
      </c>
      <c r="N36" s="1">
        <v>36.4</v>
      </c>
    </row>
    <row r="37" spans="1:14">
      <c r="A37" t="s">
        <v>25</v>
      </c>
      <c r="B37" t="s">
        <v>42</v>
      </c>
      <c r="C37">
        <v>0</v>
      </c>
      <c r="D37">
        <f>IF(C37=0, 1, 0)</f>
        <v>1</v>
      </c>
      <c r="E37">
        <v>0</v>
      </c>
      <c r="F37">
        <f>100-E37</f>
        <v>100</v>
      </c>
      <c r="G37" s="1">
        <v>3</v>
      </c>
      <c r="H37" s="3">
        <v>45014</v>
      </c>
      <c r="I37">
        <f>MONTH(H37)</f>
        <v>3</v>
      </c>
      <c r="J37">
        <f>DAY(H37)</f>
        <v>29</v>
      </c>
      <c r="K37" s="1">
        <v>39.799999999999997</v>
      </c>
      <c r="L37" s="1">
        <v>58.2</v>
      </c>
      <c r="M37" s="1">
        <v>44.8</v>
      </c>
      <c r="N37" s="1">
        <v>37.6</v>
      </c>
    </row>
    <row r="38" spans="1:14">
      <c r="A38" t="s">
        <v>28</v>
      </c>
      <c r="B38" t="s">
        <v>43</v>
      </c>
      <c r="C38">
        <v>0</v>
      </c>
      <c r="D38">
        <f>IF(C38=0, 1, 0)</f>
        <v>1</v>
      </c>
      <c r="E38">
        <v>0</v>
      </c>
      <c r="F38">
        <f>100-E38</f>
        <v>100</v>
      </c>
      <c r="G38" s="1">
        <v>1.5</v>
      </c>
      <c r="H38" s="3">
        <v>45014</v>
      </c>
      <c r="I38">
        <f>MONTH(H38)</f>
        <v>3</v>
      </c>
      <c r="J38">
        <f>DAY(H38)</f>
        <v>29</v>
      </c>
      <c r="K38" s="1">
        <v>39.4</v>
      </c>
      <c r="L38" s="1">
        <v>58.8</v>
      </c>
      <c r="M38" s="1">
        <v>41.1</v>
      </c>
      <c r="N38" s="1">
        <v>36</v>
      </c>
    </row>
    <row r="39" spans="1:14">
      <c r="A39" t="s">
        <v>21</v>
      </c>
      <c r="B39" t="s">
        <v>38</v>
      </c>
      <c r="C39">
        <v>0</v>
      </c>
      <c r="D39">
        <f>IF(C39=0, 1, 0)</f>
        <v>1</v>
      </c>
      <c r="E39">
        <v>0</v>
      </c>
      <c r="F39">
        <f>100-E39</f>
        <v>100</v>
      </c>
      <c r="G39" s="1">
        <v>2.2999999999999998</v>
      </c>
      <c r="H39" s="3">
        <v>45014</v>
      </c>
      <c r="I39">
        <f>MONTH(H39)</f>
        <v>3</v>
      </c>
      <c r="J39">
        <f>DAY(H39)</f>
        <v>29</v>
      </c>
      <c r="K39" s="1">
        <v>37.799999999999997</v>
      </c>
      <c r="L39" s="1">
        <v>59.3</v>
      </c>
      <c r="M39" s="1">
        <v>47.1</v>
      </c>
      <c r="N39" s="1">
        <v>35.9</v>
      </c>
    </row>
    <row r="40" spans="1:14">
      <c r="A40" t="s">
        <v>27</v>
      </c>
      <c r="B40" t="s">
        <v>32</v>
      </c>
      <c r="C40">
        <v>0</v>
      </c>
      <c r="D40">
        <f>IF(C40=0, 1, 0)</f>
        <v>1</v>
      </c>
      <c r="E40">
        <v>0</v>
      </c>
      <c r="F40">
        <f>100-E40</f>
        <v>100</v>
      </c>
      <c r="G40" s="1">
        <v>2.9</v>
      </c>
      <c r="H40" s="3">
        <v>45015</v>
      </c>
      <c r="I40">
        <f>MONTH(H40)</f>
        <v>3</v>
      </c>
      <c r="J40">
        <f>DAY(H40)</f>
        <v>30</v>
      </c>
      <c r="K40" s="1">
        <v>43.1</v>
      </c>
      <c r="L40" s="1">
        <v>55.4</v>
      </c>
      <c r="M40" s="1">
        <v>37.299999999999997</v>
      </c>
      <c r="N40" s="1">
        <v>46.1</v>
      </c>
    </row>
    <row r="41" spans="1:14">
      <c r="A41" t="s">
        <v>29</v>
      </c>
      <c r="B41" t="s">
        <v>34</v>
      </c>
      <c r="C41">
        <v>1</v>
      </c>
      <c r="D41">
        <f>IF(C41=0, 1, 0)</f>
        <v>0</v>
      </c>
      <c r="E41">
        <v>0</v>
      </c>
      <c r="F41">
        <f>100-E41</f>
        <v>100</v>
      </c>
      <c r="G41" s="1">
        <v>18.7</v>
      </c>
      <c r="H41" s="3">
        <v>45015</v>
      </c>
      <c r="I41">
        <f>MONTH(H41)</f>
        <v>3</v>
      </c>
      <c r="J41">
        <f>DAY(H41)</f>
        <v>30</v>
      </c>
      <c r="K41" s="1">
        <v>33</v>
      </c>
      <c r="L41" s="1">
        <v>60</v>
      </c>
      <c r="M41" s="1">
        <v>31</v>
      </c>
      <c r="N41" s="1">
        <v>34</v>
      </c>
    </row>
    <row r="42" spans="1:14">
      <c r="A42" t="s">
        <v>24</v>
      </c>
      <c r="B42" t="s">
        <v>35</v>
      </c>
      <c r="C42">
        <v>0</v>
      </c>
      <c r="D42">
        <f>IF(C42=0, 1, 0)</f>
        <v>1</v>
      </c>
      <c r="E42">
        <v>0</v>
      </c>
      <c r="F42">
        <f>100-E42</f>
        <v>100</v>
      </c>
      <c r="G42" s="1">
        <v>3.1</v>
      </c>
      <c r="H42" s="3">
        <v>45016</v>
      </c>
      <c r="I42">
        <f>MONTH(H42)</f>
        <v>3</v>
      </c>
      <c r="J42">
        <f>DAY(H42)</f>
        <v>31</v>
      </c>
      <c r="K42" s="1">
        <v>36.200000000000003</v>
      </c>
      <c r="L42" s="1">
        <v>61.9</v>
      </c>
      <c r="M42" s="1">
        <v>47.3</v>
      </c>
      <c r="N42" s="1">
        <v>37.4</v>
      </c>
    </row>
    <row r="43" spans="1:14">
      <c r="A43" t="s">
        <v>17</v>
      </c>
      <c r="B43" t="s">
        <v>17</v>
      </c>
      <c r="C43">
        <v>1</v>
      </c>
      <c r="D43">
        <f>IF(C43=0, 1, 0)</f>
        <v>0</v>
      </c>
      <c r="E43">
        <v>5</v>
      </c>
      <c r="F43">
        <f>100-E43</f>
        <v>95</v>
      </c>
      <c r="G43" s="1">
        <v>10.3</v>
      </c>
      <c r="H43" s="3">
        <v>45016</v>
      </c>
      <c r="I43">
        <f>MONTH(H43)</f>
        <v>3</v>
      </c>
      <c r="J43">
        <f>DAY(H43)</f>
        <v>31</v>
      </c>
      <c r="K43" s="1">
        <v>30</v>
      </c>
      <c r="L43" s="1">
        <v>60</v>
      </c>
      <c r="M43" s="1">
        <v>33</v>
      </c>
      <c r="N43" s="1">
        <v>33</v>
      </c>
    </row>
    <row r="44" spans="1:14">
      <c r="A44" t="s">
        <v>30</v>
      </c>
      <c r="E44" s="1"/>
      <c r="F44" s="1"/>
      <c r="G44" s="1">
        <f>AVERAGE(G2:G43)</f>
        <v>6.9000000000000012</v>
      </c>
      <c r="H44" s="3">
        <v>45016</v>
      </c>
      <c r="I44">
        <f>MONTH(H44)</f>
        <v>3</v>
      </c>
      <c r="J44">
        <f>DAY(H44)</f>
        <v>31</v>
      </c>
      <c r="K44" s="1">
        <f>AVERAGE(K2:K43)</f>
        <v>37.173946289438952</v>
      </c>
      <c r="L44" s="1">
        <f>AVERAGE(L2:L43)</f>
        <v>58.880565652221897</v>
      </c>
      <c r="M44" s="1">
        <f>AVERAGE(M2:M43)</f>
        <v>40.409523809523797</v>
      </c>
      <c r="N44" s="1">
        <f>AVERAGE(N2:N43)</f>
        <v>38.111904761904761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Poll_Mar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주원</dc:creator>
  <cp:lastModifiedBy>이 주원</cp:lastModifiedBy>
  <dcterms:created xsi:type="dcterms:W3CDTF">2023-03-06T01:39:05Z</dcterms:created>
  <dcterms:modified xsi:type="dcterms:W3CDTF">2023-04-14T05:42:30Z</dcterms:modified>
</cp:coreProperties>
</file>