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EE63F24E-6F77-41A7-94EF-680D89455567}" xr6:coauthVersionLast="43" xr6:coauthVersionMax="45" xr10:uidLastSave="{00000000-0000-0000-0000-000000000000}"/>
  <bookViews>
    <workbookView xWindow="25080" yWindow="-120" windowWidth="25440" windowHeight="15390" activeTab="1" xr2:uid="{BCFB98D8-7995-4C38-A990-F2F06EFBE8ED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3" i="2"/>
  <c r="J8" i="2"/>
  <c r="H2" i="2" l="1"/>
  <c r="H3" i="2"/>
  <c r="H4" i="2"/>
  <c r="H5" i="2"/>
  <c r="H6" i="2"/>
  <c r="H7" i="2"/>
  <c r="H8" i="2"/>
  <c r="C9" i="2"/>
  <c r="D9" i="2"/>
  <c r="D14" i="2" s="1"/>
  <c r="E14" i="2" s="1"/>
  <c r="F14" i="2" s="1"/>
  <c r="G14" i="2" s="1"/>
  <c r="E9" i="2"/>
  <c r="F9" i="2"/>
  <c r="G9" i="2"/>
  <c r="D16" i="2" s="1"/>
  <c r="E16" i="2" s="1"/>
  <c r="F16" i="2" s="1"/>
  <c r="G16" i="2" s="1"/>
  <c r="B9" i="2"/>
  <c r="D15" i="2" l="1"/>
  <c r="E15" i="2" s="1"/>
  <c r="F15" i="2" s="1"/>
  <c r="G15" i="2" s="1"/>
  <c r="D13" i="2"/>
  <c r="E13" i="2" s="1"/>
  <c r="F13" i="2" s="1"/>
  <c r="G13" i="2" s="1"/>
  <c r="H9" i="2"/>
</calcChain>
</file>

<file path=xl/sharedStrings.xml><?xml version="1.0" encoding="utf-8"?>
<sst xmlns="http://schemas.openxmlformats.org/spreadsheetml/2006/main" count="29" uniqueCount="26">
  <si>
    <t>BA</t>
  </si>
  <si>
    <t>QC</t>
  </si>
  <si>
    <t>Task Name</t>
  </si>
  <si>
    <t>Grand Total</t>
  </si>
  <si>
    <t>UI/UX</t>
  </si>
  <si>
    <t>React</t>
  </si>
  <si>
    <t>Java WebUI</t>
  </si>
  <si>
    <t>Summary</t>
  </si>
  <si>
    <t>Home</t>
  </si>
  <si>
    <t>Application Details</t>
  </si>
  <si>
    <t>View Application List</t>
  </si>
  <si>
    <t>View Applications Statistics</t>
  </si>
  <si>
    <t>Batch Processing</t>
  </si>
  <si>
    <t>Manage Accounts</t>
  </si>
  <si>
    <t>Queues and Statistics</t>
  </si>
  <si>
    <t>DEV</t>
  </si>
  <si>
    <t>Team</t>
  </si>
  <si>
    <t>Members #</t>
  </si>
  <si>
    <t>Hours</t>
  </si>
  <si>
    <t>Days</t>
  </si>
  <si>
    <t>Week</t>
  </si>
  <si>
    <t>Month</t>
  </si>
  <si>
    <t>React2</t>
  </si>
  <si>
    <t>API</t>
  </si>
  <si>
    <t>Hello world</t>
  </si>
  <si>
    <t>Code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</si>
</sst>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/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/>
      <bottom/>
      <diagonal/>
    </border>
    <border>
      <left style="thin">
        <color rgb="FFB1BBCC"/>
      </left>
      <right/>
      <top/>
      <bottom style="thin">
        <color rgb="FFB1BBCC"/>
      </bottom>
      <diagonal/>
    </border>
    <border>
      <left style="thin">
        <color indexed="64"/>
      </left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/>
      <bottom style="thin">
        <color rgb="FFB1BBCC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ck">
        <color rgb="FFC00000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0" fillId="0" borderId="0" xfId="0" applyFont="1"/>
    <xf numFmtId="0" fontId="3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3" fillId="2" borderId="6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righ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1" xfId="0" applyFont="1" applyFill="1" applyBorder="1"/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rgb="FFB1BBCC"/>
        </top>
        <bottom style="thin">
          <color rgb="FFB1BBCC"/>
        </bottom>
      </border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B1BBCC"/>
        </top>
        <bottom style="thin">
          <color rgb="FFB1BBCC"/>
        </bottom>
      </border>
    </dxf>
    <dxf>
      <border outline="0">
        <left style="thin">
          <color rgb="FFB1BBCC"/>
        </left>
        <top style="thin">
          <color rgb="FFB1BBCC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E5629-7E88-4509-ADCA-F95B4DE42411}" name="Table1" displayName="Table1" ref="A1:H9" totalsRowShown="0" headerRowDxfId="19" dataDxfId="17" headerRowBorderDxfId="18" tableBorderDxfId="16">
  <tableColumns count="8">
    <tableColumn id="1" xr3:uid="{9E5670FD-531C-4C49-93B3-94DBD3718FF0}" name="Task Name" dataDxfId="15"/>
    <tableColumn id="2" xr3:uid="{C3CAC079-B9CC-48F0-9E9E-977E3E4230D9}" name="Code Analysis" dataDxfId="14"/>
    <tableColumn id="3" xr3:uid="{396D12FB-B4B3-4A37-875E-2A98A6BE5A4A}" name="BA" dataDxfId="13"/>
    <tableColumn id="4" xr3:uid="{5008A1CA-8F65-4BFA-9243-0C3F498909E6}" name="UI/UX" dataDxfId="12"/>
    <tableColumn id="5" xr3:uid="{B7CA46A9-67E4-409D-88F4-FC44BD7BCF82}" name="React" dataDxfId="11"/>
    <tableColumn id="6" xr3:uid="{E35DA9F4-3C09-4BCF-A4B0-10D4818EE558}" name="Java WebUI" dataDxfId="10"/>
    <tableColumn id="7" xr3:uid="{D714B01B-1E50-4D23-A08F-FCD5405EDAAA}" name="QC" dataDxfId="9"/>
    <tableColumn id="8" xr3:uid="{96053D04-8223-415F-84C7-C35D8D7531DA}" name="Summary" dataDxfId="8">
      <calculatedColumnFormula>SUM(Table1[[#This Row],[Code Analysis]:[QC]])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3DABA-E4FD-4477-AC98-20B7ABD3B568}" name="Table3" displayName="Table3" ref="B12:G16" totalsRowShown="0" headerRowDxfId="7" dataDxfId="6">
  <autoFilter ref="B12:G16" xr:uid="{C5401F1E-F152-491F-A0A5-900AE53270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65321F4-706D-4305-A78D-43FF1A6B7A52}" name="Team" dataDxfId="5"/>
    <tableColumn id="2" xr3:uid="{F0318EF6-C783-4F4A-AAB4-207153941DE0}" name="Members #" dataDxfId="4"/>
    <tableColumn id="3" xr3:uid="{7BAA6A18-8CBD-48E2-8EAB-812DA96149D6}" name="Hours" dataDxfId="3"/>
    <tableColumn id="4" xr3:uid="{A0E21770-FACE-41C9-B121-1BDD88880987}" name="Days" dataDxfId="2">
      <calculatedColumnFormula>ROUND(D13/8/C13*75%,0)</calculatedColumnFormula>
    </tableColumn>
    <tableColumn id="5" xr3:uid="{520C88CE-6333-47E1-8A48-5CB423290708}" name="Week" dataDxfId="1">
      <calculatedColumnFormula>Table3[[#This Row],[Days]]/5</calculatedColumnFormula>
    </tableColumn>
    <tableColumn id="6" xr3:uid="{08E0F6A0-4062-4D5E-AB26-828395AE4AA4}" name="Month" dataDxfId="0">
      <calculatedColumnFormula>Table3[[#This Row],[Week]]/4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495B-F508-454C-909A-9D17EBA5C7BF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AD95-EE1A-4BDA-AC1E-2ECC46ADEA54}">
  <dimension ref="A1:K16"/>
  <sheetViews>
    <sheetView tabSelected="1" workbookViewId="0">
      <selection activeCell="D10" sqref="D10:D11"/>
    </sheetView>
  </sheetViews>
  <sheetFormatPr defaultRowHeight="15" x14ac:dyDescent="0.25"/>
  <cols>
    <col min="1" max="1" width="32" style="2" customWidth="1"/>
    <col min="2" max="2" width="16.7109375" style="2" bestFit="1" customWidth="1"/>
    <col min="3" max="3" width="13" style="2" customWidth="1"/>
    <col min="4" max="4" width="10.85546875" style="2" customWidth="1"/>
    <col min="5" max="5" width="9" style="2" customWidth="1"/>
    <col min="6" max="6" width="13.42578125" style="2" customWidth="1"/>
    <col min="7" max="7" width="6.85546875" style="2" customWidth="1"/>
    <col min="8" max="8" width="11.5703125" style="2" customWidth="1"/>
    <col min="9" max="16384" width="9.140625" style="2"/>
  </cols>
  <sheetData>
    <row r="1" spans="1:11" s="6" customFormat="1" ht="15.75" x14ac:dyDescent="0.25">
      <c r="A1" s="4" t="s">
        <v>2</v>
      </c>
      <c r="B1" s="5" t="s">
        <v>25</v>
      </c>
      <c r="C1" s="5" t="s">
        <v>0</v>
      </c>
      <c r="D1" s="5" t="s">
        <v>4</v>
      </c>
      <c r="E1" s="5" t="s">
        <v>5</v>
      </c>
      <c r="F1" s="5" t="s">
        <v>6</v>
      </c>
      <c r="G1" s="12" t="s">
        <v>1</v>
      </c>
      <c r="H1" s="16" t="s">
        <v>7</v>
      </c>
      <c r="J1" s="17" t="s">
        <v>22</v>
      </c>
      <c r="K1" s="18" t="s">
        <v>23</v>
      </c>
    </row>
    <row r="2" spans="1:11" s="8" customFormat="1" ht="21" customHeight="1" x14ac:dyDescent="0.25">
      <c r="A2" s="14" t="s">
        <v>8</v>
      </c>
      <c r="B2" s="1">
        <v>150</v>
      </c>
      <c r="C2" s="1">
        <v>150</v>
      </c>
      <c r="D2" s="1">
        <v>150</v>
      </c>
      <c r="E2" s="1">
        <v>750</v>
      </c>
      <c r="F2" s="1">
        <v>300</v>
      </c>
      <c r="G2" s="11">
        <v>300</v>
      </c>
      <c r="H2" s="15">
        <f>SUM(Table1[[#This Row],[Code Analysis]:[QC]])</f>
        <v>1800</v>
      </c>
      <c r="J2" s="19"/>
      <c r="K2" s="20"/>
    </row>
    <row r="3" spans="1:11" s="8" customFormat="1" ht="21" customHeight="1" x14ac:dyDescent="0.25">
      <c r="A3" s="3" t="s">
        <v>9</v>
      </c>
      <c r="B3" s="1">
        <v>148</v>
      </c>
      <c r="C3" s="1">
        <v>152</v>
      </c>
      <c r="D3" s="1">
        <v>148</v>
      </c>
      <c r="E3" s="1">
        <v>316</v>
      </c>
      <c r="F3" s="1">
        <v>168</v>
      </c>
      <c r="G3" s="11">
        <v>240</v>
      </c>
      <c r="H3" s="15">
        <f>SUM(Table1[[#This Row],[Code Analysis]:[QC]])</f>
        <v>1172</v>
      </c>
      <c r="J3" s="19">
        <v>1100</v>
      </c>
      <c r="K3" s="20">
        <f>J3*3/7</f>
        <v>471.42857142857144</v>
      </c>
    </row>
    <row r="4" spans="1:11" s="8" customFormat="1" ht="21" customHeight="1" x14ac:dyDescent="0.25">
      <c r="A4" s="3" t="s">
        <v>10</v>
      </c>
      <c r="B4" s="1">
        <v>120</v>
      </c>
      <c r="C4" s="1">
        <v>120</v>
      </c>
      <c r="D4" s="1">
        <v>120</v>
      </c>
      <c r="E4" s="1">
        <v>480</v>
      </c>
      <c r="F4" s="1">
        <v>240</v>
      </c>
      <c r="G4" s="11">
        <v>480</v>
      </c>
      <c r="H4" s="15">
        <f>SUM(Table1[[#This Row],[Code Analysis]:[QC]])</f>
        <v>1560</v>
      </c>
      <c r="J4" s="19"/>
      <c r="K4" s="20"/>
    </row>
    <row r="5" spans="1:11" s="8" customFormat="1" ht="21" customHeight="1" x14ac:dyDescent="0.25">
      <c r="A5" s="3" t="s">
        <v>11</v>
      </c>
      <c r="B5" s="1">
        <v>24</v>
      </c>
      <c r="C5" s="1">
        <v>32</v>
      </c>
      <c r="D5" s="1">
        <v>24</v>
      </c>
      <c r="E5" s="1">
        <v>40</v>
      </c>
      <c r="F5" s="1">
        <v>20</v>
      </c>
      <c r="G5" s="11">
        <v>32</v>
      </c>
      <c r="H5" s="15">
        <f>SUM(Table1[[#This Row],[Code Analysis]:[QC]])</f>
        <v>172</v>
      </c>
      <c r="J5" s="19"/>
      <c r="K5" s="20"/>
    </row>
    <row r="6" spans="1:11" s="8" customFormat="1" ht="21" customHeight="1" x14ac:dyDescent="0.25">
      <c r="A6" s="3" t="s">
        <v>12</v>
      </c>
      <c r="B6" s="1">
        <v>320</v>
      </c>
      <c r="C6" s="1">
        <v>400</v>
      </c>
      <c r="D6" s="1">
        <v>240</v>
      </c>
      <c r="E6" s="1">
        <v>1000</v>
      </c>
      <c r="F6" s="1">
        <v>500</v>
      </c>
      <c r="G6" s="11">
        <v>740</v>
      </c>
      <c r="H6" s="15">
        <f>SUM(Table1[[#This Row],[Code Analysis]:[QC]])</f>
        <v>3200</v>
      </c>
      <c r="J6" s="19">
        <v>1300</v>
      </c>
      <c r="K6" s="20">
        <f t="shared" ref="K6:K8" si="0">J6*3/7</f>
        <v>557.14285714285711</v>
      </c>
    </row>
    <row r="7" spans="1:11" s="8" customFormat="1" ht="21" customHeight="1" x14ac:dyDescent="0.25">
      <c r="A7" s="3" t="s">
        <v>14</v>
      </c>
      <c r="B7" s="1">
        <v>936</v>
      </c>
      <c r="C7" s="1">
        <v>1004</v>
      </c>
      <c r="D7" s="1">
        <v>976</v>
      </c>
      <c r="E7" s="1">
        <v>2492</v>
      </c>
      <c r="F7" s="1">
        <v>2492</v>
      </c>
      <c r="G7" s="11">
        <v>2524</v>
      </c>
      <c r="H7" s="15">
        <f>SUM(Table1[[#This Row],[Code Analysis]:[QC]])</f>
        <v>10424</v>
      </c>
      <c r="J7" s="19">
        <v>2800</v>
      </c>
      <c r="K7" s="20">
        <f t="shared" si="0"/>
        <v>1200</v>
      </c>
    </row>
    <row r="8" spans="1:11" s="8" customFormat="1" ht="21" customHeight="1" x14ac:dyDescent="0.25">
      <c r="A8" s="3" t="s">
        <v>13</v>
      </c>
      <c r="B8" s="1">
        <v>4630</v>
      </c>
      <c r="C8" s="1">
        <v>6446</v>
      </c>
      <c r="D8" s="1">
        <v>4276</v>
      </c>
      <c r="E8" s="1">
        <v>12880</v>
      </c>
      <c r="F8" s="1">
        <v>6710</v>
      </c>
      <c r="G8" s="11">
        <v>12984</v>
      </c>
      <c r="H8" s="15">
        <f>SUM(Table1[[#This Row],[Code Analysis]:[QC]])</f>
        <v>47926</v>
      </c>
      <c r="J8" s="21">
        <f>100*40*4</f>
        <v>16000</v>
      </c>
      <c r="K8" s="20">
        <f t="shared" si="0"/>
        <v>6857.1428571428569</v>
      </c>
    </row>
    <row r="9" spans="1:11" s="9" customFormat="1" ht="23.25" customHeight="1" thickBot="1" x14ac:dyDescent="0.3">
      <c r="A9" s="7" t="s">
        <v>3</v>
      </c>
      <c r="B9" s="10">
        <f>SUM(B2:B8)</f>
        <v>6328</v>
      </c>
      <c r="C9" s="10">
        <f t="shared" ref="C9:G9" si="1">SUM(C2:C8)</f>
        <v>8304</v>
      </c>
      <c r="D9" s="10">
        <f t="shared" si="1"/>
        <v>5934</v>
      </c>
      <c r="E9" s="10">
        <f t="shared" si="1"/>
        <v>17958</v>
      </c>
      <c r="F9" s="10">
        <f t="shared" si="1"/>
        <v>10430</v>
      </c>
      <c r="G9" s="10">
        <f t="shared" si="1"/>
        <v>17300</v>
      </c>
      <c r="H9" s="13">
        <f>SUM(Table1[[#This Row],[Code Analysis]:[QC]])</f>
        <v>66254</v>
      </c>
      <c r="J9" s="22"/>
      <c r="K9" s="23"/>
    </row>
    <row r="10" spans="1:11" ht="15.75" thickTop="1" x14ac:dyDescent="0.25"/>
    <row r="12" spans="1:11" x14ac:dyDescent="0.25"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</row>
    <row r="13" spans="1:11" x14ac:dyDescent="0.25">
      <c r="B13" s="2" t="s">
        <v>0</v>
      </c>
      <c r="C13" s="2">
        <v>6</v>
      </c>
      <c r="D13" s="2">
        <f>SUM(C9,B9/2)</f>
        <v>11468</v>
      </c>
      <c r="E13" s="2">
        <f>ROUND(D13/8/C13*75%,0)</f>
        <v>179</v>
      </c>
      <c r="F13" s="2">
        <f>Table3[[#This Row],[Days]]/5</f>
        <v>35.799999999999997</v>
      </c>
      <c r="G13" s="2">
        <f>Table3[[#This Row],[Week]]/4</f>
        <v>8.9499999999999993</v>
      </c>
    </row>
    <row r="14" spans="1:11" x14ac:dyDescent="0.25">
      <c r="B14" s="2" t="s">
        <v>4</v>
      </c>
      <c r="C14" s="2">
        <v>3</v>
      </c>
      <c r="D14" s="2">
        <f>D9</f>
        <v>5934</v>
      </c>
      <c r="E14" s="2">
        <f>ROUND(D14/8/C14*75%,0)</f>
        <v>185</v>
      </c>
      <c r="F14" s="2">
        <f>Table3[[#This Row],[Days]]/5</f>
        <v>37</v>
      </c>
      <c r="G14" s="2">
        <f>Table3[[#This Row],[Week]]/4</f>
        <v>9.25</v>
      </c>
    </row>
    <row r="15" spans="1:11" x14ac:dyDescent="0.25">
      <c r="B15" s="2" t="s">
        <v>15</v>
      </c>
      <c r="C15" s="2">
        <v>17</v>
      </c>
      <c r="D15" s="2">
        <f>SUM(E9,F9,B9/2)</f>
        <v>31552</v>
      </c>
      <c r="E15" s="2">
        <f>ROUND(D15/8/C15*75%,0)</f>
        <v>174</v>
      </c>
      <c r="F15" s="2">
        <f>Table3[[#This Row],[Days]]/5</f>
        <v>34.799999999999997</v>
      </c>
      <c r="G15" s="2">
        <f>Table3[[#This Row],[Week]]/4</f>
        <v>8.6999999999999993</v>
      </c>
    </row>
    <row r="16" spans="1:11" x14ac:dyDescent="0.25">
      <c r="B16" s="2" t="s">
        <v>1</v>
      </c>
      <c r="C16" s="2">
        <v>9</v>
      </c>
      <c r="D16" s="2">
        <f>G9</f>
        <v>17300</v>
      </c>
      <c r="E16" s="2">
        <f>ROUND(D16/8/C16*75%,0)</f>
        <v>180</v>
      </c>
      <c r="F16" s="2">
        <f>Table3[[#This Row],[Days]]/5</f>
        <v>36</v>
      </c>
      <c r="G16" s="2">
        <f>Table3[[#This Row],[Week]]/4</f>
        <v>9</v>
      </c>
    </row>
  </sheetData>
  <phoneticPr fontId="7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tuandang</dc:creator>
  <cp:lastModifiedBy>Nha Doan</cp:lastModifiedBy>
  <dcterms:created xsi:type="dcterms:W3CDTF">2019-10-01T09:04:14Z</dcterms:created>
  <dcterms:modified xsi:type="dcterms:W3CDTF">2021-07-16T18:10:14Z</dcterms:modified>
</cp:coreProperties>
</file>