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960" windowHeight="7755" tabRatio="777" firstSheet="2" activeTab="9"/>
  </bookViews>
  <sheets>
    <sheet name="Tong hop" sheetId="28" r:id="rId1"/>
    <sheet name="Thep tam" sheetId="4" r:id="rId2"/>
    <sheet name="Thep tron" sheetId="29" r:id="rId3"/>
    <sheet name="Thep ong" sheetId="30" r:id="rId4"/>
    <sheet name="Thep hop" sheetId="31" r:id="rId5"/>
    <sheet name="Thep V" sheetId="25" r:id="rId6"/>
    <sheet name="Thep U" sheetId="26" r:id="rId7"/>
    <sheet name="Thep I" sheetId="27" r:id="rId8"/>
    <sheet name="NHA CUNG CAP" sheetId="32" r:id="rId9"/>
    <sheet name="Danh sach thiet bi" sheetId="33" r:id="rId10"/>
  </sheets>
  <calcPr calcId="124519"/>
</workbook>
</file>

<file path=xl/calcChain.xml><?xml version="1.0" encoding="utf-8"?>
<calcChain xmlns="http://schemas.openxmlformats.org/spreadsheetml/2006/main">
  <c r="A14" i="33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13"/>
  <c r="AC11" i="25"/>
  <c r="I23" i="4"/>
  <c r="G19"/>
  <c r="G20"/>
  <c r="G21"/>
  <c r="G22"/>
  <c r="G23"/>
  <c r="F23"/>
  <c r="F22"/>
  <c r="I22"/>
  <c r="I21"/>
  <c r="I20"/>
  <c r="I19"/>
  <c r="I18"/>
  <c r="I17"/>
  <c r="F17"/>
  <c r="G17"/>
  <c r="F18"/>
  <c r="G18"/>
  <c r="F19"/>
  <c r="F20"/>
  <c r="F16"/>
  <c r="G16"/>
  <c r="F21"/>
  <c r="I16"/>
  <c r="F24"/>
  <c r="I24"/>
  <c r="I15"/>
  <c r="I14"/>
  <c r="I13"/>
  <c r="G7" i="31"/>
  <c r="I12" i="4"/>
  <c r="F3"/>
  <c r="I11"/>
  <c r="I10"/>
  <c r="I9"/>
  <c r="I4"/>
  <c r="I5"/>
  <c r="I6"/>
  <c r="I7"/>
  <c r="I8"/>
  <c r="F8"/>
  <c r="G8"/>
  <c r="F9"/>
  <c r="G9"/>
  <c r="F10"/>
  <c r="G10"/>
  <c r="F11"/>
  <c r="G11"/>
  <c r="L7" i="31"/>
  <c r="L9"/>
  <c r="L10"/>
  <c r="L11"/>
  <c r="L12"/>
  <c r="K13"/>
  <c r="L13" s="1"/>
  <c r="G13"/>
  <c r="I13"/>
  <c r="G12"/>
  <c r="I12"/>
  <c r="G8"/>
  <c r="G9"/>
  <c r="G10"/>
  <c r="G11"/>
  <c r="G15"/>
  <c r="G4"/>
  <c r="G5"/>
  <c r="G6"/>
  <c r="G3"/>
  <c r="Z25" i="27"/>
  <c r="AA25"/>
  <c r="AB25"/>
  <c r="AC25"/>
  <c r="Z4"/>
  <c r="AA4"/>
  <c r="AB4"/>
  <c r="AC4" s="1"/>
  <c r="Z5"/>
  <c r="AA5"/>
  <c r="AB5"/>
  <c r="AC5"/>
  <c r="Z6"/>
  <c r="AA6"/>
  <c r="AB6"/>
  <c r="AC6"/>
  <c r="Z7"/>
  <c r="AA7"/>
  <c r="AB7"/>
  <c r="AC7"/>
  <c r="Z8"/>
  <c r="AA8"/>
  <c r="AB8"/>
  <c r="AC8"/>
  <c r="Z9"/>
  <c r="AA9"/>
  <c r="AB9"/>
  <c r="AC9"/>
  <c r="Z10"/>
  <c r="AA10"/>
  <c r="AB10"/>
  <c r="AC10"/>
  <c r="Z11"/>
  <c r="AA11"/>
  <c r="AB11"/>
  <c r="AC11"/>
  <c r="Z12"/>
  <c r="AA12"/>
  <c r="AB12"/>
  <c r="AC12"/>
  <c r="Z13"/>
  <c r="AA13"/>
  <c r="AB13"/>
  <c r="AC13"/>
  <c r="Z14"/>
  <c r="AA14"/>
  <c r="AB14"/>
  <c r="AC14"/>
  <c r="Z15"/>
  <c r="AA15"/>
  <c r="AB15"/>
  <c r="AC15" s="1"/>
  <c r="Z16"/>
  <c r="AA16"/>
  <c r="AB16"/>
  <c r="AC16" s="1"/>
  <c r="Z17"/>
  <c r="AA17"/>
  <c r="AB17"/>
  <c r="AC17" s="1"/>
  <c r="Z18"/>
  <c r="AA18"/>
  <c r="AB18"/>
  <c r="AC18" s="1"/>
  <c r="Z19"/>
  <c r="AA19"/>
  <c r="AB19"/>
  <c r="AC19" s="1"/>
  <c r="Z20"/>
  <c r="AA20"/>
  <c r="AB20"/>
  <c r="AC20" s="1"/>
  <c r="Z21"/>
  <c r="AA21"/>
  <c r="AB21"/>
  <c r="AC21" s="1"/>
  <c r="Z22"/>
  <c r="AA22"/>
  <c r="AB22"/>
  <c r="AC22" s="1"/>
  <c r="Z23"/>
  <c r="AA23"/>
  <c r="AB23"/>
  <c r="AC23" s="1"/>
  <c r="Z24"/>
  <c r="AA24"/>
  <c r="AB24"/>
  <c r="AC24" s="1"/>
  <c r="AA3"/>
  <c r="Z3"/>
  <c r="Z26" s="1"/>
  <c r="D9" i="28" s="1"/>
  <c r="AB3" i="27"/>
  <c r="AC3" s="1"/>
  <c r="Y26"/>
  <c r="W26"/>
  <c r="U26"/>
  <c r="S26"/>
  <c r="Q26"/>
  <c r="O26"/>
  <c r="M26"/>
  <c r="K26"/>
  <c r="I26"/>
  <c r="G26"/>
  <c r="Z25" i="26"/>
  <c r="D8" i="28" s="1"/>
  <c r="Z4" i="26"/>
  <c r="AA4"/>
  <c r="AB4"/>
  <c r="AC4"/>
  <c r="Z5"/>
  <c r="AA5"/>
  <c r="AB5"/>
  <c r="AC5"/>
  <c r="Z6"/>
  <c r="AA6"/>
  <c r="AB6"/>
  <c r="AC6"/>
  <c r="Z7"/>
  <c r="AA7"/>
  <c r="AB7"/>
  <c r="AC7"/>
  <c r="Z8"/>
  <c r="AA8"/>
  <c r="AB8"/>
  <c r="AC8"/>
  <c r="Z9"/>
  <c r="AA9"/>
  <c r="AB9"/>
  <c r="AC9"/>
  <c r="Z10"/>
  <c r="AA10"/>
  <c r="AB10"/>
  <c r="AC10"/>
  <c r="Z11"/>
  <c r="AA11"/>
  <c r="AB11"/>
  <c r="AC11"/>
  <c r="Z12"/>
  <c r="AA12"/>
  <c r="AB12"/>
  <c r="AC12"/>
  <c r="Z13"/>
  <c r="AA13"/>
  <c r="AB13"/>
  <c r="AC13"/>
  <c r="Z14"/>
  <c r="AA14"/>
  <c r="AB14"/>
  <c r="AC14"/>
  <c r="Z15"/>
  <c r="AA15"/>
  <c r="AB15"/>
  <c r="AC15"/>
  <c r="Z16"/>
  <c r="AA16"/>
  <c r="AB16"/>
  <c r="AC16"/>
  <c r="Z17"/>
  <c r="AA17"/>
  <c r="AB17"/>
  <c r="AC17"/>
  <c r="Z18"/>
  <c r="AA18"/>
  <c r="AB18"/>
  <c r="AC18"/>
  <c r="Z19"/>
  <c r="AA19"/>
  <c r="AB19"/>
  <c r="AC19"/>
  <c r="Z20"/>
  <c r="AA20"/>
  <c r="AB20"/>
  <c r="AC20"/>
  <c r="Z21"/>
  <c r="AA21"/>
  <c r="AB21"/>
  <c r="AC21"/>
  <c r="Z22"/>
  <c r="AA22"/>
  <c r="AB22"/>
  <c r="AC22"/>
  <c r="Z23"/>
  <c r="AA23"/>
  <c r="AB23"/>
  <c r="AC23"/>
  <c r="Z24"/>
  <c r="AA24"/>
  <c r="AB24"/>
  <c r="AC24"/>
  <c r="AB3"/>
  <c r="AC3" s="1"/>
  <c r="AA3"/>
  <c r="AA25" s="1"/>
  <c r="E8" i="28" s="1"/>
  <c r="Z3" i="26"/>
  <c r="Y25"/>
  <c r="W25"/>
  <c r="U25"/>
  <c r="S25"/>
  <c r="Q25"/>
  <c r="O25"/>
  <c r="M25"/>
  <c r="K25"/>
  <c r="I25"/>
  <c r="G25"/>
  <c r="I70" i="25"/>
  <c r="K70"/>
  <c r="M70"/>
  <c r="O70"/>
  <c r="Q70"/>
  <c r="S70"/>
  <c r="U70"/>
  <c r="W70"/>
  <c r="Y70"/>
  <c r="G70"/>
  <c r="AB4"/>
  <c r="AC4" s="1"/>
  <c r="AB5"/>
  <c r="AC5" s="1"/>
  <c r="AB6"/>
  <c r="AC6" s="1"/>
  <c r="AB7"/>
  <c r="AC7" s="1"/>
  <c r="AB8"/>
  <c r="AC8" s="1"/>
  <c r="AB9"/>
  <c r="AC9" s="1"/>
  <c r="AB10"/>
  <c r="AC10" s="1"/>
  <c r="AB11"/>
  <c r="AB12"/>
  <c r="AC12" s="1"/>
  <c r="AB13"/>
  <c r="AC13" s="1"/>
  <c r="AB14"/>
  <c r="AC14" s="1"/>
  <c r="AB15"/>
  <c r="AC15" s="1"/>
  <c r="AB16"/>
  <c r="AC16" s="1"/>
  <c r="AB17"/>
  <c r="AC17" s="1"/>
  <c r="AB18"/>
  <c r="AC18" s="1"/>
  <c r="AB19"/>
  <c r="AC19" s="1"/>
  <c r="AB20"/>
  <c r="AC20" s="1"/>
  <c r="AB21"/>
  <c r="AC21" s="1"/>
  <c r="AB22"/>
  <c r="AC22" s="1"/>
  <c r="AB23"/>
  <c r="AC23" s="1"/>
  <c r="AB24"/>
  <c r="AC24" s="1"/>
  <c r="AB25"/>
  <c r="AC25" s="1"/>
  <c r="AB26"/>
  <c r="AC26" s="1"/>
  <c r="AB27"/>
  <c r="AC27" s="1"/>
  <c r="AB28"/>
  <c r="AC28" s="1"/>
  <c r="AB29"/>
  <c r="AC29" s="1"/>
  <c r="AB30"/>
  <c r="AC30" s="1"/>
  <c r="AB31"/>
  <c r="AC31" s="1"/>
  <c r="AB32"/>
  <c r="AC32" s="1"/>
  <c r="AB33"/>
  <c r="AC33" s="1"/>
  <c r="AB34"/>
  <c r="AC34" s="1"/>
  <c r="AB35"/>
  <c r="AC35" s="1"/>
  <c r="AB36"/>
  <c r="AC36" s="1"/>
  <c r="AB37"/>
  <c r="AC37" s="1"/>
  <c r="AB38"/>
  <c r="AC38" s="1"/>
  <c r="AB39"/>
  <c r="AC39" s="1"/>
  <c r="AB40"/>
  <c r="AC40" s="1"/>
  <c r="AB41"/>
  <c r="AC41" s="1"/>
  <c r="AB42"/>
  <c r="AC42" s="1"/>
  <c r="AB43"/>
  <c r="AC43" s="1"/>
  <c r="AB44"/>
  <c r="AC44" s="1"/>
  <c r="AB45"/>
  <c r="AC45" s="1"/>
  <c r="AB46"/>
  <c r="AC46" s="1"/>
  <c r="AB47"/>
  <c r="AC47" s="1"/>
  <c r="AB48"/>
  <c r="AC48" s="1"/>
  <c r="AB49"/>
  <c r="AC49" s="1"/>
  <c r="AB50"/>
  <c r="AC50" s="1"/>
  <c r="AB51"/>
  <c r="AC51" s="1"/>
  <c r="AB52"/>
  <c r="AC52" s="1"/>
  <c r="AB53"/>
  <c r="AC53" s="1"/>
  <c r="AB54"/>
  <c r="AC54" s="1"/>
  <c r="AB55"/>
  <c r="AC55" s="1"/>
  <c r="AB56"/>
  <c r="AC56" s="1"/>
  <c r="AB57"/>
  <c r="AC57" s="1"/>
  <c r="AB58"/>
  <c r="AC58" s="1"/>
  <c r="AB59"/>
  <c r="AC59" s="1"/>
  <c r="AB60"/>
  <c r="AC60" s="1"/>
  <c r="AB61"/>
  <c r="AC61" s="1"/>
  <c r="AB62"/>
  <c r="AC62" s="1"/>
  <c r="AB63"/>
  <c r="AC63" s="1"/>
  <c r="AB64"/>
  <c r="AC64" s="1"/>
  <c r="AB65"/>
  <c r="AC65" s="1"/>
  <c r="AB66"/>
  <c r="AC66" s="1"/>
  <c r="AB67"/>
  <c r="AC67" s="1"/>
  <c r="AB68"/>
  <c r="AC68" s="1"/>
  <c r="AB69"/>
  <c r="AC69" s="1"/>
  <c r="AB3"/>
  <c r="AC3" s="1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Z49"/>
  <c r="AA49"/>
  <c r="Z50"/>
  <c r="AA50"/>
  <c r="Z51"/>
  <c r="AA51"/>
  <c r="Z52"/>
  <c r="AA52"/>
  <c r="Z53"/>
  <c r="AA53"/>
  <c r="Z54"/>
  <c r="AA54"/>
  <c r="Z55"/>
  <c r="AA55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AA3"/>
  <c r="Z3"/>
  <c r="F16" i="31"/>
  <c r="C6" i="28" s="1"/>
  <c r="H4" i="31"/>
  <c r="I4"/>
  <c r="H5"/>
  <c r="I5"/>
  <c r="H6"/>
  <c r="I6"/>
  <c r="H7"/>
  <c r="I7"/>
  <c r="H8"/>
  <c r="I8"/>
  <c r="H9"/>
  <c r="I9"/>
  <c r="H10"/>
  <c r="I10"/>
  <c r="H11"/>
  <c r="I11"/>
  <c r="H15"/>
  <c r="I15"/>
  <c r="I3"/>
  <c r="H3"/>
  <c r="E13" i="30"/>
  <c r="C5" i="28" s="1"/>
  <c r="F4" i="30"/>
  <c r="G4"/>
  <c r="F5"/>
  <c r="G5"/>
  <c r="F6"/>
  <c r="G6"/>
  <c r="F7"/>
  <c r="G7"/>
  <c r="F8"/>
  <c r="G8"/>
  <c r="F9"/>
  <c r="G9"/>
  <c r="F10"/>
  <c r="G10"/>
  <c r="F11"/>
  <c r="G11"/>
  <c r="F12"/>
  <c r="G12"/>
  <c r="G3"/>
  <c r="F3"/>
  <c r="D13" i="29"/>
  <c r="C4" i="28" s="1"/>
  <c r="E4" i="29"/>
  <c r="F4"/>
  <c r="E5"/>
  <c r="F5"/>
  <c r="E6"/>
  <c r="F6"/>
  <c r="E7"/>
  <c r="F7"/>
  <c r="E8"/>
  <c r="F8"/>
  <c r="E9"/>
  <c r="F9"/>
  <c r="E10"/>
  <c r="F10"/>
  <c r="E11"/>
  <c r="F11"/>
  <c r="E12"/>
  <c r="F12"/>
  <c r="F3"/>
  <c r="E3"/>
  <c r="E25" i="4"/>
  <c r="C3" i="28" s="1"/>
  <c r="F4" i="4"/>
  <c r="G4"/>
  <c r="F5"/>
  <c r="G5"/>
  <c r="F6"/>
  <c r="G6"/>
  <c r="F7"/>
  <c r="G7"/>
  <c r="F12"/>
  <c r="G12"/>
  <c r="F13"/>
  <c r="G13"/>
  <c r="F14"/>
  <c r="G14"/>
  <c r="F15"/>
  <c r="G15"/>
  <c r="G24"/>
  <c r="G3"/>
  <c r="G25" l="1"/>
  <c r="E3" i="28" s="1"/>
  <c r="K6" i="31"/>
  <c r="L6" s="1"/>
  <c r="I3" i="4"/>
  <c r="K8" i="31"/>
  <c r="L8" s="1"/>
  <c r="F25" i="4"/>
  <c r="Z70" i="25"/>
  <c r="D7" i="28" s="1"/>
  <c r="AA70" i="25"/>
  <c r="E7" i="28" s="1"/>
  <c r="Y71" i="25"/>
  <c r="C7" i="28" s="1"/>
  <c r="AA26" i="27"/>
  <c r="E9" i="28" s="1"/>
  <c r="F13" i="29"/>
  <c r="E4" i="28" s="1"/>
  <c r="E13" i="29"/>
  <c r="D4" i="28" s="1"/>
  <c r="I16" i="31"/>
  <c r="E6" i="28" s="1"/>
  <c r="G13" i="30"/>
  <c r="E5" i="28" s="1"/>
  <c r="F13" i="30"/>
  <c r="D5" i="28" s="1"/>
  <c r="Y27" i="27"/>
  <c r="C9" i="28" s="1"/>
  <c r="Y26" i="26"/>
  <c r="C8" i="28" s="1"/>
  <c r="H16" i="31"/>
  <c r="D6" i="28" s="1"/>
  <c r="D3" l="1"/>
  <c r="D10" s="1"/>
  <c r="C10"/>
  <c r="E10"/>
</calcChain>
</file>

<file path=xl/sharedStrings.xml><?xml version="1.0" encoding="utf-8"?>
<sst xmlns="http://schemas.openxmlformats.org/spreadsheetml/2006/main" count="378" uniqueCount="261">
  <si>
    <t>Chiều dài</t>
  </si>
  <si>
    <t>TT</t>
  </si>
  <si>
    <r>
      <t xml:space="preserve">Khối lượng riêng
</t>
    </r>
    <r>
      <rPr>
        <b/>
        <i/>
        <sz val="10"/>
        <rFont val="Arial"/>
        <family val="2"/>
      </rPr>
      <t>(Kg/mm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</si>
  <si>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r>
      <t xml:space="preserve">Chiều dài
</t>
    </r>
    <r>
      <rPr>
        <b/>
        <i/>
        <sz val="9"/>
        <rFont val="Arial"/>
        <family val="2"/>
      </rPr>
      <t>(mm)</t>
    </r>
  </si>
  <si>
    <r>
      <t xml:space="preserve">Chiều rộng
</t>
    </r>
    <r>
      <rPr>
        <b/>
        <i/>
        <sz val="9"/>
        <rFont val="Arial"/>
        <family val="2"/>
      </rPr>
      <t>(mm)</t>
    </r>
  </si>
  <si>
    <r>
      <t xml:space="preserve">Chiều dày
</t>
    </r>
    <r>
      <rPr>
        <b/>
        <i/>
        <sz val="9"/>
        <rFont val="Arial"/>
        <family val="2"/>
      </rPr>
      <t>(mm)</t>
    </r>
  </si>
  <si>
    <r>
      <t xml:space="preserve">Khối lượng
</t>
    </r>
    <r>
      <rPr>
        <b/>
        <i/>
        <sz val="9"/>
        <rFont val="Arial"/>
        <family val="2"/>
      </rPr>
      <t>(Kg)</t>
    </r>
  </si>
  <si>
    <r>
      <t xml:space="preserve">Diện tích bề mặt
</t>
    </r>
    <r>
      <rPr>
        <b/>
        <i/>
        <sz val="9"/>
        <rFont val="Arial"/>
        <family val="2"/>
      </rPr>
      <t>(m</t>
    </r>
    <r>
      <rPr>
        <b/>
        <i/>
        <vertAlign val="superscript"/>
        <sz val="9"/>
        <rFont val="Arial"/>
        <family val="2"/>
      </rPr>
      <t>2</t>
    </r>
    <r>
      <rPr>
        <b/>
        <i/>
        <sz val="9"/>
        <rFont val="Arial"/>
        <family val="2"/>
      </rPr>
      <t>)</t>
    </r>
  </si>
  <si>
    <r>
      <t xml:space="preserve">Chiều cao
</t>
    </r>
    <r>
      <rPr>
        <b/>
        <i/>
        <sz val="9"/>
        <rFont val="Arial"/>
        <family val="2"/>
      </rPr>
      <t>(mm)</t>
    </r>
  </si>
  <si>
    <r>
      <t xml:space="preserve">Đường kính
</t>
    </r>
    <r>
      <rPr>
        <b/>
        <i/>
        <sz val="9"/>
        <rFont val="Arial"/>
        <family val="2"/>
      </rPr>
      <t>(mm)</t>
    </r>
  </si>
  <si>
    <t>CHỦNG LOẠI</t>
  </si>
  <si>
    <t>DẦY (mm)</t>
  </si>
  <si>
    <t>V20</t>
  </si>
  <si>
    <r>
      <rPr>
        <b/>
        <u/>
        <sz val="8"/>
        <rFont val="Arial"/>
        <family val="2"/>
      </rPr>
      <t>TRỌNG LƯỢNG</t>
    </r>
    <r>
      <rPr>
        <b/>
        <sz val="8"/>
        <rFont val="Arial"/>
        <family val="2"/>
      </rPr>
      <t xml:space="preserve">
1 m dài
(kg)</t>
    </r>
  </si>
  <si>
    <r>
      <rPr>
        <b/>
        <u/>
        <sz val="8"/>
        <rFont val="Arial"/>
        <family val="2"/>
      </rPr>
      <t xml:space="preserve">DT BỀ MẶT
</t>
    </r>
    <r>
      <rPr>
        <b/>
        <sz val="8"/>
        <rFont val="Arial"/>
        <family val="2"/>
      </rPr>
      <t>1 m dài
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</si>
  <si>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V25</t>
  </si>
  <si>
    <r>
      <t xml:space="preserve">TÍNH TOÁN PHÔI THÉP HÌNH CHỮ </t>
    </r>
    <r>
      <rPr>
        <b/>
        <sz val="18"/>
        <rFont val="Times New Roman"/>
        <family val="1"/>
      </rPr>
      <t>I</t>
    </r>
  </si>
  <si>
    <t>V28</t>
  </si>
  <si>
    <t>V32</t>
  </si>
  <si>
    <t>V36</t>
  </si>
  <si>
    <t>V40</t>
  </si>
  <si>
    <t>V45</t>
  </si>
  <si>
    <t>V50</t>
  </si>
  <si>
    <t>V56</t>
  </si>
  <si>
    <t>V63</t>
  </si>
  <si>
    <t>V70</t>
  </si>
  <si>
    <t>V80</t>
  </si>
  <si>
    <t>V90</t>
  </si>
  <si>
    <t>V100</t>
  </si>
  <si>
    <t>V110</t>
  </si>
  <si>
    <t>V125</t>
  </si>
  <si>
    <t>V140</t>
  </si>
  <si>
    <t>V160</t>
  </si>
  <si>
    <t>V180</t>
  </si>
  <si>
    <t>V200</t>
  </si>
  <si>
    <r>
      <t xml:space="preserve">QUI CÁCH
</t>
    </r>
    <r>
      <rPr>
        <i/>
        <sz val="8"/>
        <rFont val="Arial"/>
        <family val="2"/>
      </rPr>
      <t>hxbxd</t>
    </r>
    <r>
      <rPr>
        <b/>
        <sz val="8"/>
        <rFont val="Arial"/>
        <family val="2"/>
      </rPr>
      <t xml:space="preserve">
</t>
    </r>
    <r>
      <rPr>
        <sz val="8"/>
        <rFont val="Arial"/>
        <family val="2"/>
      </rPr>
      <t>(mm)</t>
    </r>
  </si>
  <si>
    <r>
      <rPr>
        <b/>
        <u/>
        <sz val="8"/>
        <rFont val="Arial"/>
        <family val="2"/>
      </rPr>
      <t>TRỌNG LƯỢNG</t>
    </r>
    <r>
      <rPr>
        <b/>
        <sz val="8"/>
        <rFont val="Arial"/>
        <family val="2"/>
      </rPr>
      <t xml:space="preserve">
1 m dài
</t>
    </r>
    <r>
      <rPr>
        <sz val="8"/>
        <rFont val="Arial"/>
        <family val="2"/>
      </rPr>
      <t>(kg)</t>
    </r>
  </si>
  <si>
    <r>
      <rPr>
        <b/>
        <u/>
        <sz val="8"/>
        <rFont val="Arial"/>
        <family val="2"/>
      </rPr>
      <t xml:space="preserve">DT BỀ MẶT
</t>
    </r>
    <r>
      <rPr>
        <b/>
        <sz val="8"/>
        <rFont val="Arial"/>
        <family val="2"/>
      </rPr>
      <t xml:space="preserve">1 m dài
</t>
    </r>
    <r>
      <rPr>
        <sz val="8"/>
        <rFont val="Arial"/>
        <family val="2"/>
      </rPr>
      <t>(m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</si>
  <si>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U50</t>
  </si>
  <si>
    <t>50x32x4.4</t>
  </si>
  <si>
    <t>U6.5</t>
  </si>
  <si>
    <t>U8</t>
  </si>
  <si>
    <t>U10</t>
  </si>
  <si>
    <t>U12</t>
  </si>
  <si>
    <t>U14</t>
  </si>
  <si>
    <t>U14a</t>
  </si>
  <si>
    <t>U16</t>
  </si>
  <si>
    <t>U16a</t>
  </si>
  <si>
    <t>U18</t>
  </si>
  <si>
    <t>U18a</t>
  </si>
  <si>
    <t>U20</t>
  </si>
  <si>
    <t>U20a</t>
  </si>
  <si>
    <t>U22</t>
  </si>
  <si>
    <t>U22a</t>
  </si>
  <si>
    <t>U27</t>
  </si>
  <si>
    <t>U24</t>
  </si>
  <si>
    <t>U24a</t>
  </si>
  <si>
    <t>U30</t>
  </si>
  <si>
    <t>U33</t>
  </si>
  <si>
    <t>U36</t>
  </si>
  <si>
    <t>U40</t>
  </si>
  <si>
    <t>65x36x4.4</t>
  </si>
  <si>
    <t>80x40x4.5</t>
  </si>
  <si>
    <t>100x46x4.5</t>
  </si>
  <si>
    <t>120x52x4.8</t>
  </si>
  <si>
    <t>140x58x4.9</t>
  </si>
  <si>
    <t>140x62x4.9</t>
  </si>
  <si>
    <t>160x64x5</t>
  </si>
  <si>
    <t>160x68x5</t>
  </si>
  <si>
    <t>180x70x5.1</t>
  </si>
  <si>
    <t>180x74x5.1</t>
  </si>
  <si>
    <t>200x76x5.2</t>
  </si>
  <si>
    <t>200x80x5.2</t>
  </si>
  <si>
    <t>220x82x5.4</t>
  </si>
  <si>
    <t>220x87x5.4</t>
  </si>
  <si>
    <t>240x90x5.6</t>
  </si>
  <si>
    <t>240x95x5.6</t>
  </si>
  <si>
    <t>270x95x6</t>
  </si>
  <si>
    <t>300x100x6.5</t>
  </si>
  <si>
    <t>330x105x7</t>
  </si>
  <si>
    <t>360x110x7.5</t>
  </si>
  <si>
    <t>400x115x8</t>
  </si>
  <si>
    <r>
      <rPr>
        <sz val="10"/>
        <rFont val="Times New Roman"/>
        <family val="1"/>
      </rPr>
      <t>I</t>
    </r>
    <r>
      <rPr>
        <sz val="10"/>
        <rFont val="Arial"/>
        <family val="2"/>
      </rPr>
      <t>10</t>
    </r>
  </si>
  <si>
    <t>I12</t>
  </si>
  <si>
    <t>I14</t>
  </si>
  <si>
    <t>I16</t>
  </si>
  <si>
    <t>I18</t>
  </si>
  <si>
    <t>I18a</t>
  </si>
  <si>
    <t>I20</t>
  </si>
  <si>
    <t>I20a</t>
  </si>
  <si>
    <t>I22</t>
  </si>
  <si>
    <t>I22a</t>
  </si>
  <si>
    <t>I24</t>
  </si>
  <si>
    <t>I24a</t>
  </si>
  <si>
    <t>I27</t>
  </si>
  <si>
    <t>I27a</t>
  </si>
  <si>
    <t>I30</t>
  </si>
  <si>
    <t>I30a</t>
  </si>
  <si>
    <t>I33</t>
  </si>
  <si>
    <t>I36</t>
  </si>
  <si>
    <t>I40</t>
  </si>
  <si>
    <t>I45</t>
  </si>
  <si>
    <t>I50</t>
  </si>
  <si>
    <t>I55</t>
  </si>
  <si>
    <t>I60</t>
  </si>
  <si>
    <t>100x55x4.5</t>
  </si>
  <si>
    <t>120x64x4.8</t>
  </si>
  <si>
    <t>140x73x4.9</t>
  </si>
  <si>
    <t>160x81x5</t>
  </si>
  <si>
    <t>180x100x5.1</t>
  </si>
  <si>
    <t>180x90x5.1</t>
  </si>
  <si>
    <t>200x100x5.2</t>
  </si>
  <si>
    <t>200x110x5.2</t>
  </si>
  <si>
    <t>220x110x5.4</t>
  </si>
  <si>
    <t>220x120x5.4</t>
  </si>
  <si>
    <t>240x115x5.6</t>
  </si>
  <si>
    <t>240x125x5.6</t>
  </si>
  <si>
    <t>270x125x6</t>
  </si>
  <si>
    <t>270x135x6</t>
  </si>
  <si>
    <t>300x135x6.5</t>
  </si>
  <si>
    <t>300x145x6.5</t>
  </si>
  <si>
    <t>300x145x7</t>
  </si>
  <si>
    <t>360x145x7.5</t>
  </si>
  <si>
    <t>400x155x8.3</t>
  </si>
  <si>
    <t>450x160x9</t>
  </si>
  <si>
    <t>500x170x10</t>
  </si>
  <si>
    <t>550x180x11</t>
  </si>
  <si>
    <t>600x190x12</t>
  </si>
  <si>
    <t>Loại vật tư</t>
  </si>
  <si>
    <t>Số lượng</t>
  </si>
  <si>
    <t>Thép tấm</t>
  </si>
  <si>
    <t>Thép tròn</t>
  </si>
  <si>
    <t>Thép ống</t>
  </si>
  <si>
    <t>Thép hộp</t>
  </si>
  <si>
    <t>Thép V</t>
  </si>
  <si>
    <t>Thép U</t>
  </si>
  <si>
    <r>
      <t>Thép</t>
    </r>
    <r>
      <rPr>
        <sz val="10"/>
        <rFont val="Times New Roman"/>
        <family val="1"/>
      </rPr>
      <t xml:space="preserve"> I</t>
    </r>
  </si>
  <si>
    <r>
      <t>Diện tích sơn
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</si>
  <si>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Tổng cộng</t>
  </si>
  <si>
    <t>BẢNG TỔNG HỢP VẬT TƯ</t>
  </si>
  <si>
    <t>BẢNG TÍNH TRỌNG LƯỢNG THÉP TẤM</t>
  </si>
  <si>
    <t>TỔNG CỘNG</t>
  </si>
  <si>
    <t>BẢNG TÍNH TRỌNG LƯỢNG THÉP TRÒN</t>
  </si>
  <si>
    <t>Khối lượng
(Kg)</t>
  </si>
  <si>
    <t>Số lượng chi tiết</t>
  </si>
  <si>
    <t>BẢNG TÍNH TRỌNG LƯỢNG THÉP ỐNG</t>
  </si>
  <si>
    <t>BẢNG TÍNH TRỌNG LƯỢNG THÉP HỘP</t>
  </si>
  <si>
    <t>BẢNG TÍNH TRỌNG LƯỢNG THÉP HÌNH CHỮ V</t>
  </si>
  <si>
    <t>TRỌNG LƯỢNG (kg)</t>
  </si>
  <si>
    <r>
      <t>DT BỀ MẶT
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</si>
  <si>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CHIỀU DÀI
(mm)</t>
  </si>
  <si>
    <t>SL</t>
  </si>
  <si>
    <t>SỐ CÂY
(6m/cây)</t>
  </si>
  <si>
    <t>TỔNG CHIỀU DÀI
(m)</t>
  </si>
  <si>
    <r>
      <t xml:space="preserve">TRỌNG LƯỢNG
</t>
    </r>
    <r>
      <rPr>
        <sz val="8"/>
        <rFont val="Arial"/>
        <family val="2"/>
      </rPr>
      <t>(kg)</t>
    </r>
  </si>
  <si>
    <r>
      <t xml:space="preserve">DIỆN TÍCH BỀ MẶT
</t>
    </r>
    <r>
      <rPr>
        <sz val="8"/>
        <rFont val="Arial"/>
        <family val="2"/>
      </rPr>
      <t>(m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</si>
  <si>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BẢNG TÍNH TRỌNG LƯỢNG THÉP HÌNH CHỮ U</t>
  </si>
  <si>
    <r>
      <t xml:space="preserve">DT BỀ MẶT
</t>
    </r>
    <r>
      <rPr>
        <sz val="8"/>
        <rFont val="Arial"/>
        <family val="2"/>
      </rPr>
      <t>(m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</si>
  <si>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STT</t>
  </si>
  <si>
    <t>TÊN</t>
  </si>
  <si>
    <t>ĐỊA CHỈ</t>
  </si>
  <si>
    <t>CHỦNG LOẠI</t>
  </si>
  <si>
    <t>SDT</t>
  </si>
  <si>
    <t>Hải Tuyết</t>
  </si>
  <si>
    <t>2 Thịnh Yên chợ Trời</t>
  </si>
  <si>
    <t>Vòng bi , gối bi  , vít me , trục trượt</t>
  </si>
  <si>
    <t>Vĩnh Thành</t>
  </si>
  <si>
    <t>5 Hàng Hòm</t>
  </si>
  <si>
    <t>Sơn bả</t>
  </si>
  <si>
    <t>0438267379</t>
  </si>
  <si>
    <t>Hưng Hà</t>
  </si>
  <si>
    <t>84-79 Thuốc Bắc</t>
  </si>
  <si>
    <t>Lưới các loại</t>
  </si>
  <si>
    <t>0438260351 - 0903436388</t>
  </si>
  <si>
    <t>Cô Hằng</t>
  </si>
  <si>
    <t>99- Hàng chiếu</t>
  </si>
  <si>
    <t>màng chít ,  bao bì</t>
  </si>
  <si>
    <t>0913074024</t>
  </si>
  <si>
    <t>Phương Ốc</t>
  </si>
  <si>
    <t>Đường tàu Phương canh</t>
  </si>
  <si>
    <t>Tôn thép , Trục</t>
  </si>
  <si>
    <t>0912732564</t>
  </si>
  <si>
    <t>Thành Công</t>
  </si>
  <si>
    <t>Đê la thành</t>
  </si>
  <si>
    <t>Kim loại màu</t>
  </si>
  <si>
    <t>0984888851</t>
  </si>
  <si>
    <t>Hiếu Quang</t>
  </si>
  <si>
    <t>Kalip . Phôi lục giác</t>
  </si>
  <si>
    <t>0967248255 - Mr Thái</t>
  </si>
  <si>
    <t>A Tuấn</t>
  </si>
  <si>
    <t>Tây Mỗ</t>
  </si>
  <si>
    <t>Nhiệt Luyện</t>
  </si>
  <si>
    <t>0977484499</t>
  </si>
  <si>
    <t>Lâm Thủy</t>
  </si>
  <si>
    <t>Phùng Xá</t>
  </si>
  <si>
    <t>Cắt gấp tôn Tấm</t>
  </si>
  <si>
    <t>Phương Anh</t>
  </si>
  <si>
    <t>K3</t>
  </si>
  <si>
    <t>thép hộp , Ống inox</t>
  </si>
  <si>
    <t>0982601971</t>
  </si>
  <si>
    <t>Triển Hưng</t>
  </si>
  <si>
    <t>Trần khát chân</t>
  </si>
  <si>
    <t>Xi lanh van khí STNC</t>
  </si>
  <si>
    <t>0913226125 - Mr Hải</t>
  </si>
  <si>
    <t>0439725475 - MrsTú</t>
  </si>
  <si>
    <t>0904222313 - Mr Lâm</t>
  </si>
  <si>
    <t>Phú đức</t>
  </si>
  <si>
    <t>cạnh bia Kim Oanh VTDung</t>
  </si>
  <si>
    <t>Thuê giáo, điện nước</t>
  </si>
  <si>
    <t>01294223879</t>
  </si>
  <si>
    <t>Kính Hải Long</t>
  </si>
  <si>
    <t>Hoàng Quốc Việt</t>
  </si>
  <si>
    <t>Kính an toàn, Kính cường lực</t>
  </si>
  <si>
    <t>0422456666</t>
  </si>
  <si>
    <t>Minh Anh</t>
  </si>
  <si>
    <t>Khí Ag CO2 O2</t>
  </si>
  <si>
    <t>0437632629</t>
  </si>
  <si>
    <t>Năm Lan</t>
  </si>
  <si>
    <t>Cắt tôn dầy</t>
  </si>
  <si>
    <t>0913566129-0912676191</t>
  </si>
  <si>
    <t>mail</t>
  </si>
  <si>
    <t>cktunglam@gmail.com</t>
  </si>
  <si>
    <t>tk</t>
  </si>
  <si>
    <t>057704060002032 vib phùng xá thạch thât</t>
  </si>
  <si>
    <t>Mr Lâm</t>
  </si>
  <si>
    <t>Văn Tiến Dũng</t>
  </si>
  <si>
    <t>Con lăn</t>
  </si>
  <si>
    <t>0913001399</t>
  </si>
  <si>
    <t>Cô Hải ( Đại Phát)</t>
  </si>
  <si>
    <t>Lưới xé</t>
  </si>
  <si>
    <t>0433941367</t>
  </si>
  <si>
    <t>Head office: No.4 Lane 82 Ngoc Hoi str-Van Dien-Thanh Tri-Ha Noi
Office: Rm 412 - VP3-Linh Dam peninsula-Hoang Mai-Ha Noi
Tel  : 04 3360 2166            Hotline : 090421 9587 - 098334 6449
Fax : 04 3641 9688            Email: info@tplco.vn.
MST : 0106461875</t>
  </si>
  <si>
    <t xml:space="preserve">CÔNG TY CỔ PHẦN CÔNG NGHIỆP PHỤ TRỢ TPL 
VIỆT NAM
</t>
  </si>
  <si>
    <t>DANH SÁCH THIẾT BỊ NHÀ THẦU</t>
  </si>
  <si>
    <t>Máy khoan từ</t>
  </si>
  <si>
    <t>Máy mài cầm tay</t>
  </si>
  <si>
    <t>Máy khoan cầm tay</t>
  </si>
  <si>
    <t>Thang</t>
  </si>
  <si>
    <t>Pa lăng</t>
  </si>
  <si>
    <t>Cờ lê</t>
  </si>
  <si>
    <t>Đơn vị</t>
  </si>
  <si>
    <t>Số Lượng</t>
  </si>
  <si>
    <t>Tên Thiết Bị</t>
  </si>
  <si>
    <t>Ghi Chú</t>
  </si>
  <si>
    <t>Khẩu vặn bulong</t>
  </si>
  <si>
    <t>Dây nguồn</t>
  </si>
  <si>
    <t>Mũi khoan</t>
  </si>
  <si>
    <t>Dây an toàn</t>
  </si>
  <si>
    <t>Dây cẩu</t>
  </si>
  <si>
    <t>Tăng đơ</t>
  </si>
  <si>
    <t>Dàn giáo không chân</t>
  </si>
  <si>
    <t xml:space="preserve">Thép V </t>
  </si>
  <si>
    <t>chiếc</t>
  </si>
  <si>
    <t>bộ</t>
  </si>
  <si>
    <t>cuộn</t>
  </si>
  <si>
    <t>thanh</t>
  </si>
  <si>
    <t>Xác nhận nhà máy</t>
  </si>
  <si>
    <t>Máy khoan Bê tông</t>
  </si>
  <si>
    <t>Máy hàn + dây hàn</t>
  </si>
  <si>
    <t>Kìm chết</t>
  </si>
  <si>
    <t>Búa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</si>
</sst>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27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i/>
      <vertAlign val="superscript"/>
      <sz val="10"/>
      <name val="Arial"/>
      <family val="2"/>
    </font>
    <font>
      <b/>
      <i/>
      <vertAlign val="superscript"/>
      <sz val="9"/>
      <name val="Arial"/>
      <family val="2"/>
    </font>
    <font>
      <b/>
      <u/>
      <sz val="8"/>
      <name val="Arial"/>
      <family val="2"/>
    </font>
    <font>
      <b/>
      <sz val="18"/>
      <name val="Times New Roman"/>
      <family val="1"/>
    </font>
    <font>
      <i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Times New Roman"/>
      <family val="1"/>
    </font>
    <font>
      <b/>
      <vertAlign val="superscript"/>
      <sz val="10"/>
      <name val="Arial"/>
      <family val="2"/>
    </font>
    <font>
      <u/>
      <sz val="12"/>
      <color theme="10"/>
      <name val="Times New Roman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1"/>
      <name val="Times New Roman"/>
      <family val="1"/>
      <charset val="163"/>
    </font>
    <font>
      <b/>
      <i/>
      <sz val="10"/>
      <name val="Times New Roman"/>
      <family val="1"/>
      <charset val="163"/>
    </font>
    <font>
      <b/>
      <sz val="18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6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2" fontId="4" fillId="0" borderId="0" xfId="0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center" wrapText="1"/>
    </xf>
    <xf numFmtId="49" fontId="0" fillId="0" borderId="0" xfId="0" applyNumberFormat="1" applyBorder="1" applyAlignment="1">
      <alignment wrapText="1"/>
    </xf>
    <xf numFmtId="0" fontId="21" fillId="0" borderId="0" xfId="2" applyBorder="1" applyAlignment="1" applyProtection="1">
      <alignment wrapText="1"/>
    </xf>
    <xf numFmtId="0" fontId="0" fillId="0" borderId="0" xfId="0" quotePrefix="1" applyBorder="1" applyAlignment="1">
      <alignment wrapText="1"/>
    </xf>
    <xf numFmtId="0" fontId="4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3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142875</xdr:rowOff>
    </xdr:from>
    <xdr:to>
      <xdr:col>1</xdr:col>
      <xdr:colOff>2305050</xdr:colOff>
      <xdr:row>5</xdr:row>
      <xdr:rowOff>38100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42900"/>
          <a:ext cx="258127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cktungl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E10" sqref="E10"/>
    </sheetView>
  </sheetViews>
  <sheetFormatPr defaultRowHeight="20.100000000000001" customHeight="1"/>
  <cols>
    <col min="1" max="1" width="3.625" style="20" customWidth="1"/>
    <col min="2" max="2" width="20.625" style="19" customWidth="1"/>
    <col min="3" max="6" width="15.625" style="19" customWidth="1"/>
    <col min="7" max="16384" width="9" style="19"/>
  </cols>
  <sheetData>
    <row r="1" spans="1:5" ht="50.1" customHeight="1">
      <c r="A1" s="62" t="s">
        <v>139</v>
      </c>
      <c r="B1" s="62"/>
      <c r="C1" s="62"/>
      <c r="D1" s="62"/>
      <c r="E1" s="62"/>
    </row>
    <row r="2" spans="1:5" ht="35.1" customHeight="1">
      <c r="A2" s="21" t="s">
        <v>1</v>
      </c>
      <c r="B2" s="21" t="s">
        <v>128</v>
      </c>
      <c r="C2" s="23" t="s">
        <v>144</v>
      </c>
      <c r="D2" s="9" t="s">
        <v>143</v>
      </c>
      <c r="E2" s="9" t="s">
        <v>137</v>
      </c>
    </row>
    <row r="3" spans="1:5" ht="24.95" customHeight="1">
      <c r="A3" s="24">
        <v>1</v>
      </c>
      <c r="B3" s="25" t="s">
        <v>130</v>
      </c>
      <c r="C3" s="24">
        <f>'Thep tam'!E25</f>
        <v>239</v>
      </c>
      <c r="D3" s="39">
        <f>'Thep tam'!F25</f>
        <v>502.14324219999997</v>
      </c>
      <c r="E3" s="39">
        <f>'Thep tam'!G25</f>
        <v>42.038178200000004</v>
      </c>
    </row>
    <row r="4" spans="1:5" ht="24.95" customHeight="1">
      <c r="A4" s="26">
        <v>2</v>
      </c>
      <c r="B4" s="27" t="s">
        <v>131</v>
      </c>
      <c r="C4" s="36">
        <f>'Thep tron'!D13</f>
        <v>0</v>
      </c>
      <c r="D4" s="34">
        <f>'Thep tron'!E13</f>
        <v>0</v>
      </c>
      <c r="E4" s="34">
        <f>'Thep tron'!F13</f>
        <v>0</v>
      </c>
    </row>
    <row r="5" spans="1:5" ht="24.95" customHeight="1">
      <c r="A5" s="26">
        <v>3</v>
      </c>
      <c r="B5" s="27" t="s">
        <v>132</v>
      </c>
      <c r="C5" s="36">
        <f>'Thep ong'!E13</f>
        <v>15</v>
      </c>
      <c r="D5" s="34">
        <f>'Thep ong'!F13</f>
        <v>74.590338900000006</v>
      </c>
      <c r="E5" s="34">
        <f>'Thep ong'!G13</f>
        <v>8.9506121544999999</v>
      </c>
    </row>
    <row r="6" spans="1:5" ht="24.95" customHeight="1">
      <c r="A6" s="26">
        <v>4</v>
      </c>
      <c r="B6" s="27" t="s">
        <v>133</v>
      </c>
      <c r="C6" s="36">
        <f>'Thep hop'!F16</f>
        <v>0</v>
      </c>
      <c r="D6" s="34">
        <f>'Thep hop'!H16</f>
        <v>0</v>
      </c>
      <c r="E6" s="34">
        <f>'Thep hop'!I16</f>
        <v>0</v>
      </c>
    </row>
    <row r="7" spans="1:5" ht="24.95" customHeight="1">
      <c r="A7" s="26">
        <v>5</v>
      </c>
      <c r="B7" s="27" t="s">
        <v>134</v>
      </c>
      <c r="C7" s="36">
        <f>'Thep V'!Y71</f>
        <v>20</v>
      </c>
      <c r="D7" s="34">
        <f>'Thep V'!Z70</f>
        <v>411.9</v>
      </c>
      <c r="E7" s="34">
        <f>'Thep V'!AA70</f>
        <v>22.028999999999996</v>
      </c>
    </row>
    <row r="8" spans="1:5" ht="24.95" customHeight="1">
      <c r="A8" s="26">
        <v>6</v>
      </c>
      <c r="B8" s="27" t="s">
        <v>135</v>
      </c>
      <c r="C8" s="36">
        <f>'Thep U'!Y26</f>
        <v>0</v>
      </c>
      <c r="D8" s="34">
        <f>'Thep U'!Z25</f>
        <v>0</v>
      </c>
      <c r="E8" s="34">
        <f>'Thep U'!AA25</f>
        <v>0</v>
      </c>
    </row>
    <row r="9" spans="1:5" ht="24.95" customHeight="1">
      <c r="A9" s="28">
        <v>7</v>
      </c>
      <c r="B9" s="29" t="s">
        <v>136</v>
      </c>
      <c r="C9" s="37">
        <f>'Thep I'!Y27</f>
        <v>5</v>
      </c>
      <c r="D9" s="48">
        <f>'Thep I'!Z26</f>
        <v>345</v>
      </c>
      <c r="E9" s="48">
        <f>'Thep I'!AA26</f>
        <v>13.707000000000001</v>
      </c>
    </row>
    <row r="10" spans="1:5" ht="35.1" customHeight="1">
      <c r="A10" s="61" t="s">
        <v>138</v>
      </c>
      <c r="B10" s="61"/>
      <c r="C10" s="21">
        <f>SUM(C3:C9)</f>
        <v>279</v>
      </c>
      <c r="D10" s="35">
        <f>SUM(D3:D9)</f>
        <v>1333.6335810999999</v>
      </c>
      <c r="E10" s="35">
        <f>SUM(E3:E9)</f>
        <v>86.724790354499987</v>
      </c>
    </row>
  </sheetData>
  <mergeCells count="2">
    <mergeCell ref="A10:B10"/>
    <mergeCell ref="A1:E1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3"/>
  <sheetViews>
    <sheetView tabSelected="1" topLeftCell="A13" workbookViewId="0">
      <selection activeCell="B28" activeCellId="2" sqref="B29 E26 B28"/>
    </sheetView>
  </sheetViews>
  <sheetFormatPr defaultRowHeight="20.100000000000001" customHeight="1"/>
  <cols>
    <col min="1" max="1" width="4.25" style="77" bestFit="1" customWidth="1"/>
    <col min="2" max="2" width="31.625" style="77" customWidth="1"/>
    <col min="3" max="3" width="11" style="77" bestFit="1" customWidth="1"/>
    <col min="4" max="4" width="5.875" style="77" bestFit="1" customWidth="1"/>
    <col min="5" max="6" width="9" style="77"/>
    <col min="7" max="7" width="17.875" style="77" customWidth="1"/>
    <col min="8" max="16384" width="9" style="77"/>
  </cols>
  <sheetData>
    <row r="1" spans="1:11" ht="20.100000000000001" customHeight="1">
      <c r="C1" s="97" t="s">
        <v>232</v>
      </c>
      <c r="D1" s="97"/>
      <c r="E1" s="97"/>
      <c r="F1" s="97"/>
      <c r="G1" s="97"/>
      <c r="H1" s="93"/>
      <c r="I1" s="93"/>
      <c r="J1" s="93"/>
      <c r="K1" s="93"/>
    </row>
    <row r="2" spans="1:11" ht="20.100000000000001" customHeight="1">
      <c r="C2" s="97"/>
      <c r="D2" s="97"/>
      <c r="E2" s="97"/>
      <c r="F2" s="97"/>
      <c r="G2" s="97"/>
      <c r="H2" s="93"/>
      <c r="I2" s="93"/>
      <c r="J2" s="93"/>
      <c r="K2" s="93"/>
    </row>
    <row r="3" spans="1:11" ht="20.100000000000001" customHeight="1">
      <c r="C3" s="79" t="s">
        <v>231</v>
      </c>
      <c r="D3" s="79"/>
      <c r="E3" s="79"/>
      <c r="F3" s="79"/>
      <c r="G3" s="79"/>
      <c r="H3" s="93"/>
      <c r="I3" s="93"/>
      <c r="J3" s="93"/>
      <c r="K3" s="93"/>
    </row>
    <row r="4" spans="1:11" ht="20.100000000000001" customHeight="1">
      <c r="C4" s="79"/>
      <c r="D4" s="79"/>
      <c r="E4" s="79"/>
      <c r="F4" s="79"/>
      <c r="G4" s="79"/>
      <c r="H4" s="94"/>
      <c r="I4" s="94"/>
      <c r="J4" s="94"/>
      <c r="K4" s="95"/>
    </row>
    <row r="5" spans="1:11" ht="20.100000000000001" customHeight="1">
      <c r="C5" s="79"/>
      <c r="D5" s="79"/>
      <c r="E5" s="79"/>
      <c r="F5" s="79"/>
      <c r="G5" s="79"/>
      <c r="H5" s="94"/>
      <c r="I5" s="94"/>
      <c r="J5" s="94"/>
      <c r="K5" s="95"/>
    </row>
    <row r="6" spans="1:11" ht="20.100000000000001" customHeight="1">
      <c r="C6" s="79"/>
      <c r="D6" s="79"/>
      <c r="E6" s="79"/>
      <c r="F6" s="79"/>
      <c r="G6" s="79"/>
      <c r="H6" s="94"/>
      <c r="I6" s="94"/>
      <c r="J6" s="94"/>
      <c r="K6" s="95"/>
    </row>
    <row r="7" spans="1:11" ht="20.100000000000001" customHeight="1">
      <c r="A7" s="80" t="s">
        <v>233</v>
      </c>
      <c r="B7" s="80"/>
      <c r="C7" s="80"/>
      <c r="D7" s="80"/>
      <c r="E7" s="80"/>
      <c r="F7" s="80"/>
      <c r="G7" s="80"/>
      <c r="H7" s="96"/>
      <c r="I7" s="96"/>
      <c r="J7" s="96"/>
    </row>
    <row r="8" spans="1:11" ht="20.100000000000001" customHeight="1">
      <c r="A8" s="80"/>
      <c r="B8" s="80"/>
      <c r="C8" s="80"/>
      <c r="D8" s="80"/>
      <c r="E8" s="80"/>
      <c r="F8" s="80"/>
      <c r="G8" s="80"/>
      <c r="H8" s="96"/>
      <c r="I8" s="96"/>
      <c r="J8" s="96"/>
    </row>
    <row r="9" spans="1:11" s="81" customFormat="1" ht="20.100000000000001" customHeight="1">
      <c r="A9" s="78"/>
      <c r="B9" s="78"/>
      <c r="C9" s="78"/>
      <c r="D9" s="78"/>
      <c r="E9" s="78"/>
      <c r="F9" s="78"/>
      <c r="G9" s="78"/>
      <c r="H9" s="78"/>
      <c r="I9" s="78"/>
      <c r="J9" s="78"/>
    </row>
    <row r="10" spans="1:11" ht="20.100000000000001" customHeight="1">
      <c r="A10" s="82" t="s">
        <v>158</v>
      </c>
      <c r="B10" s="82" t="s">
        <v>242</v>
      </c>
      <c r="C10" s="82" t="s">
        <v>241</v>
      </c>
      <c r="D10" s="83" t="s">
        <v>240</v>
      </c>
      <c r="E10" s="98" t="s">
        <v>243</v>
      </c>
      <c r="F10" s="98"/>
      <c r="G10" s="99"/>
    </row>
    <row r="11" spans="1:11" ht="20.100000000000001" customHeight="1">
      <c r="A11" s="84">
        <v>1</v>
      </c>
      <c r="B11" s="86" t="s">
        <v>234</v>
      </c>
      <c r="C11" s="84">
        <v>1</v>
      </c>
      <c r="D11" s="100" t="s">
        <v>252</v>
      </c>
      <c r="E11" s="87"/>
      <c r="F11" s="87"/>
      <c r="G11" s="88"/>
    </row>
    <row r="12" spans="1:11" ht="20.100000000000001" customHeight="1">
      <c r="A12" s="84">
        <v>2</v>
      </c>
      <c r="B12" s="86" t="s">
        <v>235</v>
      </c>
      <c r="C12" s="84">
        <v>1</v>
      </c>
      <c r="D12" s="86" t="s">
        <v>252</v>
      </c>
      <c r="E12" s="89"/>
      <c r="F12" s="89"/>
      <c r="G12" s="90"/>
    </row>
    <row r="13" spans="1:11" ht="20.100000000000001" customHeight="1">
      <c r="A13" s="84">
        <f>A12+1</f>
        <v>3</v>
      </c>
      <c r="B13" s="86" t="s">
        <v>236</v>
      </c>
      <c r="C13" s="84">
        <v>1</v>
      </c>
      <c r="D13" s="86" t="s">
        <v>252</v>
      </c>
      <c r="E13" s="89"/>
      <c r="F13" s="89"/>
      <c r="G13" s="90"/>
    </row>
    <row r="14" spans="1:11" ht="20.100000000000001" customHeight="1">
      <c r="A14" s="84">
        <f t="shared" ref="A14:A30" si="0">A13+1</f>
        <v>4</v>
      </c>
      <c r="B14" s="86" t="s">
        <v>258</v>
      </c>
      <c r="C14" s="84">
        <v>1</v>
      </c>
      <c r="D14" s="86" t="s">
        <v>253</v>
      </c>
      <c r="E14" s="89"/>
      <c r="F14" s="89"/>
      <c r="G14" s="90"/>
    </row>
    <row r="15" spans="1:11" ht="20.100000000000001" customHeight="1">
      <c r="A15" s="84">
        <f t="shared" si="0"/>
        <v>5</v>
      </c>
      <c r="B15" s="86" t="s">
        <v>237</v>
      </c>
      <c r="C15" s="84">
        <v>1</v>
      </c>
      <c r="D15" s="86" t="s">
        <v>252</v>
      </c>
      <c r="E15" s="89"/>
      <c r="F15" s="89"/>
      <c r="G15" s="90"/>
    </row>
    <row r="16" spans="1:11" ht="20.100000000000001" customHeight="1">
      <c r="A16" s="84">
        <f t="shared" si="0"/>
        <v>6</v>
      </c>
      <c r="B16" s="86" t="s">
        <v>238</v>
      </c>
      <c r="C16" s="84">
        <v>1</v>
      </c>
      <c r="D16" s="86" t="s">
        <v>252</v>
      </c>
      <c r="E16" s="89"/>
      <c r="F16" s="89"/>
      <c r="G16" s="90"/>
    </row>
    <row r="17" spans="1:7" ht="20.100000000000001" customHeight="1">
      <c r="A17" s="84">
        <f t="shared" si="0"/>
        <v>7</v>
      </c>
      <c r="B17" s="86" t="s">
        <v>239</v>
      </c>
      <c r="C17" s="84">
        <v>1</v>
      </c>
      <c r="D17" s="86" t="s">
        <v>253</v>
      </c>
      <c r="E17" s="89"/>
      <c r="F17" s="89"/>
      <c r="G17" s="90"/>
    </row>
    <row r="18" spans="1:7" ht="20.100000000000001" customHeight="1">
      <c r="A18" s="84">
        <f t="shared" si="0"/>
        <v>8</v>
      </c>
      <c r="B18" s="86" t="s">
        <v>244</v>
      </c>
      <c r="C18" s="84">
        <v>1</v>
      </c>
      <c r="D18" s="86" t="s">
        <v>253</v>
      </c>
      <c r="E18" s="89"/>
      <c r="F18" s="89"/>
      <c r="G18" s="90"/>
    </row>
    <row r="19" spans="1:7" ht="20.100000000000001" customHeight="1">
      <c r="A19" s="84">
        <f t="shared" si="0"/>
        <v>9</v>
      </c>
      <c r="B19" s="86" t="s">
        <v>245</v>
      </c>
      <c r="C19" s="84">
        <v>3</v>
      </c>
      <c r="D19" s="86" t="s">
        <v>254</v>
      </c>
      <c r="E19" s="89"/>
      <c r="F19" s="89"/>
      <c r="G19" s="90"/>
    </row>
    <row r="20" spans="1:7" ht="20.100000000000001" customHeight="1">
      <c r="A20" s="84">
        <f t="shared" si="0"/>
        <v>10</v>
      </c>
      <c r="B20" s="86" t="s">
        <v>246</v>
      </c>
      <c r="C20" s="84">
        <v>1</v>
      </c>
      <c r="D20" s="86" t="s">
        <v>253</v>
      </c>
      <c r="E20" s="89"/>
      <c r="F20" s="89"/>
      <c r="G20" s="90"/>
    </row>
    <row r="21" spans="1:7" ht="20.100000000000001" customHeight="1">
      <c r="A21" s="84">
        <f t="shared" si="0"/>
        <v>11</v>
      </c>
      <c r="B21" s="86" t="s">
        <v>247</v>
      </c>
      <c r="C21" s="84">
        <v>4</v>
      </c>
      <c r="D21" s="86" t="s">
        <v>252</v>
      </c>
      <c r="E21" s="89"/>
      <c r="F21" s="89"/>
      <c r="G21" s="90"/>
    </row>
    <row r="22" spans="1:7" ht="20.100000000000001" customHeight="1">
      <c r="A22" s="84">
        <f t="shared" si="0"/>
        <v>12</v>
      </c>
      <c r="B22" s="86" t="s">
        <v>248</v>
      </c>
      <c r="C22" s="84">
        <v>7</v>
      </c>
      <c r="D22" s="86" t="s">
        <v>254</v>
      </c>
      <c r="E22" s="89"/>
      <c r="F22" s="89"/>
      <c r="G22" s="90"/>
    </row>
    <row r="23" spans="1:7" ht="20.100000000000001" customHeight="1">
      <c r="A23" s="84">
        <f t="shared" si="0"/>
        <v>13</v>
      </c>
      <c r="B23" s="86" t="s">
        <v>249</v>
      </c>
      <c r="C23" s="84">
        <v>2</v>
      </c>
      <c r="D23" s="86" t="s">
        <v>252</v>
      </c>
      <c r="E23" s="89"/>
      <c r="F23" s="89"/>
      <c r="G23" s="90"/>
    </row>
    <row r="24" spans="1:7" ht="20.100000000000001" customHeight="1">
      <c r="A24" s="84">
        <f t="shared" si="0"/>
        <v>14</v>
      </c>
      <c r="B24" s="86" t="s">
        <v>250</v>
      </c>
      <c r="C24" s="84">
        <v>1</v>
      </c>
      <c r="D24" s="86" t="s">
        <v>253</v>
      </c>
      <c r="E24" s="89"/>
      <c r="F24" s="89"/>
      <c r="G24" s="90"/>
    </row>
    <row r="25" spans="1:7" ht="20.100000000000001" customHeight="1">
      <c r="A25" s="84">
        <f t="shared" si="0"/>
        <v>15</v>
      </c>
      <c r="B25" s="86" t="s">
        <v>251</v>
      </c>
      <c r="C25" s="84">
        <v>4</v>
      </c>
      <c r="D25" s="86" t="s">
        <v>255</v>
      </c>
      <c r="E25" s="89"/>
      <c r="F25" s="89"/>
      <c r="G25" s="90"/>
    </row>
    <row r="26" spans="1:7" ht="20.100000000000001" customHeight="1">
      <c r="A26" s="84">
        <f t="shared" si="0"/>
        <v>16</v>
      </c>
      <c r="B26" s="84" t="s">
        <v>257</v>
      </c>
      <c r="C26" s="84">
        <v>1</v>
      </c>
      <c r="D26" s="84" t="s">
        <v>253</v>
      </c>
      <c r="E26" s="89"/>
      <c r="F26" s="89"/>
      <c r="G26" s="90"/>
    </row>
    <row r="27" spans="1:7" ht="20.100000000000001" customHeight="1">
      <c r="A27" s="84">
        <f t="shared" si="0"/>
        <v>17</v>
      </c>
      <c r="B27" s="84" t="s">
        <v>259</v>
      </c>
      <c r="C27" s="84">
        <v>2</v>
      </c>
      <c r="D27" s="84" t="s">
        <v>252</v>
      </c>
      <c r="E27" s="89"/>
      <c r="F27" s="89"/>
      <c r="G27" s="90"/>
    </row>
    <row r="28" spans="1:7" ht="20.100000000000001" customHeight="1">
      <c r="A28" s="84">
        <f t="shared" si="0"/>
        <v>18</v>
      </c>
      <c r="B28" s="84" t="s">
        <v>260</v>
      </c>
      <c r="C28" s="84">
        <v>2</v>
      </c>
      <c r="D28" s="84" t="s">
        <v>252</v>
      </c>
      <c r="E28" s="89"/>
      <c r="F28" s="89"/>
      <c r="G28" s="90"/>
    </row>
    <row r="29" spans="1:7" ht="20.100000000000001" customHeight="1">
      <c r="A29" s="84">
        <f t="shared" si="0"/>
        <v>19</v>
      </c>
      <c r="B29" s="84"/>
      <c r="C29" s="84"/>
      <c r="D29" s="84"/>
      <c r="E29" s="89"/>
      <c r="F29" s="89"/>
      <c r="G29" s="90"/>
    </row>
    <row r="30" spans="1:7" ht="20.100000000000001" customHeight="1">
      <c r="A30" s="84">
        <f t="shared" si="0"/>
        <v>20</v>
      </c>
      <c r="B30" s="84"/>
      <c r="C30" s="84"/>
      <c r="D30" s="84"/>
      <c r="E30" s="89"/>
      <c r="F30" s="89"/>
      <c r="G30" s="90"/>
    </row>
    <row r="31" spans="1:7" ht="20.100000000000001" customHeight="1">
      <c r="A31" s="85"/>
      <c r="B31" s="85"/>
      <c r="C31" s="85"/>
      <c r="D31" s="85"/>
      <c r="E31" s="91"/>
      <c r="F31" s="91"/>
      <c r="G31" s="92"/>
    </row>
    <row r="33" spans="6:6" ht="20.100000000000001" customHeight="1">
      <c r="F33" s="81" t="s">
        <v>256</v>
      </c>
    </row>
  </sheetData>
  <mergeCells count="4">
    <mergeCell ref="E10:G10"/>
    <mergeCell ref="C3:G6"/>
    <mergeCell ref="C1:G2"/>
    <mergeCell ref="A7:G8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E18" sqref="E18"/>
    </sheetView>
  </sheetViews>
  <sheetFormatPr defaultColWidth="8.625" defaultRowHeight="15" customHeight="1"/>
  <cols>
    <col min="1" max="1" width="3.625" customWidth="1"/>
    <col min="2" max="4" width="12.625" style="2" customWidth="1"/>
    <col min="5" max="6" width="12.625" style="4" customWidth="1"/>
    <col min="7" max="7" width="12.625" style="2" customWidth="1"/>
    <col min="8" max="8" width="15.625" style="4" customWidth="1"/>
    <col min="9" max="10" width="8.625" style="2" customWidth="1"/>
    <col min="11" max="13" width="8.625" style="2"/>
    <col min="14" max="14" width="18.25" style="10" customWidth="1"/>
    <col min="15" max="16384" width="8.625" style="2"/>
  </cols>
  <sheetData>
    <row r="1" spans="1:14" ht="30" customHeight="1">
      <c r="A1" s="62" t="s">
        <v>140</v>
      </c>
      <c r="B1" s="62"/>
      <c r="C1" s="62"/>
      <c r="D1" s="62"/>
      <c r="E1" s="62"/>
      <c r="F1" s="62"/>
      <c r="G1" s="62"/>
      <c r="H1" s="62"/>
      <c r="I1" s="8"/>
      <c r="J1" s="8"/>
      <c r="K1" s="8"/>
    </row>
    <row r="2" spans="1:14" s="3" customFormat="1" ht="30" customHeight="1">
      <c r="A2" s="23" t="s">
        <v>1</v>
      </c>
      <c r="B2" s="5" t="s">
        <v>3</v>
      </c>
      <c r="C2" s="5" t="s">
        <v>4</v>
      </c>
      <c r="D2" s="5" t="s">
        <v>5</v>
      </c>
      <c r="E2" s="5" t="s">
        <v>129</v>
      </c>
      <c r="F2" s="5" t="s">
        <v>6</v>
      </c>
      <c r="G2" s="5" t="s">
        <v>7</v>
      </c>
      <c r="H2" s="9" t="s">
        <v>2</v>
      </c>
      <c r="N2" s="11"/>
    </row>
    <row r="3" spans="1:14" ht="20.100000000000001" customHeight="1">
      <c r="A3" s="31"/>
      <c r="B3" s="1">
        <v>260</v>
      </c>
      <c r="C3" s="1">
        <v>1230</v>
      </c>
      <c r="D3" s="1">
        <v>3.1</v>
      </c>
      <c r="E3" s="1">
        <v>6</v>
      </c>
      <c r="F3" s="6">
        <f>E3*H3*(B3*C3*D3)/1000000000</f>
        <v>46.693998000000001</v>
      </c>
      <c r="G3" s="7">
        <f>E3*2*(B3*C3)/1000000+E3*2*(B3+C3)*D3/1000000</f>
        <v>3.8930280000000002</v>
      </c>
      <c r="H3" s="12">
        <v>7850</v>
      </c>
      <c r="I3" s="2">
        <f>E3*B3</f>
        <v>1560</v>
      </c>
    </row>
    <row r="4" spans="1:14" ht="20.100000000000001" customHeight="1">
      <c r="A4" s="31"/>
      <c r="B4" s="1">
        <v>260</v>
      </c>
      <c r="C4" s="1">
        <v>3125</v>
      </c>
      <c r="D4" s="1">
        <v>3.1</v>
      </c>
      <c r="E4" s="1">
        <v>6</v>
      </c>
      <c r="F4" s="6">
        <f t="shared" ref="F4:F7" si="0">E4*H4*(B4*C4*D4)/1000000000</f>
        <v>118.63312500000001</v>
      </c>
      <c r="G4" s="7">
        <f t="shared" ref="G4:G24" si="1">E4*2*(B4*C4)/1000000+E4*2*(B4+C4)*D4/1000000</f>
        <v>9.8759219999999992</v>
      </c>
      <c r="H4" s="12">
        <v>7850</v>
      </c>
      <c r="I4" s="2">
        <f t="shared" ref="I4:I24" si="2">E4*B4</f>
        <v>1560</v>
      </c>
    </row>
    <row r="5" spans="1:14" ht="20.100000000000001" customHeight="1">
      <c r="A5" s="31"/>
      <c r="B5" s="1">
        <v>260</v>
      </c>
      <c r="C5" s="1">
        <v>3266</v>
      </c>
      <c r="D5" s="1">
        <v>3.1</v>
      </c>
      <c r="E5" s="1">
        <v>2</v>
      </c>
      <c r="F5" s="6">
        <f t="shared" si="0"/>
        <v>41.328617199999997</v>
      </c>
      <c r="G5" s="7">
        <f t="shared" si="1"/>
        <v>3.4403624000000002</v>
      </c>
      <c r="H5" s="12">
        <v>7850</v>
      </c>
      <c r="I5" s="2">
        <f t="shared" si="2"/>
        <v>520</v>
      </c>
    </row>
    <row r="6" spans="1:14" ht="20.100000000000001" customHeight="1">
      <c r="A6" s="31"/>
      <c r="B6" s="1">
        <v>180</v>
      </c>
      <c r="C6" s="1">
        <v>2930</v>
      </c>
      <c r="D6" s="1">
        <v>3.1</v>
      </c>
      <c r="E6" s="1">
        <v>4</v>
      </c>
      <c r="F6" s="6">
        <f t="shared" si="0"/>
        <v>51.337116000000002</v>
      </c>
      <c r="G6" s="7">
        <f t="shared" si="1"/>
        <v>4.2963279999999999</v>
      </c>
      <c r="H6" s="12">
        <v>7850</v>
      </c>
      <c r="I6" s="2">
        <f t="shared" si="2"/>
        <v>720</v>
      </c>
    </row>
    <row r="7" spans="1:14" ht="20.100000000000001" customHeight="1">
      <c r="A7" s="31"/>
      <c r="B7" s="1">
        <v>115</v>
      </c>
      <c r="C7" s="1">
        <v>792</v>
      </c>
      <c r="D7" s="1">
        <v>3.1</v>
      </c>
      <c r="E7" s="1">
        <v>17</v>
      </c>
      <c r="F7" s="6">
        <f t="shared" si="0"/>
        <v>37.679340600000003</v>
      </c>
      <c r="G7" s="7">
        <f t="shared" si="1"/>
        <v>3.1923178000000001</v>
      </c>
      <c r="H7" s="12">
        <v>7850</v>
      </c>
      <c r="I7" s="2">
        <f t="shared" si="2"/>
        <v>1955</v>
      </c>
    </row>
    <row r="8" spans="1:14" ht="20.100000000000001" customHeight="1">
      <c r="A8" s="31"/>
      <c r="B8" s="1">
        <v>100</v>
      </c>
      <c r="C8" s="1">
        <v>792</v>
      </c>
      <c r="D8" s="1">
        <v>3.1</v>
      </c>
      <c r="E8" s="1">
        <v>52</v>
      </c>
      <c r="F8" s="6">
        <f t="shared" ref="F8:F11" si="3">E8*H8*(B8*C8*D8)/1000000000</f>
        <v>100.22126400000001</v>
      </c>
      <c r="G8" s="7">
        <f t="shared" ref="G8:G11" si="4">E8*2*(B8*C8)/1000000+E8*2*(B8+C8)*D8/1000000</f>
        <v>8.5243808000000012</v>
      </c>
      <c r="H8" s="12">
        <v>7850</v>
      </c>
      <c r="I8" s="2">
        <f t="shared" si="2"/>
        <v>5200</v>
      </c>
    </row>
    <row r="9" spans="1:14" ht="20.100000000000001" customHeight="1">
      <c r="A9" s="31"/>
      <c r="B9" s="1">
        <v>100</v>
      </c>
      <c r="C9" s="1">
        <v>792</v>
      </c>
      <c r="D9" s="1">
        <v>3.1</v>
      </c>
      <c r="E9" s="1">
        <v>40</v>
      </c>
      <c r="F9" s="6">
        <f t="shared" si="3"/>
        <v>77.093279999999993</v>
      </c>
      <c r="G9" s="7">
        <f t="shared" si="4"/>
        <v>6.5572160000000004</v>
      </c>
      <c r="H9" s="12">
        <v>7850</v>
      </c>
      <c r="I9" s="2">
        <f t="shared" si="2"/>
        <v>4000</v>
      </c>
    </row>
    <row r="10" spans="1:14" ht="20.100000000000001" customHeight="1">
      <c r="A10" s="31"/>
      <c r="B10" s="1">
        <v>217</v>
      </c>
      <c r="C10" s="1">
        <v>50</v>
      </c>
      <c r="D10" s="1">
        <v>5</v>
      </c>
      <c r="E10" s="1">
        <v>8</v>
      </c>
      <c r="F10" s="6">
        <f t="shared" si="3"/>
        <v>3.4068999999999998</v>
      </c>
      <c r="G10" s="7">
        <f t="shared" si="4"/>
        <v>0.19495999999999999</v>
      </c>
      <c r="H10" s="12">
        <v>7850</v>
      </c>
      <c r="I10" s="2">
        <f t="shared" si="2"/>
        <v>1736</v>
      </c>
    </row>
    <row r="11" spans="1:14" ht="20.100000000000001" customHeight="1">
      <c r="A11" s="31"/>
      <c r="B11" s="1">
        <v>64</v>
      </c>
      <c r="C11" s="1">
        <v>120</v>
      </c>
      <c r="D11" s="1">
        <v>5</v>
      </c>
      <c r="E11" s="1">
        <v>24</v>
      </c>
      <c r="F11" s="6">
        <f t="shared" si="3"/>
        <v>7.2345600000000001</v>
      </c>
      <c r="G11" s="7">
        <f t="shared" si="4"/>
        <v>0.4128</v>
      </c>
      <c r="H11" s="12">
        <v>7850</v>
      </c>
      <c r="I11" s="2">
        <f t="shared" si="2"/>
        <v>1536</v>
      </c>
    </row>
    <row r="12" spans="1:14" ht="20.100000000000001" customHeight="1">
      <c r="A12" s="31"/>
      <c r="B12" s="1">
        <v>190</v>
      </c>
      <c r="C12" s="1">
        <v>43</v>
      </c>
      <c r="D12" s="1">
        <v>3.1</v>
      </c>
      <c r="E12" s="1">
        <v>40</v>
      </c>
      <c r="F12" s="6">
        <f>E8*H12*(B12*C12*D12)/1000000000</f>
        <v>10.338481399999999</v>
      </c>
      <c r="G12" s="7">
        <f>E8*2*(B12*C12)/1000000+E8*2*(B12+C12)*D12/1000000</f>
        <v>0.92479920000000004</v>
      </c>
      <c r="H12" s="12">
        <v>7850</v>
      </c>
      <c r="I12" s="2">
        <f t="shared" si="2"/>
        <v>7600</v>
      </c>
    </row>
    <row r="13" spans="1:14" ht="20.100000000000001" customHeight="1">
      <c r="A13" s="31"/>
      <c r="B13" s="1">
        <v>50</v>
      </c>
      <c r="C13" s="1">
        <v>168</v>
      </c>
      <c r="D13" s="1">
        <v>3.1</v>
      </c>
      <c r="E13" s="1">
        <v>40</v>
      </c>
      <c r="F13" s="6">
        <f>E9*H13*(B13*C13*D13)/1000000000</f>
        <v>8.1765600000000003</v>
      </c>
      <c r="G13" s="7">
        <f>E9*2*(B13*C13)/1000000+E9*2*(B13+C13)*D13/1000000</f>
        <v>0.72606400000000004</v>
      </c>
      <c r="H13" s="12">
        <v>7850</v>
      </c>
      <c r="I13" s="2">
        <f t="shared" si="2"/>
        <v>2000</v>
      </c>
    </row>
    <row r="14" spans="1:14" ht="20.100000000000001" customHeight="1">
      <c r="A14" s="31"/>
      <c r="B14" s="1"/>
      <c r="C14" s="1"/>
      <c r="D14" s="1"/>
      <c r="E14" s="1"/>
      <c r="F14" s="6">
        <f>E10*H14*(B14*C14*D14)/1000000000</f>
        <v>0</v>
      </c>
      <c r="G14" s="7">
        <f>E10*2*(B14*C14)/1000000+E10*2*(B14+C14)*D14/1000000</f>
        <v>0</v>
      </c>
      <c r="H14" s="12">
        <v>7850</v>
      </c>
      <c r="I14" s="2">
        <f t="shared" si="2"/>
        <v>0</v>
      </c>
    </row>
    <row r="15" spans="1:14" ht="20.100000000000001" customHeight="1">
      <c r="A15" s="31"/>
      <c r="B15" s="1"/>
      <c r="C15" s="1"/>
      <c r="D15" s="1"/>
      <c r="E15" s="1"/>
      <c r="F15" s="6">
        <f>E11*H15*(B15*C15*D15)/1000000000</f>
        <v>0</v>
      </c>
      <c r="G15" s="7">
        <f>E11*2*(B15*C15)/1000000+E11*2*(B15+C15)*D15/1000000</f>
        <v>0</v>
      </c>
      <c r="H15" s="12">
        <v>7850</v>
      </c>
      <c r="I15" s="2">
        <f t="shared" si="2"/>
        <v>0</v>
      </c>
    </row>
    <row r="16" spans="1:14" ht="20.100000000000001" customHeight="1">
      <c r="A16" s="31"/>
      <c r="B16" s="1"/>
      <c r="C16" s="1"/>
      <c r="D16" s="1"/>
      <c r="E16" s="1"/>
      <c r="F16" s="6">
        <f t="shared" ref="F16" si="5">E12*H16*(B16*C16*D16)/1000000000</f>
        <v>0</v>
      </c>
      <c r="G16" s="7">
        <f t="shared" ref="G16" si="6">E12*2*(B16*C16)/1000000+E12*2*(B16+C16)*D16/1000000</f>
        <v>0</v>
      </c>
      <c r="H16" s="12">
        <v>7850</v>
      </c>
      <c r="I16" s="2">
        <f t="shared" si="2"/>
        <v>0</v>
      </c>
    </row>
    <row r="17" spans="1:9" ht="20.100000000000001" customHeight="1">
      <c r="A17" s="31"/>
      <c r="B17" s="1"/>
      <c r="C17" s="1"/>
      <c r="D17" s="1"/>
      <c r="E17" s="1"/>
      <c r="F17" s="6">
        <f t="shared" ref="F17:F20" si="7">E9*H17*(B17*C17*D17)/1000000000</f>
        <v>0</v>
      </c>
      <c r="G17" s="7">
        <f t="shared" ref="G17:G23" si="8">E9*2*(B17*C17)/1000000+E9*2*(B17+C17)*D17/1000000</f>
        <v>0</v>
      </c>
      <c r="H17" s="12">
        <v>7850</v>
      </c>
      <c r="I17" s="2">
        <f t="shared" si="2"/>
        <v>0</v>
      </c>
    </row>
    <row r="18" spans="1:9" ht="20.100000000000001" customHeight="1">
      <c r="A18" s="31"/>
      <c r="B18" s="1"/>
      <c r="C18" s="1"/>
      <c r="D18" s="1"/>
      <c r="E18" s="1"/>
      <c r="F18" s="6">
        <f t="shared" si="7"/>
        <v>0</v>
      </c>
      <c r="G18" s="7">
        <f t="shared" si="8"/>
        <v>0</v>
      </c>
      <c r="H18" s="12">
        <v>7850</v>
      </c>
      <c r="I18" s="2">
        <f t="shared" si="2"/>
        <v>0</v>
      </c>
    </row>
    <row r="19" spans="1:9" ht="20.100000000000001" customHeight="1">
      <c r="A19" s="31"/>
      <c r="B19" s="1"/>
      <c r="C19" s="1"/>
      <c r="D19" s="1"/>
      <c r="E19" s="1"/>
      <c r="F19" s="6">
        <f t="shared" si="7"/>
        <v>0</v>
      </c>
      <c r="G19" s="7">
        <f t="shared" si="8"/>
        <v>0</v>
      </c>
      <c r="H19" s="12">
        <v>7850</v>
      </c>
      <c r="I19" s="2">
        <f t="shared" si="2"/>
        <v>0</v>
      </c>
    </row>
    <row r="20" spans="1:9" ht="20.100000000000001" customHeight="1">
      <c r="A20" s="31"/>
      <c r="B20" s="1"/>
      <c r="C20" s="1"/>
      <c r="D20" s="1"/>
      <c r="E20" s="1"/>
      <c r="F20" s="6">
        <f t="shared" si="7"/>
        <v>0</v>
      </c>
      <c r="G20" s="7">
        <f t="shared" si="8"/>
        <v>0</v>
      </c>
      <c r="H20" s="12">
        <v>7850</v>
      </c>
      <c r="I20" s="2">
        <f t="shared" si="2"/>
        <v>0</v>
      </c>
    </row>
    <row r="21" spans="1:9" ht="20.100000000000001" customHeight="1">
      <c r="A21" s="31"/>
      <c r="B21" s="1"/>
      <c r="C21" s="1"/>
      <c r="D21" s="1"/>
      <c r="E21" s="1"/>
      <c r="F21" s="6">
        <f>E13*H21*(B21*C21*D21)/1000000000</f>
        <v>0</v>
      </c>
      <c r="G21" s="7">
        <f t="shared" si="8"/>
        <v>0</v>
      </c>
      <c r="H21" s="12">
        <v>7850</v>
      </c>
      <c r="I21" s="2">
        <f t="shared" si="2"/>
        <v>0</v>
      </c>
    </row>
    <row r="22" spans="1:9" ht="20.100000000000001" customHeight="1">
      <c r="A22" s="31"/>
      <c r="B22" s="1"/>
      <c r="C22" s="1"/>
      <c r="D22" s="1"/>
      <c r="E22" s="1"/>
      <c r="F22" s="6">
        <f>E22*H22*(B22*C22*D22)/1000000000</f>
        <v>0</v>
      </c>
      <c r="G22" s="7">
        <f t="shared" si="8"/>
        <v>0</v>
      </c>
      <c r="H22" s="12">
        <v>7851</v>
      </c>
      <c r="I22" s="2">
        <f t="shared" si="2"/>
        <v>0</v>
      </c>
    </row>
    <row r="23" spans="1:9" ht="20.100000000000001" customHeight="1">
      <c r="A23" s="31"/>
      <c r="B23" s="1"/>
      <c r="C23" s="1"/>
      <c r="D23" s="1"/>
      <c r="E23" s="1"/>
      <c r="F23" s="6">
        <f>E23*H23*(B23*C23*D23)/1000000000</f>
        <v>0</v>
      </c>
      <c r="G23" s="7">
        <f t="shared" si="8"/>
        <v>0</v>
      </c>
      <c r="H23" s="12">
        <v>7852</v>
      </c>
      <c r="I23" s="2">
        <f t="shared" si="2"/>
        <v>0</v>
      </c>
    </row>
    <row r="24" spans="1:9" ht="20.100000000000001" customHeight="1">
      <c r="A24" s="31"/>
      <c r="B24" s="1"/>
      <c r="C24" s="1"/>
      <c r="D24" s="1"/>
      <c r="E24" s="1"/>
      <c r="F24" s="6">
        <f>E24*H24*(B24*C24*D24)/1000000000</f>
        <v>0</v>
      </c>
      <c r="G24" s="7">
        <f t="shared" si="1"/>
        <v>0</v>
      </c>
      <c r="H24" s="12">
        <v>7850</v>
      </c>
      <c r="I24" s="2">
        <f t="shared" si="2"/>
        <v>0</v>
      </c>
    </row>
    <row r="25" spans="1:9" ht="30" customHeight="1">
      <c r="A25" s="61" t="s">
        <v>141</v>
      </c>
      <c r="B25" s="61"/>
      <c r="C25" s="61"/>
      <c r="D25" s="61"/>
      <c r="E25" s="53">
        <f>SUM(E3:E24)</f>
        <v>239</v>
      </c>
      <c r="F25" s="35">
        <f>SUM(F3:F24)</f>
        <v>502.14324219999997</v>
      </c>
      <c r="G25" s="35">
        <f>SUM(G3:G24)</f>
        <v>42.038178200000004</v>
      </c>
      <c r="H25" s="1"/>
    </row>
    <row r="26" spans="1:9" ht="15" customHeight="1">
      <c r="F26" s="50"/>
    </row>
    <row r="27" spans="1:9" ht="15" customHeight="1">
      <c r="F27" s="50"/>
    </row>
    <row r="28" spans="1:9" ht="15" customHeight="1">
      <c r="F28" s="50"/>
    </row>
    <row r="29" spans="1:9" ht="15" customHeight="1">
      <c r="F29" s="50"/>
    </row>
    <row r="30" spans="1:9" ht="15" customHeight="1">
      <c r="F30" s="50"/>
    </row>
    <row r="31" spans="1:9" ht="15" customHeight="1">
      <c r="F31" s="50"/>
    </row>
    <row r="32" spans="1:9" ht="15" customHeight="1">
      <c r="F32" s="50"/>
    </row>
  </sheetData>
  <mergeCells count="2">
    <mergeCell ref="A25:D25"/>
    <mergeCell ref="A1:H1"/>
  </mergeCells>
  <pageMargins left="0.5" right="0.25" top="0.5" bottom="0.5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6" sqref="B3:D6"/>
    </sheetView>
  </sheetViews>
  <sheetFormatPr defaultColWidth="8.625" defaultRowHeight="15" customHeight="1"/>
  <cols>
    <col min="1" max="1" width="3.625" customWidth="1"/>
    <col min="2" max="5" width="12.625" style="2" customWidth="1"/>
    <col min="6" max="6" width="12.625" style="4" customWidth="1"/>
    <col min="7" max="7" width="15.625" style="4" customWidth="1"/>
    <col min="8" max="8" width="12.625" style="2" customWidth="1"/>
    <col min="9" max="10" width="8.625" style="2" customWidth="1"/>
    <col min="11" max="13" width="8.625" style="2"/>
    <col min="14" max="14" width="18.25" style="10" customWidth="1"/>
    <col min="15" max="16384" width="8.625" style="2"/>
  </cols>
  <sheetData>
    <row r="1" spans="1:14" ht="30" customHeight="1">
      <c r="A1" s="63" t="s">
        <v>142</v>
      </c>
      <c r="B1" s="62"/>
      <c r="C1" s="62"/>
      <c r="D1" s="62"/>
      <c r="E1" s="62"/>
      <c r="F1" s="62"/>
      <c r="G1" s="62"/>
      <c r="H1" s="30"/>
      <c r="I1" s="8"/>
      <c r="J1" s="8"/>
      <c r="K1" s="8"/>
    </row>
    <row r="2" spans="1:14" s="3" customFormat="1" ht="30" customHeight="1">
      <c r="A2" s="23" t="s">
        <v>1</v>
      </c>
      <c r="B2" s="5" t="s">
        <v>9</v>
      </c>
      <c r="C2" s="5" t="s">
        <v>3</v>
      </c>
      <c r="D2" s="5" t="s">
        <v>129</v>
      </c>
      <c r="E2" s="5" t="s">
        <v>6</v>
      </c>
      <c r="F2" s="5" t="s">
        <v>7</v>
      </c>
      <c r="G2" s="9" t="s">
        <v>2</v>
      </c>
      <c r="J2" s="2"/>
      <c r="K2" s="2"/>
      <c r="L2" s="2"/>
      <c r="N2" s="11"/>
    </row>
    <row r="3" spans="1:14" ht="20.100000000000001" customHeight="1">
      <c r="A3" s="22"/>
      <c r="B3" s="1"/>
      <c r="C3" s="1"/>
      <c r="D3" s="1"/>
      <c r="E3" s="6">
        <f>D3*3.14*(B3*B3/4000000)*(C3/1000)*G3</f>
        <v>0</v>
      </c>
      <c r="F3" s="7">
        <f>D3*2*3.14*(B3*B3)/4000000+D3*(3.14*B3/1000)*C3/1000</f>
        <v>0</v>
      </c>
      <c r="G3" s="12">
        <v>7850</v>
      </c>
    </row>
    <row r="4" spans="1:14" ht="20.100000000000001" customHeight="1">
      <c r="A4" s="22"/>
      <c r="B4" s="1"/>
      <c r="C4" s="1"/>
      <c r="D4" s="1"/>
      <c r="E4" s="6">
        <f t="shared" ref="E4:E12" si="0">D4*3.14*(B4*B4/4000000)*(C4/1000)*G4</f>
        <v>0</v>
      </c>
      <c r="F4" s="7">
        <f t="shared" ref="F4:F12" si="1">D4*2*3.14*(B4*B4)/4000000+D4*(3.14*B4/1000)*C4/1000</f>
        <v>0</v>
      </c>
      <c r="G4" s="12">
        <v>7850</v>
      </c>
    </row>
    <row r="5" spans="1:14" ht="20.100000000000001" customHeight="1">
      <c r="A5" s="22"/>
      <c r="B5" s="1"/>
      <c r="C5" s="1"/>
      <c r="D5" s="1"/>
      <c r="E5" s="6">
        <f t="shared" si="0"/>
        <v>0</v>
      </c>
      <c r="F5" s="7">
        <f t="shared" si="1"/>
        <v>0</v>
      </c>
      <c r="G5" s="12">
        <v>7850</v>
      </c>
    </row>
    <row r="6" spans="1:14" ht="20.100000000000001" customHeight="1">
      <c r="A6" s="22"/>
      <c r="B6" s="1"/>
      <c r="C6" s="1"/>
      <c r="D6" s="1"/>
      <c r="E6" s="6">
        <f t="shared" si="0"/>
        <v>0</v>
      </c>
      <c r="F6" s="7">
        <f t="shared" si="1"/>
        <v>0</v>
      </c>
      <c r="G6" s="12">
        <v>7850</v>
      </c>
    </row>
    <row r="7" spans="1:14" ht="20.100000000000001" customHeight="1">
      <c r="A7" s="22"/>
      <c r="B7" s="1"/>
      <c r="C7" s="1"/>
      <c r="D7" s="1"/>
      <c r="E7" s="6">
        <f t="shared" si="0"/>
        <v>0</v>
      </c>
      <c r="F7" s="7">
        <f t="shared" si="1"/>
        <v>0</v>
      </c>
      <c r="G7" s="12">
        <v>7850</v>
      </c>
    </row>
    <row r="8" spans="1:14" ht="20.100000000000001" customHeight="1">
      <c r="A8" s="22"/>
      <c r="B8" s="1"/>
      <c r="C8" s="1"/>
      <c r="D8" s="1"/>
      <c r="E8" s="6">
        <f t="shared" si="0"/>
        <v>0</v>
      </c>
      <c r="F8" s="7">
        <f t="shared" si="1"/>
        <v>0</v>
      </c>
      <c r="G8" s="12">
        <v>7850</v>
      </c>
    </row>
    <row r="9" spans="1:14" ht="20.100000000000001" customHeight="1">
      <c r="A9" s="22"/>
      <c r="B9" s="1"/>
      <c r="C9" s="1"/>
      <c r="D9" s="1"/>
      <c r="E9" s="6">
        <f t="shared" si="0"/>
        <v>0</v>
      </c>
      <c r="F9" s="7">
        <f t="shared" si="1"/>
        <v>0</v>
      </c>
      <c r="G9" s="12">
        <v>7850</v>
      </c>
    </row>
    <row r="10" spans="1:14" ht="20.100000000000001" customHeight="1">
      <c r="A10" s="22"/>
      <c r="B10" s="1"/>
      <c r="C10" s="1"/>
      <c r="D10" s="1"/>
      <c r="E10" s="6">
        <f t="shared" si="0"/>
        <v>0</v>
      </c>
      <c r="F10" s="7">
        <f t="shared" si="1"/>
        <v>0</v>
      </c>
      <c r="G10" s="12">
        <v>7850</v>
      </c>
    </row>
    <row r="11" spans="1:14" ht="20.100000000000001" customHeight="1">
      <c r="A11" s="22"/>
      <c r="B11" s="1"/>
      <c r="C11" s="1"/>
      <c r="D11" s="1"/>
      <c r="E11" s="6">
        <f t="shared" si="0"/>
        <v>0</v>
      </c>
      <c r="F11" s="7">
        <f t="shared" si="1"/>
        <v>0</v>
      </c>
      <c r="G11" s="12">
        <v>7850</v>
      </c>
    </row>
    <row r="12" spans="1:14" ht="20.100000000000001" customHeight="1">
      <c r="A12" s="22"/>
      <c r="B12" s="1"/>
      <c r="C12" s="1"/>
      <c r="D12" s="1"/>
      <c r="E12" s="6">
        <f t="shared" si="0"/>
        <v>0</v>
      </c>
      <c r="F12" s="7">
        <f t="shared" si="1"/>
        <v>0</v>
      </c>
      <c r="G12" s="12">
        <v>7850</v>
      </c>
    </row>
    <row r="13" spans="1:14" ht="30" customHeight="1">
      <c r="A13" s="64" t="s">
        <v>141</v>
      </c>
      <c r="B13" s="65"/>
      <c r="C13" s="65"/>
      <c r="D13" s="21">
        <f>SUM(D3:D12)</f>
        <v>0</v>
      </c>
      <c r="E13" s="33">
        <f t="shared" ref="E13:F13" si="2">SUM(E3:E12)</f>
        <v>0</v>
      </c>
      <c r="F13" s="33">
        <f t="shared" si="2"/>
        <v>0</v>
      </c>
      <c r="G13" s="1"/>
    </row>
  </sheetData>
  <mergeCells count="2">
    <mergeCell ref="A1:G1"/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D8" sqref="D8"/>
    </sheetView>
  </sheetViews>
  <sheetFormatPr defaultColWidth="8.625" defaultRowHeight="15" customHeight="1"/>
  <cols>
    <col min="1" max="1" width="3.625" customWidth="1"/>
    <col min="2" max="5" width="12.625" style="2" customWidth="1"/>
    <col min="6" max="6" width="12.625" style="4" customWidth="1"/>
    <col min="7" max="7" width="12.625" style="2" customWidth="1"/>
    <col min="8" max="8" width="15.625" style="4" customWidth="1"/>
    <col min="9" max="10" width="8.625" style="2" customWidth="1"/>
    <col min="11" max="13" width="8.625" style="2"/>
    <col min="14" max="14" width="18.25" style="10" customWidth="1"/>
    <col min="15" max="16384" width="8.625" style="2"/>
  </cols>
  <sheetData>
    <row r="1" spans="1:14" ht="30" customHeight="1">
      <c r="A1" s="62" t="s">
        <v>145</v>
      </c>
      <c r="B1" s="62"/>
      <c r="C1" s="62"/>
      <c r="D1" s="62"/>
      <c r="E1" s="62"/>
      <c r="F1" s="62"/>
      <c r="G1" s="62"/>
      <c r="H1" s="62"/>
      <c r="I1" s="8"/>
      <c r="J1" s="8"/>
      <c r="K1" s="8"/>
    </row>
    <row r="2" spans="1:14" s="3" customFormat="1" ht="30" customHeight="1">
      <c r="A2" s="21" t="s">
        <v>1</v>
      </c>
      <c r="B2" s="5" t="s">
        <v>9</v>
      </c>
      <c r="C2" s="5" t="s">
        <v>5</v>
      </c>
      <c r="D2" s="5" t="s">
        <v>3</v>
      </c>
      <c r="E2" s="5" t="s">
        <v>129</v>
      </c>
      <c r="F2" s="5" t="s">
        <v>6</v>
      </c>
      <c r="G2" s="5" t="s">
        <v>7</v>
      </c>
      <c r="H2" s="9" t="s">
        <v>2</v>
      </c>
      <c r="N2" s="11"/>
    </row>
    <row r="3" spans="1:14" ht="20.100000000000001" customHeight="1">
      <c r="A3" s="22"/>
      <c r="B3" s="1">
        <v>34</v>
      </c>
      <c r="C3" s="1">
        <v>1.1000000000000001</v>
      </c>
      <c r="D3" s="1">
        <v>6000</v>
      </c>
      <c r="E3" s="1">
        <v>10</v>
      </c>
      <c r="F3" s="6">
        <f>E3*(3.14*(B3-C3)*D3*C3/1000000000)*H3</f>
        <v>53.5228386</v>
      </c>
      <c r="G3" s="7">
        <f>E3*3.14*B3*D3/1000000+E3*2*(3.14*B3*B3/4000000-3.14*(B3-C3)*(B3-C3)/4000000)</f>
        <v>6.4067553630000003</v>
      </c>
      <c r="H3" s="12">
        <v>7850</v>
      </c>
      <c r="I3" s="13"/>
    </row>
    <row r="4" spans="1:14" ht="20.100000000000001" customHeight="1">
      <c r="A4" s="22"/>
      <c r="B4" s="1">
        <v>27</v>
      </c>
      <c r="C4" s="1">
        <v>1.1000000000000001</v>
      </c>
      <c r="D4" s="1">
        <v>6000</v>
      </c>
      <c r="E4" s="1">
        <v>5</v>
      </c>
      <c r="F4" s="6">
        <f t="shared" ref="F4:F12" si="0">E4*(3.14*(B4-C4)*D4*C4/1000000000)*H4</f>
        <v>21.067500299999999</v>
      </c>
      <c r="G4" s="7">
        <f t="shared" ref="G4:G12" si="1">E4*3.14*B4*D4/1000000+E4*2*(3.14*B4*B4/4000000-3.14*(B4-C4)*(B4-C4)/4000000)</f>
        <v>2.5438567915000001</v>
      </c>
      <c r="H4" s="12">
        <v>7850</v>
      </c>
    </row>
    <row r="5" spans="1:14" ht="20.100000000000001" customHeight="1">
      <c r="A5" s="22"/>
      <c r="B5" s="1"/>
      <c r="C5" s="1"/>
      <c r="D5" s="1"/>
      <c r="E5" s="1"/>
      <c r="F5" s="6">
        <f t="shared" si="0"/>
        <v>0</v>
      </c>
      <c r="G5" s="7">
        <f t="shared" si="1"/>
        <v>0</v>
      </c>
      <c r="H5" s="12">
        <v>7850</v>
      </c>
    </row>
    <row r="6" spans="1:14" ht="20.100000000000001" customHeight="1">
      <c r="A6" s="22"/>
      <c r="B6" s="1"/>
      <c r="C6" s="1"/>
      <c r="D6" s="1"/>
      <c r="E6" s="1"/>
      <c r="F6" s="6">
        <f t="shared" si="0"/>
        <v>0</v>
      </c>
      <c r="G6" s="7">
        <f t="shared" si="1"/>
        <v>0</v>
      </c>
      <c r="H6" s="12">
        <v>7850</v>
      </c>
    </row>
    <row r="7" spans="1:14" ht="20.100000000000001" customHeight="1">
      <c r="A7" s="22"/>
      <c r="B7" s="1"/>
      <c r="C7" s="1"/>
      <c r="D7" s="1"/>
      <c r="E7" s="1"/>
      <c r="F7" s="6">
        <f t="shared" si="0"/>
        <v>0</v>
      </c>
      <c r="G7" s="7">
        <f t="shared" si="1"/>
        <v>0</v>
      </c>
      <c r="H7" s="12">
        <v>7850</v>
      </c>
    </row>
    <row r="8" spans="1:14" ht="20.100000000000001" customHeight="1">
      <c r="A8" s="22"/>
      <c r="B8" s="1"/>
      <c r="C8" s="1"/>
      <c r="D8" s="1"/>
      <c r="E8" s="1"/>
      <c r="F8" s="6">
        <f t="shared" si="0"/>
        <v>0</v>
      </c>
      <c r="G8" s="7">
        <f t="shared" si="1"/>
        <v>0</v>
      </c>
      <c r="H8" s="12">
        <v>7850</v>
      </c>
    </row>
    <row r="9" spans="1:14" ht="20.100000000000001" customHeight="1">
      <c r="A9" s="22"/>
      <c r="B9" s="1"/>
      <c r="C9" s="1"/>
      <c r="D9" s="1"/>
      <c r="E9" s="1"/>
      <c r="F9" s="6">
        <f t="shared" si="0"/>
        <v>0</v>
      </c>
      <c r="G9" s="7">
        <f t="shared" si="1"/>
        <v>0</v>
      </c>
      <c r="H9" s="12">
        <v>7850</v>
      </c>
    </row>
    <row r="10" spans="1:14" ht="20.100000000000001" customHeight="1">
      <c r="A10" s="22"/>
      <c r="B10" s="1"/>
      <c r="C10" s="1"/>
      <c r="D10" s="1"/>
      <c r="E10" s="1"/>
      <c r="F10" s="6">
        <f t="shared" si="0"/>
        <v>0</v>
      </c>
      <c r="G10" s="7">
        <f t="shared" si="1"/>
        <v>0</v>
      </c>
      <c r="H10" s="12">
        <v>7850</v>
      </c>
    </row>
    <row r="11" spans="1:14" ht="20.100000000000001" customHeight="1">
      <c r="A11" s="22"/>
      <c r="B11" s="1"/>
      <c r="C11" s="1"/>
      <c r="D11" s="1"/>
      <c r="E11" s="1"/>
      <c r="F11" s="6">
        <f t="shared" si="0"/>
        <v>0</v>
      </c>
      <c r="G11" s="7">
        <f t="shared" si="1"/>
        <v>0</v>
      </c>
      <c r="H11" s="12">
        <v>7850</v>
      </c>
    </row>
    <row r="12" spans="1:14" ht="20.100000000000001" customHeight="1">
      <c r="A12" s="22"/>
      <c r="B12" s="1"/>
      <c r="C12" s="1"/>
      <c r="D12" s="1"/>
      <c r="E12" s="1"/>
      <c r="F12" s="6">
        <f t="shared" si="0"/>
        <v>0</v>
      </c>
      <c r="G12" s="7">
        <f t="shared" si="1"/>
        <v>0</v>
      </c>
      <c r="H12" s="12">
        <v>7850</v>
      </c>
    </row>
    <row r="13" spans="1:14" ht="30" customHeight="1">
      <c r="A13" s="66" t="s">
        <v>141</v>
      </c>
      <c r="B13" s="66"/>
      <c r="C13" s="66"/>
      <c r="D13" s="66"/>
      <c r="E13" s="21">
        <f>SUM(E3:E12)</f>
        <v>15</v>
      </c>
      <c r="F13" s="35">
        <f t="shared" ref="F13:G13" si="2">SUM(F3:F12)</f>
        <v>74.590338900000006</v>
      </c>
      <c r="G13" s="35">
        <f t="shared" si="2"/>
        <v>8.9506121544999999</v>
      </c>
      <c r="H13" s="1"/>
    </row>
  </sheetData>
  <mergeCells count="2">
    <mergeCell ref="A13:D13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B3" sqref="B3:F3"/>
    </sheetView>
  </sheetViews>
  <sheetFormatPr defaultColWidth="8.625" defaultRowHeight="15" customHeight="1"/>
  <cols>
    <col min="1" max="1" width="3.625" customWidth="1"/>
    <col min="2" max="4" width="12.625" style="2" customWidth="1"/>
    <col min="5" max="7" width="12.625" style="4" customWidth="1"/>
    <col min="8" max="9" width="12.625" style="2" customWidth="1"/>
    <col min="10" max="10" width="15.625" style="4" customWidth="1"/>
    <col min="11" max="11" width="8.625" style="2" customWidth="1"/>
    <col min="12" max="14" width="8.625" style="2"/>
    <col min="15" max="15" width="18.25" style="10" customWidth="1"/>
    <col min="16" max="16384" width="8.625" style="2"/>
  </cols>
  <sheetData>
    <row r="1" spans="1:15" ht="30" customHeight="1">
      <c r="A1" s="62" t="s">
        <v>146</v>
      </c>
      <c r="B1" s="62"/>
      <c r="C1" s="62"/>
      <c r="D1" s="62"/>
      <c r="E1" s="62"/>
      <c r="F1" s="62"/>
      <c r="G1" s="62"/>
      <c r="H1" s="62"/>
      <c r="I1" s="62"/>
      <c r="J1" s="62"/>
      <c r="K1" s="8"/>
      <c r="L1" s="8"/>
    </row>
    <row r="2" spans="1:15" s="3" customFormat="1" ht="30" customHeight="1">
      <c r="A2" s="23" t="s">
        <v>1</v>
      </c>
      <c r="B2" s="5" t="s">
        <v>4</v>
      </c>
      <c r="C2" s="5" t="s">
        <v>8</v>
      </c>
      <c r="D2" s="5" t="s">
        <v>5</v>
      </c>
      <c r="E2" s="5" t="s">
        <v>0</v>
      </c>
      <c r="F2" s="5" t="s">
        <v>129</v>
      </c>
      <c r="G2" s="5"/>
      <c r="H2" s="5" t="s">
        <v>6</v>
      </c>
      <c r="I2" s="5" t="s">
        <v>7</v>
      </c>
      <c r="J2" s="9" t="s">
        <v>2</v>
      </c>
      <c r="O2" s="11"/>
    </row>
    <row r="3" spans="1:15" ht="20.100000000000001" customHeight="1">
      <c r="A3" s="22"/>
      <c r="B3" s="1"/>
      <c r="C3" s="1"/>
      <c r="D3" s="1"/>
      <c r="E3" s="1"/>
      <c r="F3" s="1"/>
      <c r="G3" s="1">
        <f>F3*E3</f>
        <v>0</v>
      </c>
      <c r="H3" s="6">
        <f>F3*(B3*C3-(B3-2*D3)*(C3-2*D3))/1000000*(E3/1000)*J3</f>
        <v>0</v>
      </c>
      <c r="I3" s="7">
        <f>F3*2*(B3+C3)*E3/1000000+F3*(B3*C3-(B3-2*D3)*(C3-2*D3))/1000000</f>
        <v>0</v>
      </c>
      <c r="J3" s="12">
        <v>7850</v>
      </c>
    </row>
    <row r="4" spans="1:15" ht="20.100000000000001" customHeight="1">
      <c r="A4" s="22"/>
      <c r="B4" s="1"/>
      <c r="C4" s="1"/>
      <c r="D4" s="1"/>
      <c r="E4" s="1"/>
      <c r="F4" s="1"/>
      <c r="G4" s="1">
        <f t="shared" ref="G4:G15" si="0">F4*E4</f>
        <v>0</v>
      </c>
      <c r="H4" s="6">
        <f t="shared" ref="H4:H15" si="1">F4*(B4*C4-(B4-2*D4)*(C4-2*D4))/1000000*(E4/1000)*J4</f>
        <v>0</v>
      </c>
      <c r="I4" s="7">
        <f t="shared" ref="I4:I15" si="2">F4*2*(B4+C4)*E4/1000000+F4*(B4*C4-(B4-2*D4)*(C4-2*D4))/1000000</f>
        <v>0</v>
      </c>
      <c r="J4" s="12">
        <v>7850</v>
      </c>
    </row>
    <row r="5" spans="1:15" ht="20.100000000000001" customHeight="1">
      <c r="A5" s="22"/>
      <c r="B5" s="1"/>
      <c r="C5" s="1"/>
      <c r="D5" s="1"/>
      <c r="E5" s="1"/>
      <c r="F5" s="1"/>
      <c r="G5" s="1">
        <f t="shared" si="0"/>
        <v>0</v>
      </c>
      <c r="H5" s="6">
        <f t="shared" si="1"/>
        <v>0</v>
      </c>
      <c r="I5" s="7">
        <f t="shared" si="2"/>
        <v>0</v>
      </c>
      <c r="J5" s="12">
        <v>7850</v>
      </c>
    </row>
    <row r="6" spans="1:15" ht="20.100000000000001" customHeight="1">
      <c r="A6" s="22"/>
      <c r="B6" s="1"/>
      <c r="C6" s="1"/>
      <c r="D6" s="1"/>
      <c r="E6" s="1"/>
      <c r="F6" s="1"/>
      <c r="G6" s="1">
        <f t="shared" si="0"/>
        <v>0</v>
      </c>
      <c r="H6" s="6">
        <f t="shared" si="1"/>
        <v>0</v>
      </c>
      <c r="I6" s="7">
        <f t="shared" si="2"/>
        <v>0</v>
      </c>
      <c r="J6" s="12">
        <v>7850</v>
      </c>
      <c r="K6" s="2">
        <f>SUM(G3:G6)</f>
        <v>0</v>
      </c>
      <c r="L6" s="2">
        <f>K6/6000</f>
        <v>0</v>
      </c>
    </row>
    <row r="7" spans="1:15" ht="20.100000000000001" customHeight="1">
      <c r="A7" s="22"/>
      <c r="B7" s="1"/>
      <c r="C7" s="1"/>
      <c r="D7" s="1"/>
      <c r="E7" s="1"/>
      <c r="F7" s="1"/>
      <c r="G7" s="1">
        <f t="shared" si="0"/>
        <v>0</v>
      </c>
      <c r="H7" s="6">
        <f t="shared" si="1"/>
        <v>0</v>
      </c>
      <c r="I7" s="7">
        <f t="shared" si="2"/>
        <v>0</v>
      </c>
      <c r="J7" s="12">
        <v>7850</v>
      </c>
      <c r="L7" s="2">
        <f t="shared" ref="L7:L13" si="3">K7/6000</f>
        <v>0</v>
      </c>
    </row>
    <row r="8" spans="1:15" ht="20.100000000000001" customHeight="1">
      <c r="A8" s="22"/>
      <c r="B8" s="1"/>
      <c r="C8" s="1"/>
      <c r="D8" s="1"/>
      <c r="E8" s="1"/>
      <c r="F8" s="1"/>
      <c r="G8" s="1">
        <f t="shared" si="0"/>
        <v>0</v>
      </c>
      <c r="H8" s="6">
        <f t="shared" si="1"/>
        <v>0</v>
      </c>
      <c r="I8" s="7">
        <f t="shared" si="2"/>
        <v>0</v>
      </c>
      <c r="J8" s="12">
        <v>7850</v>
      </c>
      <c r="K8" s="2">
        <f>SUM(G7:G8)</f>
        <v>0</v>
      </c>
      <c r="L8" s="2">
        <f t="shared" si="3"/>
        <v>0</v>
      </c>
    </row>
    <row r="9" spans="1:15" ht="20.100000000000001" customHeight="1">
      <c r="A9" s="22"/>
      <c r="B9" s="1"/>
      <c r="C9" s="1"/>
      <c r="D9" s="1"/>
      <c r="E9" s="1"/>
      <c r="F9" s="1"/>
      <c r="G9" s="1">
        <f t="shared" si="0"/>
        <v>0</v>
      </c>
      <c r="H9" s="6">
        <f t="shared" si="1"/>
        <v>0</v>
      </c>
      <c r="I9" s="7">
        <f t="shared" si="2"/>
        <v>0</v>
      </c>
      <c r="J9" s="12">
        <v>7850</v>
      </c>
      <c r="L9" s="2">
        <f t="shared" si="3"/>
        <v>0</v>
      </c>
    </row>
    <row r="10" spans="1:15" ht="20.100000000000001" customHeight="1">
      <c r="A10" s="22"/>
      <c r="B10" s="1"/>
      <c r="C10" s="1"/>
      <c r="D10" s="1"/>
      <c r="E10" s="1"/>
      <c r="F10" s="1"/>
      <c r="G10" s="1">
        <f t="shared" si="0"/>
        <v>0</v>
      </c>
      <c r="H10" s="6">
        <f t="shared" si="1"/>
        <v>0</v>
      </c>
      <c r="I10" s="7">
        <f t="shared" si="2"/>
        <v>0</v>
      </c>
      <c r="J10" s="12">
        <v>7850</v>
      </c>
      <c r="L10" s="2">
        <f t="shared" si="3"/>
        <v>0</v>
      </c>
    </row>
    <row r="11" spans="1:15" ht="20.100000000000001" customHeight="1">
      <c r="A11" s="22"/>
      <c r="B11" s="1"/>
      <c r="C11" s="1"/>
      <c r="D11" s="1"/>
      <c r="E11" s="1"/>
      <c r="F11" s="1"/>
      <c r="G11" s="1">
        <f t="shared" si="0"/>
        <v>0</v>
      </c>
      <c r="H11" s="6">
        <f t="shared" si="1"/>
        <v>0</v>
      </c>
      <c r="I11" s="7">
        <f t="shared" si="2"/>
        <v>0</v>
      </c>
      <c r="J11" s="12">
        <v>7850</v>
      </c>
      <c r="L11" s="2">
        <f t="shared" si="3"/>
        <v>0</v>
      </c>
    </row>
    <row r="12" spans="1:15" ht="20.100000000000001" customHeight="1">
      <c r="A12" s="22"/>
      <c r="B12" s="1"/>
      <c r="C12" s="1"/>
      <c r="D12" s="1"/>
      <c r="E12" s="1"/>
      <c r="F12" s="1"/>
      <c r="G12" s="1">
        <f t="shared" si="0"/>
        <v>0</v>
      </c>
      <c r="H12" s="6"/>
      <c r="I12" s="7">
        <f t="shared" si="2"/>
        <v>0</v>
      </c>
      <c r="J12" s="12"/>
      <c r="L12" s="2">
        <f t="shared" si="3"/>
        <v>0</v>
      </c>
    </row>
    <row r="13" spans="1:15" ht="20.100000000000001" customHeight="1">
      <c r="A13" s="22"/>
      <c r="B13" s="1"/>
      <c r="C13" s="1"/>
      <c r="D13" s="1"/>
      <c r="E13" s="1"/>
      <c r="F13" s="1"/>
      <c r="G13" s="1">
        <f t="shared" si="0"/>
        <v>0</v>
      </c>
      <c r="H13" s="6"/>
      <c r="I13" s="7">
        <f t="shared" si="2"/>
        <v>0</v>
      </c>
      <c r="J13" s="12"/>
      <c r="K13" s="2">
        <f>SUM(G9:G13)</f>
        <v>0</v>
      </c>
      <c r="L13" s="2">
        <f t="shared" si="3"/>
        <v>0</v>
      </c>
    </row>
    <row r="14" spans="1:15" ht="20.100000000000001" customHeight="1">
      <c r="A14" s="22"/>
      <c r="B14" s="1"/>
      <c r="C14" s="1"/>
      <c r="D14" s="1"/>
      <c r="E14" s="1"/>
      <c r="F14" s="1"/>
      <c r="G14" s="1"/>
      <c r="H14" s="6"/>
      <c r="I14" s="7"/>
      <c r="J14" s="12"/>
    </row>
    <row r="15" spans="1:15" ht="20.100000000000001" customHeight="1">
      <c r="A15" s="22"/>
      <c r="B15" s="1"/>
      <c r="C15" s="1"/>
      <c r="D15" s="1"/>
      <c r="E15" s="1"/>
      <c r="F15" s="1"/>
      <c r="G15" s="1">
        <f t="shared" si="0"/>
        <v>0</v>
      </c>
      <c r="H15" s="6">
        <f t="shared" si="1"/>
        <v>0</v>
      </c>
      <c r="I15" s="7">
        <f t="shared" si="2"/>
        <v>0</v>
      </c>
      <c r="J15" s="12">
        <v>7850</v>
      </c>
    </row>
    <row r="16" spans="1:15" ht="30" customHeight="1">
      <c r="A16" s="64" t="s">
        <v>141</v>
      </c>
      <c r="B16" s="65"/>
      <c r="C16" s="65"/>
      <c r="D16" s="65"/>
      <c r="E16" s="67"/>
      <c r="F16" s="21">
        <f>SUM(F3:F15)</f>
        <v>0</v>
      </c>
      <c r="G16" s="52"/>
      <c r="H16" s="35">
        <f t="shared" ref="H16:I16" si="4">SUM(H3:H15)</f>
        <v>0</v>
      </c>
      <c r="I16" s="35">
        <f t="shared" si="4"/>
        <v>0</v>
      </c>
      <c r="J16" s="1"/>
    </row>
    <row r="19" spans="6:10" ht="15" customHeight="1">
      <c r="F19" s="2"/>
      <c r="G19" s="2"/>
      <c r="I19" s="10"/>
      <c r="J19" s="50"/>
    </row>
    <row r="20" spans="6:10" ht="15" customHeight="1">
      <c r="I20" s="10"/>
      <c r="J20" s="50"/>
    </row>
    <row r="21" spans="6:10" ht="15" customHeight="1">
      <c r="I21" s="10"/>
      <c r="J21" s="50"/>
    </row>
    <row r="22" spans="6:10" ht="15" customHeight="1">
      <c r="I22" s="10"/>
      <c r="J22" s="50"/>
    </row>
    <row r="23" spans="6:10" ht="15" customHeight="1">
      <c r="I23" s="10"/>
      <c r="J23" s="50"/>
    </row>
    <row r="24" spans="6:10" ht="15" customHeight="1">
      <c r="I24" s="10"/>
      <c r="J24" s="50"/>
    </row>
    <row r="25" spans="6:10" ht="15" customHeight="1">
      <c r="J25" s="51"/>
    </row>
    <row r="26" spans="6:10" ht="15" customHeight="1">
      <c r="J26" s="51"/>
    </row>
    <row r="27" spans="6:10" ht="15" customHeight="1">
      <c r="J27" s="51"/>
    </row>
  </sheetData>
  <mergeCells count="2">
    <mergeCell ref="A16:E16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1"/>
  <sheetViews>
    <sheetView workbookViewId="0">
      <selection activeCell="M22" sqref="M22"/>
    </sheetView>
  </sheetViews>
  <sheetFormatPr defaultColWidth="8.625" defaultRowHeight="20.100000000000001" customHeight="1"/>
  <cols>
    <col min="1" max="1" width="3.625" style="4" customWidth="1"/>
    <col min="2" max="2" width="5.625" style="4" customWidth="1"/>
    <col min="3" max="3" width="4.625" style="4" customWidth="1"/>
    <col min="4" max="6" width="6.625" style="4" customWidth="1"/>
    <col min="7" max="7" width="3.625" style="4" customWidth="1"/>
    <col min="8" max="8" width="6.625" style="4" customWidth="1"/>
    <col min="9" max="9" width="3.625" style="4" customWidth="1"/>
    <col min="10" max="10" width="6.625" style="4" customWidth="1"/>
    <col min="11" max="11" width="3.625" style="4" customWidth="1"/>
    <col min="12" max="12" width="6.625" style="4" customWidth="1"/>
    <col min="13" max="13" width="3.625" style="4" customWidth="1"/>
    <col min="14" max="14" width="6.625" style="4" customWidth="1"/>
    <col min="15" max="15" width="3.625" style="4" customWidth="1"/>
    <col min="16" max="16" width="6.625" style="4" customWidth="1"/>
    <col min="17" max="17" width="3.625" style="4" customWidth="1"/>
    <col min="18" max="18" width="6.625" style="4" customWidth="1"/>
    <col min="19" max="19" width="3.625" style="4" customWidth="1"/>
    <col min="20" max="20" width="6.625" style="4" customWidth="1"/>
    <col min="21" max="21" width="3.625" style="4" customWidth="1"/>
    <col min="22" max="22" width="6.625" style="4" customWidth="1"/>
    <col min="23" max="23" width="3.625" style="4" customWidth="1"/>
    <col min="24" max="24" width="6.625" style="4" customWidth="1"/>
    <col min="25" max="25" width="3.625" style="4" customWidth="1"/>
    <col min="26" max="26" width="8.625" style="4" customWidth="1"/>
    <col min="27" max="27" width="8.625" style="17" customWidth="1"/>
    <col min="28" max="29" width="8.625" style="4"/>
    <col min="30" max="16384" width="8.625" style="2"/>
  </cols>
  <sheetData>
    <row r="1" spans="1:29" ht="30" customHeight="1">
      <c r="A1" s="68" t="s">
        <v>147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9" ht="50.1" customHeight="1">
      <c r="A2" s="14" t="s">
        <v>1</v>
      </c>
      <c r="B2" s="14" t="s">
        <v>10</v>
      </c>
      <c r="C2" s="14" t="s">
        <v>11</v>
      </c>
      <c r="D2" s="14" t="s">
        <v>13</v>
      </c>
      <c r="E2" s="14" t="s">
        <v>14</v>
      </c>
      <c r="F2" s="14" t="s">
        <v>150</v>
      </c>
      <c r="G2" s="14" t="s">
        <v>151</v>
      </c>
      <c r="H2" s="14" t="s">
        <v>150</v>
      </c>
      <c r="I2" s="14" t="s">
        <v>151</v>
      </c>
      <c r="J2" s="14" t="s">
        <v>150</v>
      </c>
      <c r="K2" s="14" t="s">
        <v>151</v>
      </c>
      <c r="L2" s="14" t="s">
        <v>150</v>
      </c>
      <c r="M2" s="14" t="s">
        <v>151</v>
      </c>
      <c r="N2" s="14" t="s">
        <v>150</v>
      </c>
      <c r="O2" s="14" t="s">
        <v>151</v>
      </c>
      <c r="P2" s="14" t="s">
        <v>150</v>
      </c>
      <c r="Q2" s="14" t="s">
        <v>151</v>
      </c>
      <c r="R2" s="14" t="s">
        <v>150</v>
      </c>
      <c r="S2" s="14" t="s">
        <v>151</v>
      </c>
      <c r="T2" s="14" t="s">
        <v>150</v>
      </c>
      <c r="U2" s="14" t="s">
        <v>151</v>
      </c>
      <c r="V2" s="14" t="s">
        <v>150</v>
      </c>
      <c r="W2" s="14" t="s">
        <v>151</v>
      </c>
      <c r="X2" s="14" t="s">
        <v>150</v>
      </c>
      <c r="Y2" s="14" t="s">
        <v>151</v>
      </c>
      <c r="Z2" s="14" t="s">
        <v>148</v>
      </c>
      <c r="AA2" s="15" t="s">
        <v>149</v>
      </c>
      <c r="AB2" s="14" t="s">
        <v>153</v>
      </c>
      <c r="AC2" s="14" t="s">
        <v>152</v>
      </c>
    </row>
    <row r="3" spans="1:29" ht="20.100000000000001" customHeight="1">
      <c r="A3" s="18">
        <v>1</v>
      </c>
      <c r="B3" s="69" t="s">
        <v>12</v>
      </c>
      <c r="C3" s="18">
        <v>3</v>
      </c>
      <c r="D3" s="18">
        <v>0.89</v>
      </c>
      <c r="E3" s="18">
        <v>7.5899999999999995E-2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8">
        <f>(F3*G3+H3*I3+J3*K3+L3*M3+N3*O3+P3*Q3+R3*S3+T3*U3+V3*W3+X3*Y3)*D3/1000</f>
        <v>0</v>
      </c>
      <c r="AA3" s="40">
        <f>(F3*G3+H3*I3+J3*K3+L3*M3+N3*O3+P3*Q3+R3*S3+T3*U3+V3*W3+X3*Y3)*E3/1000</f>
        <v>0</v>
      </c>
      <c r="AB3" s="1">
        <f>(F3*G3+H3*I3+J3*K3+L3*M3+N3*O3+P3*Q3+R3*S3+T3*U3+V3*W3+X3*Y3)/1000</f>
        <v>0</v>
      </c>
      <c r="AC3" s="38">
        <f>AB3/6</f>
        <v>0</v>
      </c>
    </row>
    <row r="4" spans="1:29" ht="20.100000000000001" customHeight="1">
      <c r="A4" s="18">
        <v>2</v>
      </c>
      <c r="B4" s="70"/>
      <c r="C4" s="18">
        <v>4</v>
      </c>
      <c r="D4" s="18">
        <v>1.1499999999999999</v>
      </c>
      <c r="E4" s="18">
        <v>7.51E-2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8">
        <f t="shared" ref="Z4:Z67" si="0">(F4*G4+H4*I4+J4*K4+L4*M4+N4*O4+P4*Q4+R4*S4+T4*U4+V4*W4+X4*Y4)*D4/1000</f>
        <v>0</v>
      </c>
      <c r="AA4" s="40">
        <f t="shared" ref="AA4:AA67" si="1">(F4*G4+H4*I4+J4*K4+L4*M4+N4*O4+P4*Q4+R4*S4+T4*U4+V4*W4+X4*Y4)*E4/1000</f>
        <v>0</v>
      </c>
      <c r="AB4" s="1">
        <f t="shared" ref="AB4:AB67" si="2">(F4*G4+H4*I4+J4*K4+L4*M4+N4*O4+P4*Q4+R4*S4+T4*U4+V4*W4+X4*Y4)/1000</f>
        <v>0</v>
      </c>
      <c r="AC4" s="38">
        <f t="shared" ref="AC4:AC67" si="3">AB4/6</f>
        <v>0</v>
      </c>
    </row>
    <row r="5" spans="1:29" s="43" customFormat="1" ht="20.100000000000001" customHeight="1">
      <c r="A5" s="41">
        <v>3</v>
      </c>
      <c r="B5" s="71" t="s">
        <v>15</v>
      </c>
      <c r="C5" s="41">
        <v>3</v>
      </c>
      <c r="D5" s="41">
        <v>1.1200000000000001</v>
      </c>
      <c r="E5" s="41">
        <v>9.5899999999999999E-2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>
        <f t="shared" si="0"/>
        <v>0</v>
      </c>
      <c r="AA5" s="42">
        <f t="shared" si="1"/>
        <v>0</v>
      </c>
      <c r="AB5" s="1">
        <f t="shared" si="2"/>
        <v>0</v>
      </c>
      <c r="AC5" s="38">
        <f t="shared" si="3"/>
        <v>0</v>
      </c>
    </row>
    <row r="6" spans="1:29" s="43" customFormat="1" ht="20.100000000000001" customHeight="1">
      <c r="A6" s="41">
        <v>4</v>
      </c>
      <c r="B6" s="72"/>
      <c r="C6" s="41">
        <v>4</v>
      </c>
      <c r="D6" s="41">
        <v>1.46</v>
      </c>
      <c r="E6" s="41">
        <v>9.5100000000000004E-2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>
        <f t="shared" si="0"/>
        <v>0</v>
      </c>
      <c r="AA6" s="42">
        <f t="shared" si="1"/>
        <v>0</v>
      </c>
      <c r="AB6" s="1">
        <f t="shared" si="2"/>
        <v>0</v>
      </c>
      <c r="AC6" s="38">
        <f t="shared" si="3"/>
        <v>0</v>
      </c>
    </row>
    <row r="7" spans="1:29" ht="20.100000000000001" customHeight="1">
      <c r="A7" s="18">
        <v>5</v>
      </c>
      <c r="B7" s="18" t="s">
        <v>17</v>
      </c>
      <c r="C7" s="18">
        <v>3</v>
      </c>
      <c r="D7" s="18">
        <v>1.27</v>
      </c>
      <c r="E7" s="18">
        <v>0.1077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8">
        <f t="shared" si="0"/>
        <v>0</v>
      </c>
      <c r="AA7" s="40">
        <f t="shared" si="1"/>
        <v>0</v>
      </c>
      <c r="AB7" s="1">
        <f t="shared" si="2"/>
        <v>0</v>
      </c>
      <c r="AC7" s="38">
        <f t="shared" si="3"/>
        <v>0</v>
      </c>
    </row>
    <row r="8" spans="1:29" s="43" customFormat="1" ht="20.100000000000001" customHeight="1">
      <c r="A8" s="41">
        <v>6</v>
      </c>
      <c r="B8" s="71" t="s">
        <v>18</v>
      </c>
      <c r="C8" s="41">
        <v>3</v>
      </c>
      <c r="D8" s="41">
        <v>1.45</v>
      </c>
      <c r="E8" s="41">
        <v>0.1235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>
        <f t="shared" si="0"/>
        <v>0</v>
      </c>
      <c r="AA8" s="42">
        <f t="shared" si="1"/>
        <v>0</v>
      </c>
      <c r="AB8" s="1">
        <f t="shared" si="2"/>
        <v>0</v>
      </c>
      <c r="AC8" s="38">
        <f t="shared" si="3"/>
        <v>0</v>
      </c>
    </row>
    <row r="9" spans="1:29" s="43" customFormat="1" ht="20.100000000000001" customHeight="1">
      <c r="A9" s="41">
        <v>7</v>
      </c>
      <c r="B9" s="72"/>
      <c r="C9" s="41">
        <v>4</v>
      </c>
      <c r="D9" s="41">
        <v>1.91</v>
      </c>
      <c r="E9" s="41">
        <v>0.1226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>
        <f t="shared" si="0"/>
        <v>0</v>
      </c>
      <c r="AA9" s="42">
        <f t="shared" si="1"/>
        <v>0</v>
      </c>
      <c r="AB9" s="1">
        <f t="shared" si="2"/>
        <v>0</v>
      </c>
      <c r="AC9" s="38">
        <f t="shared" si="3"/>
        <v>0</v>
      </c>
    </row>
    <row r="10" spans="1:29" ht="20.100000000000001" customHeight="1">
      <c r="A10" s="18">
        <v>8</v>
      </c>
      <c r="B10" s="69" t="s">
        <v>19</v>
      </c>
      <c r="C10" s="18">
        <v>3</v>
      </c>
      <c r="D10" s="18">
        <v>1.65</v>
      </c>
      <c r="E10" s="18">
        <v>0.13950000000000001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8">
        <f t="shared" si="0"/>
        <v>0</v>
      </c>
      <c r="AA10" s="40">
        <f t="shared" si="1"/>
        <v>0</v>
      </c>
      <c r="AB10" s="1">
        <f t="shared" si="2"/>
        <v>0</v>
      </c>
      <c r="AC10" s="38">
        <f t="shared" si="3"/>
        <v>0</v>
      </c>
    </row>
    <row r="11" spans="1:29" ht="20.100000000000001" customHeight="1">
      <c r="A11" s="18">
        <v>9</v>
      </c>
      <c r="B11" s="70"/>
      <c r="C11" s="18">
        <v>4</v>
      </c>
      <c r="D11" s="18">
        <v>2.16</v>
      </c>
      <c r="E11" s="18">
        <v>0.1386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8">
        <f t="shared" si="0"/>
        <v>0</v>
      </c>
      <c r="AA11" s="40">
        <f t="shared" si="1"/>
        <v>0</v>
      </c>
      <c r="AB11" s="1">
        <f t="shared" si="2"/>
        <v>0</v>
      </c>
      <c r="AC11" s="38">
        <f t="shared" si="3"/>
        <v>0</v>
      </c>
    </row>
    <row r="12" spans="1:29" s="43" customFormat="1" ht="20.100000000000001" customHeight="1">
      <c r="A12" s="41">
        <v>10</v>
      </c>
      <c r="B12" s="71" t="s">
        <v>20</v>
      </c>
      <c r="C12" s="41">
        <v>3</v>
      </c>
      <c r="D12" s="41">
        <v>1.85</v>
      </c>
      <c r="E12" s="41">
        <v>0.15529999999999999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>
        <f t="shared" si="0"/>
        <v>0</v>
      </c>
      <c r="AA12" s="42">
        <f t="shared" si="1"/>
        <v>0</v>
      </c>
      <c r="AB12" s="1">
        <f t="shared" si="2"/>
        <v>0</v>
      </c>
      <c r="AC12" s="38">
        <f t="shared" si="3"/>
        <v>0</v>
      </c>
    </row>
    <row r="13" spans="1:29" s="43" customFormat="1" ht="20.100000000000001" customHeight="1">
      <c r="A13" s="41">
        <v>11</v>
      </c>
      <c r="B13" s="73"/>
      <c r="C13" s="41">
        <v>4</v>
      </c>
      <c r="D13" s="41">
        <v>2.42</v>
      </c>
      <c r="E13" s="41">
        <v>0.15440000000000001</v>
      </c>
      <c r="F13" s="41">
        <v>6000</v>
      </c>
      <c r="G13" s="41">
        <v>5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>
        <f t="shared" si="0"/>
        <v>72.599999999999994</v>
      </c>
      <c r="AA13" s="42">
        <f t="shared" si="1"/>
        <v>4.6319999999999997</v>
      </c>
      <c r="AB13" s="1">
        <f t="shared" si="2"/>
        <v>30</v>
      </c>
      <c r="AC13" s="38">
        <f t="shared" si="3"/>
        <v>5</v>
      </c>
    </row>
    <row r="14" spans="1:29" s="43" customFormat="1" ht="20.100000000000001" customHeight="1">
      <c r="A14" s="41">
        <v>12</v>
      </c>
      <c r="B14" s="72"/>
      <c r="C14" s="41">
        <v>5</v>
      </c>
      <c r="D14" s="41">
        <v>2.97</v>
      </c>
      <c r="E14" s="41">
        <v>0.15359999999999999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>
        <f t="shared" si="0"/>
        <v>0</v>
      </c>
      <c r="AA14" s="42">
        <f t="shared" si="1"/>
        <v>0</v>
      </c>
      <c r="AB14" s="1">
        <f t="shared" si="2"/>
        <v>0</v>
      </c>
      <c r="AC14" s="38">
        <f t="shared" si="3"/>
        <v>0</v>
      </c>
    </row>
    <row r="15" spans="1:29" ht="20.100000000000001" customHeight="1">
      <c r="A15" s="18">
        <v>13</v>
      </c>
      <c r="B15" s="69" t="s">
        <v>21</v>
      </c>
      <c r="C15" s="18">
        <v>3</v>
      </c>
      <c r="D15" s="18">
        <v>2.08</v>
      </c>
      <c r="E15" s="18">
        <v>0.17530000000000001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8">
        <f t="shared" si="0"/>
        <v>0</v>
      </c>
      <c r="AA15" s="40">
        <f t="shared" si="1"/>
        <v>0</v>
      </c>
      <c r="AB15" s="1">
        <f t="shared" si="2"/>
        <v>0</v>
      </c>
      <c r="AC15" s="38">
        <f t="shared" si="3"/>
        <v>0</v>
      </c>
    </row>
    <row r="16" spans="1:29" ht="20.100000000000001" customHeight="1">
      <c r="A16" s="18">
        <v>14</v>
      </c>
      <c r="B16" s="74"/>
      <c r="C16" s="18">
        <v>4</v>
      </c>
      <c r="D16" s="18">
        <v>2.73</v>
      </c>
      <c r="E16" s="18">
        <v>0.1744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8">
        <f t="shared" si="0"/>
        <v>0</v>
      </c>
      <c r="AA16" s="40">
        <f t="shared" si="1"/>
        <v>0</v>
      </c>
      <c r="AB16" s="1">
        <f t="shared" si="2"/>
        <v>0</v>
      </c>
      <c r="AC16" s="38">
        <f t="shared" si="3"/>
        <v>0</v>
      </c>
    </row>
    <row r="17" spans="1:29" ht="20.100000000000001" customHeight="1">
      <c r="A17" s="18">
        <v>15</v>
      </c>
      <c r="B17" s="70"/>
      <c r="C17" s="18">
        <v>5</v>
      </c>
      <c r="D17" s="18">
        <v>3.37</v>
      </c>
      <c r="E17" s="18">
        <v>0.1736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8">
        <f t="shared" si="0"/>
        <v>0</v>
      </c>
      <c r="AA17" s="40">
        <f t="shared" si="1"/>
        <v>0</v>
      </c>
      <c r="AB17" s="1">
        <f t="shared" si="2"/>
        <v>0</v>
      </c>
      <c r="AC17" s="38">
        <f t="shared" si="3"/>
        <v>0</v>
      </c>
    </row>
    <row r="18" spans="1:29" s="43" customFormat="1" ht="20.100000000000001" customHeight="1">
      <c r="A18" s="41">
        <v>16</v>
      </c>
      <c r="B18" s="71" t="s">
        <v>22</v>
      </c>
      <c r="C18" s="41">
        <v>3</v>
      </c>
      <c r="D18" s="41">
        <v>2.3199999999999998</v>
      </c>
      <c r="E18" s="41">
        <v>0.1951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>
        <f t="shared" si="0"/>
        <v>0</v>
      </c>
      <c r="AA18" s="42">
        <f t="shared" si="1"/>
        <v>0</v>
      </c>
      <c r="AB18" s="1">
        <f t="shared" si="2"/>
        <v>0</v>
      </c>
      <c r="AC18" s="38">
        <f t="shared" si="3"/>
        <v>0</v>
      </c>
    </row>
    <row r="19" spans="1:29" s="43" customFormat="1" ht="20.100000000000001" customHeight="1">
      <c r="A19" s="41">
        <v>17</v>
      </c>
      <c r="B19" s="73"/>
      <c r="C19" s="41">
        <v>4</v>
      </c>
      <c r="D19" s="41">
        <v>3.05</v>
      </c>
      <c r="E19" s="41">
        <v>0.19420000000000001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>
        <f t="shared" si="0"/>
        <v>0</v>
      </c>
      <c r="AA19" s="42">
        <f t="shared" si="1"/>
        <v>0</v>
      </c>
      <c r="AB19" s="1">
        <f t="shared" si="2"/>
        <v>0</v>
      </c>
      <c r="AC19" s="38">
        <f t="shared" si="3"/>
        <v>0</v>
      </c>
    </row>
    <row r="20" spans="1:29" s="43" customFormat="1" ht="20.100000000000001" customHeight="1">
      <c r="A20" s="41">
        <v>18</v>
      </c>
      <c r="B20" s="72"/>
      <c r="C20" s="41">
        <v>5</v>
      </c>
      <c r="D20" s="41">
        <v>3.77</v>
      </c>
      <c r="E20" s="41">
        <v>0.1933</v>
      </c>
      <c r="F20" s="41">
        <v>6000</v>
      </c>
      <c r="G20" s="41">
        <v>15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>
        <f t="shared" si="0"/>
        <v>339.3</v>
      </c>
      <c r="AA20" s="42">
        <f t="shared" si="1"/>
        <v>17.396999999999998</v>
      </c>
      <c r="AB20" s="1">
        <f t="shared" si="2"/>
        <v>90</v>
      </c>
      <c r="AC20" s="38">
        <f t="shared" si="3"/>
        <v>15</v>
      </c>
    </row>
    <row r="21" spans="1:29" ht="20.100000000000001" customHeight="1">
      <c r="A21" s="18">
        <v>19</v>
      </c>
      <c r="B21" s="69" t="s">
        <v>23</v>
      </c>
      <c r="C21" s="18">
        <v>4</v>
      </c>
      <c r="D21" s="18">
        <v>3.44</v>
      </c>
      <c r="E21" s="18">
        <v>0.218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8">
        <f t="shared" si="0"/>
        <v>0</v>
      </c>
      <c r="AA21" s="40">
        <f t="shared" si="1"/>
        <v>0</v>
      </c>
      <c r="AB21" s="1">
        <f t="shared" si="2"/>
        <v>0</v>
      </c>
      <c r="AC21" s="38">
        <f t="shared" si="3"/>
        <v>0</v>
      </c>
    </row>
    <row r="22" spans="1:29" ht="20.100000000000001" customHeight="1">
      <c r="A22" s="18">
        <v>20</v>
      </c>
      <c r="B22" s="70"/>
      <c r="C22" s="18">
        <v>5</v>
      </c>
      <c r="D22" s="18">
        <v>4.25</v>
      </c>
      <c r="E22" s="18">
        <v>0.21709999999999999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8">
        <f t="shared" si="0"/>
        <v>0</v>
      </c>
      <c r="AA22" s="40">
        <f t="shared" si="1"/>
        <v>0</v>
      </c>
      <c r="AB22" s="1">
        <f t="shared" si="2"/>
        <v>0</v>
      </c>
      <c r="AC22" s="38">
        <f t="shared" si="3"/>
        <v>0</v>
      </c>
    </row>
    <row r="23" spans="1:29" s="43" customFormat="1" ht="20.100000000000001" customHeight="1">
      <c r="A23" s="41">
        <v>21</v>
      </c>
      <c r="B23" s="71" t="s">
        <v>24</v>
      </c>
      <c r="C23" s="41">
        <v>4</v>
      </c>
      <c r="D23" s="41">
        <v>3.9</v>
      </c>
      <c r="E23" s="41">
        <v>0.24560000000000001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>
        <f t="shared" si="0"/>
        <v>0</v>
      </c>
      <c r="AA23" s="42">
        <f t="shared" si="1"/>
        <v>0</v>
      </c>
      <c r="AB23" s="1">
        <f t="shared" si="2"/>
        <v>0</v>
      </c>
      <c r="AC23" s="38">
        <f t="shared" si="3"/>
        <v>0</v>
      </c>
    </row>
    <row r="24" spans="1:29" s="43" customFormat="1" ht="20.100000000000001" customHeight="1">
      <c r="A24" s="41">
        <v>22</v>
      </c>
      <c r="B24" s="73"/>
      <c r="C24" s="41">
        <v>5</v>
      </c>
      <c r="D24" s="41">
        <v>4.8099999999999996</v>
      </c>
      <c r="E24" s="41">
        <v>0.2447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>
        <f t="shared" si="0"/>
        <v>0</v>
      </c>
      <c r="AA24" s="42">
        <f t="shared" si="1"/>
        <v>0</v>
      </c>
      <c r="AB24" s="1">
        <f t="shared" si="2"/>
        <v>0</v>
      </c>
      <c r="AC24" s="38">
        <f t="shared" si="3"/>
        <v>0</v>
      </c>
    </row>
    <row r="25" spans="1:29" s="43" customFormat="1" ht="20.100000000000001" customHeight="1">
      <c r="A25" s="41">
        <v>23</v>
      </c>
      <c r="B25" s="72"/>
      <c r="C25" s="41">
        <v>6</v>
      </c>
      <c r="D25" s="41">
        <v>5.72</v>
      </c>
      <c r="E25" s="41">
        <v>0.24379999999999999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>
        <f t="shared" si="0"/>
        <v>0</v>
      </c>
      <c r="AA25" s="42">
        <f t="shared" si="1"/>
        <v>0</v>
      </c>
      <c r="AB25" s="1">
        <f t="shared" si="2"/>
        <v>0</v>
      </c>
      <c r="AC25" s="38">
        <f t="shared" si="3"/>
        <v>0</v>
      </c>
    </row>
    <row r="26" spans="1:29" ht="20.100000000000001" customHeight="1">
      <c r="A26" s="18">
        <v>24</v>
      </c>
      <c r="B26" s="69" t="s">
        <v>25</v>
      </c>
      <c r="C26" s="18">
        <v>5</v>
      </c>
      <c r="D26" s="18">
        <v>5.38</v>
      </c>
      <c r="E26" s="18">
        <v>0.27229999999999999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8">
        <f t="shared" si="0"/>
        <v>0</v>
      </c>
      <c r="AA26" s="40">
        <f t="shared" si="1"/>
        <v>0</v>
      </c>
      <c r="AB26" s="1">
        <f t="shared" si="2"/>
        <v>0</v>
      </c>
      <c r="AC26" s="38">
        <f t="shared" si="3"/>
        <v>0</v>
      </c>
    </row>
    <row r="27" spans="1:29" ht="20.100000000000001" customHeight="1">
      <c r="A27" s="18">
        <v>25</v>
      </c>
      <c r="B27" s="74"/>
      <c r="C27" s="18">
        <v>6</v>
      </c>
      <c r="D27" s="18">
        <v>6.39</v>
      </c>
      <c r="E27" s="18">
        <v>0.27139999999999997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8">
        <f t="shared" si="0"/>
        <v>0</v>
      </c>
      <c r="AA27" s="40">
        <f t="shared" si="1"/>
        <v>0</v>
      </c>
      <c r="AB27" s="1">
        <f t="shared" si="2"/>
        <v>0</v>
      </c>
      <c r="AC27" s="38">
        <f t="shared" si="3"/>
        <v>0</v>
      </c>
    </row>
    <row r="28" spans="1:29" ht="20.100000000000001" customHeight="1">
      <c r="A28" s="18">
        <v>26</v>
      </c>
      <c r="B28" s="74"/>
      <c r="C28" s="18">
        <v>7</v>
      </c>
      <c r="D28" s="18">
        <v>7.39</v>
      </c>
      <c r="E28" s="18">
        <v>0.27060000000000001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8">
        <f t="shared" si="0"/>
        <v>0</v>
      </c>
      <c r="AA28" s="40">
        <f t="shared" si="1"/>
        <v>0</v>
      </c>
      <c r="AB28" s="1">
        <f t="shared" si="2"/>
        <v>0</v>
      </c>
      <c r="AC28" s="38">
        <f t="shared" si="3"/>
        <v>0</v>
      </c>
    </row>
    <row r="29" spans="1:29" ht="20.100000000000001" customHeight="1">
      <c r="A29" s="18">
        <v>27</v>
      </c>
      <c r="B29" s="70"/>
      <c r="C29" s="18">
        <v>8</v>
      </c>
      <c r="D29" s="18">
        <v>8.3699999999999992</v>
      </c>
      <c r="E29" s="18">
        <v>0.2697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8">
        <f t="shared" si="0"/>
        <v>0</v>
      </c>
      <c r="AA29" s="40">
        <f t="shared" si="1"/>
        <v>0</v>
      </c>
      <c r="AB29" s="1">
        <f t="shared" si="2"/>
        <v>0</v>
      </c>
      <c r="AC29" s="38">
        <f t="shared" si="3"/>
        <v>0</v>
      </c>
    </row>
    <row r="30" spans="1:29" s="43" customFormat="1" ht="20.100000000000001" customHeight="1">
      <c r="A30" s="41">
        <v>28</v>
      </c>
      <c r="B30" s="71" t="s">
        <v>26</v>
      </c>
      <c r="C30" s="41">
        <v>6</v>
      </c>
      <c r="D30" s="41">
        <v>7.36</v>
      </c>
      <c r="E30" s="41">
        <v>0.31059999999999999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>
        <f t="shared" si="0"/>
        <v>0</v>
      </c>
      <c r="AA30" s="42">
        <f t="shared" si="1"/>
        <v>0</v>
      </c>
      <c r="AB30" s="1">
        <f t="shared" si="2"/>
        <v>0</v>
      </c>
      <c r="AC30" s="38">
        <f t="shared" si="3"/>
        <v>0</v>
      </c>
    </row>
    <row r="31" spans="1:29" s="43" customFormat="1" ht="20.100000000000001" customHeight="1">
      <c r="A31" s="41">
        <v>29</v>
      </c>
      <c r="B31" s="73"/>
      <c r="C31" s="41">
        <v>7</v>
      </c>
      <c r="D31" s="41">
        <v>8.51</v>
      </c>
      <c r="E31" s="41">
        <v>0.30969999999999998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>
        <f t="shared" si="0"/>
        <v>0</v>
      </c>
      <c r="AA31" s="42">
        <f t="shared" si="1"/>
        <v>0</v>
      </c>
      <c r="AB31" s="1">
        <f t="shared" si="2"/>
        <v>0</v>
      </c>
      <c r="AC31" s="38">
        <f t="shared" si="3"/>
        <v>0</v>
      </c>
    </row>
    <row r="32" spans="1:29" s="43" customFormat="1" ht="20.100000000000001" customHeight="1">
      <c r="A32" s="41">
        <v>30</v>
      </c>
      <c r="B32" s="72"/>
      <c r="C32" s="41">
        <v>8</v>
      </c>
      <c r="D32" s="41">
        <v>9.65</v>
      </c>
      <c r="E32" s="41">
        <v>0.30880000000000002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>
        <f t="shared" si="0"/>
        <v>0</v>
      </c>
      <c r="AA32" s="42">
        <f t="shared" si="1"/>
        <v>0</v>
      </c>
      <c r="AB32" s="1">
        <f t="shared" si="2"/>
        <v>0</v>
      </c>
      <c r="AC32" s="38">
        <f t="shared" si="3"/>
        <v>0</v>
      </c>
    </row>
    <row r="33" spans="1:29" ht="20.100000000000001" customHeight="1">
      <c r="A33" s="18">
        <v>31</v>
      </c>
      <c r="B33" s="69" t="s">
        <v>27</v>
      </c>
      <c r="C33" s="18">
        <v>6</v>
      </c>
      <c r="D33" s="18">
        <v>8.33</v>
      </c>
      <c r="E33" s="18">
        <v>0.35060000000000002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8">
        <f t="shared" si="0"/>
        <v>0</v>
      </c>
      <c r="AA33" s="40">
        <f t="shared" si="1"/>
        <v>0</v>
      </c>
      <c r="AB33" s="1">
        <f t="shared" si="2"/>
        <v>0</v>
      </c>
      <c r="AC33" s="38">
        <f t="shared" si="3"/>
        <v>0</v>
      </c>
    </row>
    <row r="34" spans="1:29" ht="20.100000000000001" customHeight="1">
      <c r="A34" s="18">
        <v>32</v>
      </c>
      <c r="B34" s="74"/>
      <c r="C34" s="18">
        <v>7</v>
      </c>
      <c r="D34" s="18">
        <v>9.64</v>
      </c>
      <c r="E34" s="18">
        <v>0.34970000000000001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8">
        <f t="shared" si="0"/>
        <v>0</v>
      </c>
      <c r="AA34" s="40">
        <f t="shared" si="1"/>
        <v>0</v>
      </c>
      <c r="AB34" s="1">
        <f t="shared" si="2"/>
        <v>0</v>
      </c>
      <c r="AC34" s="38">
        <f t="shared" si="3"/>
        <v>0</v>
      </c>
    </row>
    <row r="35" spans="1:29" ht="20.100000000000001" customHeight="1">
      <c r="A35" s="18">
        <v>33</v>
      </c>
      <c r="B35" s="74"/>
      <c r="C35" s="18">
        <v>8</v>
      </c>
      <c r="D35" s="18">
        <v>10.9</v>
      </c>
      <c r="E35" s="18">
        <v>0.3488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8">
        <f t="shared" si="0"/>
        <v>0</v>
      </c>
      <c r="AA35" s="40">
        <f t="shared" si="1"/>
        <v>0</v>
      </c>
      <c r="AB35" s="1">
        <f t="shared" si="2"/>
        <v>0</v>
      </c>
      <c r="AC35" s="38">
        <f t="shared" si="3"/>
        <v>0</v>
      </c>
    </row>
    <row r="36" spans="1:29" ht="20.100000000000001" customHeight="1">
      <c r="A36" s="18">
        <v>34</v>
      </c>
      <c r="B36" s="70"/>
      <c r="C36" s="18">
        <v>9</v>
      </c>
      <c r="D36" s="18">
        <v>12.2</v>
      </c>
      <c r="E36" s="18">
        <v>0.34799999999999998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8">
        <f t="shared" si="0"/>
        <v>0</v>
      </c>
      <c r="AA36" s="40">
        <f t="shared" si="1"/>
        <v>0</v>
      </c>
      <c r="AB36" s="1">
        <f t="shared" si="2"/>
        <v>0</v>
      </c>
      <c r="AC36" s="38">
        <f t="shared" si="3"/>
        <v>0</v>
      </c>
    </row>
    <row r="37" spans="1:29" s="43" customFormat="1" ht="20.100000000000001" customHeight="1">
      <c r="A37" s="41">
        <v>35</v>
      </c>
      <c r="B37" s="71" t="s">
        <v>28</v>
      </c>
      <c r="C37" s="41">
        <v>7</v>
      </c>
      <c r="D37" s="41">
        <v>10.8</v>
      </c>
      <c r="E37" s="41">
        <v>0.38879999999999998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>
        <f t="shared" si="0"/>
        <v>0</v>
      </c>
      <c r="AA37" s="42">
        <f t="shared" si="1"/>
        <v>0</v>
      </c>
      <c r="AB37" s="1">
        <f t="shared" si="2"/>
        <v>0</v>
      </c>
      <c r="AC37" s="38">
        <f t="shared" si="3"/>
        <v>0</v>
      </c>
    </row>
    <row r="38" spans="1:29" s="43" customFormat="1" ht="20.100000000000001" customHeight="1">
      <c r="A38" s="41">
        <v>36</v>
      </c>
      <c r="B38" s="73"/>
      <c r="C38" s="41">
        <v>8</v>
      </c>
      <c r="D38" s="41">
        <v>12.2</v>
      </c>
      <c r="E38" s="41">
        <v>0.38800000000000001</v>
      </c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>
        <f t="shared" si="0"/>
        <v>0</v>
      </c>
      <c r="AA38" s="42">
        <f t="shared" si="1"/>
        <v>0</v>
      </c>
      <c r="AB38" s="1">
        <f t="shared" si="2"/>
        <v>0</v>
      </c>
      <c r="AC38" s="38">
        <f t="shared" si="3"/>
        <v>0</v>
      </c>
    </row>
    <row r="39" spans="1:29" s="43" customFormat="1" ht="20.100000000000001" customHeight="1">
      <c r="A39" s="41">
        <v>37</v>
      </c>
      <c r="B39" s="73"/>
      <c r="C39" s="41">
        <v>10</v>
      </c>
      <c r="D39" s="41">
        <v>15.1</v>
      </c>
      <c r="E39" s="41">
        <v>0.38629999999999998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>
        <f t="shared" si="0"/>
        <v>0</v>
      </c>
      <c r="AA39" s="42">
        <f t="shared" si="1"/>
        <v>0</v>
      </c>
      <c r="AB39" s="1">
        <f t="shared" si="2"/>
        <v>0</v>
      </c>
      <c r="AC39" s="38">
        <f t="shared" si="3"/>
        <v>0</v>
      </c>
    </row>
    <row r="40" spans="1:29" s="43" customFormat="1" ht="20.100000000000001" customHeight="1">
      <c r="A40" s="41">
        <v>38</v>
      </c>
      <c r="B40" s="73"/>
      <c r="C40" s="41">
        <v>12</v>
      </c>
      <c r="D40" s="41">
        <v>17.899999999999999</v>
      </c>
      <c r="E40" s="41">
        <v>0.38450000000000001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>
        <f t="shared" si="0"/>
        <v>0</v>
      </c>
      <c r="AA40" s="42">
        <f t="shared" si="1"/>
        <v>0</v>
      </c>
      <c r="AB40" s="1">
        <f t="shared" si="2"/>
        <v>0</v>
      </c>
      <c r="AC40" s="38">
        <f t="shared" si="3"/>
        <v>0</v>
      </c>
    </row>
    <row r="41" spans="1:29" s="43" customFormat="1" ht="20.100000000000001" customHeight="1">
      <c r="A41" s="41">
        <v>39</v>
      </c>
      <c r="B41" s="73"/>
      <c r="C41" s="41">
        <v>14</v>
      </c>
      <c r="D41" s="41">
        <v>20.6</v>
      </c>
      <c r="E41" s="41">
        <v>0.38279999999999997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>
        <f t="shared" si="0"/>
        <v>0</v>
      </c>
      <c r="AA41" s="42">
        <f t="shared" si="1"/>
        <v>0</v>
      </c>
      <c r="AB41" s="1">
        <f t="shared" si="2"/>
        <v>0</v>
      </c>
      <c r="AC41" s="38">
        <f t="shared" si="3"/>
        <v>0</v>
      </c>
    </row>
    <row r="42" spans="1:29" s="43" customFormat="1" ht="20.100000000000001" customHeight="1">
      <c r="A42" s="41">
        <v>40</v>
      </c>
      <c r="B42" s="72"/>
      <c r="C42" s="41">
        <v>16</v>
      </c>
      <c r="D42" s="41">
        <v>23.3</v>
      </c>
      <c r="E42" s="41">
        <v>0.38109999999999999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>
        <f t="shared" si="0"/>
        <v>0</v>
      </c>
      <c r="AA42" s="42">
        <f t="shared" si="1"/>
        <v>0</v>
      </c>
      <c r="AB42" s="1">
        <f t="shared" si="2"/>
        <v>0</v>
      </c>
      <c r="AC42" s="38">
        <f t="shared" si="3"/>
        <v>0</v>
      </c>
    </row>
    <row r="43" spans="1:29" ht="20.100000000000001" customHeight="1">
      <c r="A43" s="18">
        <v>41</v>
      </c>
      <c r="B43" s="69" t="s">
        <v>29</v>
      </c>
      <c r="C43" s="18">
        <v>7</v>
      </c>
      <c r="D43" s="18">
        <v>11.9</v>
      </c>
      <c r="E43" s="18">
        <v>0.42880000000000001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8">
        <f t="shared" si="0"/>
        <v>0</v>
      </c>
      <c r="AA43" s="40">
        <f t="shared" si="1"/>
        <v>0</v>
      </c>
      <c r="AB43" s="1">
        <f t="shared" si="2"/>
        <v>0</v>
      </c>
      <c r="AC43" s="38">
        <f t="shared" si="3"/>
        <v>0</v>
      </c>
    </row>
    <row r="44" spans="1:29" ht="20.100000000000001" customHeight="1">
      <c r="A44" s="18">
        <v>42</v>
      </c>
      <c r="B44" s="70"/>
      <c r="C44" s="18">
        <v>8</v>
      </c>
      <c r="D44" s="18">
        <v>13.5</v>
      </c>
      <c r="E44" s="18">
        <v>0.42799999999999999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8">
        <f t="shared" si="0"/>
        <v>0</v>
      </c>
      <c r="AA44" s="40">
        <f t="shared" si="1"/>
        <v>0</v>
      </c>
      <c r="AB44" s="1">
        <f t="shared" si="2"/>
        <v>0</v>
      </c>
      <c r="AC44" s="38">
        <f t="shared" si="3"/>
        <v>0</v>
      </c>
    </row>
    <row r="45" spans="1:29" s="43" customFormat="1" ht="20.100000000000001" customHeight="1">
      <c r="A45" s="41">
        <v>43</v>
      </c>
      <c r="B45" s="71" t="s">
        <v>30</v>
      </c>
      <c r="C45" s="41">
        <v>8</v>
      </c>
      <c r="D45" s="41">
        <v>15.5</v>
      </c>
      <c r="E45" s="41">
        <v>0.48709999999999998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>
        <f t="shared" si="0"/>
        <v>0</v>
      </c>
      <c r="AA45" s="42">
        <f t="shared" si="1"/>
        <v>0</v>
      </c>
      <c r="AB45" s="1">
        <f t="shared" si="2"/>
        <v>0</v>
      </c>
      <c r="AC45" s="38">
        <f t="shared" si="3"/>
        <v>0</v>
      </c>
    </row>
    <row r="46" spans="1:29" s="43" customFormat="1" ht="20.100000000000001" customHeight="1">
      <c r="A46" s="41">
        <v>44</v>
      </c>
      <c r="B46" s="73"/>
      <c r="C46" s="41">
        <v>9</v>
      </c>
      <c r="D46" s="41">
        <v>17.3</v>
      </c>
      <c r="E46" s="41">
        <v>0.48630000000000001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>
        <f t="shared" si="0"/>
        <v>0</v>
      </c>
      <c r="AA46" s="42">
        <f t="shared" si="1"/>
        <v>0</v>
      </c>
      <c r="AB46" s="1">
        <f t="shared" si="2"/>
        <v>0</v>
      </c>
      <c r="AC46" s="38">
        <f t="shared" si="3"/>
        <v>0</v>
      </c>
    </row>
    <row r="47" spans="1:29" s="43" customFormat="1" ht="20.100000000000001" customHeight="1">
      <c r="A47" s="41">
        <v>45</v>
      </c>
      <c r="B47" s="73"/>
      <c r="C47" s="41">
        <v>10</v>
      </c>
      <c r="D47" s="41">
        <v>19.100000000000001</v>
      </c>
      <c r="E47" s="41">
        <v>0.4854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>
        <f t="shared" si="0"/>
        <v>0</v>
      </c>
      <c r="AA47" s="42">
        <f t="shared" si="1"/>
        <v>0</v>
      </c>
      <c r="AB47" s="1">
        <f t="shared" si="2"/>
        <v>0</v>
      </c>
      <c r="AC47" s="38">
        <f t="shared" si="3"/>
        <v>0</v>
      </c>
    </row>
    <row r="48" spans="1:29" s="43" customFormat="1" ht="20.100000000000001" customHeight="1">
      <c r="A48" s="41">
        <v>46</v>
      </c>
      <c r="B48" s="73"/>
      <c r="C48" s="41">
        <v>12</v>
      </c>
      <c r="D48" s="41">
        <v>22.7</v>
      </c>
      <c r="E48" s="41">
        <v>0.48370000000000002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>
        <f t="shared" si="0"/>
        <v>0</v>
      </c>
      <c r="AA48" s="42">
        <f t="shared" si="1"/>
        <v>0</v>
      </c>
      <c r="AB48" s="1">
        <f t="shared" si="2"/>
        <v>0</v>
      </c>
      <c r="AC48" s="38">
        <f t="shared" si="3"/>
        <v>0</v>
      </c>
    </row>
    <row r="49" spans="1:29" s="43" customFormat="1" ht="20.100000000000001" customHeight="1">
      <c r="A49" s="41">
        <v>47</v>
      </c>
      <c r="B49" s="73"/>
      <c r="C49" s="41">
        <v>14</v>
      </c>
      <c r="D49" s="41">
        <v>26.2</v>
      </c>
      <c r="E49" s="41">
        <v>0.48199999999999998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>
        <f t="shared" si="0"/>
        <v>0</v>
      </c>
      <c r="AA49" s="42">
        <f t="shared" si="1"/>
        <v>0</v>
      </c>
      <c r="AB49" s="1">
        <f t="shared" si="2"/>
        <v>0</v>
      </c>
      <c r="AC49" s="38">
        <f t="shared" si="3"/>
        <v>0</v>
      </c>
    </row>
    <row r="50" spans="1:29" s="43" customFormat="1" ht="20.100000000000001" customHeight="1">
      <c r="A50" s="41">
        <v>48</v>
      </c>
      <c r="B50" s="72"/>
      <c r="C50" s="41">
        <v>16</v>
      </c>
      <c r="D50" s="41">
        <v>29.6</v>
      </c>
      <c r="E50" s="41">
        <v>0.4803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>
        <f t="shared" si="0"/>
        <v>0</v>
      </c>
      <c r="AA50" s="42">
        <f t="shared" si="1"/>
        <v>0</v>
      </c>
      <c r="AB50" s="1">
        <f t="shared" si="2"/>
        <v>0</v>
      </c>
      <c r="AC50" s="38">
        <f t="shared" si="3"/>
        <v>0</v>
      </c>
    </row>
    <row r="51" spans="1:29" ht="20.100000000000001" customHeight="1">
      <c r="A51" s="18">
        <v>49</v>
      </c>
      <c r="B51" s="69" t="s">
        <v>31</v>
      </c>
      <c r="C51" s="18">
        <v>9</v>
      </c>
      <c r="D51" s="18">
        <v>19.399999999999999</v>
      </c>
      <c r="E51" s="18">
        <v>0.54630000000000001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8">
        <f t="shared" si="0"/>
        <v>0</v>
      </c>
      <c r="AA51" s="40">
        <f t="shared" si="1"/>
        <v>0</v>
      </c>
      <c r="AB51" s="1">
        <f t="shared" si="2"/>
        <v>0</v>
      </c>
      <c r="AC51" s="38">
        <f t="shared" si="3"/>
        <v>0</v>
      </c>
    </row>
    <row r="52" spans="1:29" ht="20.100000000000001" customHeight="1">
      <c r="A52" s="18">
        <v>50</v>
      </c>
      <c r="B52" s="74"/>
      <c r="C52" s="18">
        <v>10</v>
      </c>
      <c r="D52" s="18">
        <v>21.5</v>
      </c>
      <c r="E52" s="18">
        <v>0.5454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8">
        <f t="shared" si="0"/>
        <v>0</v>
      </c>
      <c r="AA52" s="40">
        <f t="shared" si="1"/>
        <v>0</v>
      </c>
      <c r="AB52" s="1">
        <f t="shared" si="2"/>
        <v>0</v>
      </c>
      <c r="AC52" s="38">
        <f t="shared" si="3"/>
        <v>0</v>
      </c>
    </row>
    <row r="53" spans="1:29" ht="20.100000000000001" customHeight="1">
      <c r="A53" s="18">
        <v>51</v>
      </c>
      <c r="B53" s="70"/>
      <c r="C53" s="18">
        <v>12</v>
      </c>
      <c r="D53" s="18">
        <v>25.5</v>
      </c>
      <c r="E53" s="18">
        <v>0.54369999999999996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8">
        <f t="shared" si="0"/>
        <v>0</v>
      </c>
      <c r="AA53" s="40">
        <f t="shared" si="1"/>
        <v>0</v>
      </c>
      <c r="AB53" s="1">
        <f t="shared" si="2"/>
        <v>0</v>
      </c>
      <c r="AC53" s="38">
        <f t="shared" si="3"/>
        <v>0</v>
      </c>
    </row>
    <row r="54" spans="1:29" s="43" customFormat="1" ht="20.100000000000001" customHeight="1">
      <c r="A54" s="41">
        <v>52</v>
      </c>
      <c r="B54" s="71" t="s">
        <v>32</v>
      </c>
      <c r="C54" s="41">
        <v>10</v>
      </c>
      <c r="D54" s="41">
        <v>24.7</v>
      </c>
      <c r="E54" s="41">
        <v>0.62450000000000006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>
        <f t="shared" si="0"/>
        <v>0</v>
      </c>
      <c r="AA54" s="42">
        <f t="shared" si="1"/>
        <v>0</v>
      </c>
      <c r="AB54" s="1">
        <f t="shared" si="2"/>
        <v>0</v>
      </c>
      <c r="AC54" s="38">
        <f t="shared" si="3"/>
        <v>0</v>
      </c>
    </row>
    <row r="55" spans="1:29" s="43" customFormat="1" ht="20.100000000000001" customHeight="1">
      <c r="A55" s="41">
        <v>53</v>
      </c>
      <c r="B55" s="73"/>
      <c r="C55" s="41">
        <v>11</v>
      </c>
      <c r="D55" s="41">
        <v>27</v>
      </c>
      <c r="E55" s="41">
        <v>0.62370000000000003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>
        <f t="shared" si="0"/>
        <v>0</v>
      </c>
      <c r="AA55" s="42">
        <f t="shared" si="1"/>
        <v>0</v>
      </c>
      <c r="AB55" s="1">
        <f t="shared" si="2"/>
        <v>0</v>
      </c>
      <c r="AC55" s="38">
        <f t="shared" si="3"/>
        <v>0</v>
      </c>
    </row>
    <row r="56" spans="1:29" s="43" customFormat="1" ht="20.100000000000001" customHeight="1">
      <c r="A56" s="41">
        <v>54</v>
      </c>
      <c r="B56" s="73"/>
      <c r="C56" s="41">
        <v>12</v>
      </c>
      <c r="D56" s="41">
        <v>29.4</v>
      </c>
      <c r="E56" s="41">
        <v>0.62280000000000002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>
        <f t="shared" si="0"/>
        <v>0</v>
      </c>
      <c r="AA56" s="42">
        <f t="shared" si="1"/>
        <v>0</v>
      </c>
      <c r="AB56" s="1">
        <f t="shared" si="2"/>
        <v>0</v>
      </c>
      <c r="AC56" s="38">
        <f t="shared" si="3"/>
        <v>0</v>
      </c>
    </row>
    <row r="57" spans="1:29" s="43" customFormat="1" ht="20.100000000000001" customHeight="1">
      <c r="A57" s="41">
        <v>55</v>
      </c>
      <c r="B57" s="73"/>
      <c r="C57" s="41">
        <v>14</v>
      </c>
      <c r="D57" s="41">
        <v>34</v>
      </c>
      <c r="E57" s="41">
        <v>0.62109999999999999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>
        <f t="shared" si="0"/>
        <v>0</v>
      </c>
      <c r="AA57" s="42">
        <f t="shared" si="1"/>
        <v>0</v>
      </c>
      <c r="AB57" s="1">
        <f t="shared" si="2"/>
        <v>0</v>
      </c>
      <c r="AC57" s="38">
        <f t="shared" si="3"/>
        <v>0</v>
      </c>
    </row>
    <row r="58" spans="1:29" s="43" customFormat="1" ht="20.100000000000001" customHeight="1">
      <c r="A58" s="41">
        <v>56</v>
      </c>
      <c r="B58" s="73"/>
      <c r="C58" s="41">
        <v>16</v>
      </c>
      <c r="D58" s="41">
        <v>38.5</v>
      </c>
      <c r="E58" s="41">
        <v>0.61939999999999995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>
        <f t="shared" si="0"/>
        <v>0</v>
      </c>
      <c r="AA58" s="42">
        <f t="shared" si="1"/>
        <v>0</v>
      </c>
      <c r="AB58" s="1">
        <f t="shared" si="2"/>
        <v>0</v>
      </c>
      <c r="AC58" s="38">
        <f t="shared" si="3"/>
        <v>0</v>
      </c>
    </row>
    <row r="59" spans="1:29" s="43" customFormat="1" ht="20.100000000000001" customHeight="1">
      <c r="A59" s="41">
        <v>57</v>
      </c>
      <c r="B59" s="73"/>
      <c r="C59" s="41">
        <v>18</v>
      </c>
      <c r="D59" s="41">
        <v>43</v>
      </c>
      <c r="E59" s="41">
        <v>0.61770000000000003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>
        <f t="shared" si="0"/>
        <v>0</v>
      </c>
      <c r="AA59" s="42">
        <f t="shared" si="1"/>
        <v>0</v>
      </c>
      <c r="AB59" s="1">
        <f t="shared" si="2"/>
        <v>0</v>
      </c>
      <c r="AC59" s="38">
        <f t="shared" si="3"/>
        <v>0</v>
      </c>
    </row>
    <row r="60" spans="1:29" s="43" customFormat="1" ht="20.100000000000001" customHeight="1">
      <c r="A60" s="41">
        <v>58</v>
      </c>
      <c r="B60" s="72"/>
      <c r="C60" s="41">
        <v>20</v>
      </c>
      <c r="D60" s="41">
        <v>47.4</v>
      </c>
      <c r="E60" s="41">
        <v>0.61770000000000003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>
        <f t="shared" si="0"/>
        <v>0</v>
      </c>
      <c r="AA60" s="42">
        <f t="shared" si="1"/>
        <v>0</v>
      </c>
      <c r="AB60" s="1">
        <f t="shared" si="2"/>
        <v>0</v>
      </c>
      <c r="AC60" s="38">
        <f t="shared" si="3"/>
        <v>0</v>
      </c>
    </row>
    <row r="61" spans="1:29" ht="20.100000000000001" customHeight="1">
      <c r="A61" s="18">
        <v>59</v>
      </c>
      <c r="B61" s="69" t="s">
        <v>33</v>
      </c>
      <c r="C61" s="18">
        <v>11</v>
      </c>
      <c r="D61" s="18">
        <v>30.5</v>
      </c>
      <c r="E61" s="18">
        <v>0.70369999999999999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8">
        <f t="shared" si="0"/>
        <v>0</v>
      </c>
      <c r="AA61" s="40">
        <f t="shared" si="1"/>
        <v>0</v>
      </c>
      <c r="AB61" s="1">
        <f t="shared" si="2"/>
        <v>0</v>
      </c>
      <c r="AC61" s="38">
        <f t="shared" si="3"/>
        <v>0</v>
      </c>
    </row>
    <row r="62" spans="1:29" ht="20.100000000000001" customHeight="1">
      <c r="A62" s="18">
        <v>60</v>
      </c>
      <c r="B62" s="70"/>
      <c r="C62" s="18">
        <v>12</v>
      </c>
      <c r="D62" s="18">
        <v>33.6</v>
      </c>
      <c r="E62" s="18">
        <v>0.70279999999999998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8">
        <f t="shared" si="0"/>
        <v>0</v>
      </c>
      <c r="AA62" s="40">
        <f t="shared" si="1"/>
        <v>0</v>
      </c>
      <c r="AB62" s="1">
        <f t="shared" si="2"/>
        <v>0</v>
      </c>
      <c r="AC62" s="38">
        <f t="shared" si="3"/>
        <v>0</v>
      </c>
    </row>
    <row r="63" spans="1:29" s="43" customFormat="1" ht="20.100000000000001" customHeight="1">
      <c r="A63" s="41">
        <v>61</v>
      </c>
      <c r="B63" s="71" t="s">
        <v>34</v>
      </c>
      <c r="C63" s="41">
        <v>12</v>
      </c>
      <c r="D63" s="41">
        <v>37</v>
      </c>
      <c r="E63" s="41">
        <v>0.78200000000000003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>
        <f t="shared" si="0"/>
        <v>0</v>
      </c>
      <c r="AA63" s="42">
        <f t="shared" si="1"/>
        <v>0</v>
      </c>
      <c r="AB63" s="1">
        <f t="shared" si="2"/>
        <v>0</v>
      </c>
      <c r="AC63" s="38">
        <f t="shared" si="3"/>
        <v>0</v>
      </c>
    </row>
    <row r="64" spans="1:29" s="43" customFormat="1" ht="20.100000000000001" customHeight="1">
      <c r="A64" s="41">
        <v>62</v>
      </c>
      <c r="B64" s="73"/>
      <c r="C64" s="41">
        <v>13</v>
      </c>
      <c r="D64" s="41">
        <v>39.9</v>
      </c>
      <c r="E64" s="41">
        <v>0.78110000000000002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>
        <f t="shared" si="0"/>
        <v>0</v>
      </c>
      <c r="AA64" s="42">
        <f t="shared" si="1"/>
        <v>0</v>
      </c>
      <c r="AB64" s="1">
        <f t="shared" si="2"/>
        <v>0</v>
      </c>
      <c r="AC64" s="38">
        <f t="shared" si="3"/>
        <v>0</v>
      </c>
    </row>
    <row r="65" spans="1:29" s="43" customFormat="1" ht="20.100000000000001" customHeight="1">
      <c r="A65" s="41">
        <v>63</v>
      </c>
      <c r="B65" s="73"/>
      <c r="C65" s="41">
        <v>14</v>
      </c>
      <c r="D65" s="41">
        <v>42.8</v>
      </c>
      <c r="E65" s="41">
        <v>0.78029999999999999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>
        <f t="shared" si="0"/>
        <v>0</v>
      </c>
      <c r="AA65" s="42">
        <f t="shared" si="1"/>
        <v>0</v>
      </c>
      <c r="AB65" s="1">
        <f t="shared" si="2"/>
        <v>0</v>
      </c>
      <c r="AC65" s="38">
        <f t="shared" si="3"/>
        <v>0</v>
      </c>
    </row>
    <row r="66" spans="1:29" s="43" customFormat="1" ht="20.100000000000001" customHeight="1">
      <c r="A66" s="41">
        <v>64</v>
      </c>
      <c r="B66" s="73"/>
      <c r="C66" s="41">
        <v>16</v>
      </c>
      <c r="D66" s="41">
        <v>48.7</v>
      </c>
      <c r="E66" s="41">
        <v>0.77849999999999997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>
        <f t="shared" si="0"/>
        <v>0</v>
      </c>
      <c r="AA66" s="42">
        <f t="shared" si="1"/>
        <v>0</v>
      </c>
      <c r="AB66" s="1">
        <f t="shared" si="2"/>
        <v>0</v>
      </c>
      <c r="AC66" s="38">
        <f t="shared" si="3"/>
        <v>0</v>
      </c>
    </row>
    <row r="67" spans="1:29" s="43" customFormat="1" ht="20.100000000000001" customHeight="1">
      <c r="A67" s="41">
        <v>65</v>
      </c>
      <c r="B67" s="73"/>
      <c r="C67" s="41">
        <v>20</v>
      </c>
      <c r="D67" s="41">
        <v>60.6</v>
      </c>
      <c r="E67" s="41">
        <v>0.77510000000000001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>
        <f t="shared" si="0"/>
        <v>0</v>
      </c>
      <c r="AA67" s="42">
        <f t="shared" si="1"/>
        <v>0</v>
      </c>
      <c r="AB67" s="1">
        <f t="shared" si="2"/>
        <v>0</v>
      </c>
      <c r="AC67" s="38">
        <f t="shared" si="3"/>
        <v>0</v>
      </c>
    </row>
    <row r="68" spans="1:29" s="43" customFormat="1" ht="20.100000000000001" customHeight="1">
      <c r="A68" s="41">
        <v>66</v>
      </c>
      <c r="B68" s="73"/>
      <c r="C68" s="41">
        <v>25</v>
      </c>
      <c r="D68" s="41">
        <v>74</v>
      </c>
      <c r="E68" s="41">
        <v>0.77080000000000004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>
        <f t="shared" ref="Z68:Z69" si="4">(F68*G68+H68*I68+J68*K68+L68*M68+N68*O68+P68*Q68+R68*S68+T68*U68+V68*W68+X68*Y68)*D68/1000</f>
        <v>0</v>
      </c>
      <c r="AA68" s="42">
        <f t="shared" ref="AA68:AA69" si="5">(F68*G68+H68*I68+J68*K68+L68*M68+N68*O68+P68*Q68+R68*S68+T68*U68+V68*W68+X68*Y68)*E68/1000</f>
        <v>0</v>
      </c>
      <c r="AB68" s="1">
        <f t="shared" ref="AB68:AB69" si="6">(F68*G68+H68*I68+J68*K68+L68*M68+N68*O68+P68*Q68+R68*S68+T68*U68+V68*W68+X68*Y68)/1000</f>
        <v>0</v>
      </c>
      <c r="AC68" s="38">
        <f t="shared" ref="AC68:AC69" si="7">AB68/6</f>
        <v>0</v>
      </c>
    </row>
    <row r="69" spans="1:29" s="43" customFormat="1" ht="20.100000000000001" customHeight="1">
      <c r="A69" s="41">
        <v>67</v>
      </c>
      <c r="B69" s="72"/>
      <c r="C69" s="41">
        <v>30</v>
      </c>
      <c r="D69" s="41">
        <v>87.6</v>
      </c>
      <c r="E69" s="41">
        <v>0.76649999999999996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>
        <f t="shared" si="4"/>
        <v>0</v>
      </c>
      <c r="AA69" s="42">
        <f t="shared" si="5"/>
        <v>0</v>
      </c>
      <c r="AB69" s="1">
        <f t="shared" si="6"/>
        <v>0</v>
      </c>
      <c r="AC69" s="38">
        <f t="shared" si="7"/>
        <v>0</v>
      </c>
    </row>
    <row r="70" spans="1:29" ht="20.100000000000001" customHeight="1">
      <c r="A70" s="75" t="s">
        <v>141</v>
      </c>
      <c r="B70" s="75"/>
      <c r="C70" s="75"/>
      <c r="D70" s="75"/>
      <c r="E70" s="75"/>
      <c r="F70" s="45"/>
      <c r="G70" s="4">
        <f>SUM(G3:G69)</f>
        <v>20</v>
      </c>
      <c r="I70" s="4">
        <f t="shared" ref="I70:Y70" si="8">SUM(I3:I69)</f>
        <v>0</v>
      </c>
      <c r="K70" s="4">
        <f t="shared" si="8"/>
        <v>0</v>
      </c>
      <c r="M70" s="4">
        <f t="shared" si="8"/>
        <v>0</v>
      </c>
      <c r="O70" s="4">
        <f t="shared" si="8"/>
        <v>0</v>
      </c>
      <c r="Q70" s="4">
        <f t="shared" si="8"/>
        <v>0</v>
      </c>
      <c r="S70" s="4">
        <f t="shared" si="8"/>
        <v>0</v>
      </c>
      <c r="U70" s="4">
        <f t="shared" si="8"/>
        <v>0</v>
      </c>
      <c r="W70" s="4">
        <f t="shared" si="8"/>
        <v>0</v>
      </c>
      <c r="Y70" s="4">
        <f t="shared" si="8"/>
        <v>0</v>
      </c>
      <c r="Z70" s="32">
        <f t="shared" ref="Z70" si="9">SUM(Z3:Z69)</f>
        <v>411.9</v>
      </c>
      <c r="AA70" s="46">
        <f t="shared" ref="AA70" si="10">SUM(AA3:AA69)</f>
        <v>22.028999999999996</v>
      </c>
    </row>
    <row r="71" spans="1:29" ht="20.100000000000001" customHeight="1">
      <c r="A71" s="3"/>
      <c r="B71" s="3"/>
      <c r="C71" s="3"/>
      <c r="D71" s="3"/>
      <c r="E71" s="3"/>
      <c r="F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2">
        <f>SUM(G70,I70,K70,M70,O70,Q70,S70,U70,W70,Y70)</f>
        <v>20</v>
      </c>
    </row>
  </sheetData>
  <mergeCells count="21">
    <mergeCell ref="A70:E70"/>
    <mergeCell ref="B45:B50"/>
    <mergeCell ref="B51:B53"/>
    <mergeCell ref="B54:B60"/>
    <mergeCell ref="B61:B62"/>
    <mergeCell ref="B63:B69"/>
    <mergeCell ref="B26:B29"/>
    <mergeCell ref="B30:B32"/>
    <mergeCell ref="B33:B36"/>
    <mergeCell ref="B37:B42"/>
    <mergeCell ref="B43:B44"/>
    <mergeCell ref="B12:B14"/>
    <mergeCell ref="B15:B17"/>
    <mergeCell ref="B18:B20"/>
    <mergeCell ref="B21:B22"/>
    <mergeCell ref="B23:B25"/>
    <mergeCell ref="A1:AA1"/>
    <mergeCell ref="B3:B4"/>
    <mergeCell ref="B5:B6"/>
    <mergeCell ref="B8:B9"/>
    <mergeCell ref="B10:B11"/>
  </mergeCells>
  <printOptions horizontalCentered="1"/>
  <pageMargins left="0.5" right="0.25" top="0.5" bottom="0.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26"/>
  <sheetViews>
    <sheetView workbookViewId="0">
      <selection activeCell="E3" sqref="E3"/>
    </sheetView>
  </sheetViews>
  <sheetFormatPr defaultColWidth="8.625" defaultRowHeight="20.100000000000001" customHeight="1"/>
  <cols>
    <col min="1" max="1" width="3.625" style="4" customWidth="1"/>
    <col min="2" max="2" width="5.625" style="4" customWidth="1"/>
    <col min="3" max="3" width="10.625" style="4" customWidth="1"/>
    <col min="4" max="6" width="6.625" style="4" customWidth="1"/>
    <col min="7" max="7" width="3.625" style="4" customWidth="1"/>
    <col min="8" max="8" width="6.625" style="4" customWidth="1"/>
    <col min="9" max="9" width="3.625" style="4" customWidth="1"/>
    <col min="10" max="10" width="6.625" style="4" customWidth="1"/>
    <col min="11" max="11" width="3.625" style="4" customWidth="1"/>
    <col min="12" max="12" width="6.625" style="4" customWidth="1"/>
    <col min="13" max="13" width="3.625" style="4" customWidth="1"/>
    <col min="14" max="14" width="6.625" style="4" customWidth="1"/>
    <col min="15" max="15" width="3.625" style="4" customWidth="1"/>
    <col min="16" max="16" width="6.625" style="4" customWidth="1"/>
    <col min="17" max="17" width="3.625" style="4" customWidth="1"/>
    <col min="18" max="18" width="6.625" style="4" customWidth="1"/>
    <col min="19" max="19" width="3.625" style="4" customWidth="1"/>
    <col min="20" max="20" width="6.625" style="4" customWidth="1"/>
    <col min="21" max="21" width="3.625" style="4" customWidth="1"/>
    <col min="22" max="22" width="6.625" style="4" customWidth="1"/>
    <col min="23" max="23" width="3.625" style="4" customWidth="1"/>
    <col min="24" max="24" width="6.625" style="4" customWidth="1"/>
    <col min="25" max="25" width="3.625" style="4" customWidth="1"/>
    <col min="26" max="26" width="8.625" style="4" customWidth="1"/>
    <col min="27" max="27" width="8.625" style="17" customWidth="1"/>
    <col min="28" max="29" width="5.625" style="4" customWidth="1"/>
    <col min="30" max="16384" width="8.625" style="2"/>
  </cols>
  <sheetData>
    <row r="1" spans="1:29" ht="30" customHeight="1">
      <c r="A1" s="76" t="s">
        <v>156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</row>
    <row r="2" spans="1:29" ht="50.1" customHeight="1">
      <c r="A2" s="14" t="s">
        <v>1</v>
      </c>
      <c r="B2" s="14" t="s">
        <v>10</v>
      </c>
      <c r="C2" s="14" t="s">
        <v>35</v>
      </c>
      <c r="D2" s="14" t="s">
        <v>36</v>
      </c>
      <c r="E2" s="14" t="s">
        <v>37</v>
      </c>
      <c r="F2" s="14" t="s">
        <v>150</v>
      </c>
      <c r="G2" s="14" t="s">
        <v>151</v>
      </c>
      <c r="H2" s="14" t="s">
        <v>150</v>
      </c>
      <c r="I2" s="14" t="s">
        <v>151</v>
      </c>
      <c r="J2" s="14" t="s">
        <v>150</v>
      </c>
      <c r="K2" s="14" t="s">
        <v>151</v>
      </c>
      <c r="L2" s="14" t="s">
        <v>150</v>
      </c>
      <c r="M2" s="14" t="s">
        <v>151</v>
      </c>
      <c r="N2" s="14" t="s">
        <v>150</v>
      </c>
      <c r="O2" s="14" t="s">
        <v>151</v>
      </c>
      <c r="P2" s="14" t="s">
        <v>150</v>
      </c>
      <c r="Q2" s="14" t="s">
        <v>151</v>
      </c>
      <c r="R2" s="14" t="s">
        <v>150</v>
      </c>
      <c r="S2" s="14" t="s">
        <v>151</v>
      </c>
      <c r="T2" s="14" t="s">
        <v>150</v>
      </c>
      <c r="U2" s="14" t="s">
        <v>151</v>
      </c>
      <c r="V2" s="14" t="s">
        <v>150</v>
      </c>
      <c r="W2" s="14" t="s">
        <v>151</v>
      </c>
      <c r="X2" s="14" t="s">
        <v>150</v>
      </c>
      <c r="Y2" s="14" t="s">
        <v>151</v>
      </c>
      <c r="Z2" s="14" t="s">
        <v>154</v>
      </c>
      <c r="AA2" s="15" t="s">
        <v>155</v>
      </c>
      <c r="AB2" s="14" t="s">
        <v>153</v>
      </c>
      <c r="AC2" s="14" t="s">
        <v>152</v>
      </c>
    </row>
    <row r="3" spans="1:29" ht="20.100000000000001" customHeight="1">
      <c r="A3" s="18">
        <v>1</v>
      </c>
      <c r="B3" s="18" t="s">
        <v>38</v>
      </c>
      <c r="C3" s="18" t="s">
        <v>39</v>
      </c>
      <c r="D3" s="18">
        <v>4.84</v>
      </c>
      <c r="E3" s="18">
        <v>0.20599999999999999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8">
        <f>(F3*G3+H3*I3+J3*K3+L3*M3+N3*O3+P3*Q3+R3*S3+T3*U3+V3*W3+X3*Y3)*D3/1000</f>
        <v>0</v>
      </c>
      <c r="AA3" s="16">
        <f>(F3*G3+H3*I3+J3*K3+L3*M3+N3*O3+P3*Q3+R3*S3+T3*U3+V3*W3+X3*Y3)*E3/1000</f>
        <v>0</v>
      </c>
      <c r="AB3" s="1">
        <f>(F3*G3+H3*I3+J3*K3+L3*M3+N3*O3+P3*Q3+R3*S3+T3*U3+V3*W3+X3*Y3)/1000</f>
        <v>0</v>
      </c>
      <c r="AC3" s="38">
        <f>AB3/6</f>
        <v>0</v>
      </c>
    </row>
    <row r="4" spans="1:29" s="43" customFormat="1" ht="20.100000000000001" customHeight="1">
      <c r="A4" s="41">
        <v>2</v>
      </c>
      <c r="B4" s="41" t="s">
        <v>40</v>
      </c>
      <c r="C4" s="41" t="s">
        <v>61</v>
      </c>
      <c r="D4" s="41">
        <v>5.9</v>
      </c>
      <c r="E4" s="41">
        <v>0.25130000000000002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>
        <f t="shared" ref="Z4:Z24" si="0">(F4*G4+H4*I4+J4*K4+L4*M4+N4*O4+P4*Q4+R4*S4+T4*U4+V4*W4+X4*Y4)*D4/1000</f>
        <v>0</v>
      </c>
      <c r="AA4" s="49">
        <f t="shared" ref="AA4:AA24" si="1">(F4*G4+H4*I4+J4*K4+L4*M4+N4*O4+P4*Q4+R4*S4+T4*U4+V4*W4+X4*Y4)*E4/1000</f>
        <v>0</v>
      </c>
      <c r="AB4" s="41">
        <f t="shared" ref="AB4:AB24" si="2">(F4*G4+H4*I4+J4*K4+L4*M4+N4*O4+P4*Q4+R4*S4+T4*U4+V4*W4+X4*Y4)/1000</f>
        <v>0</v>
      </c>
      <c r="AC4" s="44">
        <f t="shared" ref="AC4:AC24" si="3">AB4/6</f>
        <v>0</v>
      </c>
    </row>
    <row r="5" spans="1:29" ht="20.100000000000001" customHeight="1">
      <c r="A5" s="18">
        <v>3</v>
      </c>
      <c r="B5" s="18" t="s">
        <v>41</v>
      </c>
      <c r="C5" s="18" t="s">
        <v>62</v>
      </c>
      <c r="D5" s="18">
        <v>7.05</v>
      </c>
      <c r="E5" s="18">
        <v>0.29609999999999997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18">
        <f t="shared" si="0"/>
        <v>0</v>
      </c>
      <c r="AA5" s="16">
        <f t="shared" si="1"/>
        <v>0</v>
      </c>
      <c r="AB5" s="1">
        <f t="shared" si="2"/>
        <v>0</v>
      </c>
      <c r="AC5" s="38">
        <f t="shared" si="3"/>
        <v>0</v>
      </c>
    </row>
    <row r="6" spans="1:29" s="43" customFormat="1" ht="20.100000000000001" customHeight="1">
      <c r="A6" s="41">
        <v>4</v>
      </c>
      <c r="B6" s="41" t="s">
        <v>42</v>
      </c>
      <c r="C6" s="41" t="s">
        <v>63</v>
      </c>
      <c r="D6" s="41">
        <v>8.59</v>
      </c>
      <c r="E6" s="41">
        <v>0.35880000000000001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>
        <f t="shared" si="0"/>
        <v>0</v>
      </c>
      <c r="AA6" s="49">
        <f t="shared" si="1"/>
        <v>0</v>
      </c>
      <c r="AB6" s="41">
        <f t="shared" si="2"/>
        <v>0</v>
      </c>
      <c r="AC6" s="44">
        <f t="shared" si="3"/>
        <v>0</v>
      </c>
    </row>
    <row r="7" spans="1:29" ht="20.100000000000001" customHeight="1">
      <c r="A7" s="18">
        <v>5</v>
      </c>
      <c r="B7" s="18" t="s">
        <v>43</v>
      </c>
      <c r="C7" s="18" t="s">
        <v>64</v>
      </c>
      <c r="D7" s="18">
        <v>10.4</v>
      </c>
      <c r="E7" s="18">
        <v>0.4209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8">
        <f t="shared" si="0"/>
        <v>0</v>
      </c>
      <c r="AA7" s="16">
        <f t="shared" si="1"/>
        <v>0</v>
      </c>
      <c r="AB7" s="1">
        <f t="shared" si="2"/>
        <v>0</v>
      </c>
      <c r="AC7" s="38">
        <f t="shared" si="3"/>
        <v>0</v>
      </c>
    </row>
    <row r="8" spans="1:29" s="43" customFormat="1" ht="20.100000000000001" customHeight="1">
      <c r="A8" s="41">
        <v>6</v>
      </c>
      <c r="B8" s="41" t="s">
        <v>44</v>
      </c>
      <c r="C8" s="41" t="s">
        <v>65</v>
      </c>
      <c r="D8" s="41">
        <v>12.3</v>
      </c>
      <c r="E8" s="41">
        <v>0.48330000000000001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>
        <f t="shared" si="0"/>
        <v>0</v>
      </c>
      <c r="AA8" s="49">
        <f t="shared" si="1"/>
        <v>0</v>
      </c>
      <c r="AB8" s="41">
        <f t="shared" si="2"/>
        <v>0</v>
      </c>
      <c r="AC8" s="44">
        <f t="shared" si="3"/>
        <v>0</v>
      </c>
    </row>
    <row r="9" spans="1:29" ht="20.100000000000001" customHeight="1">
      <c r="A9" s="18">
        <v>7</v>
      </c>
      <c r="B9" s="18" t="s">
        <v>45</v>
      </c>
      <c r="C9" s="18" t="s">
        <v>66</v>
      </c>
      <c r="D9" s="18">
        <v>13.3</v>
      </c>
      <c r="E9" s="18">
        <v>0.49830000000000002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18">
        <f t="shared" si="0"/>
        <v>0</v>
      </c>
      <c r="AA9" s="16">
        <f t="shared" si="1"/>
        <v>0</v>
      </c>
      <c r="AB9" s="1">
        <f t="shared" si="2"/>
        <v>0</v>
      </c>
      <c r="AC9" s="38">
        <f t="shared" si="3"/>
        <v>0</v>
      </c>
    </row>
    <row r="10" spans="1:29" s="43" customFormat="1" ht="20.100000000000001" customHeight="1">
      <c r="A10" s="41">
        <v>8</v>
      </c>
      <c r="B10" s="41" t="s">
        <v>46</v>
      </c>
      <c r="C10" s="41" t="s">
        <v>67</v>
      </c>
      <c r="D10" s="41">
        <v>14.2</v>
      </c>
      <c r="E10" s="41">
        <v>0.54579999999999995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>
        <f t="shared" si="0"/>
        <v>0</v>
      </c>
      <c r="AA10" s="49">
        <f t="shared" si="1"/>
        <v>0</v>
      </c>
      <c r="AB10" s="41">
        <f t="shared" si="2"/>
        <v>0</v>
      </c>
      <c r="AC10" s="44">
        <f t="shared" si="3"/>
        <v>0</v>
      </c>
    </row>
    <row r="11" spans="1:29" ht="20.100000000000001" customHeight="1">
      <c r="A11" s="18">
        <v>9</v>
      </c>
      <c r="B11" s="18" t="s">
        <v>47</v>
      </c>
      <c r="C11" s="18" t="s">
        <v>68</v>
      </c>
      <c r="D11" s="18">
        <v>15.3</v>
      </c>
      <c r="E11" s="18">
        <v>0.56069999999999998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8">
        <f t="shared" si="0"/>
        <v>0</v>
      </c>
      <c r="AA11" s="16">
        <f t="shared" si="1"/>
        <v>0</v>
      </c>
      <c r="AB11" s="1">
        <f t="shared" si="2"/>
        <v>0</v>
      </c>
      <c r="AC11" s="38">
        <f t="shared" si="3"/>
        <v>0</v>
      </c>
    </row>
    <row r="12" spans="1:29" s="43" customFormat="1" ht="20.100000000000001" customHeight="1">
      <c r="A12" s="41">
        <v>10</v>
      </c>
      <c r="B12" s="41" t="s">
        <v>48</v>
      </c>
      <c r="C12" s="41" t="s">
        <v>69</v>
      </c>
      <c r="D12" s="41">
        <v>16.3</v>
      </c>
      <c r="E12" s="41">
        <v>0.60819999999999996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>
        <f t="shared" si="0"/>
        <v>0</v>
      </c>
      <c r="AA12" s="49">
        <f t="shared" si="1"/>
        <v>0</v>
      </c>
      <c r="AB12" s="41">
        <f t="shared" si="2"/>
        <v>0</v>
      </c>
      <c r="AC12" s="44">
        <f t="shared" si="3"/>
        <v>0</v>
      </c>
    </row>
    <row r="13" spans="1:29" ht="20.100000000000001" customHeight="1">
      <c r="A13" s="18">
        <v>11</v>
      </c>
      <c r="B13" s="18" t="s">
        <v>49</v>
      </c>
      <c r="C13" s="18" t="s">
        <v>70</v>
      </c>
      <c r="D13" s="18">
        <v>17.399999999999999</v>
      </c>
      <c r="E13" s="18">
        <v>0.62319999999999998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8">
        <f t="shared" si="0"/>
        <v>0</v>
      </c>
      <c r="AA13" s="16">
        <f t="shared" si="1"/>
        <v>0</v>
      </c>
      <c r="AB13" s="1">
        <f t="shared" si="2"/>
        <v>0</v>
      </c>
      <c r="AC13" s="38">
        <f t="shared" si="3"/>
        <v>0</v>
      </c>
    </row>
    <row r="14" spans="1:29" s="43" customFormat="1" ht="20.100000000000001" customHeight="1">
      <c r="A14" s="41">
        <v>12</v>
      </c>
      <c r="B14" s="41" t="s">
        <v>50</v>
      </c>
      <c r="C14" s="41" t="s">
        <v>71</v>
      </c>
      <c r="D14" s="41">
        <v>18.399999999999999</v>
      </c>
      <c r="E14" s="41">
        <v>0.67059999999999997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>
        <f t="shared" si="0"/>
        <v>0</v>
      </c>
      <c r="AA14" s="49">
        <f t="shared" si="1"/>
        <v>0</v>
      </c>
      <c r="AB14" s="41">
        <f t="shared" si="2"/>
        <v>0</v>
      </c>
      <c r="AC14" s="44">
        <f t="shared" si="3"/>
        <v>0</v>
      </c>
    </row>
    <row r="15" spans="1:29" ht="20.100000000000001" customHeight="1">
      <c r="A15" s="18">
        <v>13</v>
      </c>
      <c r="B15" s="18" t="s">
        <v>51</v>
      </c>
      <c r="C15" s="18" t="s">
        <v>72</v>
      </c>
      <c r="D15" s="18">
        <v>19.8</v>
      </c>
      <c r="E15" s="18">
        <v>0.6855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8">
        <f t="shared" si="0"/>
        <v>0</v>
      </c>
      <c r="AA15" s="16">
        <f t="shared" si="1"/>
        <v>0</v>
      </c>
      <c r="AB15" s="1">
        <f t="shared" si="2"/>
        <v>0</v>
      </c>
      <c r="AC15" s="38">
        <f t="shared" si="3"/>
        <v>0</v>
      </c>
    </row>
    <row r="16" spans="1:29" s="43" customFormat="1" ht="20.100000000000001" customHeight="1">
      <c r="A16" s="41">
        <v>14</v>
      </c>
      <c r="B16" s="41" t="s">
        <v>52</v>
      </c>
      <c r="C16" s="41" t="s">
        <v>73</v>
      </c>
      <c r="D16" s="41">
        <v>21</v>
      </c>
      <c r="E16" s="41">
        <v>0.73270000000000002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>
        <f t="shared" si="0"/>
        <v>0</v>
      </c>
      <c r="AA16" s="49">
        <f t="shared" si="1"/>
        <v>0</v>
      </c>
      <c r="AB16" s="41">
        <f t="shared" si="2"/>
        <v>0</v>
      </c>
      <c r="AC16" s="44">
        <f t="shared" si="3"/>
        <v>0</v>
      </c>
    </row>
    <row r="17" spans="1:29" ht="20.100000000000001" customHeight="1">
      <c r="A17" s="18">
        <v>15</v>
      </c>
      <c r="B17" s="18" t="s">
        <v>53</v>
      </c>
      <c r="C17" s="18" t="s">
        <v>74</v>
      </c>
      <c r="D17" s="18">
        <v>22.6</v>
      </c>
      <c r="E17" s="18">
        <v>0.75149999999999995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8">
        <f t="shared" si="0"/>
        <v>0</v>
      </c>
      <c r="AA17" s="16">
        <f t="shared" si="1"/>
        <v>0</v>
      </c>
      <c r="AB17" s="1">
        <f t="shared" si="2"/>
        <v>0</v>
      </c>
      <c r="AC17" s="38">
        <f t="shared" si="3"/>
        <v>0</v>
      </c>
    </row>
    <row r="18" spans="1:29" s="43" customFormat="1" ht="20.100000000000001" customHeight="1">
      <c r="A18" s="41">
        <v>16</v>
      </c>
      <c r="B18" s="41" t="s">
        <v>55</v>
      </c>
      <c r="C18" s="41" t="s">
        <v>75</v>
      </c>
      <c r="D18" s="41">
        <v>24</v>
      </c>
      <c r="E18" s="41">
        <v>0.80249999999999999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>
        <f t="shared" si="0"/>
        <v>0</v>
      </c>
      <c r="AA18" s="49">
        <f t="shared" si="1"/>
        <v>0</v>
      </c>
      <c r="AB18" s="41">
        <f t="shared" si="2"/>
        <v>0</v>
      </c>
      <c r="AC18" s="44">
        <f t="shared" si="3"/>
        <v>0</v>
      </c>
    </row>
    <row r="19" spans="1:29" ht="20.100000000000001" customHeight="1">
      <c r="A19" s="18">
        <v>17</v>
      </c>
      <c r="B19" s="18" t="s">
        <v>56</v>
      </c>
      <c r="C19" s="18" t="s">
        <v>76</v>
      </c>
      <c r="D19" s="18">
        <v>25.8</v>
      </c>
      <c r="E19" s="18">
        <v>0.82130000000000003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18">
        <f t="shared" si="0"/>
        <v>0</v>
      </c>
      <c r="AA19" s="16">
        <f t="shared" si="1"/>
        <v>0</v>
      </c>
      <c r="AB19" s="1">
        <f t="shared" si="2"/>
        <v>0</v>
      </c>
      <c r="AC19" s="38">
        <f t="shared" si="3"/>
        <v>0</v>
      </c>
    </row>
    <row r="20" spans="1:29" s="43" customFormat="1" ht="20.100000000000001" customHeight="1">
      <c r="A20" s="41">
        <v>18</v>
      </c>
      <c r="B20" s="41" t="s">
        <v>54</v>
      </c>
      <c r="C20" s="41" t="s">
        <v>77</v>
      </c>
      <c r="D20" s="41">
        <v>27.7</v>
      </c>
      <c r="E20" s="41">
        <v>0.88039999999999996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>
        <f t="shared" si="0"/>
        <v>0</v>
      </c>
      <c r="AA20" s="49">
        <f t="shared" si="1"/>
        <v>0</v>
      </c>
      <c r="AB20" s="41">
        <f t="shared" si="2"/>
        <v>0</v>
      </c>
      <c r="AC20" s="44">
        <f t="shared" si="3"/>
        <v>0</v>
      </c>
    </row>
    <row r="21" spans="1:29" ht="20.100000000000001" customHeight="1">
      <c r="A21" s="18">
        <v>19</v>
      </c>
      <c r="B21" s="18" t="s">
        <v>57</v>
      </c>
      <c r="C21" s="18" t="s">
        <v>78</v>
      </c>
      <c r="D21" s="18">
        <v>31.8</v>
      </c>
      <c r="E21" s="18">
        <v>0.9577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8">
        <f t="shared" si="0"/>
        <v>0</v>
      </c>
      <c r="AA21" s="16">
        <f t="shared" si="1"/>
        <v>0</v>
      </c>
      <c r="AB21" s="1">
        <f t="shared" si="2"/>
        <v>0</v>
      </c>
      <c r="AC21" s="38">
        <f t="shared" si="3"/>
        <v>0</v>
      </c>
    </row>
    <row r="22" spans="1:29" s="43" customFormat="1" ht="20.100000000000001" customHeight="1">
      <c r="A22" s="41">
        <v>20</v>
      </c>
      <c r="B22" s="41" t="s">
        <v>58</v>
      </c>
      <c r="C22" s="41" t="s">
        <v>79</v>
      </c>
      <c r="D22" s="41">
        <v>36.5</v>
      </c>
      <c r="E22" s="41">
        <v>1.0348999999999999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>
        <f t="shared" si="0"/>
        <v>0</v>
      </c>
      <c r="AA22" s="49">
        <f t="shared" si="1"/>
        <v>0</v>
      </c>
      <c r="AB22" s="41">
        <f t="shared" si="2"/>
        <v>0</v>
      </c>
      <c r="AC22" s="44">
        <f t="shared" si="3"/>
        <v>0</v>
      </c>
    </row>
    <row r="23" spans="1:29" ht="20.100000000000001" customHeight="1">
      <c r="A23" s="18">
        <v>21</v>
      </c>
      <c r="B23" s="18" t="s">
        <v>59</v>
      </c>
      <c r="C23" s="18" t="s">
        <v>80</v>
      </c>
      <c r="D23" s="18">
        <v>41.9</v>
      </c>
      <c r="E23" s="18">
        <v>1.1119000000000001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18">
        <f t="shared" si="0"/>
        <v>0</v>
      </c>
      <c r="AA23" s="16">
        <f t="shared" si="1"/>
        <v>0</v>
      </c>
      <c r="AB23" s="1">
        <f t="shared" si="2"/>
        <v>0</v>
      </c>
      <c r="AC23" s="38">
        <f t="shared" si="3"/>
        <v>0</v>
      </c>
    </row>
    <row r="24" spans="1:29" s="43" customFormat="1" ht="20.100000000000001" customHeight="1">
      <c r="A24" s="41">
        <v>22</v>
      </c>
      <c r="B24" s="41" t="s">
        <v>60</v>
      </c>
      <c r="C24" s="41" t="s">
        <v>81</v>
      </c>
      <c r="D24" s="41">
        <v>48.3</v>
      </c>
      <c r="E24" s="41">
        <v>1.2089000000000001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>
        <f t="shared" si="0"/>
        <v>0</v>
      </c>
      <c r="AA24" s="49">
        <f t="shared" si="1"/>
        <v>0</v>
      </c>
      <c r="AB24" s="41">
        <f t="shared" si="2"/>
        <v>0</v>
      </c>
      <c r="AC24" s="44">
        <f t="shared" si="3"/>
        <v>0</v>
      </c>
    </row>
    <row r="25" spans="1:29" ht="20.100000000000001" customHeight="1">
      <c r="C25" s="75" t="s">
        <v>141</v>
      </c>
      <c r="D25" s="75"/>
      <c r="E25" s="75"/>
      <c r="F25" s="45"/>
      <c r="G25" s="4">
        <f>SUM(G3:G24)</f>
        <v>0</v>
      </c>
      <c r="I25" s="4">
        <f>SUM(I3:I24)</f>
        <v>0</v>
      </c>
      <c r="K25" s="4">
        <f>SUM(K3:K24)</f>
        <v>0</v>
      </c>
      <c r="M25" s="4">
        <f>SUM(M3:M24)</f>
        <v>0</v>
      </c>
      <c r="O25" s="4">
        <f>SUM(O3:O24)</f>
        <v>0</v>
      </c>
      <c r="Q25" s="4">
        <f>SUM(Q3:Q24)</f>
        <v>0</v>
      </c>
      <c r="S25" s="4">
        <f>SUM(S3:S24)</f>
        <v>0</v>
      </c>
      <c r="U25" s="4">
        <f>SUM(U3:U24)</f>
        <v>0</v>
      </c>
      <c r="W25" s="4">
        <f>SUM(W3:W24)</f>
        <v>0</v>
      </c>
      <c r="Y25" s="4">
        <f>SUM(Y3:Y24)</f>
        <v>0</v>
      </c>
      <c r="Z25" s="32">
        <f t="shared" ref="Z25:AA25" si="4">SUM(Z3:Z24)</f>
        <v>0</v>
      </c>
      <c r="AA25" s="32">
        <f t="shared" si="4"/>
        <v>0</v>
      </c>
    </row>
    <row r="26" spans="1:29" ht="20.100000000000001" customHeight="1">
      <c r="F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2">
        <f>SUM(G25,I25,K25,M25,O25,Q25,S25,U25,W25,Y25)</f>
        <v>0</v>
      </c>
    </row>
  </sheetData>
  <mergeCells count="2">
    <mergeCell ref="C25:E25"/>
    <mergeCell ref="A1:AC1"/>
  </mergeCell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27"/>
  <sheetViews>
    <sheetView workbookViewId="0">
      <selection activeCell="N10" sqref="N10"/>
    </sheetView>
  </sheetViews>
  <sheetFormatPr defaultColWidth="8.625" defaultRowHeight="20.100000000000001" customHeight="1"/>
  <cols>
    <col min="1" max="1" width="3.625" style="4" customWidth="1"/>
    <col min="2" max="2" width="4.625" style="4" customWidth="1"/>
    <col min="3" max="3" width="10.625" style="4" customWidth="1"/>
    <col min="4" max="6" width="6.625" style="4" customWidth="1"/>
    <col min="7" max="7" width="3.625" style="4" customWidth="1"/>
    <col min="8" max="8" width="6.625" style="4" customWidth="1"/>
    <col min="9" max="9" width="3.625" style="4" customWidth="1"/>
    <col min="10" max="10" width="6.625" style="4" customWidth="1"/>
    <col min="11" max="11" width="3.625" style="4" customWidth="1"/>
    <col min="12" max="12" width="6.625" style="4" customWidth="1"/>
    <col min="13" max="13" width="3.625" style="4" customWidth="1"/>
    <col min="14" max="14" width="6.625" style="4" customWidth="1"/>
    <col min="15" max="15" width="3.625" style="4" customWidth="1"/>
    <col min="16" max="16" width="6.625" style="4" customWidth="1"/>
    <col min="17" max="17" width="3.625" style="4" customWidth="1"/>
    <col min="18" max="18" width="6.625" style="4" customWidth="1"/>
    <col min="19" max="19" width="3.625" style="4" customWidth="1"/>
    <col min="20" max="20" width="6.625" style="4" customWidth="1"/>
    <col min="21" max="21" width="3.625" style="4" customWidth="1"/>
    <col min="22" max="22" width="6.625" style="4" customWidth="1"/>
    <col min="23" max="23" width="3.625" style="4" customWidth="1"/>
    <col min="24" max="24" width="6.625" style="4" customWidth="1"/>
    <col min="25" max="25" width="3.625" style="4" customWidth="1"/>
    <col min="26" max="26" width="8.625" style="4" customWidth="1"/>
    <col min="27" max="27" width="8.625" style="17" customWidth="1"/>
    <col min="28" max="29" width="5.625" style="4" customWidth="1"/>
    <col min="30" max="16384" width="8.625" style="2"/>
  </cols>
  <sheetData>
    <row r="1" spans="1:29" ht="30" customHeight="1">
      <c r="A1" s="68" t="s">
        <v>16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2"/>
      <c r="AC1" s="2"/>
    </row>
    <row r="2" spans="1:29" ht="50.1" customHeight="1">
      <c r="A2" s="14" t="s">
        <v>1</v>
      </c>
      <c r="B2" s="14" t="s">
        <v>10</v>
      </c>
      <c r="C2" s="14" t="s">
        <v>35</v>
      </c>
      <c r="D2" s="14" t="s">
        <v>36</v>
      </c>
      <c r="E2" s="14" t="s">
        <v>37</v>
      </c>
      <c r="F2" s="14" t="s">
        <v>150</v>
      </c>
      <c r="G2" s="14" t="s">
        <v>151</v>
      </c>
      <c r="H2" s="14" t="s">
        <v>150</v>
      </c>
      <c r="I2" s="14" t="s">
        <v>151</v>
      </c>
      <c r="J2" s="14" t="s">
        <v>150</v>
      </c>
      <c r="K2" s="14" t="s">
        <v>151</v>
      </c>
      <c r="L2" s="14" t="s">
        <v>150</v>
      </c>
      <c r="M2" s="14" t="s">
        <v>151</v>
      </c>
      <c r="N2" s="14" t="s">
        <v>150</v>
      </c>
      <c r="O2" s="14" t="s">
        <v>151</v>
      </c>
      <c r="P2" s="14" t="s">
        <v>150</v>
      </c>
      <c r="Q2" s="14" t="s">
        <v>151</v>
      </c>
      <c r="R2" s="14" t="s">
        <v>150</v>
      </c>
      <c r="S2" s="14" t="s">
        <v>151</v>
      </c>
      <c r="T2" s="14" t="s">
        <v>150</v>
      </c>
      <c r="U2" s="14" t="s">
        <v>151</v>
      </c>
      <c r="V2" s="14" t="s">
        <v>150</v>
      </c>
      <c r="W2" s="14" t="s">
        <v>151</v>
      </c>
      <c r="X2" s="14" t="s">
        <v>150</v>
      </c>
      <c r="Y2" s="14" t="s">
        <v>151</v>
      </c>
      <c r="Z2" s="14" t="s">
        <v>154</v>
      </c>
      <c r="AA2" s="15" t="s">
        <v>157</v>
      </c>
      <c r="AB2" s="14" t="s">
        <v>153</v>
      </c>
      <c r="AC2" s="14" t="s">
        <v>152</v>
      </c>
    </row>
    <row r="3" spans="1:29" ht="20.100000000000001" customHeight="1">
      <c r="A3" s="18">
        <v>1</v>
      </c>
      <c r="B3" s="18" t="s">
        <v>82</v>
      </c>
      <c r="C3" s="18" t="s">
        <v>105</v>
      </c>
      <c r="D3" s="18">
        <v>9.4600000000000009</v>
      </c>
      <c r="E3" s="18">
        <v>0.38350000000000001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8">
        <f>(F3*G3+H3*I3+J3*K3+L3*M3+N3*O3+P3*Q3+R3*S3+T3*U3+V3*W3+X3*Y3)*D3/1000</f>
        <v>0</v>
      </c>
      <c r="AA3" s="47">
        <f>(F3*G3+H3*I3+J3*K3+L3*M3+N3*O3+P3*Q3+R3*S3+T3*U3+V3*W3+X3*Y3)*E3/1000</f>
        <v>0</v>
      </c>
      <c r="AB3" s="1">
        <f>(F3*G3+H3*I3+J3*K3+L3*M3+N3*O3+P3*Q3+R3*S3+T3*U3+V3*W3+X3*Y3)/1000</f>
        <v>0</v>
      </c>
      <c r="AC3" s="38">
        <f>AB3/6</f>
        <v>0</v>
      </c>
    </row>
    <row r="4" spans="1:29" s="43" customFormat="1" ht="20.100000000000001" customHeight="1">
      <c r="A4" s="41">
        <v>2</v>
      </c>
      <c r="B4" s="41" t="s">
        <v>83</v>
      </c>
      <c r="C4" s="41" t="s">
        <v>106</v>
      </c>
      <c r="D4" s="41">
        <v>11.5</v>
      </c>
      <c r="E4" s="41">
        <v>0.45689999999999997</v>
      </c>
      <c r="F4" s="41">
        <v>6000</v>
      </c>
      <c r="G4" s="41">
        <v>5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>
        <f t="shared" ref="Z4:Z24" si="0">(F4*G4+H4*I4+J4*K4+L4*M4+N4*O4+P4*Q4+R4*S4+T4*U4+V4*W4+X4*Y4)*D4/1000</f>
        <v>345</v>
      </c>
      <c r="AA4" s="42">
        <f t="shared" ref="AA4:AA24" si="1">(F4*G4+H4*I4+J4*K4+L4*M4+N4*O4+P4*Q4+R4*S4+T4*U4+V4*W4+X4*Y4)*E4/1000</f>
        <v>13.707000000000001</v>
      </c>
      <c r="AB4" s="41">
        <f t="shared" ref="AB4:AB24" si="2">(F4*G4+H4*I4+J4*K4+L4*M4+N4*O4+P4*Q4+R4*S4+T4*U4+V4*W4+X4*Y4)/1000</f>
        <v>30</v>
      </c>
      <c r="AC4" s="38">
        <f>AB4/6</f>
        <v>5</v>
      </c>
    </row>
    <row r="5" spans="1:29" ht="20.100000000000001" customHeight="1">
      <c r="A5" s="18">
        <v>3</v>
      </c>
      <c r="B5" s="18" t="s">
        <v>84</v>
      </c>
      <c r="C5" s="18" t="s">
        <v>107</v>
      </c>
      <c r="D5" s="18">
        <v>13.7</v>
      </c>
      <c r="E5" s="18">
        <v>0.53049999999999997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18">
        <f t="shared" si="0"/>
        <v>0</v>
      </c>
      <c r="AA5" s="47">
        <f t="shared" si="1"/>
        <v>0</v>
      </c>
      <c r="AB5" s="1">
        <f t="shared" si="2"/>
        <v>0</v>
      </c>
      <c r="AC5" s="38">
        <f t="shared" ref="AC5:AC25" si="3">AB5/6</f>
        <v>0</v>
      </c>
    </row>
    <row r="6" spans="1:29" s="43" customFormat="1" ht="20.100000000000001" customHeight="1">
      <c r="A6" s="41">
        <v>4</v>
      </c>
      <c r="B6" s="41" t="s">
        <v>85</v>
      </c>
      <c r="C6" s="41" t="s">
        <v>108</v>
      </c>
      <c r="D6" s="41">
        <v>15.9</v>
      </c>
      <c r="E6" s="41">
        <v>0.60009999999999997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>
        <f t="shared" si="0"/>
        <v>0</v>
      </c>
      <c r="AA6" s="42">
        <f t="shared" si="1"/>
        <v>0</v>
      </c>
      <c r="AB6" s="41">
        <f t="shared" si="2"/>
        <v>0</v>
      </c>
      <c r="AC6" s="44">
        <f t="shared" si="3"/>
        <v>0</v>
      </c>
    </row>
    <row r="7" spans="1:29" ht="20.100000000000001" customHeight="1">
      <c r="A7" s="18">
        <v>5</v>
      </c>
      <c r="B7" s="18" t="s">
        <v>86</v>
      </c>
      <c r="C7" s="18" t="s">
        <v>110</v>
      </c>
      <c r="D7" s="18">
        <v>18.399999999999999</v>
      </c>
      <c r="E7" s="18">
        <v>0.67349999999999999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8">
        <f t="shared" si="0"/>
        <v>0</v>
      </c>
      <c r="AA7" s="47">
        <f t="shared" si="1"/>
        <v>0</v>
      </c>
      <c r="AB7" s="1">
        <f t="shared" si="2"/>
        <v>0</v>
      </c>
      <c r="AC7" s="38">
        <f t="shared" si="3"/>
        <v>0</v>
      </c>
    </row>
    <row r="8" spans="1:29" s="43" customFormat="1" ht="20.100000000000001" customHeight="1">
      <c r="A8" s="41">
        <v>6</v>
      </c>
      <c r="B8" s="41" t="s">
        <v>87</v>
      </c>
      <c r="C8" s="41" t="s">
        <v>109</v>
      </c>
      <c r="D8" s="41">
        <v>19.899999999999999</v>
      </c>
      <c r="E8" s="41">
        <v>0.71189999999999998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>
        <f t="shared" si="0"/>
        <v>0</v>
      </c>
      <c r="AA8" s="42">
        <f t="shared" si="1"/>
        <v>0</v>
      </c>
      <c r="AB8" s="41">
        <f t="shared" si="2"/>
        <v>0</v>
      </c>
      <c r="AC8" s="44">
        <f t="shared" si="3"/>
        <v>0</v>
      </c>
    </row>
    <row r="9" spans="1:29" ht="20.100000000000001" customHeight="1">
      <c r="A9" s="18">
        <v>7</v>
      </c>
      <c r="B9" s="18" t="s">
        <v>88</v>
      </c>
      <c r="C9" s="18" t="s">
        <v>111</v>
      </c>
      <c r="D9" s="18">
        <v>21</v>
      </c>
      <c r="E9" s="18">
        <v>0.75080000000000002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18">
        <f t="shared" si="0"/>
        <v>0</v>
      </c>
      <c r="AA9" s="47">
        <f t="shared" si="1"/>
        <v>0</v>
      </c>
      <c r="AB9" s="1">
        <f t="shared" si="2"/>
        <v>0</v>
      </c>
      <c r="AC9" s="38">
        <f t="shared" si="3"/>
        <v>0</v>
      </c>
    </row>
    <row r="10" spans="1:29" s="43" customFormat="1" ht="20.100000000000001" customHeight="1">
      <c r="A10" s="41">
        <v>8</v>
      </c>
      <c r="B10" s="41" t="s">
        <v>89</v>
      </c>
      <c r="C10" s="41" t="s">
        <v>112</v>
      </c>
      <c r="D10" s="41">
        <v>22.7</v>
      </c>
      <c r="E10" s="41">
        <v>0.78920000000000001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>
        <f t="shared" si="0"/>
        <v>0</v>
      </c>
      <c r="AA10" s="42">
        <f t="shared" si="1"/>
        <v>0</v>
      </c>
      <c r="AB10" s="41">
        <f t="shared" si="2"/>
        <v>0</v>
      </c>
      <c r="AC10" s="44">
        <f t="shared" si="3"/>
        <v>0</v>
      </c>
    </row>
    <row r="11" spans="1:29" ht="20.100000000000001" customHeight="1">
      <c r="A11" s="18">
        <v>9</v>
      </c>
      <c r="B11" s="18" t="s">
        <v>90</v>
      </c>
      <c r="C11" s="18" t="s">
        <v>113</v>
      </c>
      <c r="D11" s="18">
        <v>24</v>
      </c>
      <c r="E11" s="18">
        <v>0.82799999999999996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8">
        <f t="shared" si="0"/>
        <v>0</v>
      </c>
      <c r="AA11" s="47">
        <f t="shared" si="1"/>
        <v>0</v>
      </c>
      <c r="AB11" s="1">
        <f t="shared" si="2"/>
        <v>0</v>
      </c>
      <c r="AC11" s="38">
        <f t="shared" si="3"/>
        <v>0</v>
      </c>
    </row>
    <row r="12" spans="1:29" s="43" customFormat="1" ht="20.100000000000001" customHeight="1">
      <c r="A12" s="41">
        <v>10</v>
      </c>
      <c r="B12" s="41" t="s">
        <v>91</v>
      </c>
      <c r="C12" s="41" t="s">
        <v>114</v>
      </c>
      <c r="D12" s="41">
        <v>25.8</v>
      </c>
      <c r="E12" s="41">
        <v>0.86629999999999996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>
        <f t="shared" si="0"/>
        <v>0</v>
      </c>
      <c r="AA12" s="42">
        <f t="shared" si="1"/>
        <v>0</v>
      </c>
      <c r="AB12" s="41">
        <f t="shared" si="2"/>
        <v>0</v>
      </c>
      <c r="AC12" s="44">
        <f t="shared" si="3"/>
        <v>0</v>
      </c>
    </row>
    <row r="13" spans="1:29" ht="20.100000000000001" customHeight="1">
      <c r="A13" s="18">
        <v>11</v>
      </c>
      <c r="B13" s="18" t="s">
        <v>92</v>
      </c>
      <c r="C13" s="18" t="s">
        <v>115</v>
      </c>
      <c r="D13" s="18">
        <v>27.3</v>
      </c>
      <c r="E13" s="18">
        <v>0.88500000000000001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8">
        <f t="shared" si="0"/>
        <v>0</v>
      </c>
      <c r="AA13" s="47">
        <f t="shared" si="1"/>
        <v>0</v>
      </c>
      <c r="AB13" s="1">
        <f t="shared" si="2"/>
        <v>0</v>
      </c>
      <c r="AC13" s="38">
        <f t="shared" si="3"/>
        <v>0</v>
      </c>
    </row>
    <row r="14" spans="1:29" s="43" customFormat="1" ht="20.100000000000001" customHeight="1">
      <c r="A14" s="41">
        <v>12</v>
      </c>
      <c r="B14" s="41" t="s">
        <v>93</v>
      </c>
      <c r="C14" s="41" t="s">
        <v>116</v>
      </c>
      <c r="D14" s="41">
        <v>29.4</v>
      </c>
      <c r="E14" s="41">
        <v>0.92320000000000002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>
        <f t="shared" si="0"/>
        <v>0</v>
      </c>
      <c r="AA14" s="42">
        <f t="shared" si="1"/>
        <v>0</v>
      </c>
      <c r="AB14" s="41">
        <f t="shared" si="2"/>
        <v>0</v>
      </c>
      <c r="AC14" s="44">
        <f t="shared" si="3"/>
        <v>0</v>
      </c>
    </row>
    <row r="15" spans="1:29" ht="20.100000000000001" customHeight="1">
      <c r="A15" s="18">
        <v>13</v>
      </c>
      <c r="B15" s="18" t="s">
        <v>94</v>
      </c>
      <c r="C15" s="18" t="s">
        <v>117</v>
      </c>
      <c r="D15" s="18">
        <v>31.5</v>
      </c>
      <c r="E15" s="18">
        <v>0.98180000000000001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8">
        <f t="shared" si="0"/>
        <v>0</v>
      </c>
      <c r="AA15" s="47">
        <f t="shared" si="1"/>
        <v>0</v>
      </c>
      <c r="AB15" s="1">
        <f t="shared" si="2"/>
        <v>0</v>
      </c>
      <c r="AC15" s="38">
        <f t="shared" si="3"/>
        <v>0</v>
      </c>
    </row>
    <row r="16" spans="1:29" s="43" customFormat="1" ht="20.100000000000001" customHeight="1">
      <c r="A16" s="41">
        <v>14</v>
      </c>
      <c r="B16" s="41" t="s">
        <v>95</v>
      </c>
      <c r="C16" s="41" t="s">
        <v>118</v>
      </c>
      <c r="D16" s="41">
        <v>33.9</v>
      </c>
      <c r="E16" s="41">
        <v>1.0198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>
        <f t="shared" si="0"/>
        <v>0</v>
      </c>
      <c r="AA16" s="42">
        <f t="shared" si="1"/>
        <v>0</v>
      </c>
      <c r="AB16" s="41">
        <f t="shared" si="2"/>
        <v>0</v>
      </c>
      <c r="AC16" s="44">
        <f t="shared" si="3"/>
        <v>0</v>
      </c>
    </row>
    <row r="17" spans="1:29" ht="20.100000000000001" customHeight="1">
      <c r="A17" s="18">
        <v>15</v>
      </c>
      <c r="B17" s="18" t="s">
        <v>96</v>
      </c>
      <c r="C17" s="18" t="s">
        <v>119</v>
      </c>
      <c r="D17" s="18">
        <v>36.5</v>
      </c>
      <c r="E17" s="18">
        <v>1.0774999999999999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8">
        <f t="shared" si="0"/>
        <v>0</v>
      </c>
      <c r="AA17" s="47">
        <f t="shared" si="1"/>
        <v>0</v>
      </c>
      <c r="AB17" s="1">
        <f t="shared" si="2"/>
        <v>0</v>
      </c>
      <c r="AC17" s="38">
        <f t="shared" si="3"/>
        <v>0</v>
      </c>
    </row>
    <row r="18" spans="1:29" s="43" customFormat="1" ht="20.100000000000001" customHeight="1">
      <c r="A18" s="41">
        <v>16</v>
      </c>
      <c r="B18" s="41" t="s">
        <v>97</v>
      </c>
      <c r="C18" s="41" t="s">
        <v>120</v>
      </c>
      <c r="D18" s="41">
        <v>39.200000000000003</v>
      </c>
      <c r="E18" s="41">
        <v>1.1153999999999999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>
        <f t="shared" si="0"/>
        <v>0</v>
      </c>
      <c r="AA18" s="42">
        <f t="shared" si="1"/>
        <v>0</v>
      </c>
      <c r="AB18" s="41">
        <f t="shared" si="2"/>
        <v>0</v>
      </c>
      <c r="AC18" s="44">
        <f t="shared" si="3"/>
        <v>0</v>
      </c>
    </row>
    <row r="19" spans="1:29" ht="20.100000000000001" customHeight="1">
      <c r="A19" s="18">
        <v>17</v>
      </c>
      <c r="B19" s="18" t="s">
        <v>98</v>
      </c>
      <c r="C19" s="18" t="s">
        <v>121</v>
      </c>
      <c r="D19" s="18">
        <v>42.2</v>
      </c>
      <c r="E19" s="18">
        <v>1.153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18">
        <f t="shared" si="0"/>
        <v>0</v>
      </c>
      <c r="AA19" s="47">
        <f t="shared" si="1"/>
        <v>0</v>
      </c>
      <c r="AB19" s="1">
        <f t="shared" si="2"/>
        <v>0</v>
      </c>
      <c r="AC19" s="38">
        <f t="shared" si="3"/>
        <v>0</v>
      </c>
    </row>
    <row r="20" spans="1:29" s="43" customFormat="1" ht="20.100000000000001" customHeight="1">
      <c r="A20" s="41">
        <v>18</v>
      </c>
      <c r="B20" s="41" t="s">
        <v>99</v>
      </c>
      <c r="C20" s="41" t="s">
        <v>122</v>
      </c>
      <c r="D20" s="41">
        <v>48.6</v>
      </c>
      <c r="E20" s="41">
        <v>1.2282999999999999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>
        <f t="shared" si="0"/>
        <v>0</v>
      </c>
      <c r="AA20" s="42">
        <f t="shared" si="1"/>
        <v>0</v>
      </c>
      <c r="AB20" s="41">
        <f t="shared" si="2"/>
        <v>0</v>
      </c>
      <c r="AC20" s="44">
        <f t="shared" si="3"/>
        <v>0</v>
      </c>
    </row>
    <row r="21" spans="1:29" ht="20.100000000000001" customHeight="1">
      <c r="A21" s="18">
        <v>19</v>
      </c>
      <c r="B21" s="18" t="s">
        <v>100</v>
      </c>
      <c r="C21" s="18" t="s">
        <v>123</v>
      </c>
      <c r="D21" s="18">
        <v>57</v>
      </c>
      <c r="E21" s="18">
        <v>1.343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8">
        <f t="shared" si="0"/>
        <v>0</v>
      </c>
      <c r="AA21" s="47">
        <f t="shared" si="1"/>
        <v>0</v>
      </c>
      <c r="AB21" s="1">
        <f t="shared" si="2"/>
        <v>0</v>
      </c>
      <c r="AC21" s="38">
        <f t="shared" si="3"/>
        <v>0</v>
      </c>
    </row>
    <row r="22" spans="1:29" s="43" customFormat="1" ht="20.100000000000001" customHeight="1">
      <c r="A22" s="41">
        <v>20</v>
      </c>
      <c r="B22" s="41" t="s">
        <v>101</v>
      </c>
      <c r="C22" s="41" t="s">
        <v>124</v>
      </c>
      <c r="D22" s="41">
        <v>66.5</v>
      </c>
      <c r="E22" s="41">
        <v>1.4578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>
        <f t="shared" si="0"/>
        <v>0</v>
      </c>
      <c r="AA22" s="42">
        <f t="shared" si="1"/>
        <v>0</v>
      </c>
      <c r="AB22" s="41">
        <f t="shared" si="2"/>
        <v>0</v>
      </c>
      <c r="AC22" s="44">
        <f t="shared" si="3"/>
        <v>0</v>
      </c>
    </row>
    <row r="23" spans="1:29" ht="20.100000000000001" customHeight="1">
      <c r="A23" s="18">
        <v>21</v>
      </c>
      <c r="B23" s="18" t="s">
        <v>102</v>
      </c>
      <c r="C23" s="18" t="s">
        <v>125</v>
      </c>
      <c r="D23" s="18">
        <v>78.5</v>
      </c>
      <c r="E23" s="18">
        <v>1.5916999999999999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18">
        <f t="shared" si="0"/>
        <v>0</v>
      </c>
      <c r="AA23" s="47">
        <f t="shared" si="1"/>
        <v>0</v>
      </c>
      <c r="AB23" s="1">
        <f t="shared" si="2"/>
        <v>0</v>
      </c>
      <c r="AC23" s="38">
        <f t="shared" si="3"/>
        <v>0</v>
      </c>
    </row>
    <row r="24" spans="1:29" s="43" customFormat="1" ht="20.100000000000001" customHeight="1">
      <c r="A24" s="41">
        <v>22</v>
      </c>
      <c r="B24" s="41" t="s">
        <v>103</v>
      </c>
      <c r="C24" s="41" t="s">
        <v>126</v>
      </c>
      <c r="D24" s="41">
        <v>92.6</v>
      </c>
      <c r="E24" s="41">
        <v>1.7251000000000001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>
        <f t="shared" si="0"/>
        <v>0</v>
      </c>
      <c r="AA24" s="42">
        <f t="shared" si="1"/>
        <v>0</v>
      </c>
      <c r="AB24" s="41">
        <f t="shared" si="2"/>
        <v>0</v>
      </c>
      <c r="AC24" s="44">
        <f t="shared" si="3"/>
        <v>0</v>
      </c>
    </row>
    <row r="25" spans="1:29" ht="20.100000000000001" customHeight="1">
      <c r="A25" s="18">
        <v>23</v>
      </c>
      <c r="B25" s="18" t="s">
        <v>104</v>
      </c>
      <c r="C25" s="18" t="s">
        <v>127</v>
      </c>
      <c r="D25" s="18">
        <v>108</v>
      </c>
      <c r="E25" s="18">
        <v>1.8571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18">
        <f t="shared" ref="Z25" si="4">(F25*G25+H25*I25+J25*K25+L25*M25+N25*O25+P25*Q25+R25*S25+T25*U25+V25*W25+X25*Y25)*D25/1000</f>
        <v>0</v>
      </c>
      <c r="AA25" s="47">
        <f t="shared" ref="AA25" si="5">(F25*G25+H25*I25+J25*K25+L25*M25+N25*O25+P25*Q25+R25*S25+T25*U25+V25*W25+X25*Y25)*E25/1000</f>
        <v>0</v>
      </c>
      <c r="AB25" s="1">
        <f t="shared" ref="AB25" si="6">(F25*G25+H25*I25+J25*K25+L25*M25+N25*O25+P25*Q25+R25*S25+T25*U25+V25*W25+X25*Y25)/1000</f>
        <v>0</v>
      </c>
      <c r="AC25" s="38">
        <f t="shared" si="3"/>
        <v>0</v>
      </c>
    </row>
    <row r="26" spans="1:29" ht="20.100000000000001" customHeight="1">
      <c r="A26" s="75" t="s">
        <v>141</v>
      </c>
      <c r="B26" s="75"/>
      <c r="C26" s="75"/>
      <c r="D26" s="75"/>
      <c r="E26" s="75"/>
      <c r="F26" s="45"/>
      <c r="G26" s="4">
        <f>SUM(G3:G24)</f>
        <v>5</v>
      </c>
      <c r="I26" s="4">
        <f>SUM(I3:I24)</f>
        <v>0</v>
      </c>
      <c r="K26" s="4">
        <f>SUM(K3:K24)</f>
        <v>0</v>
      </c>
      <c r="M26" s="4">
        <f>SUM(M3:M24)</f>
        <v>0</v>
      </c>
      <c r="O26" s="4">
        <f>SUM(O3:O24)</f>
        <v>0</v>
      </c>
      <c r="Q26" s="4">
        <f>SUM(Q3:Q24)</f>
        <v>0</v>
      </c>
      <c r="S26" s="4">
        <f>SUM(S3:S24)</f>
        <v>0</v>
      </c>
      <c r="U26" s="4">
        <f>SUM(U3:U24)</f>
        <v>0</v>
      </c>
      <c r="W26" s="4">
        <f>SUM(W3:W24)</f>
        <v>0</v>
      </c>
      <c r="Y26" s="4">
        <f>SUM(Y3:Y24)</f>
        <v>0</v>
      </c>
      <c r="Z26" s="32">
        <f>SUM(Z3:Z24)</f>
        <v>345</v>
      </c>
      <c r="AA26" s="46">
        <f>SUM(AA3:AA24)</f>
        <v>13.707000000000001</v>
      </c>
    </row>
    <row r="27" spans="1:29" ht="20.100000000000001" customHeight="1">
      <c r="F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2">
        <f>SUM(G26,I26,K26,M26,O26,Q26,S26,U26,W26,Y26)</f>
        <v>5</v>
      </c>
    </row>
  </sheetData>
  <mergeCells count="2">
    <mergeCell ref="A1:AA1"/>
    <mergeCell ref="A26:E26"/>
  </mergeCells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C13" sqref="C13"/>
    </sheetView>
  </sheetViews>
  <sheetFormatPr defaultRowHeight="20.100000000000001" customHeight="1"/>
  <cols>
    <col min="1" max="1" width="4.25" style="54" bestFit="1" customWidth="1"/>
    <col min="2" max="2" width="19" style="54" customWidth="1"/>
    <col min="3" max="3" width="25.875" style="54" customWidth="1"/>
    <col min="4" max="4" width="28.125" style="54" bestFit="1" customWidth="1"/>
    <col min="5" max="5" width="38.5" style="58" customWidth="1"/>
    <col min="6" max="6" width="28" style="54" customWidth="1"/>
    <col min="7" max="7" width="34.375" style="54" bestFit="1" customWidth="1"/>
    <col min="8" max="16384" width="9" style="54"/>
  </cols>
  <sheetData>
    <row r="1" spans="1:7" s="55" customFormat="1" ht="15.75">
      <c r="A1" s="55" t="s">
        <v>158</v>
      </c>
      <c r="B1" s="55" t="s">
        <v>159</v>
      </c>
      <c r="C1" s="55" t="s">
        <v>160</v>
      </c>
      <c r="D1" s="56" t="s">
        <v>161</v>
      </c>
      <c r="E1" s="57" t="s">
        <v>162</v>
      </c>
      <c r="F1" s="55" t="s">
        <v>220</v>
      </c>
      <c r="G1" s="55" t="s">
        <v>222</v>
      </c>
    </row>
    <row r="2" spans="1:7" ht="15.75">
      <c r="A2" s="54">
        <v>1</v>
      </c>
      <c r="B2" s="54" t="s">
        <v>163</v>
      </c>
      <c r="C2" s="54" t="s">
        <v>164</v>
      </c>
      <c r="D2" s="54" t="s">
        <v>165</v>
      </c>
      <c r="E2" s="58" t="s">
        <v>203</v>
      </c>
    </row>
    <row r="3" spans="1:7" ht="20.100000000000001" customHeight="1">
      <c r="A3" s="54">
        <v>2</v>
      </c>
      <c r="B3" s="54" t="s">
        <v>166</v>
      </c>
      <c r="C3" s="54" t="s">
        <v>167</v>
      </c>
      <c r="D3" s="54" t="s">
        <v>168</v>
      </c>
      <c r="E3" s="58" t="s">
        <v>169</v>
      </c>
    </row>
    <row r="4" spans="1:7" ht="20.100000000000001" customHeight="1">
      <c r="A4" s="54">
        <v>3</v>
      </c>
      <c r="B4" s="54" t="s">
        <v>170</v>
      </c>
      <c r="C4" s="54" t="s">
        <v>171</v>
      </c>
      <c r="D4" s="54" t="s">
        <v>172</v>
      </c>
      <c r="E4" s="58" t="s">
        <v>173</v>
      </c>
    </row>
    <row r="5" spans="1:7" ht="20.100000000000001" customHeight="1">
      <c r="A5" s="54">
        <v>4</v>
      </c>
      <c r="B5" s="54" t="s">
        <v>174</v>
      </c>
      <c r="C5" s="54" t="s">
        <v>175</v>
      </c>
      <c r="D5" s="54" t="s">
        <v>176</v>
      </c>
      <c r="E5" s="58" t="s">
        <v>177</v>
      </c>
    </row>
    <row r="6" spans="1:7" ht="20.100000000000001" customHeight="1">
      <c r="A6" s="54">
        <v>5</v>
      </c>
      <c r="B6" s="54" t="s">
        <v>178</v>
      </c>
      <c r="C6" s="54" t="s">
        <v>179</v>
      </c>
      <c r="D6" s="54" t="s">
        <v>180</v>
      </c>
      <c r="E6" s="58" t="s">
        <v>181</v>
      </c>
    </row>
    <row r="7" spans="1:7" ht="20.100000000000001" customHeight="1">
      <c r="A7" s="54">
        <v>6</v>
      </c>
      <c r="B7" s="54" t="s">
        <v>182</v>
      </c>
      <c r="C7" s="54" t="s">
        <v>183</v>
      </c>
      <c r="D7" s="54" t="s">
        <v>184</v>
      </c>
      <c r="E7" s="58" t="s">
        <v>185</v>
      </c>
    </row>
    <row r="8" spans="1:7" ht="20.100000000000001" customHeight="1">
      <c r="A8" s="54">
        <v>7</v>
      </c>
      <c r="B8" s="54" t="s">
        <v>186</v>
      </c>
      <c r="C8" s="54" t="s">
        <v>183</v>
      </c>
      <c r="D8" s="54" t="s">
        <v>187</v>
      </c>
      <c r="E8" s="58" t="s">
        <v>188</v>
      </c>
    </row>
    <row r="9" spans="1:7" ht="20.100000000000001" customHeight="1">
      <c r="A9" s="54">
        <v>8</v>
      </c>
      <c r="B9" s="54" t="s">
        <v>189</v>
      </c>
      <c r="C9" s="54" t="s">
        <v>190</v>
      </c>
      <c r="D9" s="54" t="s">
        <v>191</v>
      </c>
      <c r="E9" s="58" t="s">
        <v>192</v>
      </c>
    </row>
    <row r="10" spans="1:7" ht="20.100000000000001" customHeight="1">
      <c r="A10" s="54">
        <v>9</v>
      </c>
      <c r="B10" s="54" t="s">
        <v>193</v>
      </c>
      <c r="C10" s="54" t="s">
        <v>194</v>
      </c>
      <c r="D10" s="54" t="s">
        <v>195</v>
      </c>
      <c r="E10" s="58" t="s">
        <v>205</v>
      </c>
      <c r="F10" s="59" t="s">
        <v>221</v>
      </c>
      <c r="G10" s="60" t="s">
        <v>223</v>
      </c>
    </row>
    <row r="11" spans="1:7" ht="20.100000000000001" customHeight="1">
      <c r="A11" s="54">
        <v>10</v>
      </c>
      <c r="B11" s="54" t="s">
        <v>196</v>
      </c>
      <c r="C11" s="54" t="s">
        <v>197</v>
      </c>
      <c r="D11" s="54" t="s">
        <v>198</v>
      </c>
      <c r="E11" s="58" t="s">
        <v>199</v>
      </c>
    </row>
    <row r="12" spans="1:7" ht="20.100000000000001" customHeight="1">
      <c r="A12" s="54">
        <v>11</v>
      </c>
      <c r="B12" s="54" t="s">
        <v>200</v>
      </c>
      <c r="C12" s="54" t="s">
        <v>201</v>
      </c>
      <c r="D12" s="54" t="s">
        <v>202</v>
      </c>
      <c r="E12" s="58" t="s">
        <v>204</v>
      </c>
    </row>
    <row r="13" spans="1:7" ht="20.100000000000001" customHeight="1">
      <c r="A13" s="54">
        <v>12</v>
      </c>
      <c r="B13" s="54" t="s">
        <v>206</v>
      </c>
      <c r="C13" s="54" t="s">
        <v>207</v>
      </c>
      <c r="D13" s="54" t="s">
        <v>208</v>
      </c>
      <c r="E13" s="58" t="s">
        <v>209</v>
      </c>
    </row>
    <row r="14" spans="1:7" ht="20.100000000000001" customHeight="1">
      <c r="A14" s="54">
        <v>13</v>
      </c>
      <c r="B14" s="54" t="s">
        <v>210</v>
      </c>
      <c r="C14" s="54" t="s">
        <v>211</v>
      </c>
      <c r="D14" s="54" t="s">
        <v>212</v>
      </c>
      <c r="E14" s="58" t="s">
        <v>213</v>
      </c>
    </row>
    <row r="15" spans="1:7" ht="20.100000000000001" customHeight="1">
      <c r="A15" s="54">
        <v>14</v>
      </c>
      <c r="B15" s="54" t="s">
        <v>214</v>
      </c>
      <c r="D15" s="54" t="s">
        <v>215</v>
      </c>
      <c r="E15" s="58" t="s">
        <v>216</v>
      </c>
    </row>
    <row r="16" spans="1:7" ht="20.100000000000001" customHeight="1">
      <c r="A16" s="54">
        <v>15</v>
      </c>
      <c r="B16" s="54" t="s">
        <v>217</v>
      </c>
      <c r="C16" s="54" t="s">
        <v>194</v>
      </c>
      <c r="D16" s="54" t="s">
        <v>218</v>
      </c>
      <c r="E16" s="58" t="s">
        <v>219</v>
      </c>
    </row>
    <row r="17" spans="1:5" ht="20.100000000000001" customHeight="1">
      <c r="A17" s="54">
        <v>16</v>
      </c>
      <c r="B17" s="54" t="s">
        <v>224</v>
      </c>
      <c r="C17" s="54" t="s">
        <v>225</v>
      </c>
      <c r="D17" s="54" t="s">
        <v>226</v>
      </c>
      <c r="E17" s="58" t="s">
        <v>227</v>
      </c>
    </row>
    <row r="18" spans="1:5" ht="20.100000000000001" customHeight="1">
      <c r="A18" s="54">
        <v>17</v>
      </c>
      <c r="B18" s="54" t="s">
        <v>228</v>
      </c>
      <c r="C18" s="54" t="s">
        <v>194</v>
      </c>
      <c r="D18" s="54" t="s">
        <v>229</v>
      </c>
      <c r="E18" s="58" t="s">
        <v>230</v>
      </c>
    </row>
  </sheetData>
  <hyperlinks>
    <hyperlink ref="F10" r:id="rId1"/>
  </hyperlinks>
  <pageMargins left="0.7" right="0.7" top="0.75" bottom="0.75" header="0.3" footer="0.3"/>
  <pageSetup paperSize="9" orientation="portrait" horizont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Tong hop</vt:lpstr>
      <vt:lpstr>Thep tam</vt:lpstr>
      <vt:lpstr>Thep tron</vt:lpstr>
      <vt:lpstr>Thep ong</vt:lpstr>
      <vt:lpstr>Thep hop</vt:lpstr>
      <vt:lpstr>Thep V</vt:lpstr>
      <vt:lpstr>Thep U</vt:lpstr>
      <vt:lpstr>Thep I</vt:lpstr>
      <vt:lpstr>NHA CUNG CAP</vt:lpstr>
      <vt:lpstr>Danh sach thiet bi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Diepfrovie</dc:creator>
  <cp:lastModifiedBy>HOANGNV</cp:lastModifiedBy>
  <cp:lastPrinted>2016-05-23T12:41:52Z</cp:lastPrinted>
  <dcterms:created xsi:type="dcterms:W3CDTF">2008-06-03T03:26:29Z</dcterms:created>
  <dcterms:modified xsi:type="dcterms:W3CDTF">2016-05-25T10:40:10Z</dcterms:modified>
</cp:coreProperties>
</file>