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MACData/Projects/WebstormProjects/Jslibrary/view/writexlsx/"/>
    </mc:Choice>
  </mc:AlternateContent>
  <bookViews>
    <workbookView xWindow="0" yWindow="460" windowWidth="16380" windowHeight="8200"/>
  </bookViews>
  <sheets>
    <sheet name="SC" sheetId="1" r:id="rId1"/>
  </sheets>
  <definedNames>
    <definedName name="_xlnm.Print_Area" localSheetId="0">SC!$A$1:$I$142</definedName>
    <definedName name="Z_F65BB38E_D902_439C_ABE1_1057577D1CBF_.wvu.Cols" localSheetId="0">SC!$J:$P</definedName>
    <definedName name="Z_F65BB38E_D902_439C_ABE1_1057577D1CBF_.wvu.PrintArea" localSheetId="0">SC!$A$1:$I$142</definedName>
    <definedName name="Z_F65BB38E_D902_439C_ABE1_1057577D1CBF_.wvu.Rows" localSheetId="0">SC!$440:$65536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6" i="1" l="1"/>
  <c r="Q17" i="1"/>
  <c r="Q20" i="1"/>
  <c r="G33" i="1"/>
  <c r="Q34" i="1"/>
  <c r="Q37" i="1"/>
  <c r="G47" i="1"/>
  <c r="Q53" i="1"/>
  <c r="Q52" i="1"/>
  <c r="Q55" i="1"/>
  <c r="Q56" i="1"/>
  <c r="Q60" i="1"/>
  <c r="G70" i="1"/>
  <c r="G74" i="1"/>
  <c r="G78" i="1"/>
  <c r="Q95" i="1"/>
  <c r="Q96" i="1"/>
  <c r="G101" i="1"/>
  <c r="G111" i="1"/>
  <c r="Q116" i="1"/>
  <c r="Q117" i="1"/>
  <c r="R117" i="1"/>
  <c r="Q118" i="1"/>
  <c r="G119" i="1"/>
  <c r="Q124" i="1"/>
  <c r="Q142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Q47" i="1"/>
  <c r="Q93" i="1"/>
  <c r="Q88" i="1"/>
  <c r="Q81" i="1"/>
  <c r="Q51" i="1"/>
</calcChain>
</file>

<file path=xl/sharedStrings.xml><?xml version="1.0" encoding="utf-8"?>
<sst xmlns="http://schemas.openxmlformats.org/spreadsheetml/2006/main" count="1074" uniqueCount="582">
  <si>
    <t>Ministry of Health &amp; Family Welfare</t>
  </si>
  <si>
    <t xml:space="preserve">(Monitoring &amp; Evaluation Division) </t>
  </si>
  <si>
    <t>Monthly Format for Sub Center and Equivalent Institutions</t>
  </si>
  <si>
    <t>v2.0</t>
  </si>
  <si>
    <t>State:</t>
  </si>
  <si>
    <t>Due for Submission on 5th of following Month</t>
  </si>
  <si>
    <t>District:</t>
  </si>
  <si>
    <t xml:space="preserve">Month </t>
  </si>
  <si>
    <t>Block:</t>
  </si>
  <si>
    <t>Year</t>
  </si>
  <si>
    <t>City/ Town/ Village:</t>
  </si>
  <si>
    <t>Facility name</t>
  </si>
  <si>
    <t>Facility type</t>
  </si>
  <si>
    <t xml:space="preserve">Public                                 Private  </t>
  </si>
  <si>
    <t>Location</t>
  </si>
  <si>
    <t>Rural                                   Urban</t>
  </si>
  <si>
    <t>Numbers reported during the month</t>
  </si>
  <si>
    <t>Ref No.</t>
  </si>
  <si>
    <t>Validation Error</t>
  </si>
  <si>
    <t>Part A.</t>
  </si>
  <si>
    <t>REPRODUCTIVE AND CHILD HEALTH</t>
  </si>
  <si>
    <t>M1</t>
  </si>
  <si>
    <t>Ante Natal Care Services (ANC)</t>
  </si>
  <si>
    <t xml:space="preserve"> Total number of pregnant women Registered for ANC  </t>
  </si>
  <si>
    <t>7|txt_Numbers_1</t>
  </si>
  <si>
    <t>Of which Number registered within first trimester(within 12 weeks)</t>
  </si>
  <si>
    <t>1.1.1</t>
  </si>
  <si>
    <t>7|txt_Numbers_1_1</t>
  </si>
  <si>
    <t>Number of New women registered under Janani Suraksha Yogna</t>
  </si>
  <si>
    <t>7|txt_Numbers_2</t>
  </si>
  <si>
    <t>Number of pregnant women received 3 ANC check ups</t>
  </si>
  <si>
    <t>7|txt_Numbers_3</t>
  </si>
  <si>
    <t>Number of pregnant women given</t>
  </si>
  <si>
    <t>TT1</t>
  </si>
  <si>
    <t>1.4.1</t>
  </si>
  <si>
    <t>7|txt_Numbers_4_1</t>
  </si>
  <si>
    <t>TT2 or Booster</t>
  </si>
  <si>
    <t>1.4.2</t>
  </si>
  <si>
    <t>7|txt_Numbers_4_2</t>
  </si>
  <si>
    <t>Total number of pregnant women given 100 IFA tablets</t>
  </si>
  <si>
    <t>7|txt_Numbers_5</t>
  </si>
  <si>
    <t xml:space="preserve">Pregnant women with Hypertension (BP&gt;140/90) </t>
  </si>
  <si>
    <t>New cases detected at institution</t>
  </si>
  <si>
    <t>1.6.1</t>
  </si>
  <si>
    <t>7|txt_Numbers_6_1</t>
  </si>
  <si>
    <t xml:space="preserve">Pregnant women with Anaemia </t>
  </si>
  <si>
    <t>Number having Hb level&lt;11 (tested cases)</t>
  </si>
  <si>
    <t>1.7.1</t>
  </si>
  <si>
    <t>7|txt_Numbers_7_1</t>
  </si>
  <si>
    <t>7A</t>
  </si>
  <si>
    <t>Number of pregnancy test kits used</t>
  </si>
  <si>
    <t>7|txt_Numbers_7A</t>
  </si>
  <si>
    <t>M2</t>
  </si>
  <si>
    <t xml:space="preserve">Deliveries </t>
  </si>
  <si>
    <t>Deliveries conducted at Home</t>
  </si>
  <si>
    <r>
      <t xml:space="preserve">Number of </t>
    </r>
    <r>
      <rPr>
        <b/>
        <sz val="14"/>
        <rFont val="Calibri"/>
        <family val="2"/>
      </rPr>
      <t>Home Deliveries</t>
    </r>
    <r>
      <rPr>
        <sz val="14"/>
        <rFont val="Calibri"/>
        <family val="2"/>
      </rPr>
      <t xml:space="preserve"> attended by</t>
    </r>
  </si>
  <si>
    <t>2.1.1</t>
  </si>
  <si>
    <t>(a)</t>
  </si>
  <si>
    <t xml:space="preserve">SBA Trained (Doctor/Nurse/ANM) </t>
  </si>
  <si>
    <t>2.1.1(a)</t>
  </si>
  <si>
    <t>7|txt_Numbers_8_1_a</t>
  </si>
  <si>
    <t>(b)</t>
  </si>
  <si>
    <t>Non SBA (Trained TBA/Relatives/etc.)</t>
  </si>
  <si>
    <t>2.1.1(b)</t>
  </si>
  <si>
    <t>7|txt_Numbers_8_1_b</t>
  </si>
  <si>
    <t>Total {(a) to (b)}</t>
  </si>
  <si>
    <t>7|txt_Numbers_8_1_c</t>
  </si>
  <si>
    <t>Number of newborns visited within 24 hours of Home Delivery</t>
  </si>
  <si>
    <t>2.1.2</t>
  </si>
  <si>
    <t>7|txt_Numbers_8_2</t>
  </si>
  <si>
    <t>Number of mothers paid Janani Suraksha Yogna incentive for Home deliveries</t>
  </si>
  <si>
    <t>2.1.3</t>
  </si>
  <si>
    <t>7|txt_Numbers_8_3</t>
  </si>
  <si>
    <t xml:space="preserve">Deliveries conducted at facility </t>
  </si>
  <si>
    <t>7|txt_Numbers_9</t>
  </si>
  <si>
    <t>Out of 9, Number discharged under 48 hours of delivery</t>
  </si>
  <si>
    <t>2.2.1</t>
  </si>
  <si>
    <t>7|txt_Numbers_9_1</t>
  </si>
  <si>
    <t>Number of cases where Janani Suraksha Yogna incentive paid to</t>
  </si>
  <si>
    <t>2.2.2</t>
  </si>
  <si>
    <t xml:space="preserve">Mothers </t>
  </si>
  <si>
    <t>2.2.2(a)</t>
  </si>
  <si>
    <t>7|txt_Numbers_9_2_a</t>
  </si>
  <si>
    <t>ASHAs</t>
  </si>
  <si>
    <t>2.2.2(b)</t>
  </si>
  <si>
    <t>7|txt_Numbers_9_2_b</t>
  </si>
  <si>
    <t>(c)</t>
  </si>
  <si>
    <t>ANM or AWW (only for HPS States)</t>
  </si>
  <si>
    <t>2.2.2(c)</t>
  </si>
  <si>
    <t>7|txt_Numbers_9_2_c</t>
  </si>
  <si>
    <t>M3</t>
  </si>
  <si>
    <t>Pregnancy outcome &amp; details of new-born</t>
  </si>
  <si>
    <t>M4</t>
  </si>
  <si>
    <t xml:space="preserve">Pregnancy Outcome (in numbers) </t>
  </si>
  <si>
    <t>Live Birth</t>
  </si>
  <si>
    <t>4.1.1</t>
  </si>
  <si>
    <t>Male</t>
  </si>
  <si>
    <t>4.1.1(a)</t>
  </si>
  <si>
    <t>7|txt_Numbers_10_1_a</t>
  </si>
  <si>
    <t>Female</t>
  </si>
  <si>
    <t xml:space="preserve">4.1.1(b) </t>
  </si>
  <si>
    <t>7|txt_Numbers_10_1_b</t>
  </si>
  <si>
    <t>Total ({a} + {b})</t>
  </si>
  <si>
    <t>7|txt_Numbers_10_1_c</t>
  </si>
  <si>
    <t>Still Birth</t>
  </si>
  <si>
    <t>4.1.2</t>
  </si>
  <si>
    <t>7|txt_Numbers_10_2</t>
  </si>
  <si>
    <t>Abortion (spontaneous/induced)</t>
  </si>
  <si>
    <t>4.1.3</t>
  </si>
  <si>
    <t>7|txt_Numbers_10_3</t>
  </si>
  <si>
    <t>Details of Newborn children weighed</t>
  </si>
  <si>
    <t>Number of Newborns weighed at birth</t>
  </si>
  <si>
    <t>4.2.1</t>
  </si>
  <si>
    <t>7|txt_Numbers_11_1</t>
  </si>
  <si>
    <t>Number of Newborns having weight less than 2.5 kg</t>
  </si>
  <si>
    <t>4.2.2</t>
  </si>
  <si>
    <t>7|txt_Numbers_11_2</t>
  </si>
  <si>
    <t>Number of Newborns breast fed within 1 hour of birth</t>
  </si>
  <si>
    <t>7|txt_Numbers_12</t>
  </si>
  <si>
    <t>Post - Natal Care</t>
  </si>
  <si>
    <t>M6</t>
  </si>
  <si>
    <t>Women receiving post partum check-up within 48 hours after delivery</t>
  </si>
  <si>
    <t>7|txt_Total_13</t>
  </si>
  <si>
    <t>Women getting a post partum check up between 48 hours and 14 days</t>
  </si>
  <si>
    <t>7|txt_Total_14</t>
  </si>
  <si>
    <t>M5</t>
  </si>
  <si>
    <t>Family Planning</t>
  </si>
  <si>
    <t>M9</t>
  </si>
  <si>
    <t>Number of new IUCD Insertions</t>
  </si>
  <si>
    <t>At facility</t>
  </si>
  <si>
    <t>9.5.1</t>
  </si>
  <si>
    <t>7|txt_Total_15_1</t>
  </si>
  <si>
    <t>15.1 A</t>
  </si>
  <si>
    <t>Out of 15.1, Post Partum (within 48 hours of delivery) IUCD insertions</t>
  </si>
  <si>
    <t>9.5.1A</t>
  </si>
  <si>
    <t>7|txt_Total_15_1A</t>
  </si>
  <si>
    <t>IUCD removals</t>
  </si>
  <si>
    <t>7|txt_Total_16</t>
  </si>
  <si>
    <t>Number of Oral Pills cycles distributed</t>
  </si>
  <si>
    <t>7|txt_Total_17</t>
  </si>
  <si>
    <t>Number of Condom pieces distributed</t>
  </si>
  <si>
    <t>7|txt_Total_18</t>
  </si>
  <si>
    <t>Number of Centchroman (weekly) pills given</t>
  </si>
  <si>
    <t>7|txt_Total_19</t>
  </si>
  <si>
    <t>Number of Emergency Contraceptive Pills distributed</t>
  </si>
  <si>
    <t>7|txt_Total_20</t>
  </si>
  <si>
    <t>Quality in sterilization services</t>
  </si>
  <si>
    <r>
      <t xml:space="preserve">Number of </t>
    </r>
    <r>
      <rPr>
        <b/>
        <sz val="14"/>
        <rFont val="Calibri"/>
        <family val="2"/>
      </rPr>
      <t>complications</t>
    </r>
    <r>
      <rPr>
        <sz val="14"/>
        <rFont val="Calibri"/>
        <family val="2"/>
      </rPr>
      <t xml:space="preserve"> following sterilization</t>
    </r>
  </si>
  <si>
    <t>9.11.1</t>
  </si>
  <si>
    <t>9.11.1 (a)</t>
  </si>
  <si>
    <t>7|txt_Total_21_1_a</t>
  </si>
  <si>
    <t>9.11.1 (b)</t>
  </si>
  <si>
    <t>7|txt_Total_21_1_b</t>
  </si>
  <si>
    <t>7|txt_Total_21_1_c</t>
  </si>
  <si>
    <t>Number of failures following sterilization</t>
  </si>
  <si>
    <t>9.11.2</t>
  </si>
  <si>
    <t>9.11.2(a)</t>
  </si>
  <si>
    <t>7|txt_Total_23_1</t>
  </si>
  <si>
    <t>9.11.2(b)</t>
  </si>
  <si>
    <t>7|txt_Total_23_2</t>
  </si>
  <si>
    <t>7|txt_Total_23_3</t>
  </si>
  <si>
    <t>Number of deaths following sterilization</t>
  </si>
  <si>
    <t>9.11.3</t>
  </si>
  <si>
    <t>9.11.3 (a)</t>
  </si>
  <si>
    <t>7|txt_Total_24_1</t>
  </si>
  <si>
    <t>9.11.3 (b)</t>
  </si>
  <si>
    <t>7|txt_Total_24_2</t>
  </si>
  <si>
    <t>7|txt_Total_24_3</t>
  </si>
  <si>
    <t>CHILD IMMUNISATION</t>
  </si>
  <si>
    <t>M10</t>
  </si>
  <si>
    <t>Number of Infants 0 to 11 months old who received the following</t>
  </si>
  <si>
    <t>BCG</t>
  </si>
  <si>
    <t>10.1.01</t>
  </si>
  <si>
    <t>7|txt_Total_25_1</t>
  </si>
  <si>
    <t>DPT1</t>
  </si>
  <si>
    <t>10.1.02</t>
  </si>
  <si>
    <t>7|txt_Total_25_2</t>
  </si>
  <si>
    <t>DPT2</t>
  </si>
  <si>
    <t>10.1.03</t>
  </si>
  <si>
    <t>7|txt_Total_25_3</t>
  </si>
  <si>
    <t>DPT3</t>
  </si>
  <si>
    <t>10.1.04</t>
  </si>
  <si>
    <t>7|txt_Total_25_4</t>
  </si>
  <si>
    <t>22.4A</t>
  </si>
  <si>
    <t>Pentavalent 1</t>
  </si>
  <si>
    <t>10.1.04A</t>
  </si>
  <si>
    <t>7|txt_Total_22_4A</t>
  </si>
  <si>
    <t>22.4B</t>
  </si>
  <si>
    <t>Pentavalent 2</t>
  </si>
  <si>
    <t>10.1.04B</t>
  </si>
  <si>
    <t>7|txt_Total_22_4B</t>
  </si>
  <si>
    <t>22.4C</t>
  </si>
  <si>
    <t>Pentavalent 3</t>
  </si>
  <si>
    <t>10.1.04C</t>
  </si>
  <si>
    <t>7|txt_Total_22_4C</t>
  </si>
  <si>
    <t>OPV 0 (Birth Dose)</t>
  </si>
  <si>
    <t>10.1.05</t>
  </si>
  <si>
    <t>7|txt_Total_25_5</t>
  </si>
  <si>
    <t>OPV1</t>
  </si>
  <si>
    <t>10.1.06</t>
  </si>
  <si>
    <t>7|txt_Total_25_6</t>
  </si>
  <si>
    <t>OPV2</t>
  </si>
  <si>
    <t>10.1.07</t>
  </si>
  <si>
    <t>7|txt_Total_25_7</t>
  </si>
  <si>
    <t>OPV3</t>
  </si>
  <si>
    <t>10.1.08</t>
  </si>
  <si>
    <t>7|txt_Total_25_8</t>
  </si>
  <si>
    <t>22.9A</t>
  </si>
  <si>
    <t>Hepatitis-B0</t>
  </si>
  <si>
    <t>10.1.09A</t>
  </si>
  <si>
    <t>7|txt_Total_22_9A</t>
  </si>
  <si>
    <t>Hepatitis-B1</t>
  </si>
  <si>
    <t>10.1.09</t>
  </si>
  <si>
    <t>7|txt_Total_25_9</t>
  </si>
  <si>
    <t>Hepatitis-B2</t>
  </si>
  <si>
    <t>10.1.10</t>
  </si>
  <si>
    <t>7|txt_Total_25_10</t>
  </si>
  <si>
    <t>Hepatitis-B3</t>
  </si>
  <si>
    <t>10.1.11</t>
  </si>
  <si>
    <t>7|txt_Total_25_11</t>
  </si>
  <si>
    <t>Measles</t>
  </si>
  <si>
    <t>10.1.12</t>
  </si>
  <si>
    <t>7|txt_Total_25_12</t>
  </si>
  <si>
    <t>22.12B</t>
  </si>
  <si>
    <r>
      <t>Measles 2</t>
    </r>
    <r>
      <rPr>
        <vertAlign val="superscript"/>
        <sz val="14"/>
        <color indexed="8"/>
        <rFont val="Calibri"/>
        <family val="2"/>
      </rPr>
      <t>nd</t>
    </r>
    <r>
      <rPr>
        <sz val="14"/>
        <color indexed="8"/>
        <rFont val="Calibri"/>
        <family val="2"/>
      </rPr>
      <t xml:space="preserve"> dose (No. of children more than 16 months of age)</t>
    </r>
  </si>
  <si>
    <t>10.1.12B</t>
  </si>
  <si>
    <t>7|txt_Total_22_12B</t>
  </si>
  <si>
    <r>
      <t>Total number of children aged between 9 and 11 months who have been</t>
    </r>
    <r>
      <rPr>
        <b/>
        <sz val="14"/>
        <rFont val="Calibri"/>
        <family val="2"/>
      </rPr>
      <t xml:space="preserve"> fully immunised </t>
    </r>
    <r>
      <rPr>
        <sz val="14"/>
        <rFont val="Calibri"/>
        <family val="2"/>
      </rPr>
      <t>(BCG+DPT123/pentavalent123+OPV123+Measles) during the month</t>
    </r>
  </si>
  <si>
    <t>10.1.13</t>
  </si>
  <si>
    <t>10.1.13 (a)</t>
  </si>
  <si>
    <t>7|txt_Total_25_13_a</t>
  </si>
  <si>
    <t>10.1.13 (b)</t>
  </si>
  <si>
    <t>7|txt_Total_25_13_b</t>
  </si>
  <si>
    <t>7|txt_Total_25_13_c</t>
  </si>
  <si>
    <t>22 A</t>
  </si>
  <si>
    <t>No. of Children aged 9 to 12 months who received JE 1st dose</t>
  </si>
  <si>
    <t>10.1A</t>
  </si>
  <si>
    <t>7|txt_Total_22A</t>
  </si>
  <si>
    <t>Number of children more than 16 months who received the following</t>
  </si>
  <si>
    <t>DPT Booster</t>
  </si>
  <si>
    <t>10.2.1</t>
  </si>
  <si>
    <t>7|txt_Total_26_1</t>
  </si>
  <si>
    <t>OPV Booster</t>
  </si>
  <si>
    <t>10.2.2</t>
  </si>
  <si>
    <t>7|txt_Total_26_2</t>
  </si>
  <si>
    <t>Measles, Mumps, Rubella (MMR) Vaccine</t>
  </si>
  <si>
    <t>10.2.3</t>
  </si>
  <si>
    <t>7|txt_Total_26_3</t>
  </si>
  <si>
    <t>Immunisation Status</t>
  </si>
  <si>
    <r>
      <t xml:space="preserve">Total number of children aged between 12 and 23 months who have been </t>
    </r>
    <r>
      <rPr>
        <b/>
        <sz val="14"/>
        <rFont val="Calibri"/>
        <family val="2"/>
      </rPr>
      <t xml:space="preserve">fully immunised </t>
    </r>
    <r>
      <rPr>
        <sz val="14"/>
        <rFont val="Calibri"/>
        <family val="2"/>
      </rPr>
      <t>(BCG+DPT123/pentavalent123+OPV123+Measles) during the month</t>
    </r>
  </si>
  <si>
    <t>10.3.1</t>
  </si>
  <si>
    <t>10.3.1(a)</t>
  </si>
  <si>
    <t>7|txt_Total_27_1_a</t>
  </si>
  <si>
    <t>10.3.1(b)</t>
  </si>
  <si>
    <t>7|txt_Total_27_1_b</t>
  </si>
  <si>
    <t>7|txt_Total_27_1_c</t>
  </si>
  <si>
    <t>Children more than 5 years given DPT5/DT5</t>
  </si>
  <si>
    <t>10.3.2</t>
  </si>
  <si>
    <t>7|txt_Total_27_1</t>
  </si>
  <si>
    <t>Children more than 10 years given TT10</t>
  </si>
  <si>
    <t>10.3.3</t>
  </si>
  <si>
    <t>7|txt_Total_27_2</t>
  </si>
  <si>
    <t>Children more than 16 years given TT16</t>
  </si>
  <si>
    <t>10.3.4</t>
  </si>
  <si>
    <t>7|txt_Total_27_3</t>
  </si>
  <si>
    <t>Adverse Event Following Immunisation (AEFI)</t>
  </si>
  <si>
    <t>10.3.5</t>
  </si>
  <si>
    <t>Abscess</t>
  </si>
  <si>
    <t>10.3.5 (a)</t>
  </si>
  <si>
    <t>7|txt_Total_27_4_a</t>
  </si>
  <si>
    <t>Death</t>
  </si>
  <si>
    <t>10.3.5 (b)</t>
  </si>
  <si>
    <t>7|txt_Total_27_4_b</t>
  </si>
  <si>
    <t>Others</t>
  </si>
  <si>
    <t>10.3.5 (c)</t>
  </si>
  <si>
    <t>7|txt_Total_27_4_c</t>
  </si>
  <si>
    <t>Total {(a) to (c)}</t>
  </si>
  <si>
    <t>7|txt_Total_27_4_d</t>
  </si>
  <si>
    <t>Number of children more than 16 months of age who received Japanese Encephalitis (JE) vaccine</t>
  </si>
  <si>
    <t>10.5.1</t>
  </si>
  <si>
    <t>7|txt_Total_24_6</t>
  </si>
  <si>
    <t>Number of Immunisation sessions during the month</t>
  </si>
  <si>
    <t>Sessions planned</t>
  </si>
  <si>
    <t>10.4.1</t>
  </si>
  <si>
    <t>7|txt_Total_28_1</t>
  </si>
  <si>
    <t>Sessions held</t>
  </si>
  <si>
    <t>10.4.2</t>
  </si>
  <si>
    <t>7|txt_Total_28_2</t>
  </si>
  <si>
    <t>Number of sessions where ASHAs were present</t>
  </si>
  <si>
    <t>10.4.3</t>
  </si>
  <si>
    <t>7|txt_Total_28_3</t>
  </si>
  <si>
    <t>M7</t>
  </si>
  <si>
    <t xml:space="preserve">Number of Vitamin A doses </t>
  </si>
  <si>
    <t>M11</t>
  </si>
  <si>
    <t>Administered between 9 months and 5 years</t>
  </si>
  <si>
    <t>Dose-1</t>
  </si>
  <si>
    <t>11.1.1</t>
  </si>
  <si>
    <t>7|txt_Total_30_1</t>
  </si>
  <si>
    <t>Dose-5</t>
  </si>
  <si>
    <t>11.1.2</t>
  </si>
  <si>
    <t>7|txt_Total_30_2</t>
  </si>
  <si>
    <t>Dose-9</t>
  </si>
  <si>
    <t>11.1.3</t>
  </si>
  <si>
    <t>7|txt_Total_30_3</t>
  </si>
  <si>
    <t>M8</t>
  </si>
  <si>
    <t>Number of cases of Childhood Diseases reported during the month (0-5 years)</t>
  </si>
  <si>
    <t>M12</t>
  </si>
  <si>
    <t>7|txt_Total_31</t>
  </si>
  <si>
    <t>Diarrhoea and dehydration</t>
  </si>
  <si>
    <t>7|txt_Total_32</t>
  </si>
  <si>
    <t>Malaria</t>
  </si>
  <si>
    <t>7|txt_Total_33</t>
  </si>
  <si>
    <t>Part B.</t>
  </si>
  <si>
    <t xml:space="preserve">Health Facility Services </t>
  </si>
  <si>
    <t>Patient Services</t>
  </si>
  <si>
    <t>M14</t>
  </si>
  <si>
    <t>Number of Anganwadi centres reported to have conducted VHNDs during the month</t>
  </si>
  <si>
    <t>7|txt_Total_30</t>
  </si>
  <si>
    <t>Outpatient</t>
  </si>
  <si>
    <t>OPD attendance (All)</t>
  </si>
  <si>
    <t>14.12.1</t>
  </si>
  <si>
    <t>7|txt_Total_38_1</t>
  </si>
  <si>
    <t>Laboratory Testing</t>
  </si>
  <si>
    <t>Total</t>
  </si>
  <si>
    <t>M15</t>
  </si>
  <si>
    <t>Lab Tests</t>
  </si>
  <si>
    <t>Number of Hb tests conducted</t>
  </si>
  <si>
    <t>15.1.1 (a)</t>
  </si>
  <si>
    <t>7|txt_Total_39_1</t>
  </si>
  <si>
    <t>Of which numbers having Hb &lt; 7 mg</t>
  </si>
  <si>
    <t>15.1.1 (b)</t>
  </si>
  <si>
    <t>7|txt_Total_32_2</t>
  </si>
  <si>
    <t>Part D.</t>
  </si>
  <si>
    <t>Line Listing of Deaths</t>
  </si>
  <si>
    <r>
      <t>Mortality Details</t>
    </r>
    <r>
      <rPr>
        <sz val="14"/>
        <rFont val="Calibri"/>
        <family val="2"/>
      </rPr>
      <t xml:space="preserve"> - Each case is to be entered in a separate line. All the deaths occuring at the Sub-centre and in the outreach area (non-institutional deaths) are to be reported.</t>
    </r>
  </si>
  <si>
    <t>Sl.No.</t>
  </si>
  <si>
    <t xml:space="preserve"> Name and village of deceased</t>
  </si>
  <si>
    <t>Sex</t>
  </si>
  <si>
    <t>Unit</t>
  </si>
  <si>
    <t>Age</t>
  </si>
  <si>
    <t>Cause Code</t>
  </si>
  <si>
    <t>C02-Sepsis</t>
  </si>
  <si>
    <t>2,3,4,5,6|54</t>
  </si>
  <si>
    <t>Select</t>
  </si>
  <si>
    <t>2,3,4,5,6|55</t>
  </si>
  <si>
    <t>2,3,4,5,6|56</t>
  </si>
  <si>
    <t>2,3,4,5,6|57</t>
  </si>
  <si>
    <t>2,3,4,5,6|58</t>
  </si>
  <si>
    <t>2,3,4,5,6|59</t>
  </si>
  <si>
    <t>2,3,4,5,6|60</t>
  </si>
  <si>
    <t>2,3,4,5,6|61</t>
  </si>
  <si>
    <t>2,3,4,5,6|62</t>
  </si>
  <si>
    <t>2,3,4,5,6|63</t>
  </si>
  <si>
    <t>2,3,4,5,6|64</t>
  </si>
  <si>
    <t>2,3,4,5,6|65</t>
  </si>
  <si>
    <t>2,3,4,5,6|66</t>
  </si>
  <si>
    <t>2,3,4,5,6|67</t>
  </si>
  <si>
    <t>2,3,4,5,6|68</t>
  </si>
  <si>
    <t>2,3,4,5,6|276</t>
  </si>
  <si>
    <t>2,3,4,5,6|277</t>
  </si>
  <si>
    <t>2,3,4,5,6|278</t>
  </si>
  <si>
    <t>2,3,4,5,6|279</t>
  </si>
  <si>
    <t>2,3,4,5,6|280</t>
  </si>
  <si>
    <t>2,3,4,5,6|281</t>
  </si>
  <si>
    <t>2,3,4,5,6|282</t>
  </si>
  <si>
    <t>2,3,4,5,6|283</t>
  </si>
  <si>
    <t>2,3,4,5,6|284</t>
  </si>
  <si>
    <t>2,3,4,5,6|285</t>
  </si>
  <si>
    <t>2,3,4,5,6|286</t>
  </si>
  <si>
    <t>2,3,4,5,6|287</t>
  </si>
  <si>
    <t>2,3,4,5,6|288</t>
  </si>
  <si>
    <t>2,3,4,5,6|289</t>
  </si>
  <si>
    <t>2,3,4,5,6|290</t>
  </si>
  <si>
    <t>2,3,4,5,6|291</t>
  </si>
  <si>
    <t>2,3,4,5,6|292</t>
  </si>
  <si>
    <t>2,3,4,5,6|293</t>
  </si>
  <si>
    <t>2,3,4,5,6|294</t>
  </si>
  <si>
    <t>2,3,4,5,6|295</t>
  </si>
  <si>
    <t>2,3,4,5,6|296</t>
  </si>
  <si>
    <t>2,3,4,5,6|297</t>
  </si>
  <si>
    <t>2,3,4,5,6|298</t>
  </si>
  <si>
    <t>2,3,4,5,6|299</t>
  </si>
  <si>
    <t>2,3,4,5,6|300</t>
  </si>
  <si>
    <t>2,3,4,5,6|301</t>
  </si>
  <si>
    <t>2,3,4,5,6|302</t>
  </si>
  <si>
    <t>2,3,4,5,6|303</t>
  </si>
  <si>
    <t>2,3,4,5,6|304</t>
  </si>
  <si>
    <t>2,3,4,5,6|305</t>
  </si>
  <si>
    <t>2,3,4,5,6|306</t>
  </si>
  <si>
    <t>2,3,4,5,6|307</t>
  </si>
  <si>
    <t>2,3,4,5,6|308</t>
  </si>
  <si>
    <t>2,3,4,5,6|309</t>
  </si>
  <si>
    <t>2,3,4,5,6|310</t>
  </si>
  <si>
    <t>2,3,4,5,6|311</t>
  </si>
  <si>
    <t>2,3,4,5,6|312</t>
  </si>
  <si>
    <t>2,3,4,5,6|313</t>
  </si>
  <si>
    <t>2,3,4,5,6|314</t>
  </si>
  <si>
    <t>2,3,4,5,6|315</t>
  </si>
  <si>
    <t>2,3,4,5,6|316</t>
  </si>
  <si>
    <t>2,3,4,5,6|317</t>
  </si>
  <si>
    <t>2,3,4,5,6|318</t>
  </si>
  <si>
    <t>2,3,4,5,6|319</t>
  </si>
  <si>
    <t>2,3,4,5,6|320</t>
  </si>
  <si>
    <t>2,3,4,5,6|321</t>
  </si>
  <si>
    <t>2,3,4,5,6|322</t>
  </si>
  <si>
    <t>2,3,4,5,6|323</t>
  </si>
  <si>
    <t>2,3,4,5,6|324</t>
  </si>
  <si>
    <t>2,3,4,5,6|325</t>
  </si>
  <si>
    <t>2,3,4,5,6|326</t>
  </si>
  <si>
    <t>2,3,4,5,6|327</t>
  </si>
  <si>
    <t>2,3,4,5,6|328</t>
  </si>
  <si>
    <t>2,3,4,5,6|329</t>
  </si>
  <si>
    <t>2,3,4,5,6|330</t>
  </si>
  <si>
    <t>2,3,4,5,6|331</t>
  </si>
  <si>
    <t>2,3,4,5,6|332</t>
  </si>
  <si>
    <t>2,3,4,5,6|333</t>
  </si>
  <si>
    <t>2,3,4,5,6|334</t>
  </si>
  <si>
    <t>2,3,4,5,6|335</t>
  </si>
  <si>
    <t>2,3,4,5,6|666</t>
  </si>
  <si>
    <t>2,3,4,5,6|667</t>
  </si>
  <si>
    <t>2,3,4,5,6|668</t>
  </si>
  <si>
    <t>2,3,4,5,6|669</t>
  </si>
  <si>
    <t>2,3,4,5,6|670</t>
  </si>
  <si>
    <t>2,3,4,5,6|671</t>
  </si>
  <si>
    <t>2,3,4,5,6|672</t>
  </si>
  <si>
    <t>2,3,4,5,6|673</t>
  </si>
  <si>
    <t>2,3,4,5,6|674</t>
  </si>
  <si>
    <t>2,3,4,5,6|675</t>
  </si>
  <si>
    <t>2,3,4,5,6|676</t>
  </si>
  <si>
    <t>2,3,4,5,6|677</t>
  </si>
  <si>
    <t>2,3,4,5,6|678</t>
  </si>
  <si>
    <t>2,3,4,5,6|679</t>
  </si>
  <si>
    <t>2,3,4,5,6|680</t>
  </si>
  <si>
    <t>2,3,4,5,6|681</t>
  </si>
  <si>
    <t>2,3,4,5,6|682</t>
  </si>
  <si>
    <t>2,3,4,5,6|683</t>
  </si>
  <si>
    <t>2,3,4,5,6|684</t>
  </si>
  <si>
    <t>2,3,4,5,6|685</t>
  </si>
  <si>
    <t>2,3,4,5,6|686</t>
  </si>
  <si>
    <t>2,3,4,5,6|687</t>
  </si>
  <si>
    <t>2,3,4,5,6|688</t>
  </si>
  <si>
    <t>2,3,4,5,6|689</t>
  </si>
  <si>
    <t>2,3,4,5,6|690</t>
  </si>
  <si>
    <t>2,3,4,5,6|691</t>
  </si>
  <si>
    <t>2,3,4,5,6|692</t>
  </si>
  <si>
    <t>2,3,4,5,6|693</t>
  </si>
  <si>
    <t>2,3,4,5,6|694</t>
  </si>
  <si>
    <t>2,3,4,5,6|695</t>
  </si>
  <si>
    <t>2,3,4,5,6|696</t>
  </si>
  <si>
    <t>2,3,4,5,6|697</t>
  </si>
  <si>
    <t>2,3,4,5,6|698</t>
  </si>
  <si>
    <t>2,3,4,5,6|699</t>
  </si>
  <si>
    <t>2,3,4,5,6|700</t>
  </si>
  <si>
    <t>2,3,4,5,6|701</t>
  </si>
  <si>
    <t>2,3,4,5,6|702</t>
  </si>
  <si>
    <t>2,3,4,5,6|703</t>
  </si>
  <si>
    <t>2,3,4,5,6|704</t>
  </si>
  <si>
    <t>2,3,4,5,6|705</t>
  </si>
  <si>
    <t>2,3,4,5,6|706</t>
  </si>
  <si>
    <t>2,3,4,5,6|707</t>
  </si>
  <si>
    <t>2,3,4,5,6|708</t>
  </si>
  <si>
    <t>2,3,4,5,6|709</t>
  </si>
  <si>
    <t>2,3,4,5,6|710</t>
  </si>
  <si>
    <t>2,3,4,5,6|711</t>
  </si>
  <si>
    <t>2,3,4,5,6|712</t>
  </si>
  <si>
    <t>2,3,4,5,6|713</t>
  </si>
  <si>
    <t>2,3,4,5,6|714</t>
  </si>
  <si>
    <t>2,3,4,5,6|715</t>
  </si>
  <si>
    <t>2,3,4,5,6|716</t>
  </si>
  <si>
    <t>2,3,4,5,6|717</t>
  </si>
  <si>
    <t>2,3,4,5,6|718</t>
  </si>
  <si>
    <t>2,3,4,5,6|719</t>
  </si>
  <si>
    <t>2,3,4,5,6|720</t>
  </si>
  <si>
    <t>2,3,4,5,6|721</t>
  </si>
  <si>
    <t>2,3,4,5,6|722</t>
  </si>
  <si>
    <t>2,3,4,5,6|723</t>
  </si>
  <si>
    <t>2,3,4,5,6|724</t>
  </si>
  <si>
    <t>2,3,4,5,6|725</t>
  </si>
  <si>
    <t>2,3,4,5,6|726</t>
  </si>
  <si>
    <t>2,3,4,5,6|727</t>
  </si>
  <si>
    <t>2,3,4,5,6|728</t>
  </si>
  <si>
    <t>2,3,4,5,6|729</t>
  </si>
  <si>
    <t>2,3,4,5,6|730</t>
  </si>
  <si>
    <t>2,3,4,5,6|731</t>
  </si>
  <si>
    <t>2,3,4,5,6|732</t>
  </si>
  <si>
    <t>2,3,4,5,6|733</t>
  </si>
  <si>
    <t>2,3,4,5,6|734</t>
  </si>
  <si>
    <t>2,3,4,5,6|735</t>
  </si>
  <si>
    <t>2,3,4,5,6|736</t>
  </si>
  <si>
    <t>2,3,4,5,6|737</t>
  </si>
  <si>
    <t>2,3,4,5,6|738</t>
  </si>
  <si>
    <t>2,3,4,5,6|739</t>
  </si>
  <si>
    <t>2,3,4,5,6|740</t>
  </si>
  <si>
    <t>Code</t>
  </si>
  <si>
    <t>Probable Causes of Death Description</t>
  </si>
  <si>
    <t>Infant Deaths (upto 1 year of age)</t>
  </si>
  <si>
    <t>C01</t>
  </si>
  <si>
    <t>Within 24 hrs of birth</t>
  </si>
  <si>
    <t>C02</t>
  </si>
  <si>
    <t>Sepsis</t>
  </si>
  <si>
    <t>C03</t>
  </si>
  <si>
    <t>Asphyxia</t>
  </si>
  <si>
    <t>C04</t>
  </si>
  <si>
    <t>Low Birth Weight (LBW) for Children upto 4 weeks of age only</t>
  </si>
  <si>
    <t>C05</t>
  </si>
  <si>
    <t>Pneumonia</t>
  </si>
  <si>
    <t>C06</t>
  </si>
  <si>
    <t>Diarrhoea</t>
  </si>
  <si>
    <t>C07</t>
  </si>
  <si>
    <t>Fever related</t>
  </si>
  <si>
    <t>C08</t>
  </si>
  <si>
    <t>C09</t>
  </si>
  <si>
    <t>Maternal Deaths by major cause</t>
  </si>
  <si>
    <t>M01</t>
  </si>
  <si>
    <t>Abortion</t>
  </si>
  <si>
    <t>M02</t>
  </si>
  <si>
    <t>Obstructed/prolonged labour</t>
  </si>
  <si>
    <t>M03</t>
  </si>
  <si>
    <t>Severe hypertension/fits</t>
  </si>
  <si>
    <t>M04</t>
  </si>
  <si>
    <t>Bleeding</t>
  </si>
  <si>
    <t>M05</t>
  </si>
  <si>
    <t>High fever</t>
  </si>
  <si>
    <t>M06</t>
  </si>
  <si>
    <t>Other Causes (including causes not known)</t>
  </si>
  <si>
    <t>Adolescents &amp; Adults</t>
  </si>
  <si>
    <t>A01</t>
  </si>
  <si>
    <t>Diarrhoeal diseases</t>
  </si>
  <si>
    <t>A02</t>
  </si>
  <si>
    <t>Tuberculosis</t>
  </si>
  <si>
    <t>A03</t>
  </si>
  <si>
    <t>Respiratory diseases including infections (other than TB)</t>
  </si>
  <si>
    <t>A04</t>
  </si>
  <si>
    <t>A05</t>
  </si>
  <si>
    <t>Other Fever Related</t>
  </si>
  <si>
    <t>A06</t>
  </si>
  <si>
    <t>HIV/AIDS</t>
  </si>
  <si>
    <t>A07</t>
  </si>
  <si>
    <t>Heart disease/Hypertension related</t>
  </si>
  <si>
    <t>A08</t>
  </si>
  <si>
    <t>Neurological disease including strokes</t>
  </si>
  <si>
    <t>A09</t>
  </si>
  <si>
    <t xml:space="preserve">Trauma/Accidents/Burn cases </t>
  </si>
  <si>
    <t>A10</t>
  </si>
  <si>
    <t>Suicide</t>
  </si>
  <si>
    <t>A11</t>
  </si>
  <si>
    <t>Animal bites and stings</t>
  </si>
  <si>
    <t>Other Diseases</t>
  </si>
  <si>
    <t>A12</t>
  </si>
  <si>
    <t>Known Acute Disease</t>
  </si>
  <si>
    <t>A13</t>
  </si>
  <si>
    <t>Known Chronic Disease</t>
  </si>
  <si>
    <t>A14</t>
  </si>
  <si>
    <t>Causes not known</t>
  </si>
  <si>
    <t>C01-Within 24 hrs of birth</t>
  </si>
  <si>
    <t>C03-Asphyxia</t>
  </si>
  <si>
    <t>C04-Low Birth Weight (LBW) for Children upto 4 weeks of age only</t>
  </si>
  <si>
    <t>C05-Pneumonia</t>
  </si>
  <si>
    <t>C06-Diarrhoea</t>
  </si>
  <si>
    <t>C07-Fever related</t>
  </si>
  <si>
    <t>C08-Measles</t>
  </si>
  <si>
    <t>C09-Others</t>
  </si>
  <si>
    <t>M01-Abortion</t>
  </si>
  <si>
    <t>M02-Obstructed/prolonged labour</t>
  </si>
  <si>
    <t>M03-Severe hypertension/fits</t>
  </si>
  <si>
    <t>M04-Bleeding</t>
  </si>
  <si>
    <t>M05-High fever</t>
  </si>
  <si>
    <t>M06-Other Causes (including causes not known)</t>
  </si>
  <si>
    <t>A01-Diarrhoeal diseases</t>
  </si>
  <si>
    <t>A02-Tuberculosis</t>
  </si>
  <si>
    <t>A03-Respiratory diseases including infections (other than TB)</t>
  </si>
  <si>
    <t>A04-Malaria</t>
  </si>
  <si>
    <t>A05-Other Fever Related</t>
  </si>
  <si>
    <t>A06-HIV/AIDS</t>
  </si>
  <si>
    <t>A07-Heart disease/Hypertension related</t>
  </si>
  <si>
    <t>A08-Neurological disease including strokes</t>
  </si>
  <si>
    <t>A09-Trauma/Accidents/Burn cases</t>
  </si>
  <si>
    <t>A10-Suicide</t>
  </si>
  <si>
    <t>A11-Animal bites and stings</t>
  </si>
  <si>
    <t>A12-Known Acute Disease</t>
  </si>
  <si>
    <t>A13-Known Chronic Disease</t>
  </si>
  <si>
    <t>A14-Causes not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</si>
</sst>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4"/>
      <color indexed="8"/>
      <name val="Calibri"/>
      <family val="2"/>
    </font>
    <font>
      <b/>
      <u/>
      <sz val="14"/>
      <name val="Arial"/>
      <family val="2"/>
    </font>
    <font>
      <b/>
      <i/>
      <sz val="11"/>
      <name val="Arial"/>
      <family val="2"/>
    </font>
    <font>
      <sz val="16"/>
      <name val="Arial"/>
      <family val="2"/>
    </font>
    <font>
      <sz val="14"/>
      <name val="Calibri"/>
      <family val="2"/>
    </font>
    <font>
      <b/>
      <sz val="13"/>
      <name val="Calibri"/>
      <family val="2"/>
    </font>
    <font>
      <b/>
      <u/>
      <sz val="14"/>
      <name val="Calibri"/>
      <family val="2"/>
    </font>
    <font>
      <b/>
      <i/>
      <sz val="12"/>
      <name val="Calibri"/>
      <family val="2"/>
    </font>
    <font>
      <sz val="14"/>
      <name val="Arial"/>
      <family val="2"/>
    </font>
    <font>
      <b/>
      <sz val="14"/>
      <name val="Calibri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2"/>
      <color indexed="60"/>
      <name val="Calibri"/>
      <family val="2"/>
    </font>
    <font>
      <i/>
      <sz val="14"/>
      <name val="Calibri"/>
      <family val="2"/>
    </font>
    <font>
      <vertAlign val="superscript"/>
      <sz val="14"/>
      <color indexed="8"/>
      <name val="Calibri"/>
      <family val="2"/>
    </font>
    <font>
      <sz val="16"/>
      <color indexed="8"/>
      <name val="Arial"/>
      <family val="2"/>
    </font>
    <font>
      <b/>
      <i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indexed="10"/>
      <name val="Arial"/>
      <family val="2"/>
    </font>
    <font>
      <sz val="11"/>
      <color indexed="10"/>
      <name val="Arial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color indexed="9"/>
      <name val="Arial"/>
      <family val="2"/>
    </font>
    <font>
      <sz val="12"/>
      <color indexed="9"/>
      <name val="Times New Roman"/>
      <family val="1"/>
    </font>
    <font>
      <sz val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13"/>
      </patternFill>
    </fill>
    <fill>
      <patternFill patternType="solid">
        <fgColor indexed="42"/>
        <bgColor indexed="27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26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9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49" fontId="6" fillId="0" borderId="0" xfId="0" applyNumberFormat="1" applyFont="1" applyFill="1" applyBorder="1"/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horizontal="left" vertical="center" wrapText="1"/>
    </xf>
    <xf numFmtId="0" fontId="7" fillId="0" borderId="1" xfId="0" applyFont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7" fillId="0" borderId="2" xfId="0" applyFont="1" applyBorder="1" applyAlignment="1" applyProtection="1">
      <alignment vertical="center"/>
      <protection locked="0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17" fillId="2" borderId="9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17" fillId="3" borderId="9" xfId="0" applyFont="1" applyFill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12" fillId="0" borderId="10" xfId="0" applyFont="1" applyBorder="1" applyAlignment="1">
      <alignment vertical="center"/>
    </xf>
    <xf numFmtId="0" fontId="7" fillId="0" borderId="11" xfId="0" applyFont="1" applyFill="1" applyBorder="1" applyAlignment="1">
      <alignment vertical="center"/>
    </xf>
    <xf numFmtId="0" fontId="7" fillId="0" borderId="9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>
      <alignment vertical="center"/>
    </xf>
    <xf numFmtId="0" fontId="5" fillId="0" borderId="9" xfId="0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12" fillId="0" borderId="12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Fill="1" applyBorder="1" applyAlignment="1">
      <alignment vertical="center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12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right" vertical="center"/>
    </xf>
    <xf numFmtId="0" fontId="7" fillId="0" borderId="1" xfId="0" applyFont="1" applyBorder="1" applyAlignment="1" applyProtection="1">
      <alignment horizontal="center" vertical="center"/>
    </xf>
    <xf numFmtId="0" fontId="7" fillId="0" borderId="18" xfId="0" applyFont="1" applyFill="1" applyBorder="1" applyAlignment="1">
      <alignment vertical="center"/>
    </xf>
    <xf numFmtId="0" fontId="12" fillId="0" borderId="10" xfId="0" applyFont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0" fontId="7" fillId="0" borderId="9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7" fillId="0" borderId="1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" fontId="7" fillId="0" borderId="12" xfId="0" applyNumberFormat="1" applyFont="1" applyBorder="1" applyAlignment="1">
      <alignment horizontal="center" vertical="center"/>
    </xf>
    <xf numFmtId="0" fontId="3" fillId="0" borderId="0" xfId="0" applyFont="1"/>
    <xf numFmtId="0" fontId="7" fillId="0" borderId="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Alignment="1">
      <alignment horizontal="justify"/>
    </xf>
    <xf numFmtId="0" fontId="5" fillId="0" borderId="1" xfId="0" applyFont="1" applyBorder="1" applyAlignment="1">
      <alignment vertical="center"/>
    </xf>
    <xf numFmtId="49" fontId="20" fillId="0" borderId="0" xfId="0" applyNumberFormat="1" applyFont="1" applyAlignment="1">
      <alignment vertical="center"/>
    </xf>
    <xf numFmtId="0" fontId="12" fillId="0" borderId="17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4" borderId="1" xfId="0" applyFont="1" applyFill="1" applyBorder="1" applyAlignment="1" applyProtection="1">
      <alignment horizontal="center" vertical="center"/>
      <protection locked="0"/>
    </xf>
    <xf numFmtId="0" fontId="13" fillId="4" borderId="0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vertical="center"/>
    </xf>
    <xf numFmtId="0" fontId="12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vertical="center"/>
    </xf>
    <xf numFmtId="0" fontId="5" fillId="0" borderId="2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2" borderId="3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22" fillId="0" borderId="0" xfId="0" applyFont="1" applyFill="1" applyBorder="1" applyAlignment="1"/>
    <xf numFmtId="49" fontId="22" fillId="0" borderId="0" xfId="0" applyNumberFormat="1" applyFont="1" applyFill="1" applyBorder="1" applyAlignment="1"/>
    <xf numFmtId="0" fontId="7" fillId="0" borderId="17" xfId="0" applyFont="1" applyBorder="1" applyAlignment="1">
      <alignment horizontal="left" vertical="center"/>
    </xf>
    <xf numFmtId="0" fontId="23" fillId="0" borderId="0" xfId="0" applyFont="1" applyFill="1" applyBorder="1"/>
    <xf numFmtId="49" fontId="23" fillId="0" borderId="0" xfId="0" applyNumberFormat="1" applyFont="1" applyFill="1" applyBorder="1"/>
    <xf numFmtId="0" fontId="12" fillId="3" borderId="1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left" vertical="center"/>
    </xf>
    <xf numFmtId="0" fontId="12" fillId="3" borderId="9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7" fillId="0" borderId="21" xfId="0" applyFont="1" applyBorder="1" applyAlignment="1" applyProtection="1">
      <alignment horizontal="left" vertical="center" wrapText="1"/>
      <protection locked="0"/>
    </xf>
    <xf numFmtId="0" fontId="7" fillId="0" borderId="1" xfId="0" applyFont="1" applyFill="1" applyBorder="1" applyAlignment="1" applyProtection="1">
      <alignment horizontal="center" vertical="center" wrapText="1"/>
      <protection locked="0"/>
    </xf>
    <xf numFmtId="0" fontId="11" fillId="0" borderId="2" xfId="0" applyFont="1" applyFill="1" applyBorder="1" applyAlignment="1" applyProtection="1">
      <alignment horizontal="center" vertical="center" wrapText="1"/>
      <protection locked="0"/>
    </xf>
    <xf numFmtId="0" fontId="11" fillId="0" borderId="2" xfId="0" applyFont="1" applyFill="1" applyBorder="1" applyAlignment="1" applyProtection="1">
      <alignment horizontal="left" vertical="center" wrapText="1"/>
      <protection locked="0"/>
    </xf>
    <xf numFmtId="0" fontId="23" fillId="0" borderId="4" xfId="0" applyFont="1" applyFill="1" applyBorder="1"/>
    <xf numFmtId="0" fontId="24" fillId="0" borderId="0" xfId="0" applyFont="1" applyFill="1" applyBorder="1" applyAlignment="1">
      <alignment horizontal="center" vertical="center" wrapText="1"/>
    </xf>
    <xf numFmtId="0" fontId="25" fillId="0" borderId="0" xfId="0" applyFont="1" applyFill="1" applyBorder="1"/>
    <xf numFmtId="0" fontId="24" fillId="0" borderId="0" xfId="0" applyFont="1" applyFill="1" applyBorder="1" applyAlignment="1">
      <alignment horizontal="center" vertical="center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6" fillId="0" borderId="0" xfId="0" applyFont="1" applyFill="1" applyBorder="1"/>
    <xf numFmtId="49" fontId="11" fillId="0" borderId="0" xfId="0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/>
    <xf numFmtId="0" fontId="26" fillId="0" borderId="10" xfId="0" applyFont="1" applyFill="1" applyBorder="1" applyAlignment="1">
      <alignment horizontal="center" vertical="center"/>
    </xf>
    <xf numFmtId="0" fontId="26" fillId="0" borderId="22" xfId="0" applyFont="1" applyFill="1" applyBorder="1" applyAlignment="1">
      <alignment horizontal="center" vertical="center"/>
    </xf>
    <xf numFmtId="0" fontId="26" fillId="0" borderId="12" xfId="0" applyFont="1" applyFill="1" applyBorder="1" applyAlignment="1">
      <alignment horizontal="right" vertical="center"/>
    </xf>
    <xf numFmtId="0" fontId="26" fillId="0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right" vertical="top"/>
    </xf>
    <xf numFmtId="0" fontId="26" fillId="0" borderId="23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top"/>
    </xf>
    <xf numFmtId="0" fontId="23" fillId="0" borderId="0" xfId="0" applyFont="1" applyBorder="1"/>
    <xf numFmtId="0" fontId="1" fillId="0" borderId="0" xfId="0" applyFont="1" applyBorder="1"/>
    <xf numFmtId="0" fontId="23" fillId="0" borderId="0" xfId="0" applyFont="1" applyBorder="1" applyAlignment="1">
      <alignment horizontal="center"/>
    </xf>
    <xf numFmtId="49" fontId="23" fillId="0" borderId="0" xfId="0" applyNumberFormat="1" applyFont="1" applyBorder="1"/>
    <xf numFmtId="0" fontId="28" fillId="0" borderId="0" xfId="0" applyFont="1" applyBorder="1" applyAlignment="1">
      <alignment horizontal="left" vertical="top"/>
    </xf>
    <xf numFmtId="0" fontId="29" fillId="0" borderId="0" xfId="0" applyFont="1"/>
    <xf numFmtId="0" fontId="0" fillId="0" borderId="0" xfId="0" applyFont="1"/>
    <xf numFmtId="0" fontId="16" fillId="0" borderId="0" xfId="0" applyFont="1"/>
    <xf numFmtId="0" fontId="0" fillId="0" borderId="0" xfId="0" applyFont="1" applyFill="1"/>
    <xf numFmtId="49" fontId="0" fillId="0" borderId="0" xfId="0" applyNumberFormat="1" applyFont="1"/>
    <xf numFmtId="49" fontId="3" fillId="0" borderId="0" xfId="0" applyNumberFormat="1" applyFont="1"/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10" fillId="3" borderId="1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left" vertical="top"/>
    </xf>
    <xf numFmtId="0" fontId="18" fillId="0" borderId="1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27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/>
    </xf>
    <xf numFmtId="0" fontId="27" fillId="5" borderId="1" xfId="0" applyFont="1" applyFill="1" applyBorder="1" applyAlignment="1">
      <alignment horizontal="left" vertical="center"/>
    </xf>
    <xf numFmtId="0" fontId="26" fillId="0" borderId="24" xfId="0" applyFont="1" applyBorder="1" applyAlignment="1">
      <alignment horizontal="left" vertical="center"/>
    </xf>
    <xf numFmtId="0" fontId="26" fillId="0" borderId="25" xfId="0" applyFont="1" applyBorder="1" applyAlignment="1">
      <alignment horizontal="left" vertical="center"/>
    </xf>
    <xf numFmtId="0" fontId="26" fillId="0" borderId="26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7">
    <dxf>
      <font>
        <b/>
        <i val="0"/>
        <condense val="0"/>
        <extend val="0"/>
        <sz val="11"/>
        <color indexed="9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none">
          <fgColor indexed="64"/>
          <bgColor indexed="65"/>
        </patternFill>
      </fill>
    </dxf>
    <dxf>
      <font>
        <b/>
        <i val="0"/>
        <condense val="0"/>
        <extend val="0"/>
        <sz val="11"/>
        <color indexed="8"/>
      </font>
      <fill>
        <patternFill patternType="solid">
          <fgColor indexed="13"/>
          <bgColor indexed="51"/>
        </patternFill>
      </fill>
    </dxf>
    <dxf>
      <font>
        <b val="0"/>
        <i val="0"/>
        <condense val="0"/>
        <extend val="0"/>
        <sz val="11"/>
        <color indexed="8"/>
      </font>
      <fill>
        <patternFill patternType="solid">
          <fgColor indexed="9"/>
          <bgColor indexed="26"/>
        </patternFill>
      </fill>
    </dxf>
    <dxf>
      <font>
        <b val="0"/>
        <i val="0"/>
        <condense val="0"/>
        <extend val="0"/>
        <sz val="11"/>
        <color indexed="8"/>
      </font>
      <fill>
        <patternFill patternType="solid">
          <fgColor indexed="9"/>
          <bgColor indexed="26"/>
        </patternFill>
      </fill>
    </dxf>
    <dxf>
      <font>
        <b/>
        <i val="0"/>
        <condense val="0"/>
        <extend val="0"/>
        <sz val="11"/>
        <color indexed="8"/>
      </font>
      <fill>
        <patternFill patternType="solid">
          <fgColor indexed="13"/>
          <bgColor indexed="51"/>
        </patternFill>
      </fill>
    </dxf>
    <dxf>
      <font>
        <b/>
        <i val="0"/>
        <condense val="0"/>
        <extend val="0"/>
        <sz val="11"/>
        <color indexed="9"/>
      </font>
      <fill>
        <patternFill patternType="solid">
          <fgColor indexed="52"/>
          <bgColor indexed="53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FEFE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GBox"/>
</file>

<file path=xl/ctrlProps/ctrlProp2.xml><?xml version="1.0" encoding="utf-8"?>
<formControlPr xmlns="http://schemas.microsoft.com/office/spreadsheetml/2009/9/main" objectType="Radio" firstButton="1"/>
</file>

<file path=xl/ctrlProps/ctrlProp3.xml><?xml version="1.0" encoding="utf-8"?>
<formControlPr xmlns="http://schemas.microsoft.com/office/spreadsheetml/2009/9/main" objectType="Radio" checked="Checked"/>
</file>

<file path=xl/ctrlProps/ctrlProp4.xml><?xml version="1.0" encoding="utf-8"?>
<formControlPr xmlns="http://schemas.microsoft.com/office/spreadsheetml/2009/9/main" objectType="GBox"/>
</file>

<file path=xl/ctrlProps/ctrlProp5.xml><?xml version="1.0" encoding="utf-8"?>
<formControlPr xmlns="http://schemas.microsoft.com/office/spreadsheetml/2009/9/main" objectType="GBox"/>
</file>

<file path=xl/ctrlProps/ctrlProp6.xml><?xml version="1.0" encoding="utf-8"?>
<formControlPr xmlns="http://schemas.microsoft.com/office/spreadsheetml/2009/9/main" objectType="Radio" firstButton="1"/>
</file>

<file path=xl/ctrlProps/ctrlProp7.xml><?xml version="1.0" encoding="utf-8"?>
<formControlPr xmlns="http://schemas.microsoft.com/office/spreadsheetml/2009/9/main" objectType="Radio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12700</xdr:colOff>
          <xdr:row>9</xdr:row>
          <xdr:rowOff>12700</xdr:rowOff>
        </xdr:from>
        <xdr:to>
          <xdr:col>2</xdr:col>
          <xdr:colOff>0</xdr:colOff>
          <xdr:row>10</xdr:row>
          <xdr:rowOff>12700</xdr:rowOff>
        </xdr:to>
        <xdr:sp macro="" textlink="">
          <xdr:nvSpPr>
            <xdr:cNvPr id="1025" name="Group Box 16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1193800</xdr:colOff>
          <xdr:row>9</xdr:row>
          <xdr:rowOff>190500</xdr:rowOff>
        </xdr:from>
        <xdr:to>
          <xdr:col>1</xdr:col>
          <xdr:colOff>2476500</xdr:colOff>
          <xdr:row>9</xdr:row>
          <xdr:rowOff>406400</xdr:rowOff>
        </xdr:to>
        <xdr:sp macro="" textlink="">
          <xdr:nvSpPr>
            <xdr:cNvPr id="1026" name="Option Button 17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3111500</xdr:colOff>
          <xdr:row>9</xdr:row>
          <xdr:rowOff>190500</xdr:rowOff>
        </xdr:from>
        <xdr:to>
          <xdr:col>1</xdr:col>
          <xdr:colOff>3759200</xdr:colOff>
          <xdr:row>9</xdr:row>
          <xdr:rowOff>406400</xdr:rowOff>
        </xdr:to>
        <xdr:sp macro="" textlink="">
          <xdr:nvSpPr>
            <xdr:cNvPr id="1027" name="Option Button 18" descr=" 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12700</xdr:colOff>
          <xdr:row>9</xdr:row>
          <xdr:rowOff>12700</xdr:rowOff>
        </xdr:from>
        <xdr:to>
          <xdr:col>2</xdr:col>
          <xdr:colOff>0</xdr:colOff>
          <xdr:row>10</xdr:row>
          <xdr:rowOff>12700</xdr:rowOff>
        </xdr:to>
        <xdr:sp macro="" textlink="">
          <xdr:nvSpPr>
            <xdr:cNvPr id="1028" name="Group Box 19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12700</xdr:colOff>
          <xdr:row>10</xdr:row>
          <xdr:rowOff>12700</xdr:rowOff>
        </xdr:from>
        <xdr:to>
          <xdr:col>2</xdr:col>
          <xdr:colOff>0</xdr:colOff>
          <xdr:row>11</xdr:row>
          <xdr:rowOff>12700</xdr:rowOff>
        </xdr:to>
        <xdr:sp macro="" textlink="">
          <xdr:nvSpPr>
            <xdr:cNvPr id="1029" name="Group Box 20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1193800</xdr:colOff>
          <xdr:row>10</xdr:row>
          <xdr:rowOff>190500</xdr:rowOff>
        </xdr:from>
        <xdr:to>
          <xdr:col>1</xdr:col>
          <xdr:colOff>2476500</xdr:colOff>
          <xdr:row>10</xdr:row>
          <xdr:rowOff>406400</xdr:rowOff>
        </xdr:to>
        <xdr:sp macro="" textlink="">
          <xdr:nvSpPr>
            <xdr:cNvPr id="1030" name="Option Button 21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3136900</xdr:colOff>
          <xdr:row>10</xdr:row>
          <xdr:rowOff>215900</xdr:rowOff>
        </xdr:from>
        <xdr:to>
          <xdr:col>1</xdr:col>
          <xdr:colOff>3784600</xdr:colOff>
          <xdr:row>10</xdr:row>
          <xdr:rowOff>444500</xdr:rowOff>
        </xdr:to>
        <xdr:sp macro="" textlink="">
          <xdr:nvSpPr>
            <xdr:cNvPr id="1031" name="Option Button 22" descr=" 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6" Type="http://schemas.openxmlformats.org/officeDocument/2006/relationships/ctrlProp" Target="../ctrlProps/ctrlProp4.xml"/><Relationship Id="rId7" Type="http://schemas.openxmlformats.org/officeDocument/2006/relationships/ctrlProp" Target="../ctrlProps/ctrlProp5.xml"/><Relationship Id="rId8" Type="http://schemas.openxmlformats.org/officeDocument/2006/relationships/ctrlProp" Target="../ctrlProps/ctrlProp6.xml"/><Relationship Id="rId9" Type="http://schemas.openxmlformats.org/officeDocument/2006/relationships/ctrlProp" Target="../ctrlProps/ctrlProp7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41"/>
  <sheetViews>
    <sheetView tabSelected="1" zoomScale="75" zoomScaleNormal="75" zoomScaleSheetLayoutView="100" zoomScalePageLayoutView="75" workbookViewId="0">
      <selection activeCell="G12" sqref="G12:H12"/>
    </sheetView>
  </sheetViews>
  <sheetFormatPr baseColWidth="10" defaultColWidth="9" defaultRowHeight="19" zeroHeight="1" x14ac:dyDescent="0.2"/>
  <cols>
    <col min="1" max="1" width="16.83203125" style="1" customWidth="1"/>
    <col min="2" max="2" width="50.6640625" style="2" customWidth="1"/>
    <col min="3" max="3" width="9.6640625" style="1" customWidth="1"/>
    <col min="4" max="4" width="13.5" style="1" customWidth="1"/>
    <col min="5" max="5" width="15.6640625" style="1" customWidth="1"/>
    <col min="6" max="6" width="16" style="1" customWidth="1"/>
    <col min="7" max="7" width="10.5" style="3" customWidth="1"/>
    <col min="8" max="8" width="30.5" style="1" customWidth="1"/>
    <col min="9" max="9" width="24.6640625" style="4" customWidth="1"/>
    <col min="10" max="10" width="0" style="5" hidden="1" customWidth="1"/>
    <col min="11" max="11" width="0" hidden="1" customWidth="1"/>
    <col min="12" max="14" width="0" style="1" hidden="1" customWidth="1"/>
    <col min="15" max="15" width="0" style="6" hidden="1" customWidth="1"/>
    <col min="16" max="16" width="0" style="7" hidden="1" customWidth="1"/>
    <col min="17" max="17" width="18.1640625" style="1" customWidth="1"/>
    <col min="18" max="16384" width="9" style="1"/>
  </cols>
  <sheetData>
    <row r="1" spans="1:17" s="11" customFormat="1" ht="26.25" customHeight="1" x14ac:dyDescent="0.2">
      <c r="A1" s="172" t="s">
        <v>0</v>
      </c>
      <c r="B1" s="172"/>
      <c r="C1" s="172"/>
      <c r="D1" s="172"/>
      <c r="E1" s="172"/>
      <c r="F1" s="172"/>
      <c r="G1" s="172"/>
      <c r="H1" s="8"/>
      <c r="I1" s="9"/>
      <c r="J1" s="10"/>
      <c r="O1" s="7"/>
      <c r="P1" s="12"/>
    </row>
    <row r="2" spans="1:17" s="11" customFormat="1" ht="26.25" customHeight="1" x14ac:dyDescent="0.2">
      <c r="A2" s="172" t="s">
        <v>1</v>
      </c>
      <c r="B2" s="172"/>
      <c r="C2" s="172"/>
      <c r="D2" s="172"/>
      <c r="E2" s="172"/>
      <c r="F2" s="172"/>
      <c r="G2" s="172"/>
      <c r="H2" s="8"/>
      <c r="I2" s="9"/>
      <c r="J2" s="10"/>
      <c r="O2" s="12">
        <v>3</v>
      </c>
      <c r="P2" s="12"/>
    </row>
    <row r="3" spans="1:17" s="11" customFormat="1" ht="26.25" customHeight="1" x14ac:dyDescent="0.2">
      <c r="A3" s="173" t="s">
        <v>2</v>
      </c>
      <c r="B3" s="173"/>
      <c r="C3" s="173"/>
      <c r="D3" s="173"/>
      <c r="E3" s="173"/>
      <c r="F3" s="173"/>
      <c r="G3" s="173"/>
      <c r="H3" s="13"/>
      <c r="I3" s="9"/>
      <c r="J3" s="10"/>
      <c r="O3" s="11" t="s">
        <v>3</v>
      </c>
      <c r="P3" s="12"/>
    </row>
    <row r="4" spans="1:17" s="11" customFormat="1" ht="25.5" customHeight="1" x14ac:dyDescent="0.2">
      <c r="A4" s="13"/>
      <c r="B4" s="13"/>
      <c r="C4" s="13"/>
      <c r="G4" s="14"/>
      <c r="I4" s="15"/>
      <c r="J4" s="10"/>
      <c r="O4" s="7"/>
      <c r="P4" s="12"/>
    </row>
    <row r="5" spans="1:17" s="11" customFormat="1" ht="32" customHeight="1" x14ac:dyDescent="0.2">
      <c r="A5" s="16" t="s">
        <v>4</v>
      </c>
      <c r="B5" s="174"/>
      <c r="C5" s="174"/>
      <c r="D5" s="18"/>
      <c r="E5" s="175" t="s">
        <v>5</v>
      </c>
      <c r="F5" s="175"/>
      <c r="G5" s="175"/>
      <c r="H5" s="19"/>
      <c r="I5" s="9"/>
      <c r="J5" s="10"/>
      <c r="O5" s="7"/>
      <c r="P5" s="12"/>
    </row>
    <row r="6" spans="1:17" s="11" customFormat="1" ht="32" customHeight="1" x14ac:dyDescent="0.2">
      <c r="A6" s="16" t="s">
        <v>6</v>
      </c>
      <c r="B6" s="174"/>
      <c r="C6" s="174"/>
      <c r="D6" s="20" t="s">
        <v>7</v>
      </c>
      <c r="E6" s="21"/>
      <c r="F6" s="22"/>
      <c r="G6" s="23"/>
      <c r="H6" s="19"/>
      <c r="I6" s="9"/>
      <c r="J6" s="10"/>
      <c r="O6" s="7"/>
      <c r="P6" s="12"/>
    </row>
    <row r="7" spans="1:17" s="11" customFormat="1" ht="32" customHeight="1" x14ac:dyDescent="0.2">
      <c r="A7" s="16" t="s">
        <v>8</v>
      </c>
      <c r="B7" s="174"/>
      <c r="C7" s="174"/>
      <c r="D7" s="24" t="s">
        <v>9</v>
      </c>
      <c r="E7" s="21"/>
      <c r="F7" s="22"/>
      <c r="G7" s="23"/>
      <c r="H7" s="19"/>
      <c r="I7" s="9"/>
      <c r="J7" s="10"/>
      <c r="O7" s="7"/>
      <c r="P7" s="12"/>
    </row>
    <row r="8" spans="1:17" s="11" customFormat="1" ht="37.5" customHeight="1" x14ac:dyDescent="0.2">
      <c r="A8" s="25" t="s">
        <v>10</v>
      </c>
      <c r="B8" s="174"/>
      <c r="C8" s="174"/>
      <c r="D8" s="26"/>
      <c r="E8" s="26"/>
      <c r="F8" s="26"/>
      <c r="G8" s="27"/>
      <c r="H8" s="28"/>
      <c r="I8" s="9"/>
      <c r="J8" s="10"/>
      <c r="O8" s="7"/>
      <c r="P8" s="12"/>
    </row>
    <row r="9" spans="1:17" s="11" customFormat="1" ht="32" customHeight="1" x14ac:dyDescent="0.2">
      <c r="A9" s="29" t="s">
        <v>11</v>
      </c>
      <c r="B9" s="174"/>
      <c r="C9" s="174"/>
      <c r="D9" s="20"/>
      <c r="E9" s="20"/>
      <c r="F9" s="20"/>
      <c r="G9" s="27"/>
      <c r="H9" s="30"/>
      <c r="I9" s="4"/>
      <c r="J9" s="10"/>
      <c r="O9" s="7"/>
      <c r="P9" s="12"/>
    </row>
    <row r="10" spans="1:17" s="11" customFormat="1" ht="45.75" customHeight="1" x14ac:dyDescent="0.2">
      <c r="A10" s="25" t="s">
        <v>12</v>
      </c>
      <c r="B10" s="31" t="s">
        <v>13</v>
      </c>
      <c r="C10" s="32"/>
      <c r="D10" s="26"/>
      <c r="E10" s="26"/>
      <c r="F10" s="26"/>
      <c r="G10" s="33"/>
      <c r="H10" s="19"/>
      <c r="I10" s="9"/>
      <c r="J10" s="10"/>
      <c r="O10" s="7"/>
      <c r="P10" s="12"/>
    </row>
    <row r="11" spans="1:17" s="11" customFormat="1" ht="51" customHeight="1" x14ac:dyDescent="0.2">
      <c r="A11" s="25" t="s">
        <v>14</v>
      </c>
      <c r="B11" s="34" t="s">
        <v>15</v>
      </c>
      <c r="C11" s="35"/>
      <c r="D11" s="26"/>
      <c r="E11" s="26"/>
      <c r="F11" s="26"/>
      <c r="G11" s="33"/>
      <c r="H11" s="19"/>
      <c r="I11" s="9"/>
      <c r="J11" s="10"/>
      <c r="O11" s="7"/>
      <c r="P11" s="12"/>
    </row>
    <row r="12" spans="1:17" s="11" customFormat="1" ht="60.75" customHeight="1" x14ac:dyDescent="0.2">
      <c r="A12" s="36"/>
      <c r="B12" s="176"/>
      <c r="C12" s="176"/>
      <c r="D12" s="176"/>
      <c r="E12" s="176"/>
      <c r="F12" s="37"/>
      <c r="G12" s="177" t="s">
        <v>16</v>
      </c>
      <c r="H12" s="177"/>
      <c r="I12" s="38" t="s">
        <v>17</v>
      </c>
      <c r="J12" s="10"/>
      <c r="O12" s="7"/>
      <c r="P12" s="12"/>
      <c r="Q12" s="39" t="s">
        <v>18</v>
      </c>
    </row>
    <row r="13" spans="1:17" s="11" customFormat="1" ht="27" customHeight="1" x14ac:dyDescent="0.2">
      <c r="A13" s="40" t="s">
        <v>19</v>
      </c>
      <c r="B13" s="178" t="s">
        <v>20</v>
      </c>
      <c r="C13" s="178"/>
      <c r="D13" s="178"/>
      <c r="E13" s="178"/>
      <c r="F13" s="41"/>
      <c r="G13" s="177"/>
      <c r="H13" s="177"/>
      <c r="I13" s="42"/>
      <c r="J13" s="10"/>
      <c r="O13" s="7"/>
      <c r="P13" s="12"/>
      <c r="Q13" s="43"/>
    </row>
    <row r="14" spans="1:17" s="11" customFormat="1" ht="32" customHeight="1" x14ac:dyDescent="0.2">
      <c r="A14" s="44" t="s">
        <v>21</v>
      </c>
      <c r="B14" s="45" t="s">
        <v>22</v>
      </c>
      <c r="C14" s="46"/>
      <c r="D14" s="46"/>
      <c r="E14" s="46"/>
      <c r="F14" s="46"/>
      <c r="G14" s="46"/>
      <c r="H14" s="47"/>
      <c r="I14" s="48" t="s">
        <v>21</v>
      </c>
      <c r="J14" s="10"/>
      <c r="O14" s="7"/>
      <c r="P14" s="12"/>
      <c r="Q14" s="49"/>
    </row>
    <row r="15" spans="1:17" s="11" customFormat="1" ht="30" customHeight="1" x14ac:dyDescent="0.2">
      <c r="A15" s="50">
        <v>1</v>
      </c>
      <c r="B15" s="51" t="s">
        <v>23</v>
      </c>
      <c r="C15" s="52"/>
      <c r="D15" s="52"/>
      <c r="E15" s="52"/>
      <c r="F15" s="52"/>
      <c r="G15" s="53"/>
      <c r="H15" s="54"/>
      <c r="I15" s="55">
        <v>1.1000000000000001</v>
      </c>
      <c r="J15" s="10"/>
      <c r="O15" s="7"/>
      <c r="P15" s="12" t="s">
        <v>24</v>
      </c>
      <c r="Q15" s="56"/>
    </row>
    <row r="16" spans="1:17" s="11" customFormat="1" ht="30" customHeight="1" x14ac:dyDescent="0.2">
      <c r="A16" s="57">
        <v>1.1000000000000001</v>
      </c>
      <c r="B16" s="179" t="s">
        <v>25</v>
      </c>
      <c r="C16" s="179"/>
      <c r="D16" s="179"/>
      <c r="E16" s="179"/>
      <c r="F16" s="52"/>
      <c r="G16" s="59"/>
      <c r="H16" s="54"/>
      <c r="I16" s="60" t="s">
        <v>26</v>
      </c>
      <c r="J16" s="10"/>
      <c r="O16" s="7"/>
      <c r="P16" s="12" t="s">
        <v>27</v>
      </c>
      <c r="Q16" s="56" t="str">
        <f>IF(ISBLANK(G15)*ISBLANK(G16),"",IF(G16&lt;=G15,"","No. of pregnant women registered for ANC within 1st trimester(M1-1.1) &lt;= No. of pregnant women registered for ANC(M1-1)"))</f>
        <v/>
      </c>
    </row>
    <row r="17" spans="1:17" s="11" customFormat="1" ht="30" customHeight="1" x14ac:dyDescent="0.2">
      <c r="A17" s="61">
        <v>2</v>
      </c>
      <c r="B17" s="62" t="s">
        <v>28</v>
      </c>
      <c r="C17" s="63"/>
      <c r="D17" s="64"/>
      <c r="E17" s="64"/>
      <c r="F17" s="52"/>
      <c r="G17" s="59"/>
      <c r="H17" s="54"/>
      <c r="I17" s="60">
        <v>1.2</v>
      </c>
      <c r="J17" s="10"/>
      <c r="O17" s="7"/>
      <c r="P17" s="12" t="s">
        <v>29</v>
      </c>
      <c r="Q17" s="56" t="str">
        <f>IF(ISBLANK(G17)*ISBLANK(G15),"",IF(G17&lt;=G15,"","Cross Check : Number of women registered under JSY (M1-2) &lt;= Total number of women registered for ANC(M1-1)"))</f>
        <v/>
      </c>
    </row>
    <row r="18" spans="1:17" s="11" customFormat="1" ht="30" customHeight="1" x14ac:dyDescent="0.2">
      <c r="A18" s="61">
        <v>3</v>
      </c>
      <c r="B18" s="61" t="s">
        <v>30</v>
      </c>
      <c r="C18" s="64"/>
      <c r="D18" s="64"/>
      <c r="E18" s="64"/>
      <c r="F18" s="52"/>
      <c r="G18" s="59"/>
      <c r="H18" s="54"/>
      <c r="I18" s="60">
        <v>1.3</v>
      </c>
      <c r="J18" s="10"/>
      <c r="O18" s="7"/>
      <c r="P18" s="12" t="s">
        <v>31</v>
      </c>
      <c r="Q18" s="56"/>
    </row>
    <row r="19" spans="1:17" s="11" customFormat="1" ht="30" customHeight="1" x14ac:dyDescent="0.2">
      <c r="A19" s="61">
        <v>4</v>
      </c>
      <c r="B19" s="65" t="s">
        <v>32</v>
      </c>
      <c r="C19" s="64"/>
      <c r="D19" s="64"/>
      <c r="E19" s="64"/>
      <c r="F19" s="52"/>
      <c r="G19" s="66"/>
      <c r="H19" s="54"/>
      <c r="I19" s="60">
        <v>1.4</v>
      </c>
      <c r="J19" s="10"/>
      <c r="O19" s="7"/>
      <c r="P19" s="12"/>
      <c r="Q19" s="56"/>
    </row>
    <row r="20" spans="1:17" s="11" customFormat="1" ht="30" customHeight="1" x14ac:dyDescent="0.2">
      <c r="A20" s="57">
        <v>4.0999999999999996</v>
      </c>
      <c r="B20" s="61" t="s">
        <v>33</v>
      </c>
      <c r="C20" s="64"/>
      <c r="D20" s="64"/>
      <c r="E20" s="64"/>
      <c r="F20" s="52"/>
      <c r="G20" s="59"/>
      <c r="H20" s="54"/>
      <c r="I20" s="60" t="s">
        <v>34</v>
      </c>
      <c r="J20" s="10"/>
      <c r="O20" s="7"/>
      <c r="P20" s="12" t="s">
        <v>35</v>
      </c>
      <c r="Q20" s="56" t="str">
        <f>IF(ISBLANK(G20)*ISBLANK(G15),"",IF(G20&lt;=G15,"","Cross Check : Number of pregnant women given TT1 (M1 -4.1)&lt;= Total number of pregnant women Registered for ANC (M1-1)"))</f>
        <v/>
      </c>
    </row>
    <row r="21" spans="1:17" s="11" customFormat="1" ht="30" customHeight="1" x14ac:dyDescent="0.2">
      <c r="A21" s="57">
        <v>4.2</v>
      </c>
      <c r="B21" s="61" t="s">
        <v>36</v>
      </c>
      <c r="C21" s="64"/>
      <c r="D21" s="64"/>
      <c r="E21" s="64"/>
      <c r="F21" s="52"/>
      <c r="G21" s="59"/>
      <c r="H21" s="54"/>
      <c r="I21" s="60" t="s">
        <v>37</v>
      </c>
      <c r="J21" s="10"/>
      <c r="O21" s="7"/>
      <c r="P21" s="12" t="s">
        <v>38</v>
      </c>
      <c r="Q21" s="56"/>
    </row>
    <row r="22" spans="1:17" s="11" customFormat="1" ht="30" customHeight="1" x14ac:dyDescent="0.2">
      <c r="A22" s="61">
        <v>5</v>
      </c>
      <c r="B22" s="61" t="s">
        <v>39</v>
      </c>
      <c r="C22" s="64"/>
      <c r="D22" s="64"/>
      <c r="E22" s="64"/>
      <c r="F22" s="52"/>
      <c r="G22" s="59"/>
      <c r="H22" s="54"/>
      <c r="I22" s="60">
        <v>1.5</v>
      </c>
      <c r="J22" s="10"/>
      <c r="O22" s="7"/>
      <c r="P22" s="12" t="s">
        <v>40</v>
      </c>
      <c r="Q22" s="56"/>
    </row>
    <row r="23" spans="1:17" s="11" customFormat="1" ht="30" customHeight="1" x14ac:dyDescent="0.2">
      <c r="A23" s="61">
        <v>6</v>
      </c>
      <c r="B23" s="65" t="s">
        <v>41</v>
      </c>
      <c r="C23" s="64"/>
      <c r="D23" s="64"/>
      <c r="E23" s="64"/>
      <c r="F23" s="52"/>
      <c r="G23" s="66"/>
      <c r="H23" s="54"/>
      <c r="I23" s="60">
        <v>1.6</v>
      </c>
      <c r="J23" s="10"/>
      <c r="O23" s="7"/>
      <c r="P23" s="12"/>
      <c r="Q23" s="56"/>
    </row>
    <row r="24" spans="1:17" s="11" customFormat="1" ht="30" customHeight="1" x14ac:dyDescent="0.2">
      <c r="A24" s="57">
        <v>6.1</v>
      </c>
      <c r="B24" s="61" t="s">
        <v>42</v>
      </c>
      <c r="C24" s="64"/>
      <c r="D24" s="64"/>
      <c r="E24" s="64"/>
      <c r="F24" s="52"/>
      <c r="G24" s="17"/>
      <c r="H24" s="19"/>
      <c r="I24" s="60" t="s">
        <v>43</v>
      </c>
      <c r="J24" s="10"/>
      <c r="O24" s="7"/>
      <c r="P24" s="12" t="s">
        <v>44</v>
      </c>
      <c r="Q24" s="56"/>
    </row>
    <row r="25" spans="1:17" s="11" customFormat="1" ht="30" customHeight="1" x14ac:dyDescent="0.2">
      <c r="A25" s="61">
        <v>7</v>
      </c>
      <c r="B25" s="65" t="s">
        <v>45</v>
      </c>
      <c r="C25" s="64"/>
      <c r="D25" s="64"/>
      <c r="E25" s="64"/>
      <c r="F25" s="52"/>
      <c r="G25" s="33"/>
      <c r="H25" s="19"/>
      <c r="I25" s="60">
        <v>1.7</v>
      </c>
      <c r="J25" s="10"/>
      <c r="O25" s="7"/>
      <c r="P25" s="12"/>
      <c r="Q25" s="56"/>
    </row>
    <row r="26" spans="1:17" s="11" customFormat="1" ht="30" customHeight="1" x14ac:dyDescent="0.2">
      <c r="A26" s="67">
        <v>7.1</v>
      </c>
      <c r="B26" s="68" t="s">
        <v>46</v>
      </c>
      <c r="C26" s="69"/>
      <c r="D26" s="69"/>
      <c r="E26" s="69"/>
      <c r="F26" s="52"/>
      <c r="G26" s="70"/>
      <c r="H26" s="19"/>
      <c r="I26" s="60" t="s">
        <v>47</v>
      </c>
      <c r="J26" s="10"/>
      <c r="O26" s="7"/>
      <c r="P26" s="12" t="s">
        <v>48</v>
      </c>
      <c r="Q26" s="56"/>
    </row>
    <row r="27" spans="1:17" s="11" customFormat="1" ht="30" customHeight="1" x14ac:dyDescent="0.2">
      <c r="A27" s="71" t="s">
        <v>49</v>
      </c>
      <c r="B27" s="180" t="s">
        <v>50</v>
      </c>
      <c r="C27" s="180"/>
      <c r="D27" s="180"/>
      <c r="E27" s="72"/>
      <c r="F27" s="72"/>
      <c r="G27" s="70"/>
      <c r="H27" s="19"/>
      <c r="I27" s="60">
        <v>1.8</v>
      </c>
      <c r="J27" s="10"/>
      <c r="O27" s="7"/>
      <c r="P27" s="12" t="s">
        <v>51</v>
      </c>
      <c r="Q27" s="56"/>
    </row>
    <row r="28" spans="1:17" s="11" customFormat="1" ht="32" customHeight="1" x14ac:dyDescent="0.2">
      <c r="A28" s="73" t="s">
        <v>52</v>
      </c>
      <c r="B28" s="45" t="s">
        <v>53</v>
      </c>
      <c r="C28" s="46"/>
      <c r="D28" s="46"/>
      <c r="E28" s="46"/>
      <c r="F28" s="46"/>
      <c r="G28" s="46"/>
      <c r="H28" s="74"/>
      <c r="I28" s="75" t="s">
        <v>52</v>
      </c>
      <c r="J28" s="10"/>
      <c r="O28" s="7"/>
      <c r="P28" s="12"/>
      <c r="Q28" s="76"/>
    </row>
    <row r="29" spans="1:17" s="11" customFormat="1" ht="30" customHeight="1" x14ac:dyDescent="0.2">
      <c r="A29" s="61">
        <v>8</v>
      </c>
      <c r="B29" s="65" t="s">
        <v>54</v>
      </c>
      <c r="C29" s="64"/>
      <c r="D29" s="64"/>
      <c r="E29" s="64"/>
      <c r="F29" s="52"/>
      <c r="G29" s="77"/>
      <c r="H29" s="52"/>
      <c r="I29" s="60">
        <v>2.1</v>
      </c>
      <c r="J29" s="10"/>
      <c r="O29" s="7"/>
      <c r="P29" s="12"/>
      <c r="Q29" s="56"/>
    </row>
    <row r="30" spans="1:17" s="11" customFormat="1" ht="30" customHeight="1" x14ac:dyDescent="0.2">
      <c r="A30" s="57">
        <v>8.1</v>
      </c>
      <c r="B30" s="61" t="s">
        <v>55</v>
      </c>
      <c r="C30" s="64"/>
      <c r="D30" s="64"/>
      <c r="E30" s="64"/>
      <c r="F30" s="52"/>
      <c r="G30" s="77"/>
      <c r="H30" s="19"/>
      <c r="I30" s="60" t="s">
        <v>56</v>
      </c>
      <c r="J30" s="10"/>
      <c r="O30" s="7"/>
      <c r="P30" s="12"/>
      <c r="Q30" s="56"/>
    </row>
    <row r="31" spans="1:17" s="11" customFormat="1" ht="30" customHeight="1" x14ac:dyDescent="0.2">
      <c r="A31" s="78" t="s">
        <v>57</v>
      </c>
      <c r="B31" s="58" t="s">
        <v>58</v>
      </c>
      <c r="C31" s="64"/>
      <c r="D31" s="64"/>
      <c r="E31" s="64"/>
      <c r="F31" s="52"/>
      <c r="G31" s="17"/>
      <c r="H31" s="19"/>
      <c r="I31" s="60" t="s">
        <v>59</v>
      </c>
      <c r="J31" s="10"/>
      <c r="O31" s="7"/>
      <c r="P31" s="12" t="s">
        <v>60</v>
      </c>
      <c r="Q31" s="56"/>
    </row>
    <row r="32" spans="1:17" s="11" customFormat="1" ht="30" customHeight="1" x14ac:dyDescent="0.2">
      <c r="A32" s="78" t="s">
        <v>61</v>
      </c>
      <c r="B32" s="58" t="s">
        <v>62</v>
      </c>
      <c r="C32" s="64"/>
      <c r="D32" s="64"/>
      <c r="E32" s="64"/>
      <c r="F32" s="52"/>
      <c r="G32" s="17"/>
      <c r="H32" s="19"/>
      <c r="I32" s="60" t="s">
        <v>63</v>
      </c>
      <c r="J32" s="10"/>
      <c r="O32" s="7"/>
      <c r="P32" s="12" t="s">
        <v>64</v>
      </c>
      <c r="Q32" s="56"/>
    </row>
    <row r="33" spans="1:17" s="11" customFormat="1" ht="30" customHeight="1" x14ac:dyDescent="0.2">
      <c r="A33" s="57"/>
      <c r="B33" s="61" t="s">
        <v>65</v>
      </c>
      <c r="C33" s="64"/>
      <c r="D33" s="64"/>
      <c r="E33" s="64"/>
      <c r="F33" s="52"/>
      <c r="G33" s="79" t="str">
        <f>IF(ISBLANK(G31)*ISBLANK(G32),"",G31+G32)</f>
        <v/>
      </c>
      <c r="H33" s="19"/>
      <c r="I33" s="60"/>
      <c r="J33" s="10"/>
      <c r="O33" s="7"/>
      <c r="P33" s="12" t="s">
        <v>66</v>
      </c>
      <c r="Q33" s="56"/>
    </row>
    <row r="34" spans="1:17" s="11" customFormat="1" ht="30" customHeight="1" x14ac:dyDescent="0.2">
      <c r="A34" s="57">
        <v>8.1999999999999993</v>
      </c>
      <c r="B34" s="61" t="s">
        <v>67</v>
      </c>
      <c r="C34" s="64"/>
      <c r="D34" s="64"/>
      <c r="E34" s="64"/>
      <c r="F34" s="52"/>
      <c r="G34" s="17"/>
      <c r="H34" s="19"/>
      <c r="I34" s="60" t="s">
        <v>68</v>
      </c>
      <c r="J34" s="10"/>
      <c r="O34" s="7"/>
      <c r="P34" s="12" t="s">
        <v>69</v>
      </c>
      <c r="Q34" s="56" t="str">
        <f>IF(ISBLANK(G34)*ISBLANK(G31)*ISBLANK(G32),"",IF(G34&lt;=G31+G32,"","Cross Check :- Number of newborns visited with 24 hrs of home delivery (M2-8.2)&lt;= Total home deliveries (M2-8.1+8.2)"))</f>
        <v/>
      </c>
    </row>
    <row r="35" spans="1:17" s="11" customFormat="1" ht="30" customHeight="1" x14ac:dyDescent="0.2">
      <c r="A35" s="57">
        <v>8.3000000000000007</v>
      </c>
      <c r="B35" s="61" t="s">
        <v>70</v>
      </c>
      <c r="C35" s="64"/>
      <c r="D35" s="64"/>
      <c r="E35" s="64"/>
      <c r="F35" s="80"/>
      <c r="G35" s="70"/>
      <c r="H35" s="19"/>
      <c r="I35" s="60" t="s">
        <v>71</v>
      </c>
      <c r="J35" s="10"/>
      <c r="O35" s="7"/>
      <c r="P35" s="12" t="s">
        <v>72</v>
      </c>
      <c r="Q35" s="56"/>
    </row>
    <row r="36" spans="1:17" s="11" customFormat="1" ht="30" customHeight="1" x14ac:dyDescent="0.2">
      <c r="A36" s="50">
        <v>9</v>
      </c>
      <c r="B36" s="81" t="s">
        <v>73</v>
      </c>
      <c r="C36" s="52"/>
      <c r="D36" s="52"/>
      <c r="E36" s="52"/>
      <c r="F36" s="52"/>
      <c r="G36" s="59"/>
      <c r="H36" s="19"/>
      <c r="I36" s="60">
        <v>2.2000000000000002</v>
      </c>
      <c r="J36" s="82"/>
      <c r="O36" s="7"/>
      <c r="P36" s="12" t="s">
        <v>74</v>
      </c>
      <c r="Q36" s="56"/>
    </row>
    <row r="37" spans="1:17" s="11" customFormat="1" ht="30" customHeight="1" x14ac:dyDescent="0.2">
      <c r="A37" s="57">
        <v>9.1</v>
      </c>
      <c r="B37" s="58" t="s">
        <v>75</v>
      </c>
      <c r="C37" s="64"/>
      <c r="D37" s="64"/>
      <c r="E37" s="64"/>
      <c r="F37" s="52"/>
      <c r="G37" s="83"/>
      <c r="H37" s="19"/>
      <c r="I37" s="60" t="s">
        <v>76</v>
      </c>
      <c r="J37" s="10"/>
      <c r="O37" s="7"/>
      <c r="P37" s="12" t="s">
        <v>77</v>
      </c>
      <c r="Q37" s="56" t="str">
        <f>IF(ISBLANK(G37)*ISBLANK(G36),"",IF(G37&lt;=G36,"","Number discharged under 48 hours(M2- 9.1)&lt;= Deliveries at Facility(M2 - 9)"))</f>
        <v/>
      </c>
    </row>
    <row r="38" spans="1:17" s="11" customFormat="1" ht="30" customHeight="1" x14ac:dyDescent="0.2">
      <c r="A38" s="57">
        <v>9.1999999999999993</v>
      </c>
      <c r="B38" s="62" t="s">
        <v>78</v>
      </c>
      <c r="C38" s="63"/>
      <c r="D38" s="64"/>
      <c r="E38" s="64"/>
      <c r="F38" s="52"/>
      <c r="G38" s="77"/>
      <c r="H38" s="19"/>
      <c r="I38" s="60" t="s">
        <v>79</v>
      </c>
      <c r="J38" s="10"/>
      <c r="O38" s="7"/>
      <c r="P38" s="12"/>
      <c r="Q38" s="56"/>
    </row>
    <row r="39" spans="1:17" s="11" customFormat="1" ht="30" customHeight="1" x14ac:dyDescent="0.2">
      <c r="A39" s="78" t="s">
        <v>57</v>
      </c>
      <c r="B39" s="58" t="s">
        <v>80</v>
      </c>
      <c r="C39" s="64"/>
      <c r="D39" s="64"/>
      <c r="E39" s="64"/>
      <c r="F39" s="52"/>
      <c r="G39" s="17"/>
      <c r="H39" s="19"/>
      <c r="I39" s="60" t="s">
        <v>81</v>
      </c>
      <c r="J39" s="10"/>
      <c r="O39" s="7"/>
      <c r="P39" s="12" t="s">
        <v>82</v>
      </c>
      <c r="Q39" s="56"/>
    </row>
    <row r="40" spans="1:17" s="11" customFormat="1" ht="30" customHeight="1" x14ac:dyDescent="0.2">
      <c r="A40" s="78" t="s">
        <v>61</v>
      </c>
      <c r="B40" s="58" t="s">
        <v>83</v>
      </c>
      <c r="C40" s="64"/>
      <c r="D40" s="64"/>
      <c r="E40" s="64"/>
      <c r="F40" s="52"/>
      <c r="G40" s="17"/>
      <c r="H40" s="19"/>
      <c r="I40" s="60" t="s">
        <v>84</v>
      </c>
      <c r="J40" s="10"/>
      <c r="O40" s="7"/>
      <c r="P40" s="12" t="s">
        <v>85</v>
      </c>
      <c r="Q40" s="56"/>
    </row>
    <row r="41" spans="1:17" s="11" customFormat="1" ht="30" customHeight="1" x14ac:dyDescent="0.2">
      <c r="A41" s="78" t="s">
        <v>86</v>
      </c>
      <c r="B41" s="58" t="s">
        <v>87</v>
      </c>
      <c r="C41" s="64"/>
      <c r="D41" s="64"/>
      <c r="E41" s="64"/>
      <c r="F41" s="52"/>
      <c r="G41" s="17"/>
      <c r="H41" s="19"/>
      <c r="I41" s="60" t="s">
        <v>88</v>
      </c>
      <c r="J41" s="10"/>
      <c r="O41" s="7"/>
      <c r="P41" s="12" t="s">
        <v>89</v>
      </c>
      <c r="Q41" s="56"/>
    </row>
    <row r="42" spans="1:17" s="11" customFormat="1" ht="32" customHeight="1" x14ac:dyDescent="0.2">
      <c r="A42" s="73" t="s">
        <v>90</v>
      </c>
      <c r="B42" s="45" t="s">
        <v>91</v>
      </c>
      <c r="C42" s="46"/>
      <c r="D42" s="46"/>
      <c r="E42" s="46"/>
      <c r="F42" s="46"/>
      <c r="G42" s="46"/>
      <c r="H42" s="74"/>
      <c r="I42" s="75" t="s">
        <v>92</v>
      </c>
      <c r="J42" s="10"/>
      <c r="O42" s="7"/>
      <c r="P42" s="12"/>
      <c r="Q42" s="76"/>
    </row>
    <row r="43" spans="1:17" s="11" customFormat="1" ht="32" customHeight="1" x14ac:dyDescent="0.2">
      <c r="A43" s="61">
        <v>10</v>
      </c>
      <c r="B43" s="65" t="s">
        <v>93</v>
      </c>
      <c r="C43" s="64"/>
      <c r="D43" s="64"/>
      <c r="E43" s="64"/>
      <c r="F43" s="52"/>
      <c r="G43" s="66"/>
      <c r="H43" s="19"/>
      <c r="I43" s="60">
        <v>4.0999999999999996</v>
      </c>
      <c r="J43" s="10"/>
      <c r="O43" s="7"/>
      <c r="P43" s="12"/>
      <c r="Q43" s="56"/>
    </row>
    <row r="44" spans="1:17" s="11" customFormat="1" ht="32" customHeight="1" x14ac:dyDescent="0.2">
      <c r="A44" s="57">
        <v>10.1</v>
      </c>
      <c r="B44" s="65" t="s">
        <v>94</v>
      </c>
      <c r="C44" s="64"/>
      <c r="D44" s="64"/>
      <c r="E44" s="64"/>
      <c r="F44" s="52"/>
      <c r="G44" s="84"/>
      <c r="H44" s="19"/>
      <c r="I44" s="60" t="s">
        <v>95</v>
      </c>
      <c r="J44" s="10"/>
      <c r="O44" s="7"/>
      <c r="P44" s="12"/>
      <c r="Q44" s="56"/>
    </row>
    <row r="45" spans="1:17" s="11" customFormat="1" ht="27.75" customHeight="1" x14ac:dyDescent="0.2">
      <c r="A45" s="78" t="s">
        <v>57</v>
      </c>
      <c r="B45" s="58" t="s">
        <v>96</v>
      </c>
      <c r="C45" s="64"/>
      <c r="D45" s="64"/>
      <c r="E45" s="64"/>
      <c r="F45" s="52"/>
      <c r="G45" s="17"/>
      <c r="H45" s="19"/>
      <c r="I45" s="60" t="s">
        <v>97</v>
      </c>
      <c r="J45" s="10"/>
      <c r="O45" s="7"/>
      <c r="P45" s="12" t="s">
        <v>98</v>
      </c>
      <c r="Q45" s="56"/>
    </row>
    <row r="46" spans="1:17" s="11" customFormat="1" ht="27.75" customHeight="1" x14ac:dyDescent="0.2">
      <c r="A46" s="78" t="s">
        <v>61</v>
      </c>
      <c r="B46" s="58" t="s">
        <v>99</v>
      </c>
      <c r="C46" s="64"/>
      <c r="D46" s="64"/>
      <c r="E46" s="64"/>
      <c r="F46" s="52"/>
      <c r="G46" s="17"/>
      <c r="H46" s="19"/>
      <c r="I46" s="60" t="s">
        <v>100</v>
      </c>
      <c r="J46" s="10"/>
      <c r="O46" s="7"/>
      <c r="P46" s="12" t="s">
        <v>101</v>
      </c>
      <c r="Q46" s="56"/>
    </row>
    <row r="47" spans="1:17" s="11" customFormat="1" ht="27.75" customHeight="1" x14ac:dyDescent="0.2">
      <c r="A47" s="57"/>
      <c r="B47" s="61" t="s">
        <v>102</v>
      </c>
      <c r="C47" s="64"/>
      <c r="D47" s="64"/>
      <c r="E47" s="64"/>
      <c r="F47" s="52"/>
      <c r="G47" s="85" t="str">
        <f>IF(ISBLANK(G45)*ISBLANK(G46),"",G45+G46)</f>
        <v/>
      </c>
      <c r="H47" s="19"/>
      <c r="I47" s="60"/>
      <c r="J47" s="10"/>
      <c r="O47" s="7"/>
      <c r="P47" s="12" t="s">
        <v>103</v>
      </c>
      <c r="Q47" s="56" t="str">
        <f>IF(ISBLANK(G45)*ISBLANK(G46)*ISBLANK(G47)*ISBLANK(G48)*ISBLANK(G31)*ISBLANK(G32)*ISBLANK(G33)*ISBLANK(G36),"",IF((G45+G46+G48)&gt;=(G31+G32+G36),"","Live Birth male (M4 - 10.1.a) + live birth female(M4 - 10.1.b) + Still Birth (M4 - 10.2) &gt;= Total Deliveries conducted at home(M2-8.1.a + 8.1.b) and Public facilities (M2 - 9)"))</f>
        <v/>
      </c>
    </row>
    <row r="48" spans="1:17" s="11" customFormat="1" ht="32" customHeight="1" x14ac:dyDescent="0.2">
      <c r="A48" s="57">
        <v>10.199999999999999</v>
      </c>
      <c r="B48" s="65" t="s">
        <v>104</v>
      </c>
      <c r="C48" s="64"/>
      <c r="D48" s="64"/>
      <c r="E48" s="64"/>
      <c r="F48" s="52"/>
      <c r="G48" s="17"/>
      <c r="H48" s="19"/>
      <c r="I48" s="60" t="s">
        <v>105</v>
      </c>
      <c r="J48" s="10"/>
      <c r="O48" s="7"/>
      <c r="P48" s="12" t="s">
        <v>106</v>
      </c>
      <c r="Q48" s="56"/>
    </row>
    <row r="49" spans="1:17" s="11" customFormat="1" ht="32" customHeight="1" x14ac:dyDescent="0.2">
      <c r="A49" s="57">
        <v>10.3</v>
      </c>
      <c r="B49" s="61" t="s">
        <v>107</v>
      </c>
      <c r="C49" s="64"/>
      <c r="D49" s="64"/>
      <c r="E49" s="64"/>
      <c r="F49" s="52"/>
      <c r="G49" s="17"/>
      <c r="H49" s="86"/>
      <c r="I49" s="60" t="s">
        <v>108</v>
      </c>
      <c r="J49" s="10"/>
      <c r="O49" s="7"/>
      <c r="P49" s="12" t="s">
        <v>109</v>
      </c>
      <c r="Q49" s="56"/>
    </row>
    <row r="50" spans="1:17" s="11" customFormat="1" ht="32" customHeight="1" x14ac:dyDescent="0.2">
      <c r="A50" s="61">
        <v>11</v>
      </c>
      <c r="B50" s="65" t="s">
        <v>110</v>
      </c>
      <c r="C50" s="64"/>
      <c r="D50" s="64"/>
      <c r="E50" s="64"/>
      <c r="F50" s="52"/>
      <c r="G50" s="33"/>
      <c r="H50" s="86"/>
      <c r="I50" s="60">
        <v>4.2</v>
      </c>
      <c r="J50" s="10"/>
      <c r="O50" s="7"/>
      <c r="P50" s="12"/>
      <c r="Q50" s="56"/>
    </row>
    <row r="51" spans="1:17" s="11" customFormat="1" ht="30" customHeight="1" x14ac:dyDescent="0.2">
      <c r="A51" s="57">
        <v>11.1</v>
      </c>
      <c r="B51" s="61" t="s">
        <v>111</v>
      </c>
      <c r="C51" s="64"/>
      <c r="D51" s="64"/>
      <c r="E51" s="64"/>
      <c r="F51" s="52"/>
      <c r="G51" s="17"/>
      <c r="H51" s="19"/>
      <c r="I51" s="60" t="s">
        <v>112</v>
      </c>
      <c r="J51" s="10"/>
      <c r="O51" s="7"/>
      <c r="P51" s="12" t="s">
        <v>113</v>
      </c>
      <c r="Q51" s="56" t="str">
        <f>IF(ISBLANK(G51)*ISBLANK(G45)*ISBLANK(G46)*ISBLANK(G47),"",IF(G51&lt;=G45+G46,"","Newborns weighed at Birth (M4 - 11.1)&lt; = Live Birth male (M4 - 10.1.a) + live birth female(M4 - 10.1.b)"))</f>
        <v/>
      </c>
    </row>
    <row r="52" spans="1:17" s="11" customFormat="1" ht="30" customHeight="1" x14ac:dyDescent="0.2">
      <c r="A52" s="57">
        <v>11.2</v>
      </c>
      <c r="B52" s="61" t="s">
        <v>114</v>
      </c>
      <c r="C52" s="64"/>
      <c r="D52" s="64"/>
      <c r="E52" s="64"/>
      <c r="F52" s="52"/>
      <c r="G52" s="17"/>
      <c r="H52" s="19"/>
      <c r="I52" s="60" t="s">
        <v>115</v>
      </c>
      <c r="J52" s="10"/>
      <c r="O52" s="7"/>
      <c r="P52" s="12" t="s">
        <v>116</v>
      </c>
      <c r="Q52" s="56" t="str">
        <f>IF(ISBLANK(G52)*ISBLANK(G51),"",IF(G52&lt;=G51,"","Number of newborns having weight less than 2.5 kgs ( M4 - 11.2) &lt;= Newborns weighed at Birth (M4 - 11.1)"))</f>
        <v/>
      </c>
    </row>
    <row r="53" spans="1:17" s="11" customFormat="1" ht="30" customHeight="1" x14ac:dyDescent="0.2">
      <c r="A53" s="61">
        <v>12</v>
      </c>
      <c r="B53" s="181" t="s">
        <v>117</v>
      </c>
      <c r="C53" s="181"/>
      <c r="D53" s="181"/>
      <c r="E53" s="64"/>
      <c r="F53" s="52"/>
      <c r="G53" s="17"/>
      <c r="H53" s="19"/>
      <c r="I53" s="60">
        <v>4.3</v>
      </c>
      <c r="J53" s="10"/>
      <c r="O53" s="7"/>
      <c r="P53" s="12" t="s">
        <v>118</v>
      </c>
      <c r="Q53" s="56" t="str">
        <f>IF(ISBLANK(G53)*ISBLANK(G45)*ISBLANK(G46)*ISBLANK(G47),"",IF(G53&lt;=G45+G46,"","Number of new born breastfed(M4 - 12)&lt;=Live births (M4 - 10.1.c)"))</f>
        <v/>
      </c>
    </row>
    <row r="54" spans="1:17" s="11" customFormat="1" ht="32" customHeight="1" x14ac:dyDescent="0.2">
      <c r="A54" s="73" t="s">
        <v>92</v>
      </c>
      <c r="B54" s="45" t="s">
        <v>119</v>
      </c>
      <c r="C54" s="46"/>
      <c r="D54" s="46"/>
      <c r="E54" s="46"/>
      <c r="F54" s="46"/>
      <c r="G54" s="46"/>
      <c r="H54" s="74"/>
      <c r="I54" s="75" t="s">
        <v>120</v>
      </c>
      <c r="J54" s="10"/>
      <c r="O54" s="7"/>
      <c r="P54" s="12"/>
      <c r="Q54" s="76"/>
    </row>
    <row r="55" spans="1:17" s="11" customFormat="1" ht="32" customHeight="1" x14ac:dyDescent="0.2">
      <c r="A55" s="61">
        <v>13</v>
      </c>
      <c r="B55" s="61" t="s">
        <v>121</v>
      </c>
      <c r="C55" s="64"/>
      <c r="D55" s="64"/>
      <c r="E55" s="64"/>
      <c r="F55" s="52"/>
      <c r="G55" s="17"/>
      <c r="H55" s="19"/>
      <c r="I55" s="60">
        <v>6.1</v>
      </c>
      <c r="J55" s="10"/>
      <c r="O55" s="7"/>
      <c r="P55" s="12" t="s">
        <v>122</v>
      </c>
      <c r="Q55" s="56" t="str">
        <f>IF(ISBLANK(G55)*ISBLANK(G31)*ISBLANK(G32)*ISBLANK(G36),"",IF(G55&lt;=(G31+G32+G36),"","Number receiving postpartum checkup within 48 hours after delivery( M6 - 13) &lt;= Deliveries conducted at home(M2 - 8.1) and at the facility (M2 - 9)"))</f>
        <v/>
      </c>
    </row>
    <row r="56" spans="1:17" s="11" customFormat="1" ht="32" customHeight="1" x14ac:dyDescent="0.2">
      <c r="A56" s="61">
        <v>14</v>
      </c>
      <c r="B56" s="61" t="s">
        <v>123</v>
      </c>
      <c r="C56" s="64"/>
      <c r="D56" s="64"/>
      <c r="E56" s="64"/>
      <c r="F56" s="72"/>
      <c r="G56" s="17"/>
      <c r="H56" s="19"/>
      <c r="I56" s="60">
        <v>6.2</v>
      </c>
      <c r="J56" s="10"/>
      <c r="O56" s="7"/>
      <c r="P56" s="12" t="s">
        <v>124</v>
      </c>
      <c r="Q56" s="56" t="str">
        <f>IF(ISBLANK(G56)*ISBLANK(G31)*ISBLANK(G32)*ISBLANK(G36),"",IF(G56&lt;=(G31+G32+G36),"","Number receiving postpartum checkup between 48 hours and 14 days( M6 - 14) &lt;= Total Deliveries at Home(M2-8.1.1c) + Deliveries conducted at facility (M2 - 9)"))</f>
        <v/>
      </c>
    </row>
    <row r="57" spans="1:17" s="11" customFormat="1" ht="32" customHeight="1" x14ac:dyDescent="0.2">
      <c r="A57" s="73" t="s">
        <v>125</v>
      </c>
      <c r="B57" s="45" t="s">
        <v>126</v>
      </c>
      <c r="C57" s="46"/>
      <c r="D57" s="46"/>
      <c r="E57" s="46"/>
      <c r="F57" s="46"/>
      <c r="G57" s="46"/>
      <c r="H57" s="74"/>
      <c r="I57" s="75" t="s">
        <v>127</v>
      </c>
      <c r="J57" s="10"/>
      <c r="O57" s="7"/>
      <c r="P57" s="12"/>
      <c r="Q57" s="76"/>
    </row>
    <row r="58" spans="1:17" s="11" customFormat="1" ht="29.25" customHeight="1" x14ac:dyDescent="0.2">
      <c r="A58" s="61">
        <v>15</v>
      </c>
      <c r="B58" s="65" t="s">
        <v>128</v>
      </c>
      <c r="C58" s="64"/>
      <c r="D58" s="64"/>
      <c r="E58" s="64"/>
      <c r="F58" s="52"/>
      <c r="G58" s="33"/>
      <c r="H58" s="19"/>
      <c r="I58" s="60">
        <v>9.0500000000000007</v>
      </c>
      <c r="J58" s="10"/>
      <c r="O58" s="7"/>
      <c r="P58" s="12"/>
      <c r="Q58" s="56"/>
    </row>
    <row r="59" spans="1:17" s="11" customFormat="1" ht="29.25" customHeight="1" x14ac:dyDescent="0.2">
      <c r="A59" s="57">
        <v>15.1</v>
      </c>
      <c r="B59" s="61" t="s">
        <v>129</v>
      </c>
      <c r="C59" s="64"/>
      <c r="D59" s="64"/>
      <c r="E59" s="64"/>
      <c r="F59" s="52"/>
      <c r="G59" s="17"/>
      <c r="H59" s="19"/>
      <c r="I59" s="60" t="s">
        <v>130</v>
      </c>
      <c r="J59" s="10"/>
      <c r="O59" s="7"/>
      <c r="P59" s="12" t="s">
        <v>131</v>
      </c>
      <c r="Q59" s="56"/>
    </row>
    <row r="60" spans="1:17" s="11" customFormat="1" ht="29.25" customHeight="1" x14ac:dyDescent="0.2">
      <c r="A60" s="57" t="s">
        <v>132</v>
      </c>
      <c r="B60" s="182" t="s">
        <v>133</v>
      </c>
      <c r="C60" s="182"/>
      <c r="D60" s="182"/>
      <c r="E60" s="64"/>
      <c r="F60" s="52"/>
      <c r="G60" s="17"/>
      <c r="H60" s="19"/>
      <c r="I60" s="60" t="s">
        <v>134</v>
      </c>
      <c r="J60" s="10"/>
      <c r="O60" s="7"/>
      <c r="P60" s="12" t="s">
        <v>135</v>
      </c>
      <c r="Q60" s="56" t="str">
        <f>IF(ISBLANK(G60)*ISBLANK(G59),"",IF(G60&lt;=G59,"","Post Partum IUCD Insertions (M5: 15.1 A) &lt;= Total IUCD Insertions (M5: 15.1)"))</f>
        <v/>
      </c>
    </row>
    <row r="61" spans="1:17" s="11" customFormat="1" ht="29.25" customHeight="1" x14ac:dyDescent="0.2">
      <c r="A61" s="61">
        <v>16</v>
      </c>
      <c r="B61" s="61" t="s">
        <v>136</v>
      </c>
      <c r="C61" s="64"/>
      <c r="D61" s="64"/>
      <c r="E61" s="64"/>
      <c r="F61" s="52"/>
      <c r="G61" s="17"/>
      <c r="H61" s="19"/>
      <c r="I61" s="60">
        <v>9.06</v>
      </c>
      <c r="J61" s="10"/>
      <c r="O61" s="7"/>
      <c r="P61" s="12" t="s">
        <v>137</v>
      </c>
      <c r="Q61" s="56"/>
    </row>
    <row r="62" spans="1:17" s="11" customFormat="1" ht="29.25" customHeight="1" x14ac:dyDescent="0.2">
      <c r="A62" s="61">
        <v>17</v>
      </c>
      <c r="B62" s="61" t="s">
        <v>138</v>
      </c>
      <c r="C62" s="64"/>
      <c r="D62" s="64"/>
      <c r="E62" s="64"/>
      <c r="F62" s="52"/>
      <c r="G62" s="17"/>
      <c r="H62" s="19"/>
      <c r="I62" s="60">
        <v>9.07</v>
      </c>
      <c r="J62" s="10"/>
      <c r="O62" s="7"/>
      <c r="P62" s="12" t="s">
        <v>139</v>
      </c>
      <c r="Q62" s="56"/>
    </row>
    <row r="63" spans="1:17" s="11" customFormat="1" ht="29.25" customHeight="1" x14ac:dyDescent="0.2">
      <c r="A63" s="61">
        <v>18</v>
      </c>
      <c r="B63" s="61" t="s">
        <v>140</v>
      </c>
      <c r="C63" s="64"/>
      <c r="D63" s="64"/>
      <c r="E63" s="64"/>
      <c r="F63" s="52"/>
      <c r="G63" s="17"/>
      <c r="H63" s="19"/>
      <c r="I63" s="60">
        <v>9.08</v>
      </c>
      <c r="J63" s="10"/>
      <c r="O63" s="7"/>
      <c r="P63" s="12" t="s">
        <v>141</v>
      </c>
      <c r="Q63" s="56"/>
    </row>
    <row r="64" spans="1:17" s="11" customFormat="1" ht="29.25" customHeight="1" x14ac:dyDescent="0.2">
      <c r="A64" s="61">
        <v>19</v>
      </c>
      <c r="B64" s="61" t="s">
        <v>142</v>
      </c>
      <c r="C64" s="64"/>
      <c r="D64" s="64"/>
      <c r="E64" s="64"/>
      <c r="F64" s="52"/>
      <c r="G64" s="17"/>
      <c r="H64" s="19"/>
      <c r="I64" s="60">
        <v>9.09</v>
      </c>
      <c r="J64" s="10"/>
      <c r="O64" s="7"/>
      <c r="P64" s="12" t="s">
        <v>143</v>
      </c>
      <c r="Q64" s="56"/>
    </row>
    <row r="65" spans="1:17" s="11" customFormat="1" ht="29.25" customHeight="1" x14ac:dyDescent="0.2">
      <c r="A65" s="61">
        <v>20</v>
      </c>
      <c r="B65" s="61" t="s">
        <v>144</v>
      </c>
      <c r="C65" s="64"/>
      <c r="D65" s="64"/>
      <c r="E65" s="64"/>
      <c r="F65" s="52"/>
      <c r="G65" s="17"/>
      <c r="H65" s="19"/>
      <c r="I65" s="87">
        <v>9.1</v>
      </c>
      <c r="J65" s="10"/>
      <c r="O65" s="7"/>
      <c r="P65" s="12" t="s">
        <v>145</v>
      </c>
      <c r="Q65" s="56"/>
    </row>
    <row r="66" spans="1:17" s="11" customFormat="1" ht="29.25" customHeight="1" x14ac:dyDescent="0.2">
      <c r="A66" s="61">
        <v>21</v>
      </c>
      <c r="B66" s="65" t="s">
        <v>146</v>
      </c>
      <c r="C66" s="64"/>
      <c r="D66" s="64"/>
      <c r="E66" s="64"/>
      <c r="F66" s="52"/>
      <c r="G66" s="77"/>
      <c r="H66" s="52"/>
      <c r="I66" s="60">
        <v>9.11</v>
      </c>
      <c r="J66" s="10"/>
      <c r="O66" s="7"/>
      <c r="P66" s="12"/>
      <c r="Q66" s="56"/>
    </row>
    <row r="67" spans="1:17" s="11" customFormat="1" ht="26.25" customHeight="1" x14ac:dyDescent="0.2">
      <c r="A67" s="57">
        <v>21.1</v>
      </c>
      <c r="B67" s="182" t="s">
        <v>147</v>
      </c>
      <c r="C67" s="182"/>
      <c r="D67" s="182"/>
      <c r="E67" s="64"/>
      <c r="F67" s="52"/>
      <c r="G67" s="77"/>
      <c r="H67" s="88"/>
      <c r="I67" s="60" t="s">
        <v>148</v>
      </c>
      <c r="J67" s="10"/>
      <c r="O67" s="7"/>
      <c r="P67" s="12"/>
      <c r="Q67" s="56"/>
    </row>
    <row r="68" spans="1:17" s="11" customFormat="1" ht="26.25" customHeight="1" x14ac:dyDescent="0.2">
      <c r="A68" s="78" t="s">
        <v>57</v>
      </c>
      <c r="B68" s="58" t="s">
        <v>96</v>
      </c>
      <c r="C68" s="64"/>
      <c r="D68" s="64"/>
      <c r="E68" s="64"/>
      <c r="F68" s="52"/>
      <c r="G68" s="89"/>
      <c r="H68" s="88"/>
      <c r="I68" s="60" t="s">
        <v>149</v>
      </c>
      <c r="J68" s="10"/>
      <c r="O68" s="7"/>
      <c r="P68" s="12" t="s">
        <v>150</v>
      </c>
      <c r="Q68" s="56"/>
    </row>
    <row r="69" spans="1:17" s="11" customFormat="1" ht="26.25" customHeight="1" x14ac:dyDescent="0.2">
      <c r="A69" s="78" t="s">
        <v>61</v>
      </c>
      <c r="B69" s="58" t="s">
        <v>99</v>
      </c>
      <c r="C69" s="64"/>
      <c r="D69" s="64"/>
      <c r="E69" s="64"/>
      <c r="F69" s="52"/>
      <c r="G69" s="89"/>
      <c r="H69" s="88"/>
      <c r="I69" s="60" t="s">
        <v>151</v>
      </c>
      <c r="J69" s="10"/>
      <c r="O69" s="7"/>
      <c r="P69" s="12" t="s">
        <v>152</v>
      </c>
      <c r="Q69" s="56"/>
    </row>
    <row r="70" spans="1:17" s="11" customFormat="1" ht="26.25" customHeight="1" x14ac:dyDescent="0.2">
      <c r="A70" s="78"/>
      <c r="B70" s="61" t="s">
        <v>65</v>
      </c>
      <c r="C70" s="64"/>
      <c r="D70" s="64"/>
      <c r="E70" s="64"/>
      <c r="F70" s="52"/>
      <c r="G70" s="90" t="str">
        <f>IF(ISBLANK(G68)*ISBLANK(G69),"",G68+G69)</f>
        <v/>
      </c>
      <c r="H70" s="91"/>
      <c r="I70" s="60"/>
      <c r="J70" s="10"/>
      <c r="O70" s="7"/>
      <c r="P70" s="12" t="s">
        <v>153</v>
      </c>
      <c r="Q70" s="56"/>
    </row>
    <row r="71" spans="1:17" s="11" customFormat="1" ht="29.25" customHeight="1" x14ac:dyDescent="0.2">
      <c r="A71" s="92">
        <v>21.2</v>
      </c>
      <c r="B71" s="81" t="s">
        <v>154</v>
      </c>
      <c r="C71" s="52"/>
      <c r="D71" s="52"/>
      <c r="E71" s="52"/>
      <c r="F71" s="52"/>
      <c r="G71" s="93"/>
      <c r="H71" s="88"/>
      <c r="I71" s="60" t="s">
        <v>155</v>
      </c>
      <c r="J71" s="10"/>
      <c r="O71" s="7"/>
      <c r="P71" s="12"/>
      <c r="Q71" s="56"/>
    </row>
    <row r="72" spans="1:17" s="11" customFormat="1" ht="27" customHeight="1" x14ac:dyDescent="0.2">
      <c r="A72" s="78" t="s">
        <v>57</v>
      </c>
      <c r="B72" s="58" t="s">
        <v>96</v>
      </c>
      <c r="C72" s="64"/>
      <c r="D72" s="64"/>
      <c r="E72" s="64"/>
      <c r="F72" s="52"/>
      <c r="G72" s="89"/>
      <c r="H72" s="88"/>
      <c r="I72" s="60" t="s">
        <v>156</v>
      </c>
      <c r="J72" s="10"/>
      <c r="O72" s="7"/>
      <c r="P72" s="12" t="s">
        <v>157</v>
      </c>
      <c r="Q72" s="56"/>
    </row>
    <row r="73" spans="1:17" s="11" customFormat="1" ht="27" customHeight="1" x14ac:dyDescent="0.2">
      <c r="A73" s="78" t="s">
        <v>61</v>
      </c>
      <c r="B73" s="58" t="s">
        <v>99</v>
      </c>
      <c r="C73" s="64"/>
      <c r="D73" s="64"/>
      <c r="E73" s="64"/>
      <c r="F73" s="52"/>
      <c r="G73" s="89"/>
      <c r="H73" s="88"/>
      <c r="I73" s="60" t="s">
        <v>158</v>
      </c>
      <c r="J73" s="10"/>
      <c r="O73" s="7"/>
      <c r="P73" s="12" t="s">
        <v>159</v>
      </c>
      <c r="Q73" s="56"/>
    </row>
    <row r="74" spans="1:17" s="11" customFormat="1" ht="27" customHeight="1" x14ac:dyDescent="0.2">
      <c r="A74" s="57"/>
      <c r="B74" s="61" t="s">
        <v>65</v>
      </c>
      <c r="C74" s="64"/>
      <c r="D74" s="64"/>
      <c r="E74" s="64"/>
      <c r="F74" s="52"/>
      <c r="G74" s="90" t="str">
        <f>IF(ISBLANK(G72)*ISBLANK(G73),"",G72+G73)</f>
        <v/>
      </c>
      <c r="H74" s="52"/>
      <c r="I74" s="60"/>
      <c r="J74" s="10"/>
      <c r="O74" s="7"/>
      <c r="P74" s="12" t="s">
        <v>160</v>
      </c>
      <c r="Q74" s="56"/>
    </row>
    <row r="75" spans="1:17" s="11" customFormat="1" ht="29.25" customHeight="1" x14ac:dyDescent="0.2">
      <c r="A75" s="57">
        <v>21.3</v>
      </c>
      <c r="B75" s="65" t="s">
        <v>161</v>
      </c>
      <c r="C75" s="64"/>
      <c r="D75" s="64"/>
      <c r="E75" s="64"/>
      <c r="F75" s="52"/>
      <c r="G75" s="93"/>
      <c r="H75" s="88"/>
      <c r="I75" s="60" t="s">
        <v>162</v>
      </c>
      <c r="J75" s="10"/>
      <c r="O75" s="7"/>
      <c r="P75" s="12"/>
      <c r="Q75" s="56"/>
    </row>
    <row r="76" spans="1:17" s="11" customFormat="1" ht="27.75" customHeight="1" x14ac:dyDescent="0.2">
      <c r="A76" s="78" t="s">
        <v>57</v>
      </c>
      <c r="B76" s="58" t="s">
        <v>96</v>
      </c>
      <c r="C76" s="64"/>
      <c r="D76" s="64"/>
      <c r="E76" s="64"/>
      <c r="F76" s="52"/>
      <c r="G76" s="89"/>
      <c r="H76" s="88"/>
      <c r="I76" s="60" t="s">
        <v>163</v>
      </c>
      <c r="J76" s="10"/>
      <c r="O76" s="7"/>
      <c r="P76" s="12" t="s">
        <v>164</v>
      </c>
      <c r="Q76" s="56"/>
    </row>
    <row r="77" spans="1:17" s="11" customFormat="1" ht="27.75" customHeight="1" x14ac:dyDescent="0.2">
      <c r="A77" s="78" t="s">
        <v>61</v>
      </c>
      <c r="B77" s="58" t="s">
        <v>99</v>
      </c>
      <c r="C77" s="64"/>
      <c r="D77" s="64"/>
      <c r="E77" s="64"/>
      <c r="F77" s="52"/>
      <c r="G77" s="89"/>
      <c r="H77" s="88"/>
      <c r="I77" s="60" t="s">
        <v>165</v>
      </c>
      <c r="J77" s="10"/>
      <c r="O77" s="7"/>
      <c r="P77" s="12" t="s">
        <v>166</v>
      </c>
      <c r="Q77" s="56"/>
    </row>
    <row r="78" spans="1:17" s="11" customFormat="1" ht="27.75" customHeight="1" x14ac:dyDescent="0.2">
      <c r="A78" s="67"/>
      <c r="B78" s="68" t="s">
        <v>65</v>
      </c>
      <c r="C78" s="69"/>
      <c r="D78" s="69"/>
      <c r="E78" s="69"/>
      <c r="F78" s="52"/>
      <c r="G78" s="85" t="str">
        <f>IF(ISBLANK(G76)*ISBLANK(G77),"",G76+G77)</f>
        <v/>
      </c>
      <c r="H78" s="19"/>
      <c r="I78" s="60"/>
      <c r="J78" s="10"/>
      <c r="O78" s="7"/>
      <c r="P78" s="12" t="s">
        <v>167</v>
      </c>
      <c r="Q78" s="56"/>
    </row>
    <row r="79" spans="1:17" s="11" customFormat="1" ht="32" customHeight="1" x14ac:dyDescent="0.2">
      <c r="A79" s="73" t="s">
        <v>120</v>
      </c>
      <c r="B79" s="45" t="s">
        <v>168</v>
      </c>
      <c r="C79" s="46"/>
      <c r="D79" s="46"/>
      <c r="E79" s="46"/>
      <c r="F79" s="46"/>
      <c r="G79" s="46"/>
      <c r="H79" s="74"/>
      <c r="I79" s="75" t="s">
        <v>169</v>
      </c>
      <c r="J79" s="10"/>
      <c r="O79" s="7"/>
      <c r="P79" s="12"/>
      <c r="Q79" s="76"/>
    </row>
    <row r="80" spans="1:17" s="11" customFormat="1" ht="28.5" customHeight="1" x14ac:dyDescent="0.2">
      <c r="A80" s="50">
        <v>22</v>
      </c>
      <c r="B80" s="81" t="s">
        <v>170</v>
      </c>
      <c r="C80" s="52"/>
      <c r="D80" s="52"/>
      <c r="E80" s="52"/>
      <c r="F80" s="52"/>
      <c r="G80" s="33"/>
      <c r="H80" s="19"/>
      <c r="I80" s="60">
        <v>10.1</v>
      </c>
      <c r="J80" s="10"/>
      <c r="O80" s="7"/>
      <c r="P80" s="12"/>
      <c r="Q80" s="56"/>
    </row>
    <row r="81" spans="1:17" s="11" customFormat="1" ht="27.75" customHeight="1" x14ac:dyDescent="0.2">
      <c r="A81" s="57">
        <v>22.1</v>
      </c>
      <c r="B81" s="61" t="s">
        <v>171</v>
      </c>
      <c r="C81" s="64"/>
      <c r="D81" s="64"/>
      <c r="E81" s="64"/>
      <c r="F81" s="52"/>
      <c r="G81" s="17"/>
      <c r="H81" s="19"/>
      <c r="I81" s="60" t="s">
        <v>172</v>
      </c>
      <c r="J81" s="10"/>
      <c r="O81" s="7"/>
      <c r="P81" s="12" t="s">
        <v>173</v>
      </c>
      <c r="Q81" s="56" t="str">
        <f>IF(ISBLANK(G81)*ISBLANK(G45)*ISBLANK(G46)*ISBLANK(G47),"",IF(G81&lt;=G45+G46,"","Number of infants(0-11 months)immunized for BCG(M10-22.01) &lt;= Live Birth male (M4 - 10.1.a) + live birth female(M4 - 10.1.b)"))</f>
        <v/>
      </c>
    </row>
    <row r="82" spans="1:17" s="11" customFormat="1" ht="27.75" customHeight="1" x14ac:dyDescent="0.2">
      <c r="A82" s="57">
        <v>22.2</v>
      </c>
      <c r="B82" s="61" t="s">
        <v>174</v>
      </c>
      <c r="C82" s="64"/>
      <c r="D82" s="64"/>
      <c r="E82" s="64"/>
      <c r="F82" s="52"/>
      <c r="G82" s="17"/>
      <c r="H82" s="19"/>
      <c r="I82" s="60" t="s">
        <v>175</v>
      </c>
      <c r="J82" s="10"/>
      <c r="O82" s="7"/>
      <c r="P82" s="12" t="s">
        <v>176</v>
      </c>
      <c r="Q82" s="56"/>
    </row>
    <row r="83" spans="1:17" s="11" customFormat="1" ht="27.75" customHeight="1" x14ac:dyDescent="0.2">
      <c r="A83" s="57">
        <v>22.3</v>
      </c>
      <c r="B83" s="61" t="s">
        <v>177</v>
      </c>
      <c r="C83" s="64"/>
      <c r="D83" s="64"/>
      <c r="E83" s="64"/>
      <c r="F83" s="52"/>
      <c r="G83" s="17"/>
      <c r="H83" s="19"/>
      <c r="I83" s="60" t="s">
        <v>178</v>
      </c>
      <c r="J83" s="10"/>
      <c r="O83" s="7"/>
      <c r="P83" s="12" t="s">
        <v>179</v>
      </c>
      <c r="Q83" s="56"/>
    </row>
    <row r="84" spans="1:17" s="11" customFormat="1" ht="27.75" customHeight="1" x14ac:dyDescent="0.2">
      <c r="A84" s="57">
        <v>22.4</v>
      </c>
      <c r="B84" s="61" t="s">
        <v>180</v>
      </c>
      <c r="C84" s="64"/>
      <c r="D84" s="64"/>
      <c r="E84" s="64"/>
      <c r="F84" s="52"/>
      <c r="G84" s="17"/>
      <c r="H84" s="19"/>
      <c r="I84" s="60" t="s">
        <v>181</v>
      </c>
      <c r="J84" s="10"/>
      <c r="O84" s="7"/>
      <c r="P84" s="12" t="s">
        <v>182</v>
      </c>
      <c r="Q84" s="56"/>
    </row>
    <row r="85" spans="1:17" s="11" customFormat="1" ht="27.75" customHeight="1" x14ac:dyDescent="0.2">
      <c r="A85" s="57" t="s">
        <v>183</v>
      </c>
      <c r="B85" s="61" t="s">
        <v>184</v>
      </c>
      <c r="C85" s="64"/>
      <c r="D85" s="64"/>
      <c r="E85" s="64"/>
      <c r="F85" s="52"/>
      <c r="G85" s="17"/>
      <c r="H85" s="19"/>
      <c r="I85" s="60" t="s">
        <v>185</v>
      </c>
      <c r="J85" s="10"/>
      <c r="O85" s="7"/>
      <c r="P85" s="12" t="s">
        <v>186</v>
      </c>
      <c r="Q85" s="56"/>
    </row>
    <row r="86" spans="1:17" s="11" customFormat="1" ht="27.75" customHeight="1" x14ac:dyDescent="0.2">
      <c r="A86" s="57" t="s">
        <v>187</v>
      </c>
      <c r="B86" s="61" t="s">
        <v>188</v>
      </c>
      <c r="C86" s="64"/>
      <c r="D86" s="64"/>
      <c r="E86" s="64"/>
      <c r="F86" s="52"/>
      <c r="G86" s="17"/>
      <c r="H86" s="19"/>
      <c r="I86" s="60" t="s">
        <v>189</v>
      </c>
      <c r="J86" s="10"/>
      <c r="O86" s="7"/>
      <c r="P86" s="12" t="s">
        <v>190</v>
      </c>
      <c r="Q86" s="56"/>
    </row>
    <row r="87" spans="1:17" s="11" customFormat="1" ht="27.75" customHeight="1" x14ac:dyDescent="0.2">
      <c r="A87" s="57" t="s">
        <v>191</v>
      </c>
      <c r="B87" s="61" t="s">
        <v>192</v>
      </c>
      <c r="C87" s="64"/>
      <c r="D87" s="64"/>
      <c r="E87" s="64"/>
      <c r="F87" s="52"/>
      <c r="G87" s="17"/>
      <c r="H87" s="19"/>
      <c r="I87" s="60" t="s">
        <v>193</v>
      </c>
      <c r="J87" s="10"/>
      <c r="O87" s="7"/>
      <c r="P87" s="12" t="s">
        <v>194</v>
      </c>
      <c r="Q87" s="56"/>
    </row>
    <row r="88" spans="1:17" s="11" customFormat="1" ht="27.75" customHeight="1" x14ac:dyDescent="0.2">
      <c r="A88" s="57">
        <v>22.5</v>
      </c>
      <c r="B88" s="61" t="s">
        <v>195</v>
      </c>
      <c r="C88" s="64"/>
      <c r="D88" s="64"/>
      <c r="E88" s="64"/>
      <c r="F88" s="52"/>
      <c r="G88" s="17"/>
      <c r="H88" s="19"/>
      <c r="I88" s="60" t="s">
        <v>196</v>
      </c>
      <c r="J88" s="10"/>
      <c r="O88" s="7"/>
      <c r="P88" s="12" t="s">
        <v>197</v>
      </c>
      <c r="Q88" s="56" t="str">
        <f>IF(ISBLANK(G88)*ISBLANK(G45)*ISBLANK(G46)*ISBLANK(G47),"",IF(G88&lt;=G45+G46,"","Number of infants(0-11 months)immunized for OPV0(M10-22.5) &lt;=Live Birth male (M4 - 10.1.a) + live birth female(M4 - 10.1.b)"))</f>
        <v/>
      </c>
    </row>
    <row r="89" spans="1:17" s="11" customFormat="1" ht="27.75" customHeight="1" x14ac:dyDescent="0.2">
      <c r="A89" s="57">
        <v>22.6</v>
      </c>
      <c r="B89" s="61" t="s">
        <v>198</v>
      </c>
      <c r="C89" s="64"/>
      <c r="D89" s="64"/>
      <c r="E89" s="64"/>
      <c r="F89" s="52"/>
      <c r="G89" s="17"/>
      <c r="H89" s="19"/>
      <c r="I89" s="60" t="s">
        <v>199</v>
      </c>
      <c r="J89" s="10"/>
      <c r="O89" s="7"/>
      <c r="P89" s="12" t="s">
        <v>200</v>
      </c>
      <c r="Q89" s="56"/>
    </row>
    <row r="90" spans="1:17" s="11" customFormat="1" ht="27.75" customHeight="1" x14ac:dyDescent="0.2">
      <c r="A90" s="57">
        <v>22.7</v>
      </c>
      <c r="B90" s="61" t="s">
        <v>201</v>
      </c>
      <c r="C90" s="64"/>
      <c r="D90" s="64"/>
      <c r="E90" s="64"/>
      <c r="F90" s="52"/>
      <c r="G90" s="17"/>
      <c r="H90" s="19"/>
      <c r="I90" s="60" t="s">
        <v>202</v>
      </c>
      <c r="J90" s="10"/>
      <c r="O90" s="7"/>
      <c r="P90" s="12" t="s">
        <v>203</v>
      </c>
      <c r="Q90" s="56"/>
    </row>
    <row r="91" spans="1:17" s="11" customFormat="1" ht="27.75" customHeight="1" x14ac:dyDescent="0.2">
      <c r="A91" s="57">
        <v>22.8</v>
      </c>
      <c r="B91" s="61" t="s">
        <v>204</v>
      </c>
      <c r="C91" s="64"/>
      <c r="D91" s="64"/>
      <c r="E91" s="64"/>
      <c r="F91" s="52"/>
      <c r="G91" s="17"/>
      <c r="H91" s="19"/>
      <c r="I91" s="60" t="s">
        <v>205</v>
      </c>
      <c r="J91" s="10"/>
      <c r="O91" s="7"/>
      <c r="P91" s="12" t="s">
        <v>206</v>
      </c>
      <c r="Q91" s="56"/>
    </row>
    <row r="92" spans="1:17" s="11" customFormat="1" ht="27.75" customHeight="1" x14ac:dyDescent="0.2">
      <c r="A92" s="57" t="s">
        <v>207</v>
      </c>
      <c r="B92" s="61" t="s">
        <v>208</v>
      </c>
      <c r="C92" s="64"/>
      <c r="D92" s="64"/>
      <c r="E92" s="64"/>
      <c r="F92" s="52"/>
      <c r="G92" s="17"/>
      <c r="H92" s="19"/>
      <c r="I92" s="60" t="s">
        <v>209</v>
      </c>
      <c r="J92" s="10"/>
      <c r="O92" s="7"/>
      <c r="P92" s="12" t="s">
        <v>210</v>
      </c>
      <c r="Q92" s="56"/>
    </row>
    <row r="93" spans="1:17" s="11" customFormat="1" ht="27.75" customHeight="1" x14ac:dyDescent="0.2">
      <c r="A93" s="57">
        <v>22.9</v>
      </c>
      <c r="B93" s="61" t="s">
        <v>211</v>
      </c>
      <c r="C93" s="64"/>
      <c r="D93" s="64"/>
      <c r="E93" s="64"/>
      <c r="F93" s="52"/>
      <c r="G93" s="17"/>
      <c r="H93" s="19"/>
      <c r="I93" s="60" t="s">
        <v>212</v>
      </c>
      <c r="J93" s="10"/>
      <c r="O93" s="7"/>
      <c r="P93" s="12" t="s">
        <v>213</v>
      </c>
      <c r="Q93" s="56" t="str">
        <f>IF(ISBLANK(G93)*ISBLANK(G45)*ISBLANK(G46)*ISBLANK(G47),"",IF(G93&lt;=G45+G46,"","Number of infants(0-11 months)immunized for Hep-B1(M10-22.09) &lt;= Live birth (M4-10.1.c)"))</f>
        <v/>
      </c>
    </row>
    <row r="94" spans="1:17" s="11" customFormat="1" ht="27.75" customHeight="1" x14ac:dyDescent="0.2">
      <c r="A94" s="94">
        <v>22.1</v>
      </c>
      <c r="B94" s="61" t="s">
        <v>214</v>
      </c>
      <c r="C94" s="64"/>
      <c r="D94" s="64"/>
      <c r="E94" s="64"/>
      <c r="F94" s="52"/>
      <c r="G94" s="17"/>
      <c r="H94" s="19"/>
      <c r="I94" s="60" t="s">
        <v>215</v>
      </c>
      <c r="J94" s="10"/>
      <c r="O94" s="7"/>
      <c r="P94" s="12" t="s">
        <v>216</v>
      </c>
    </row>
    <row r="95" spans="1:17" s="11" customFormat="1" ht="27.75" customHeight="1" x14ac:dyDescent="0.2">
      <c r="A95" s="57">
        <v>22.11</v>
      </c>
      <c r="B95" s="61" t="s">
        <v>217</v>
      </c>
      <c r="C95" s="64"/>
      <c r="D95" s="64"/>
      <c r="E95" s="64"/>
      <c r="F95" s="52"/>
      <c r="G95" s="70"/>
      <c r="H95" s="19"/>
      <c r="I95" s="60" t="s">
        <v>218</v>
      </c>
      <c r="J95" s="10"/>
      <c r="O95" s="7"/>
      <c r="P95" s="12" t="s">
        <v>219</v>
      </c>
      <c r="Q95" s="56" t="str">
        <f>IF(ISBLANK(G95)*ISBLANK(G97)*ISBLANK(G98)*ISBLANK(G99),"",IF(G95&gt;=(G97+G98),"","Number of infants (0-11 months old)immunized for measles(M10-22.12) &gt;= Number of infants(9-11 months old) fully immunized(M10-22.13.a + 22.13.b )"))</f>
        <v/>
      </c>
    </row>
    <row r="96" spans="1:17" s="11" customFormat="1" ht="27.75" customHeight="1" x14ac:dyDescent="0.2">
      <c r="A96" s="57">
        <v>22.12</v>
      </c>
      <c r="B96" s="61" t="s">
        <v>220</v>
      </c>
      <c r="C96" s="64"/>
      <c r="D96" s="64"/>
      <c r="E96" s="64"/>
      <c r="F96" s="52"/>
      <c r="G96" s="17"/>
      <c r="H96" s="19"/>
      <c r="I96" s="60" t="s">
        <v>221</v>
      </c>
      <c r="J96" s="10"/>
      <c r="O96" s="7"/>
      <c r="P96" s="12" t="s">
        <v>222</v>
      </c>
      <c r="Q96" s="56" t="str">
        <f>IF(ISBLANK(G96)*ISBLANK(G98)*ISBLANK(G99)*ISBLANK(G100),"",IF(G96&gt;=(G99+G100),"","Number of infants (0-11 months old)immunized for measles(M10-22.12) &gt;= Number of infants(9-11 months old) fully immunized(M10-22.13.a + 22.13.b )"))</f>
        <v/>
      </c>
    </row>
    <row r="97" spans="1:17" s="11" customFormat="1" ht="27.75" customHeight="1" x14ac:dyDescent="0.25">
      <c r="A97" s="57" t="s">
        <v>223</v>
      </c>
      <c r="B97" s="95" t="s">
        <v>224</v>
      </c>
      <c r="C97" s="64"/>
      <c r="D97" s="64"/>
      <c r="E97" s="64"/>
      <c r="F97" s="52"/>
      <c r="G97" s="17"/>
      <c r="H97" s="19"/>
      <c r="I97" s="60" t="s">
        <v>225</v>
      </c>
      <c r="J97" s="10"/>
      <c r="O97" s="7"/>
      <c r="P97" s="12" t="s">
        <v>226</v>
      </c>
      <c r="Q97" s="56"/>
    </row>
    <row r="98" spans="1:17" s="11" customFormat="1" ht="39" customHeight="1" x14ac:dyDescent="0.2">
      <c r="A98" s="57">
        <v>22.13</v>
      </c>
      <c r="B98" s="183" t="s">
        <v>227</v>
      </c>
      <c r="C98" s="183"/>
      <c r="D98" s="183"/>
      <c r="E98" s="183"/>
      <c r="F98" s="52"/>
      <c r="G98" s="96"/>
      <c r="H98" s="19"/>
      <c r="I98" s="60" t="s">
        <v>228</v>
      </c>
      <c r="J98" s="10"/>
      <c r="O98" s="7"/>
      <c r="P98" s="12"/>
    </row>
    <row r="99" spans="1:17" s="11" customFormat="1" ht="28.5" customHeight="1" x14ac:dyDescent="0.2">
      <c r="A99" s="78" t="s">
        <v>57</v>
      </c>
      <c r="B99" s="58" t="s">
        <v>96</v>
      </c>
      <c r="C99" s="64"/>
      <c r="D99" s="64"/>
      <c r="E99" s="64"/>
      <c r="F99" s="52"/>
      <c r="G99" s="17"/>
      <c r="H99" s="19"/>
      <c r="I99" s="60" t="s">
        <v>229</v>
      </c>
      <c r="J99" s="10"/>
      <c r="O99" s="7"/>
      <c r="P99" s="12" t="s">
        <v>230</v>
      </c>
    </row>
    <row r="100" spans="1:17" s="11" customFormat="1" ht="28.5" customHeight="1" x14ac:dyDescent="0.2">
      <c r="A100" s="78" t="s">
        <v>61</v>
      </c>
      <c r="B100" s="58" t="s">
        <v>99</v>
      </c>
      <c r="C100" s="64"/>
      <c r="D100" s="64"/>
      <c r="E100" s="64"/>
      <c r="F100" s="52"/>
      <c r="G100" s="17"/>
      <c r="H100" s="19"/>
      <c r="I100" s="60" t="s">
        <v>231</v>
      </c>
      <c r="J100" s="10"/>
      <c r="O100" s="7"/>
      <c r="P100" s="12" t="s">
        <v>232</v>
      </c>
    </row>
    <row r="101" spans="1:17" s="11" customFormat="1" ht="28.5" customHeight="1" x14ac:dyDescent="0.2">
      <c r="A101" s="57"/>
      <c r="B101" s="61" t="s">
        <v>65</v>
      </c>
      <c r="C101" s="64"/>
      <c r="D101" s="64"/>
      <c r="E101" s="64"/>
      <c r="F101" s="52"/>
      <c r="G101" s="85" t="str">
        <f>IF(ISBLANK(G99)*ISBLANK(G100),"",G99+G100)</f>
        <v/>
      </c>
      <c r="H101" s="19"/>
      <c r="I101" s="60"/>
      <c r="J101" s="10"/>
      <c r="O101" s="7"/>
      <c r="P101" s="12" t="s">
        <v>233</v>
      </c>
    </row>
    <row r="102" spans="1:17" s="11" customFormat="1" ht="39" customHeight="1" x14ac:dyDescent="0.2">
      <c r="A102" s="57" t="s">
        <v>234</v>
      </c>
      <c r="B102" s="183" t="s">
        <v>235</v>
      </c>
      <c r="C102" s="183"/>
      <c r="D102" s="183"/>
      <c r="E102" s="183"/>
      <c r="F102" s="52"/>
      <c r="G102" s="17"/>
      <c r="H102" s="19"/>
      <c r="I102" s="60" t="s">
        <v>236</v>
      </c>
      <c r="J102" s="10"/>
      <c r="O102" s="7"/>
      <c r="P102" s="12" t="s">
        <v>237</v>
      </c>
    </row>
    <row r="103" spans="1:17" s="11" customFormat="1" ht="28.5" customHeight="1" x14ac:dyDescent="0.2">
      <c r="A103" s="61">
        <v>23</v>
      </c>
      <c r="B103" s="65" t="s">
        <v>238</v>
      </c>
      <c r="C103" s="64"/>
      <c r="D103" s="64"/>
      <c r="E103" s="64"/>
      <c r="F103" s="52"/>
      <c r="G103" s="33"/>
      <c r="H103" s="19"/>
      <c r="I103" s="60">
        <v>10.199999999999999</v>
      </c>
      <c r="J103" s="10"/>
      <c r="O103" s="7"/>
      <c r="P103" s="12"/>
    </row>
    <row r="104" spans="1:17" s="11" customFormat="1" ht="28.5" customHeight="1" x14ac:dyDescent="0.2">
      <c r="A104" s="57">
        <v>23.1</v>
      </c>
      <c r="B104" s="61" t="s">
        <v>239</v>
      </c>
      <c r="C104" s="64"/>
      <c r="D104" s="64"/>
      <c r="E104" s="64"/>
      <c r="F104" s="52"/>
      <c r="G104" s="17"/>
      <c r="H104" s="19"/>
      <c r="I104" s="60" t="s">
        <v>240</v>
      </c>
      <c r="J104" s="10"/>
      <c r="O104" s="7"/>
      <c r="P104" s="12" t="s">
        <v>241</v>
      </c>
    </row>
    <row r="105" spans="1:17" s="11" customFormat="1" ht="28.5" customHeight="1" x14ac:dyDescent="0.2">
      <c r="A105" s="57">
        <v>23.2</v>
      </c>
      <c r="B105" s="61" t="s">
        <v>242</v>
      </c>
      <c r="C105" s="64"/>
      <c r="D105" s="64"/>
      <c r="E105" s="64"/>
      <c r="F105" s="52"/>
      <c r="G105" s="17"/>
      <c r="H105" s="19"/>
      <c r="I105" s="60" t="s">
        <v>243</v>
      </c>
      <c r="J105" s="10"/>
      <c r="O105" s="7"/>
      <c r="P105" s="12" t="s">
        <v>244</v>
      </c>
    </row>
    <row r="106" spans="1:17" s="11" customFormat="1" ht="28.5" customHeight="1" x14ac:dyDescent="0.2">
      <c r="A106" s="57">
        <v>23.3</v>
      </c>
      <c r="B106" s="61" t="s">
        <v>245</v>
      </c>
      <c r="C106" s="64"/>
      <c r="D106" s="64"/>
      <c r="E106" s="64"/>
      <c r="F106" s="52"/>
      <c r="G106" s="17"/>
      <c r="H106" s="19"/>
      <c r="I106" s="60" t="s">
        <v>246</v>
      </c>
      <c r="J106" s="10"/>
      <c r="O106" s="7"/>
      <c r="P106" s="12" t="s">
        <v>247</v>
      </c>
    </row>
    <row r="107" spans="1:17" s="11" customFormat="1" ht="28.5" customHeight="1" x14ac:dyDescent="0.2">
      <c r="A107" s="61">
        <v>24</v>
      </c>
      <c r="B107" s="65" t="s">
        <v>248</v>
      </c>
      <c r="C107" s="64"/>
      <c r="D107" s="64"/>
      <c r="E107" s="64"/>
      <c r="F107" s="52"/>
      <c r="G107" s="77"/>
      <c r="H107" s="52"/>
      <c r="I107" s="60">
        <v>10.3</v>
      </c>
      <c r="J107" s="10"/>
      <c r="O107" s="7"/>
      <c r="P107" s="12"/>
    </row>
    <row r="108" spans="1:17" s="11" customFormat="1" ht="47.25" customHeight="1" x14ac:dyDescent="0.2">
      <c r="A108" s="57">
        <v>24.1</v>
      </c>
      <c r="B108" s="184" t="s">
        <v>249</v>
      </c>
      <c r="C108" s="184"/>
      <c r="D108" s="184"/>
      <c r="E108" s="184"/>
      <c r="F108" s="184"/>
      <c r="G108" s="184"/>
      <c r="H108" s="19"/>
      <c r="I108" s="60" t="s">
        <v>250</v>
      </c>
      <c r="J108" s="10"/>
      <c r="O108" s="7"/>
      <c r="P108" s="12"/>
    </row>
    <row r="109" spans="1:17" s="11" customFormat="1" ht="28.5" customHeight="1" x14ac:dyDescent="0.2">
      <c r="A109" s="78" t="s">
        <v>57</v>
      </c>
      <c r="B109" s="58" t="s">
        <v>96</v>
      </c>
      <c r="C109" s="64"/>
      <c r="D109" s="64"/>
      <c r="E109" s="64"/>
      <c r="F109" s="52"/>
      <c r="G109" s="17"/>
      <c r="H109" s="19"/>
      <c r="I109" s="60" t="s">
        <v>251</v>
      </c>
      <c r="J109" s="10"/>
      <c r="O109" s="7"/>
      <c r="P109" s="12" t="s">
        <v>252</v>
      </c>
    </row>
    <row r="110" spans="1:17" s="11" customFormat="1" ht="28.5" customHeight="1" x14ac:dyDescent="0.2">
      <c r="A110" s="78" t="s">
        <v>61</v>
      </c>
      <c r="B110" s="58" t="s">
        <v>99</v>
      </c>
      <c r="C110" s="64"/>
      <c r="D110" s="64"/>
      <c r="E110" s="64"/>
      <c r="F110" s="52"/>
      <c r="G110" s="17"/>
      <c r="H110" s="19"/>
      <c r="I110" s="60" t="s">
        <v>253</v>
      </c>
      <c r="J110" s="10"/>
      <c r="O110" s="7"/>
      <c r="P110" s="12" t="s">
        <v>254</v>
      </c>
    </row>
    <row r="111" spans="1:17" s="11" customFormat="1" ht="28.5" customHeight="1" x14ac:dyDescent="0.2">
      <c r="A111" s="57"/>
      <c r="B111" s="61" t="s">
        <v>65</v>
      </c>
      <c r="C111" s="64"/>
      <c r="D111" s="64"/>
      <c r="E111" s="64"/>
      <c r="F111" s="80"/>
      <c r="G111" s="85" t="str">
        <f>IF(ISBLANK(G109)*ISBLANK(G110),"",G109+G110)</f>
        <v/>
      </c>
      <c r="H111" s="19"/>
      <c r="I111" s="60"/>
      <c r="J111" s="10"/>
      <c r="O111" s="7"/>
      <c r="P111" s="12" t="s">
        <v>255</v>
      </c>
    </row>
    <row r="112" spans="1:17" s="11" customFormat="1" ht="28.5" customHeight="1" x14ac:dyDescent="0.2">
      <c r="A112" s="92">
        <v>24.2</v>
      </c>
      <c r="B112" s="50" t="s">
        <v>256</v>
      </c>
      <c r="C112" s="52"/>
      <c r="D112" s="52"/>
      <c r="E112" s="52"/>
      <c r="F112" s="91"/>
      <c r="G112" s="17"/>
      <c r="H112" s="19"/>
      <c r="I112" s="60" t="s">
        <v>257</v>
      </c>
      <c r="J112" s="10"/>
      <c r="O112" s="7"/>
      <c r="P112" s="12" t="s">
        <v>258</v>
      </c>
    </row>
    <row r="113" spans="1:19" s="11" customFormat="1" ht="28.5" customHeight="1" x14ac:dyDescent="0.2">
      <c r="A113" s="57">
        <v>24.3</v>
      </c>
      <c r="B113" s="61" t="s">
        <v>259</v>
      </c>
      <c r="C113" s="64"/>
      <c r="D113" s="64"/>
      <c r="E113" s="64"/>
      <c r="F113" s="52"/>
      <c r="G113" s="17"/>
      <c r="H113" s="19"/>
      <c r="I113" s="60" t="s">
        <v>260</v>
      </c>
      <c r="J113" s="10"/>
      <c r="O113" s="7"/>
      <c r="P113" s="12" t="s">
        <v>261</v>
      </c>
    </row>
    <row r="114" spans="1:19" s="11" customFormat="1" ht="28.5" customHeight="1" x14ac:dyDescent="0.2">
      <c r="A114" s="57">
        <v>24.4</v>
      </c>
      <c r="B114" s="61" t="s">
        <v>262</v>
      </c>
      <c r="C114" s="64"/>
      <c r="D114" s="64"/>
      <c r="E114" s="64"/>
      <c r="F114" s="52"/>
      <c r="G114" s="17"/>
      <c r="H114" s="19"/>
      <c r="I114" s="60" t="s">
        <v>263</v>
      </c>
      <c r="J114" s="10"/>
      <c r="O114" s="7"/>
      <c r="P114" s="12" t="s">
        <v>264</v>
      </c>
    </row>
    <row r="115" spans="1:19" s="11" customFormat="1" ht="28.5" customHeight="1" x14ac:dyDescent="0.2">
      <c r="A115" s="57">
        <v>24.5</v>
      </c>
      <c r="B115" s="65" t="s">
        <v>265</v>
      </c>
      <c r="C115" s="64"/>
      <c r="D115" s="64"/>
      <c r="E115" s="64"/>
      <c r="F115" s="52"/>
      <c r="G115" s="33"/>
      <c r="H115" s="19"/>
      <c r="I115" s="60" t="s">
        <v>266</v>
      </c>
      <c r="J115" s="10"/>
      <c r="O115" s="7"/>
      <c r="P115" s="12"/>
    </row>
    <row r="116" spans="1:19" s="11" customFormat="1" ht="28.5" customHeight="1" x14ac:dyDescent="0.2">
      <c r="A116" s="78" t="s">
        <v>57</v>
      </c>
      <c r="B116" s="58" t="s">
        <v>267</v>
      </c>
      <c r="C116" s="64"/>
      <c r="D116" s="64"/>
      <c r="E116" s="64"/>
      <c r="F116" s="52"/>
      <c r="G116" s="17"/>
      <c r="H116" s="19"/>
      <c r="I116" s="60" t="s">
        <v>268</v>
      </c>
      <c r="J116" s="10"/>
      <c r="O116" s="7"/>
      <c r="P116" s="12" t="s">
        <v>269</v>
      </c>
      <c r="Q116" s="56" t="str">
        <f>IF(ISBLANK(G83)*ISBLANK(G84)*ISBLANK(G88)*ISBLANK(G89)*ISBLANK(G93)*ISBLANK(G95)*ISBLANK(G96)*ISBLANK(G94)*ISBLANK(G104)*ISBLANK(G106)*ISBLANK(G112)*ISBLANK(G113)*ISBLANK(G114),"",IF((G83+G84+G88+G89+G94+G95+G96+G93+G104+G106+G112+G113+G114)&gt;=(G116),"","Number of children detected with AEFI(Abscess)(M10-24.5.a) &lt;= Number of children immunized(M6- 22.1+22.2+22.3+22.4+22.9+22.10+22.11+22.12+23.1+23.3+24.2+24.3+24.3"))</f>
        <v/>
      </c>
    </row>
    <row r="117" spans="1:19" s="11" customFormat="1" ht="28.5" customHeight="1" x14ac:dyDescent="0.2">
      <c r="A117" s="78" t="s">
        <v>61</v>
      </c>
      <c r="B117" s="58" t="s">
        <v>270</v>
      </c>
      <c r="C117" s="64"/>
      <c r="D117" s="64"/>
      <c r="E117" s="64"/>
      <c r="F117" s="52"/>
      <c r="G117" s="17"/>
      <c r="H117" s="19"/>
      <c r="I117" s="60" t="s">
        <v>271</v>
      </c>
      <c r="J117" s="10"/>
      <c r="O117" s="7"/>
      <c r="P117" s="12" t="s">
        <v>272</v>
      </c>
      <c r="Q117" s="56" t="str">
        <f>IF(ISBLANK(G117)*ISBLANK(G81)*ISBLANK(G82)*ISBLANK(G83)*ISBLANK(G84)*ISBLANK(G94)*ISBLANK(G93)*ISBLANK(G95)*ISBLANK(G96)*ISBLANK(G104)*ISBLANK(G106)*ISBLANK(G112)*ISBLANK(G113)*ISBLANK(G114),"",IF((G81+G82+G83+G84+G93+G94+G95+G96+G104+G106+G112+G113+G114)&gt;=(G117),"","Number of children detected with AEFI(Death)(M10-24.5.b) &lt;= Number of children immunized(M6- 22.1+22.2+22.3+22.4+22.9+22.10+22.11+22.12+23.1+23.3+24.2+24.3+24.4"))</f>
        <v/>
      </c>
      <c r="R117" s="56" t="str">
        <f>IF(ISBLANK(G117)*ISBLANK(G81)*ISBLANK(G82)*ISBLANK(G83)*ISBLANK(G84)*ISBLANK(G94)*ISBLANK(G93)*ISBLANK(G95)*ISBLANK(G96)*ISBLANK(G104)*ISBLANK(G106)*ISBLANK(G112)*ISBLANK(G113)*ISBLANK(G114),"",IF((G81+G82+G83+G84+G93+G94+G95+G96+G104+G106+G112+G113+G114)&gt;=(G117),"","Number of children detected with AEFI(Death)(M10-24.5.b) &lt;= Number of children immunized(M6- 22.1+22.2+22.3+22.4+22.9+22.10+22.11+22.12+23.1+23.3+24.2+24.3+24.4"))</f>
        <v/>
      </c>
      <c r="S117" s="56"/>
    </row>
    <row r="118" spans="1:19" s="11" customFormat="1" ht="28.5" customHeight="1" x14ac:dyDescent="0.2">
      <c r="A118" s="78" t="s">
        <v>86</v>
      </c>
      <c r="B118" s="58" t="s">
        <v>273</v>
      </c>
      <c r="C118" s="64"/>
      <c r="D118" s="64"/>
      <c r="E118" s="64"/>
      <c r="F118" s="52"/>
      <c r="G118" s="17"/>
      <c r="H118" s="19"/>
      <c r="I118" s="60" t="s">
        <v>274</v>
      </c>
      <c r="J118" s="10"/>
      <c r="O118" s="7"/>
      <c r="P118" s="12" t="s">
        <v>275</v>
      </c>
      <c r="Q118" s="56" t="str">
        <f>IF(ISBLANK(G81)*ISBLANK(G82)*ISBLANK(G83)*ISBLANK(G84)*ISBLANK(G93)*ISBLANK(G94)*ISBLANK(G95)*ISBLANK(G96)*ISBLANK(G104)*ISBLANK(G106)*ISBLANK(G112)*ISBLANK(G113)*ISBLANK(G114),"",IF((G81+G82+G83+G84+G93+G94+G95+G96+G104+G106+G112+G113+G114)&gt;=(G118),"","Number of children detected with AEFI(Others)(M10-24.5.c) &lt;= Number of children immunized(M6- 22.1+22.2+22.3+22.4+22.9+22.10+22.11+22.12+23.1+23.3+24.2+24.3+24.4"))</f>
        <v/>
      </c>
      <c r="R118" s="56"/>
    </row>
    <row r="119" spans="1:19" s="11" customFormat="1" ht="28.5" customHeight="1" x14ac:dyDescent="0.2">
      <c r="A119" s="57"/>
      <c r="B119" s="61" t="s">
        <v>276</v>
      </c>
      <c r="C119" s="64"/>
      <c r="D119" s="64"/>
      <c r="E119" s="64"/>
      <c r="F119" s="52"/>
      <c r="G119" s="85" t="str">
        <f>IF(ISBLANK(G116)*ISBLANK(G117)*ISBLANK(G118),"",G116+G117+G118)</f>
        <v/>
      </c>
      <c r="H119" s="19"/>
      <c r="I119" s="60"/>
      <c r="J119" s="10"/>
      <c r="O119" s="7"/>
      <c r="P119" s="12" t="s">
        <v>277</v>
      </c>
      <c r="Q119" s="56"/>
    </row>
    <row r="120" spans="1:19" ht="38" x14ac:dyDescent="0.25">
      <c r="A120" s="97">
        <v>24.6</v>
      </c>
      <c r="B120" s="98" t="s">
        <v>278</v>
      </c>
      <c r="G120" s="17"/>
      <c r="I120" s="99" t="s">
        <v>279</v>
      </c>
      <c r="P120" s="100" t="s">
        <v>280</v>
      </c>
    </row>
    <row r="121" spans="1:19" s="11" customFormat="1" ht="28.5" customHeight="1" x14ac:dyDescent="0.2">
      <c r="A121" s="61">
        <v>25</v>
      </c>
      <c r="B121" s="65" t="s">
        <v>281</v>
      </c>
      <c r="C121" s="64"/>
      <c r="D121" s="64"/>
      <c r="E121" s="64"/>
      <c r="F121" s="52"/>
      <c r="G121" s="96"/>
      <c r="H121" s="19"/>
      <c r="I121" s="60">
        <v>10.4</v>
      </c>
      <c r="J121" s="10"/>
      <c r="O121" s="7"/>
      <c r="P121" s="12"/>
    </row>
    <row r="122" spans="1:19" s="11" customFormat="1" ht="28.5" customHeight="1" x14ac:dyDescent="0.2">
      <c r="A122" s="57">
        <v>25.1</v>
      </c>
      <c r="B122" s="61" t="s">
        <v>282</v>
      </c>
      <c r="C122" s="64"/>
      <c r="D122" s="64"/>
      <c r="E122" s="64"/>
      <c r="F122" s="52"/>
      <c r="G122" s="17"/>
      <c r="H122" s="19"/>
      <c r="I122" s="60" t="s">
        <v>283</v>
      </c>
      <c r="J122" s="10"/>
      <c r="O122" s="7"/>
      <c r="P122" s="12" t="s">
        <v>284</v>
      </c>
    </row>
    <row r="123" spans="1:19" s="11" customFormat="1" ht="28.5" customHeight="1" x14ac:dyDescent="0.2">
      <c r="A123" s="57">
        <v>25.2</v>
      </c>
      <c r="B123" s="61" t="s">
        <v>285</v>
      </c>
      <c r="C123" s="64"/>
      <c r="D123" s="64"/>
      <c r="E123" s="64"/>
      <c r="F123" s="52"/>
      <c r="G123" s="17"/>
      <c r="H123" s="19"/>
      <c r="I123" s="60" t="s">
        <v>286</v>
      </c>
      <c r="J123" s="10"/>
      <c r="O123" s="7"/>
      <c r="P123" s="12" t="s">
        <v>287</v>
      </c>
    </row>
    <row r="124" spans="1:19" s="11" customFormat="1" ht="28.5" customHeight="1" x14ac:dyDescent="0.2">
      <c r="A124" s="57">
        <v>25.3</v>
      </c>
      <c r="B124" s="61" t="s">
        <v>288</v>
      </c>
      <c r="C124" s="64"/>
      <c r="D124" s="64"/>
      <c r="E124" s="64"/>
      <c r="F124" s="52"/>
      <c r="G124" s="17"/>
      <c r="H124" s="19"/>
      <c r="I124" s="60" t="s">
        <v>289</v>
      </c>
      <c r="J124" s="10"/>
      <c r="O124" s="7"/>
      <c r="P124" s="12" t="s">
        <v>290</v>
      </c>
      <c r="Q124" s="56" t="str">
        <f>IF(ISBLANK(G124)*ISBLANK(G123),"",IF(G124&lt;=G123,"","Number of Immunisation sessions where ASHA was present (M10-25.3) &lt;= Number of Immunisation sessions held (M10-25.2)"))</f>
        <v/>
      </c>
    </row>
    <row r="125" spans="1:19" s="11" customFormat="1" ht="25.5" customHeight="1" x14ac:dyDescent="0.2">
      <c r="A125" s="73" t="s">
        <v>291</v>
      </c>
      <c r="B125" s="45" t="s">
        <v>292</v>
      </c>
      <c r="C125" s="46"/>
      <c r="D125" s="46"/>
      <c r="E125" s="46"/>
      <c r="F125" s="46"/>
      <c r="G125" s="46"/>
      <c r="H125" s="46"/>
      <c r="I125" s="75" t="s">
        <v>293</v>
      </c>
      <c r="J125" s="10"/>
      <c r="O125" s="7"/>
      <c r="P125" s="12"/>
    </row>
    <row r="126" spans="1:19" s="11" customFormat="1" ht="27" customHeight="1" x14ac:dyDescent="0.2">
      <c r="A126" s="50">
        <v>27</v>
      </c>
      <c r="B126" s="101" t="s">
        <v>294</v>
      </c>
      <c r="C126" s="52"/>
      <c r="D126" s="52"/>
      <c r="E126" s="52"/>
      <c r="F126" s="52"/>
      <c r="G126" s="102"/>
      <c r="H126" s="103"/>
      <c r="I126" s="104">
        <v>11.1</v>
      </c>
      <c r="J126" s="10"/>
      <c r="O126" s="7"/>
      <c r="P126" s="12"/>
    </row>
    <row r="127" spans="1:19" s="11" customFormat="1" ht="27" customHeight="1" x14ac:dyDescent="0.2">
      <c r="A127" s="105">
        <v>27.1</v>
      </c>
      <c r="B127" s="61" t="s">
        <v>295</v>
      </c>
      <c r="C127" s="64"/>
      <c r="D127" s="64"/>
      <c r="E127" s="64"/>
      <c r="F127" s="52"/>
      <c r="G127" s="17"/>
      <c r="H127" s="19"/>
      <c r="I127" s="106" t="s">
        <v>296</v>
      </c>
      <c r="J127" s="10"/>
      <c r="O127" s="7"/>
      <c r="P127" s="12" t="s">
        <v>297</v>
      </c>
    </row>
    <row r="128" spans="1:19" s="11" customFormat="1" ht="27" customHeight="1" x14ac:dyDescent="0.2">
      <c r="A128" s="105">
        <v>27.2</v>
      </c>
      <c r="B128" s="61" t="s">
        <v>298</v>
      </c>
      <c r="C128" s="64"/>
      <c r="D128" s="64"/>
      <c r="E128" s="64"/>
      <c r="F128" s="52"/>
      <c r="G128" s="17"/>
      <c r="H128" s="19"/>
      <c r="I128" s="106" t="s">
        <v>299</v>
      </c>
      <c r="J128" s="10"/>
      <c r="O128" s="7"/>
      <c r="P128" s="12" t="s">
        <v>300</v>
      </c>
    </row>
    <row r="129" spans="1:17" s="11" customFormat="1" ht="27" customHeight="1" x14ac:dyDescent="0.2">
      <c r="A129" s="105">
        <v>27.3</v>
      </c>
      <c r="B129" s="61" t="s">
        <v>301</v>
      </c>
      <c r="C129" s="64"/>
      <c r="D129" s="64"/>
      <c r="E129" s="64"/>
      <c r="F129" s="52"/>
      <c r="G129" s="17"/>
      <c r="H129" s="19"/>
      <c r="I129" s="106" t="s">
        <v>302</v>
      </c>
      <c r="J129" s="10"/>
      <c r="O129" s="7"/>
      <c r="P129" s="12" t="s">
        <v>303</v>
      </c>
    </row>
    <row r="130" spans="1:17" s="11" customFormat="1" ht="32" customHeight="1" x14ac:dyDescent="0.2">
      <c r="A130" s="73" t="s">
        <v>304</v>
      </c>
      <c r="B130" s="45" t="s">
        <v>305</v>
      </c>
      <c r="C130" s="46"/>
      <c r="D130" s="46"/>
      <c r="E130" s="46"/>
      <c r="F130" s="46"/>
      <c r="G130" s="46"/>
      <c r="H130" s="74"/>
      <c r="I130" s="75" t="s">
        <v>306</v>
      </c>
      <c r="J130" s="10"/>
      <c r="O130" s="7"/>
      <c r="P130" s="12"/>
    </row>
    <row r="131" spans="1:17" s="11" customFormat="1" ht="28.5" customHeight="1" x14ac:dyDescent="0.2">
      <c r="A131" s="107">
        <v>28</v>
      </c>
      <c r="B131" s="107" t="s">
        <v>220</v>
      </c>
      <c r="C131" s="64"/>
      <c r="D131" s="64"/>
      <c r="E131" s="64"/>
      <c r="F131" s="52"/>
      <c r="G131" s="108"/>
      <c r="H131" s="109"/>
      <c r="I131" s="60">
        <v>12.6</v>
      </c>
      <c r="J131" s="10"/>
      <c r="O131" s="7"/>
      <c r="P131" s="12" t="s">
        <v>307</v>
      </c>
    </row>
    <row r="132" spans="1:17" s="11" customFormat="1" ht="28.5" customHeight="1" x14ac:dyDescent="0.2">
      <c r="A132" s="107">
        <v>29</v>
      </c>
      <c r="B132" s="107" t="s">
        <v>308</v>
      </c>
      <c r="C132" s="64"/>
      <c r="D132" s="64"/>
      <c r="E132" s="64"/>
      <c r="F132" s="52"/>
      <c r="G132" s="108"/>
      <c r="H132" s="109"/>
      <c r="I132" s="60">
        <v>12.7</v>
      </c>
      <c r="J132" s="10"/>
      <c r="O132" s="7"/>
      <c r="P132" s="12" t="s">
        <v>309</v>
      </c>
    </row>
    <row r="133" spans="1:17" s="11" customFormat="1" ht="28.5" customHeight="1" x14ac:dyDescent="0.2">
      <c r="A133" s="107">
        <v>30</v>
      </c>
      <c r="B133" s="107" t="s">
        <v>310</v>
      </c>
      <c r="C133" s="64"/>
      <c r="D133" s="64"/>
      <c r="E133" s="64"/>
      <c r="F133" s="52"/>
      <c r="G133" s="108"/>
      <c r="H133" s="109"/>
      <c r="I133" s="60">
        <v>12.8</v>
      </c>
      <c r="J133" s="10"/>
      <c r="O133" s="7"/>
      <c r="P133" s="12" t="s">
        <v>311</v>
      </c>
    </row>
    <row r="134" spans="1:17" s="11" customFormat="1" ht="32" customHeight="1" x14ac:dyDescent="0.2">
      <c r="A134" s="36" t="s">
        <v>312</v>
      </c>
      <c r="B134" s="110" t="s">
        <v>313</v>
      </c>
      <c r="C134" s="111"/>
      <c r="D134" s="111"/>
      <c r="E134" s="111"/>
      <c r="F134" s="111"/>
      <c r="G134" s="112"/>
      <c r="H134" s="113"/>
      <c r="I134" s="114"/>
      <c r="J134" s="10"/>
      <c r="O134" s="7"/>
      <c r="P134" s="12"/>
    </row>
    <row r="135" spans="1:17" s="11" customFormat="1" ht="32" customHeight="1" x14ac:dyDescent="0.2">
      <c r="A135" s="73" t="s">
        <v>127</v>
      </c>
      <c r="B135" s="115" t="s">
        <v>314</v>
      </c>
      <c r="C135" s="116"/>
      <c r="D135" s="116"/>
      <c r="E135" s="116"/>
      <c r="F135" s="116"/>
      <c r="G135" s="46"/>
      <c r="H135" s="74"/>
      <c r="I135" s="117" t="s">
        <v>315</v>
      </c>
      <c r="J135" s="10"/>
      <c r="O135" s="7"/>
      <c r="P135" s="12"/>
    </row>
    <row r="136" spans="1:17" s="11" customFormat="1" ht="40.5" customHeight="1" x14ac:dyDescent="0.2">
      <c r="A136" s="107">
        <v>31</v>
      </c>
      <c r="B136" s="185" t="s">
        <v>316</v>
      </c>
      <c r="C136" s="185"/>
      <c r="D136" s="185"/>
      <c r="E136" s="185"/>
      <c r="F136" s="185"/>
      <c r="G136" s="59"/>
      <c r="H136" s="118"/>
      <c r="I136" s="119">
        <v>14.03</v>
      </c>
      <c r="J136" s="10"/>
      <c r="O136" s="7"/>
      <c r="P136" s="12" t="s">
        <v>317</v>
      </c>
    </row>
    <row r="137" spans="1:17" s="11" customFormat="1" ht="30.75" customHeight="1" x14ac:dyDescent="0.2">
      <c r="A137" s="107">
        <v>32</v>
      </c>
      <c r="B137" s="61" t="s">
        <v>318</v>
      </c>
      <c r="C137" s="64"/>
      <c r="D137" s="64"/>
      <c r="E137" s="64"/>
      <c r="F137" s="52"/>
      <c r="G137" s="102"/>
      <c r="H137" s="120"/>
      <c r="I137" s="121">
        <v>14.12</v>
      </c>
      <c r="J137" s="10"/>
      <c r="O137" s="7"/>
      <c r="P137" s="12"/>
    </row>
    <row r="138" spans="1:17" s="11" customFormat="1" ht="30.75" customHeight="1" x14ac:dyDescent="0.2">
      <c r="A138" s="57">
        <v>32.1</v>
      </c>
      <c r="B138" s="61" t="s">
        <v>319</v>
      </c>
      <c r="C138" s="64"/>
      <c r="D138" s="64"/>
      <c r="E138" s="64"/>
      <c r="F138" s="52"/>
      <c r="G138" s="17"/>
      <c r="H138" s="19"/>
      <c r="I138" s="121" t="s">
        <v>320</v>
      </c>
      <c r="J138" s="10"/>
      <c r="O138" s="7"/>
      <c r="P138" s="12" t="s">
        <v>321</v>
      </c>
    </row>
    <row r="139" spans="1:17" s="11" customFormat="1" ht="32" customHeight="1" x14ac:dyDescent="0.2">
      <c r="A139" s="73" t="s">
        <v>169</v>
      </c>
      <c r="B139" s="115" t="s">
        <v>322</v>
      </c>
      <c r="C139" s="116"/>
      <c r="D139" s="116"/>
      <c r="E139" s="116"/>
      <c r="F139" s="116"/>
      <c r="G139" s="46" t="s">
        <v>323</v>
      </c>
      <c r="H139" s="74"/>
      <c r="I139" s="117" t="s">
        <v>324</v>
      </c>
      <c r="J139" s="10"/>
      <c r="O139" s="7"/>
      <c r="P139" s="12"/>
    </row>
    <row r="140" spans="1:17" s="11" customFormat="1" ht="29.25" customHeight="1" x14ac:dyDescent="0.2">
      <c r="A140" s="61">
        <v>33</v>
      </c>
      <c r="B140" s="65" t="s">
        <v>325</v>
      </c>
      <c r="C140" s="64"/>
      <c r="D140" s="64"/>
      <c r="E140" s="52"/>
      <c r="F140" s="52"/>
      <c r="G140" s="77"/>
      <c r="H140" s="19"/>
      <c r="I140" s="122">
        <v>15.1</v>
      </c>
      <c r="J140" s="10"/>
      <c r="O140" s="7"/>
      <c r="P140" s="12"/>
    </row>
    <row r="141" spans="1:17" s="11" customFormat="1" ht="29.25" customHeight="1" x14ac:dyDescent="0.2">
      <c r="A141" s="57">
        <v>33.1</v>
      </c>
      <c r="B141" s="61" t="s">
        <v>326</v>
      </c>
      <c r="C141" s="123"/>
      <c r="D141" s="123"/>
      <c r="E141" s="123"/>
      <c r="F141" s="52"/>
      <c r="G141" s="17"/>
      <c r="H141" s="19"/>
      <c r="I141" s="60" t="s">
        <v>327</v>
      </c>
      <c r="J141" s="10"/>
      <c r="O141" s="7"/>
      <c r="P141" s="12" t="s">
        <v>328</v>
      </c>
    </row>
    <row r="142" spans="1:17" s="11" customFormat="1" ht="29.25" customHeight="1" x14ac:dyDescent="0.2">
      <c r="A142" s="57">
        <v>33.200000000000003</v>
      </c>
      <c r="B142" s="124" t="s">
        <v>329</v>
      </c>
      <c r="C142" s="125"/>
      <c r="D142" s="125"/>
      <c r="E142" s="125"/>
      <c r="F142" s="72"/>
      <c r="G142" s="70"/>
      <c r="H142" s="19"/>
      <c r="I142" s="126" t="s">
        <v>330</v>
      </c>
      <c r="J142" s="10"/>
      <c r="O142" s="7"/>
      <c r="P142" s="12" t="s">
        <v>331</v>
      </c>
      <c r="Q142" s="56" t="str">
        <f>IF(ISBLANK(G142)*ISBLANK(G141),"",IF(G142&lt;=G141,"","Number having Hb &lt; 7 mg (M15 - 33.2)&lt; = Number of Hb tests conducted (M15 - 33.1)"))</f>
        <v/>
      </c>
    </row>
    <row r="143" spans="1:17" s="129" customFormat="1" ht="33" customHeight="1" x14ac:dyDescent="0.2">
      <c r="A143" s="36" t="s">
        <v>332</v>
      </c>
      <c r="B143" s="176" t="s">
        <v>333</v>
      </c>
      <c r="C143" s="176"/>
      <c r="D143" s="176"/>
      <c r="E143" s="176"/>
      <c r="F143" s="127"/>
      <c r="G143" s="127"/>
      <c r="H143" s="128"/>
      <c r="I143" s="128"/>
      <c r="J143" s="10"/>
      <c r="L143" s="11"/>
      <c r="M143" s="11"/>
      <c r="O143" s="130"/>
      <c r="P143" s="12"/>
    </row>
    <row r="144" spans="1:17" s="132" customFormat="1" ht="37.5" customHeight="1" x14ac:dyDescent="0.15">
      <c r="A144" s="131">
        <v>66</v>
      </c>
      <c r="B144" s="186" t="s">
        <v>334</v>
      </c>
      <c r="C144" s="186"/>
      <c r="D144" s="186"/>
      <c r="E144" s="186"/>
      <c r="F144" s="186"/>
      <c r="G144" s="186"/>
      <c r="H144" s="186"/>
      <c r="I144" s="186"/>
      <c r="J144" s="10"/>
      <c r="L144" s="11"/>
      <c r="M144" s="11"/>
      <c r="O144" s="133"/>
      <c r="P144" s="7"/>
    </row>
    <row r="145" spans="1:16" s="132" customFormat="1" ht="18.75" customHeight="1" x14ac:dyDescent="0.15">
      <c r="A145" s="134" t="s">
        <v>335</v>
      </c>
      <c r="B145" s="135" t="s">
        <v>336</v>
      </c>
      <c r="C145" s="136" t="s">
        <v>337</v>
      </c>
      <c r="D145" s="136" t="s">
        <v>338</v>
      </c>
      <c r="E145" s="136" t="s">
        <v>339</v>
      </c>
      <c r="F145" s="187" t="s">
        <v>340</v>
      </c>
      <c r="G145" s="187"/>
      <c r="H145" s="137"/>
      <c r="J145" s="137"/>
      <c r="N145" s="137"/>
      <c r="O145" s="133"/>
      <c r="P145" s="133"/>
    </row>
    <row r="146" spans="1:16" s="132" customFormat="1" ht="20" x14ac:dyDescent="0.2">
      <c r="A146" s="85">
        <v>1</v>
      </c>
      <c r="B146" s="138"/>
      <c r="C146" s="139" t="s">
        <v>343</v>
      </c>
      <c r="D146" s="139" t="s">
        <v>343</v>
      </c>
      <c r="E146" s="140"/>
      <c r="F146" s="141" t="s">
        <v>343</v>
      </c>
      <c r="G146" s="142"/>
      <c r="H146" s="143" t="str">
        <f>IF(AND(D146&lt;&gt;"Select",AND(E146&lt;&gt;""),AND(F146&lt;&gt;"Select")),IF(AND(D146="Years"),IF(AND(E146&gt;=6,AND(E146&lt;=14),AND(COUNTIF(F146,"*M0*")&gt;0)),"Please enter valid mortality detail for age between (6 AND 14) and above 55 yrs",IF(AND(E146&gt;55,AND(COUNTIF(F146,"*M0*")&gt;0)),"Please enter valid mortality detail for age between (6 AND 14) and above 55 yrs","")),""),"")</f>
        <v/>
      </c>
      <c r="I146" s="144" t="str">
        <f>IF(OR(B146&lt;&gt;"",OR(C146&lt;&gt;"Select",OR(D146&lt;&gt;"Select",OR(E146&lt;&gt;"",OR(F146&lt;&gt;"Select"))))),IF(B146="","Please enter name",IF(C146="Select","Please select Sex",IF(D146="Select","Please select Unit",IF(E146="","Please enter age",IF(F146="Select","Please select Cause Code",""))))),"")</f>
        <v/>
      </c>
      <c r="J146" s="137"/>
      <c r="N146" s="137"/>
      <c r="O146" s="133"/>
      <c r="P146" s="12" t="s">
        <v>342</v>
      </c>
    </row>
    <row r="147" spans="1:16" s="132" customFormat="1" ht="20" x14ac:dyDescent="0.2">
      <c r="A147" s="85">
        <v>2</v>
      </c>
      <c r="B147" s="138"/>
      <c r="C147" s="139" t="s">
        <v>343</v>
      </c>
      <c r="D147" s="139" t="s">
        <v>343</v>
      </c>
      <c r="E147" s="140"/>
      <c r="F147" s="141" t="s">
        <v>343</v>
      </c>
      <c r="G147" s="142"/>
      <c r="H147" s="145" t="str">
        <f t="shared" ref="H147:H210" si="0">IF(AND(D224&lt;&gt;"Select",AND(E224&lt;&gt;""),AND(F224&lt;&gt;"Select")),IF(AND(D224="Years"),IF(AND(E224&gt;=6,AND(E224&lt;=14),AND(COUNTIF(F224,"*M0*")&gt;0)),"Please enter valid mortality detail for age between (6 AND 14) and above 55 yrs",IF(AND(E224&gt;55,AND(COUNTIF(F224,"*M0*")&gt;0)),"Please enter valid mortality detail for age between (6 AND 14) and above 55 yrs","")),""),"")</f>
        <v/>
      </c>
      <c r="I147" s="144" t="str">
        <f t="shared" ref="I147:I210" si="1">IF(OR(B147&lt;&gt;"",OR(C147&lt;&gt;"Select",OR(D147&lt;&gt;"Select",OR(E147&lt;&gt;"",OR(F147&lt;&gt;"Select"))))),IF(B147="","Please enter name",IF(C147="Select","Please select Sex",IF(D147="Select","Please select Unit",IF(E147="","Please enter age",IF(F147="Select","Please select Cause Code",""))))),"")</f>
        <v/>
      </c>
      <c r="J147" s="137"/>
      <c r="N147" s="54"/>
      <c r="O147" s="133"/>
      <c r="P147" s="12" t="s">
        <v>344</v>
      </c>
    </row>
    <row r="148" spans="1:16" s="132" customFormat="1" ht="20" x14ac:dyDescent="0.2">
      <c r="A148" s="85">
        <v>3</v>
      </c>
      <c r="B148" s="138"/>
      <c r="C148" s="139" t="s">
        <v>343</v>
      </c>
      <c r="D148" s="139" t="s">
        <v>343</v>
      </c>
      <c r="E148" s="140"/>
      <c r="F148" s="141" t="s">
        <v>343</v>
      </c>
      <c r="G148" s="142"/>
      <c r="H148" s="145" t="str">
        <f t="shared" si="0"/>
        <v/>
      </c>
      <c r="I148" s="144" t="str">
        <f t="shared" si="1"/>
        <v/>
      </c>
      <c r="J148" s="137"/>
      <c r="N148" s="137"/>
      <c r="O148" s="133"/>
      <c r="P148" s="12" t="s">
        <v>345</v>
      </c>
    </row>
    <row r="149" spans="1:16" s="132" customFormat="1" ht="20" x14ac:dyDescent="0.2">
      <c r="A149" s="85">
        <v>4</v>
      </c>
      <c r="B149" s="138"/>
      <c r="C149" s="139" t="s">
        <v>343</v>
      </c>
      <c r="D149" s="139" t="s">
        <v>343</v>
      </c>
      <c r="E149" s="140"/>
      <c r="F149" s="141" t="s">
        <v>343</v>
      </c>
      <c r="G149" s="142"/>
      <c r="H149" s="145" t="str">
        <f t="shared" si="0"/>
        <v/>
      </c>
      <c r="I149" s="144" t="str">
        <f t="shared" si="1"/>
        <v/>
      </c>
      <c r="J149" s="137"/>
      <c r="N149" s="137"/>
      <c r="O149" s="133"/>
      <c r="P149" s="12" t="s">
        <v>346</v>
      </c>
    </row>
    <row r="150" spans="1:16" s="132" customFormat="1" ht="20" x14ac:dyDescent="0.2">
      <c r="A150" s="85">
        <v>5</v>
      </c>
      <c r="B150" s="138"/>
      <c r="C150" s="139" t="s">
        <v>343</v>
      </c>
      <c r="D150" s="139" t="s">
        <v>343</v>
      </c>
      <c r="E150" s="140"/>
      <c r="F150" s="141" t="s">
        <v>343</v>
      </c>
      <c r="G150" s="142"/>
      <c r="H150" s="145" t="str">
        <f t="shared" si="0"/>
        <v/>
      </c>
      <c r="I150" s="144" t="str">
        <f t="shared" si="1"/>
        <v/>
      </c>
      <c r="J150" s="137"/>
      <c r="N150" s="137"/>
      <c r="O150" s="133"/>
      <c r="P150" s="12" t="s">
        <v>347</v>
      </c>
    </row>
    <row r="151" spans="1:16" s="132" customFormat="1" ht="20" x14ac:dyDescent="0.2">
      <c r="A151" s="85">
        <v>6</v>
      </c>
      <c r="B151" s="138"/>
      <c r="C151" s="139" t="s">
        <v>343</v>
      </c>
      <c r="D151" s="139" t="s">
        <v>343</v>
      </c>
      <c r="E151" s="140"/>
      <c r="F151" s="141" t="s">
        <v>343</v>
      </c>
      <c r="G151" s="142"/>
      <c r="H151" s="145" t="str">
        <f t="shared" si="0"/>
        <v/>
      </c>
      <c r="I151" s="144" t="str">
        <f t="shared" si="1"/>
        <v/>
      </c>
      <c r="J151" s="137"/>
      <c r="N151" s="137"/>
      <c r="O151" s="133"/>
      <c r="P151" s="12" t="s">
        <v>348</v>
      </c>
    </row>
    <row r="152" spans="1:16" s="132" customFormat="1" ht="20" x14ac:dyDescent="0.2">
      <c r="A152" s="85">
        <v>7</v>
      </c>
      <c r="B152" s="138"/>
      <c r="C152" s="139" t="s">
        <v>343</v>
      </c>
      <c r="D152" s="139" t="s">
        <v>343</v>
      </c>
      <c r="E152" s="140"/>
      <c r="F152" s="141" t="s">
        <v>343</v>
      </c>
      <c r="G152" s="142"/>
      <c r="H152" s="145" t="str">
        <f t="shared" si="0"/>
        <v/>
      </c>
      <c r="I152" s="144" t="str">
        <f t="shared" si="1"/>
        <v/>
      </c>
      <c r="J152" s="137"/>
      <c r="N152" s="137"/>
      <c r="O152" s="133"/>
      <c r="P152" s="12" t="s">
        <v>349</v>
      </c>
    </row>
    <row r="153" spans="1:16" s="132" customFormat="1" ht="20" x14ac:dyDescent="0.2">
      <c r="A153" s="85">
        <v>8</v>
      </c>
      <c r="B153" s="138"/>
      <c r="C153" s="139" t="s">
        <v>343</v>
      </c>
      <c r="D153" s="139" t="s">
        <v>343</v>
      </c>
      <c r="E153" s="140"/>
      <c r="F153" s="141" t="s">
        <v>343</v>
      </c>
      <c r="G153" s="142"/>
      <c r="H153" s="145" t="str">
        <f t="shared" si="0"/>
        <v/>
      </c>
      <c r="I153" s="144" t="str">
        <f t="shared" si="1"/>
        <v/>
      </c>
      <c r="J153" s="137"/>
      <c r="N153" s="137"/>
      <c r="O153" s="133"/>
      <c r="P153" s="12" t="s">
        <v>350</v>
      </c>
    </row>
    <row r="154" spans="1:16" s="132" customFormat="1" ht="20" x14ac:dyDescent="0.2">
      <c r="A154" s="85">
        <v>9</v>
      </c>
      <c r="B154" s="138"/>
      <c r="C154" s="139" t="s">
        <v>343</v>
      </c>
      <c r="D154" s="139" t="s">
        <v>343</v>
      </c>
      <c r="E154" s="140"/>
      <c r="F154" s="141" t="s">
        <v>343</v>
      </c>
      <c r="G154" s="142"/>
      <c r="H154" s="145" t="str">
        <f t="shared" si="0"/>
        <v/>
      </c>
      <c r="I154" s="144" t="str">
        <f t="shared" si="1"/>
        <v/>
      </c>
      <c r="J154" s="137"/>
      <c r="N154" s="137"/>
      <c r="O154" s="133"/>
      <c r="P154" s="12" t="s">
        <v>351</v>
      </c>
    </row>
    <row r="155" spans="1:16" s="132" customFormat="1" ht="20" x14ac:dyDescent="0.2">
      <c r="A155" s="85">
        <v>10</v>
      </c>
      <c r="B155" s="146"/>
      <c r="C155" s="139" t="s">
        <v>343</v>
      </c>
      <c r="D155" s="139" t="s">
        <v>343</v>
      </c>
      <c r="E155" s="140"/>
      <c r="F155" s="141" t="s">
        <v>343</v>
      </c>
      <c r="G155" s="142"/>
      <c r="H155" s="145" t="str">
        <f t="shared" si="0"/>
        <v/>
      </c>
      <c r="I155" s="144" t="str">
        <f t="shared" si="1"/>
        <v/>
      </c>
      <c r="J155" s="137"/>
      <c r="N155" s="137"/>
      <c r="O155" s="133"/>
      <c r="P155" s="12" t="s">
        <v>352</v>
      </c>
    </row>
    <row r="156" spans="1:16" s="132" customFormat="1" ht="20" x14ac:dyDescent="0.2">
      <c r="A156" s="85">
        <v>11</v>
      </c>
      <c r="B156" s="146"/>
      <c r="C156" s="139" t="s">
        <v>343</v>
      </c>
      <c r="D156" s="139" t="s">
        <v>343</v>
      </c>
      <c r="E156" s="140"/>
      <c r="F156" s="141" t="s">
        <v>343</v>
      </c>
      <c r="G156" s="142"/>
      <c r="H156" s="145" t="str">
        <f t="shared" si="0"/>
        <v/>
      </c>
      <c r="I156" s="144" t="str">
        <f t="shared" si="1"/>
        <v/>
      </c>
      <c r="J156" s="137"/>
      <c r="N156" s="137"/>
      <c r="O156" s="133"/>
      <c r="P156" s="12" t="s">
        <v>353</v>
      </c>
    </row>
    <row r="157" spans="1:16" s="132" customFormat="1" ht="20" x14ac:dyDescent="0.2">
      <c r="A157" s="85">
        <v>12</v>
      </c>
      <c r="B157" s="146"/>
      <c r="C157" s="139" t="s">
        <v>343</v>
      </c>
      <c r="D157" s="139" t="s">
        <v>343</v>
      </c>
      <c r="E157" s="140"/>
      <c r="F157" s="141" t="s">
        <v>343</v>
      </c>
      <c r="G157" s="142"/>
      <c r="H157" s="145" t="str">
        <f t="shared" si="0"/>
        <v/>
      </c>
      <c r="I157" s="144" t="str">
        <f t="shared" si="1"/>
        <v/>
      </c>
      <c r="J157" s="137"/>
      <c r="N157" s="137"/>
      <c r="O157" s="133"/>
      <c r="P157" s="12" t="s">
        <v>354</v>
      </c>
    </row>
    <row r="158" spans="1:16" s="132" customFormat="1" ht="20" x14ac:dyDescent="0.2">
      <c r="A158" s="85">
        <v>13</v>
      </c>
      <c r="B158" s="146"/>
      <c r="C158" s="139" t="s">
        <v>343</v>
      </c>
      <c r="D158" s="139" t="s">
        <v>343</v>
      </c>
      <c r="E158" s="140"/>
      <c r="F158" s="141" t="s">
        <v>343</v>
      </c>
      <c r="G158" s="142"/>
      <c r="H158" s="145" t="str">
        <f t="shared" si="0"/>
        <v/>
      </c>
      <c r="I158" s="144" t="str">
        <f t="shared" si="1"/>
        <v/>
      </c>
      <c r="J158" s="137"/>
      <c r="N158" s="137"/>
      <c r="O158" s="133"/>
      <c r="P158" s="12" t="s">
        <v>355</v>
      </c>
    </row>
    <row r="159" spans="1:16" s="132" customFormat="1" ht="20" x14ac:dyDescent="0.2">
      <c r="A159" s="85">
        <v>14</v>
      </c>
      <c r="B159" s="146"/>
      <c r="C159" s="139" t="s">
        <v>343</v>
      </c>
      <c r="D159" s="139" t="s">
        <v>343</v>
      </c>
      <c r="E159" s="140"/>
      <c r="F159" s="141" t="s">
        <v>343</v>
      </c>
      <c r="G159" s="142"/>
      <c r="H159" s="145" t="str">
        <f t="shared" si="0"/>
        <v/>
      </c>
      <c r="I159" s="144" t="str">
        <f t="shared" si="1"/>
        <v/>
      </c>
      <c r="J159" s="137"/>
      <c r="N159" s="137"/>
      <c r="O159" s="133"/>
      <c r="P159" s="12" t="s">
        <v>356</v>
      </c>
    </row>
    <row r="160" spans="1:16" s="132" customFormat="1" ht="20" x14ac:dyDescent="0.2">
      <c r="A160" s="85">
        <v>15</v>
      </c>
      <c r="B160" s="146"/>
      <c r="C160" s="139" t="s">
        <v>343</v>
      </c>
      <c r="D160" s="139" t="s">
        <v>343</v>
      </c>
      <c r="E160" s="140"/>
      <c r="F160" s="141" t="s">
        <v>343</v>
      </c>
      <c r="G160" s="142"/>
      <c r="H160" s="145" t="str">
        <f t="shared" si="0"/>
        <v/>
      </c>
      <c r="I160" s="144" t="str">
        <f t="shared" si="1"/>
        <v/>
      </c>
      <c r="J160" s="137"/>
      <c r="N160" s="137"/>
      <c r="O160" s="133"/>
      <c r="P160" s="12" t="s">
        <v>357</v>
      </c>
    </row>
    <row r="161" spans="1:16" ht="20" x14ac:dyDescent="0.2">
      <c r="A161" s="85">
        <v>16</v>
      </c>
      <c r="B161" s="146"/>
      <c r="C161" s="139" t="s">
        <v>343</v>
      </c>
      <c r="D161" s="139" t="s">
        <v>343</v>
      </c>
      <c r="E161" s="140"/>
      <c r="F161" s="141" t="s">
        <v>343</v>
      </c>
      <c r="G161" s="142"/>
      <c r="H161" s="145" t="str">
        <f t="shared" si="0"/>
        <v/>
      </c>
      <c r="I161" s="144" t="str">
        <f t="shared" si="1"/>
        <v/>
      </c>
      <c r="J161" s="137"/>
      <c r="K161" s="132"/>
      <c r="L161" s="132"/>
      <c r="M161" s="132"/>
      <c r="N161" s="147"/>
      <c r="O161" s="133"/>
      <c r="P161" s="148" t="s">
        <v>358</v>
      </c>
    </row>
    <row r="162" spans="1:16" ht="20" x14ac:dyDescent="0.2">
      <c r="A162" s="85">
        <v>17</v>
      </c>
      <c r="B162" s="146"/>
      <c r="C162" s="139" t="s">
        <v>343</v>
      </c>
      <c r="D162" s="139" t="s">
        <v>343</v>
      </c>
      <c r="E162" s="140"/>
      <c r="F162" s="141" t="s">
        <v>343</v>
      </c>
      <c r="G162" s="142"/>
      <c r="H162" s="145" t="str">
        <f t="shared" si="0"/>
        <v/>
      </c>
      <c r="I162" s="144" t="str">
        <f t="shared" si="1"/>
        <v/>
      </c>
      <c r="J162" s="137"/>
      <c r="K162" s="132"/>
      <c r="L162" s="132"/>
      <c r="M162" s="132"/>
      <c r="N162" s="147"/>
      <c r="O162" s="133"/>
      <c r="P162" s="148" t="s">
        <v>359</v>
      </c>
    </row>
    <row r="163" spans="1:16" ht="20" x14ac:dyDescent="0.2">
      <c r="A163" s="85">
        <v>18</v>
      </c>
      <c r="B163" s="146"/>
      <c r="C163" s="139" t="s">
        <v>343</v>
      </c>
      <c r="D163" s="139" t="s">
        <v>343</v>
      </c>
      <c r="E163" s="140"/>
      <c r="F163" s="141" t="s">
        <v>343</v>
      </c>
      <c r="G163" s="142"/>
      <c r="H163" s="145" t="str">
        <f t="shared" si="0"/>
        <v/>
      </c>
      <c r="I163" s="144" t="str">
        <f t="shared" si="1"/>
        <v/>
      </c>
      <c r="J163" s="137"/>
      <c r="K163" s="132"/>
      <c r="L163" s="132"/>
      <c r="M163" s="132"/>
      <c r="N163" s="147"/>
      <c r="O163" s="133"/>
      <c r="P163" s="148" t="s">
        <v>360</v>
      </c>
    </row>
    <row r="164" spans="1:16" ht="20" x14ac:dyDescent="0.2">
      <c r="A164" s="85">
        <v>19</v>
      </c>
      <c r="B164" s="146"/>
      <c r="C164" s="139" t="s">
        <v>343</v>
      </c>
      <c r="D164" s="139" t="s">
        <v>343</v>
      </c>
      <c r="E164" s="140"/>
      <c r="F164" s="141" t="s">
        <v>343</v>
      </c>
      <c r="G164" s="142"/>
      <c r="H164" s="145" t="str">
        <f t="shared" si="0"/>
        <v/>
      </c>
      <c r="I164" s="144" t="str">
        <f t="shared" si="1"/>
        <v/>
      </c>
      <c r="J164" s="137"/>
      <c r="K164" s="132"/>
      <c r="L164" s="132"/>
      <c r="M164" s="132"/>
      <c r="N164" s="147"/>
      <c r="O164" s="133"/>
      <c r="P164" s="148" t="s">
        <v>361</v>
      </c>
    </row>
    <row r="165" spans="1:16" ht="20" x14ac:dyDescent="0.2">
      <c r="A165" s="85">
        <v>20</v>
      </c>
      <c r="B165" s="146"/>
      <c r="C165" s="139" t="s">
        <v>343</v>
      </c>
      <c r="D165" s="139" t="s">
        <v>343</v>
      </c>
      <c r="E165" s="140"/>
      <c r="F165" s="141" t="s">
        <v>343</v>
      </c>
      <c r="G165" s="142"/>
      <c r="H165" s="145" t="str">
        <f t="shared" si="0"/>
        <v/>
      </c>
      <c r="I165" s="144" t="str">
        <f t="shared" si="1"/>
        <v/>
      </c>
      <c r="J165" s="137"/>
      <c r="K165" s="132"/>
      <c r="L165" s="132"/>
      <c r="M165" s="132"/>
      <c r="N165" s="147"/>
      <c r="O165" s="133"/>
      <c r="P165" s="148" t="s">
        <v>362</v>
      </c>
    </row>
    <row r="166" spans="1:16" ht="20" x14ac:dyDescent="0.2">
      <c r="A166" s="85">
        <v>21</v>
      </c>
      <c r="B166" s="146"/>
      <c r="C166" s="139" t="s">
        <v>343</v>
      </c>
      <c r="D166" s="139" t="s">
        <v>343</v>
      </c>
      <c r="E166" s="140"/>
      <c r="F166" s="141" t="s">
        <v>343</v>
      </c>
      <c r="G166" s="142"/>
      <c r="H166" s="145" t="str">
        <f t="shared" si="0"/>
        <v/>
      </c>
      <c r="I166" s="144" t="str">
        <f t="shared" si="1"/>
        <v/>
      </c>
      <c r="J166" s="137"/>
      <c r="K166" s="132"/>
      <c r="L166" s="132"/>
      <c r="M166" s="132"/>
      <c r="N166" s="147"/>
      <c r="O166" s="133"/>
      <c r="P166" s="148" t="s">
        <v>363</v>
      </c>
    </row>
    <row r="167" spans="1:16" ht="20" x14ac:dyDescent="0.2">
      <c r="A167" s="85">
        <v>22</v>
      </c>
      <c r="B167" s="146"/>
      <c r="C167" s="139" t="s">
        <v>343</v>
      </c>
      <c r="D167" s="139" t="s">
        <v>343</v>
      </c>
      <c r="E167" s="140"/>
      <c r="F167" s="141" t="s">
        <v>343</v>
      </c>
      <c r="G167" s="142"/>
      <c r="H167" s="145" t="str">
        <f t="shared" si="0"/>
        <v/>
      </c>
      <c r="I167" s="144" t="str">
        <f t="shared" si="1"/>
        <v/>
      </c>
      <c r="J167" s="137"/>
      <c r="K167" s="132"/>
      <c r="L167" s="132"/>
      <c r="M167" s="132"/>
      <c r="N167" s="147"/>
      <c r="O167" s="133"/>
      <c r="P167" s="148" t="s">
        <v>364</v>
      </c>
    </row>
    <row r="168" spans="1:16" ht="20" x14ac:dyDescent="0.2">
      <c r="A168" s="85">
        <v>23</v>
      </c>
      <c r="B168" s="146"/>
      <c r="C168" s="139" t="s">
        <v>343</v>
      </c>
      <c r="D168" s="139" t="s">
        <v>343</v>
      </c>
      <c r="E168" s="140"/>
      <c r="F168" s="141" t="s">
        <v>343</v>
      </c>
      <c r="G168" s="142"/>
      <c r="H168" s="145" t="str">
        <f t="shared" si="0"/>
        <v/>
      </c>
      <c r="I168" s="144" t="str">
        <f t="shared" si="1"/>
        <v/>
      </c>
      <c r="J168" s="137"/>
      <c r="K168" s="132"/>
      <c r="L168" s="132"/>
      <c r="M168" s="132"/>
      <c r="N168" s="147"/>
      <c r="O168" s="133"/>
      <c r="P168" s="148" t="s">
        <v>365</v>
      </c>
    </row>
    <row r="169" spans="1:16" ht="20" x14ac:dyDescent="0.2">
      <c r="A169" s="85">
        <v>24</v>
      </c>
      <c r="B169" s="146"/>
      <c r="C169" s="139" t="s">
        <v>343</v>
      </c>
      <c r="D169" s="139" t="s">
        <v>343</v>
      </c>
      <c r="E169" s="140"/>
      <c r="F169" s="141" t="s">
        <v>343</v>
      </c>
      <c r="G169" s="142"/>
      <c r="H169" s="145" t="str">
        <f t="shared" si="0"/>
        <v/>
      </c>
      <c r="I169" s="144" t="str">
        <f t="shared" si="1"/>
        <v/>
      </c>
      <c r="J169" s="137"/>
      <c r="K169" s="132"/>
      <c r="L169" s="132"/>
      <c r="M169" s="132"/>
      <c r="N169" s="147"/>
      <c r="O169" s="133"/>
      <c r="P169" s="148" t="s">
        <v>366</v>
      </c>
    </row>
    <row r="170" spans="1:16" ht="20" x14ac:dyDescent="0.2">
      <c r="A170" s="85">
        <v>25</v>
      </c>
      <c r="B170" s="146"/>
      <c r="C170" s="139" t="s">
        <v>343</v>
      </c>
      <c r="D170" s="139" t="s">
        <v>343</v>
      </c>
      <c r="E170" s="140"/>
      <c r="F170" s="141" t="s">
        <v>343</v>
      </c>
      <c r="G170" s="142"/>
      <c r="H170" s="145" t="str">
        <f t="shared" si="0"/>
        <v/>
      </c>
      <c r="I170" s="144" t="str">
        <f t="shared" si="1"/>
        <v/>
      </c>
      <c r="J170" s="137"/>
      <c r="K170" s="132"/>
      <c r="L170" s="132"/>
      <c r="M170" s="132"/>
      <c r="N170" s="147"/>
      <c r="O170" s="133"/>
      <c r="P170" s="148" t="s">
        <v>367</v>
      </c>
    </row>
    <row r="171" spans="1:16" ht="20" x14ac:dyDescent="0.2">
      <c r="A171" s="85">
        <v>26</v>
      </c>
      <c r="B171" s="146"/>
      <c r="C171" s="139" t="s">
        <v>343</v>
      </c>
      <c r="D171" s="139" t="s">
        <v>343</v>
      </c>
      <c r="E171" s="140"/>
      <c r="F171" s="141" t="s">
        <v>343</v>
      </c>
      <c r="G171" s="142"/>
      <c r="H171" s="145" t="str">
        <f t="shared" si="0"/>
        <v/>
      </c>
      <c r="I171" s="144" t="str">
        <f t="shared" si="1"/>
        <v/>
      </c>
      <c r="J171" s="137"/>
      <c r="K171" s="132"/>
      <c r="L171" s="132"/>
      <c r="M171" s="132"/>
      <c r="N171" s="147"/>
      <c r="O171" s="133"/>
      <c r="P171" s="148" t="s">
        <v>368</v>
      </c>
    </row>
    <row r="172" spans="1:16" ht="20" x14ac:dyDescent="0.2">
      <c r="A172" s="85">
        <v>27</v>
      </c>
      <c r="B172" s="146"/>
      <c r="C172" s="139" t="s">
        <v>343</v>
      </c>
      <c r="D172" s="139" t="s">
        <v>343</v>
      </c>
      <c r="E172" s="140"/>
      <c r="F172" s="141" t="s">
        <v>343</v>
      </c>
      <c r="G172" s="142"/>
      <c r="H172" s="145" t="str">
        <f t="shared" si="0"/>
        <v/>
      </c>
      <c r="I172" s="144" t="str">
        <f t="shared" si="1"/>
        <v/>
      </c>
      <c r="J172" s="137"/>
      <c r="K172" s="132"/>
      <c r="L172" s="132"/>
      <c r="M172" s="132"/>
      <c r="N172" s="147"/>
      <c r="O172" s="133"/>
      <c r="P172" s="148" t="s">
        <v>369</v>
      </c>
    </row>
    <row r="173" spans="1:16" ht="20" x14ac:dyDescent="0.2">
      <c r="A173" s="85">
        <v>28</v>
      </c>
      <c r="B173" s="146"/>
      <c r="C173" s="139" t="s">
        <v>343</v>
      </c>
      <c r="D173" s="139" t="s">
        <v>343</v>
      </c>
      <c r="E173" s="140"/>
      <c r="F173" s="141" t="s">
        <v>343</v>
      </c>
      <c r="G173" s="142"/>
      <c r="H173" s="145" t="str">
        <f t="shared" si="0"/>
        <v/>
      </c>
      <c r="I173" s="144" t="str">
        <f t="shared" si="1"/>
        <v/>
      </c>
      <c r="J173" s="137"/>
      <c r="K173" s="132"/>
      <c r="L173" s="132"/>
      <c r="M173" s="132"/>
      <c r="N173" s="147"/>
      <c r="O173" s="133"/>
      <c r="P173" s="148" t="s">
        <v>370</v>
      </c>
    </row>
    <row r="174" spans="1:16" ht="20" x14ac:dyDescent="0.2">
      <c r="A174" s="85">
        <v>29</v>
      </c>
      <c r="B174" s="146"/>
      <c r="C174" s="139" t="s">
        <v>343</v>
      </c>
      <c r="D174" s="139" t="s">
        <v>343</v>
      </c>
      <c r="E174" s="140"/>
      <c r="F174" s="141" t="s">
        <v>343</v>
      </c>
      <c r="G174" s="142"/>
      <c r="H174" s="145" t="str">
        <f t="shared" si="0"/>
        <v/>
      </c>
      <c r="I174" s="144" t="str">
        <f t="shared" si="1"/>
        <v/>
      </c>
      <c r="J174" s="137"/>
      <c r="K174" s="132"/>
      <c r="L174" s="132"/>
      <c r="M174" s="132"/>
      <c r="N174" s="147"/>
      <c r="O174" s="133"/>
      <c r="P174" s="148" t="s">
        <v>371</v>
      </c>
    </row>
    <row r="175" spans="1:16" ht="20" x14ac:dyDescent="0.2">
      <c r="A175" s="85">
        <v>30</v>
      </c>
      <c r="B175" s="146"/>
      <c r="C175" s="139" t="s">
        <v>343</v>
      </c>
      <c r="D175" s="139" t="s">
        <v>343</v>
      </c>
      <c r="E175" s="140"/>
      <c r="F175" s="141" t="s">
        <v>343</v>
      </c>
      <c r="G175" s="142"/>
      <c r="H175" s="145" t="str">
        <f t="shared" si="0"/>
        <v/>
      </c>
      <c r="I175" s="144" t="str">
        <f t="shared" si="1"/>
        <v/>
      </c>
      <c r="J175" s="137"/>
      <c r="K175" s="132"/>
      <c r="L175" s="132"/>
      <c r="M175" s="132"/>
      <c r="N175" s="147"/>
      <c r="O175" s="133"/>
      <c r="P175" s="148" t="s">
        <v>372</v>
      </c>
    </row>
    <row r="176" spans="1:16" ht="20" x14ac:dyDescent="0.2">
      <c r="A176" s="85">
        <v>31</v>
      </c>
      <c r="B176" s="146"/>
      <c r="C176" s="139" t="s">
        <v>343</v>
      </c>
      <c r="D176" s="139" t="s">
        <v>343</v>
      </c>
      <c r="E176" s="140"/>
      <c r="F176" s="141" t="s">
        <v>343</v>
      </c>
      <c r="G176" s="142"/>
      <c r="H176" s="145" t="str">
        <f t="shared" si="0"/>
        <v/>
      </c>
      <c r="I176" s="144" t="str">
        <f t="shared" si="1"/>
        <v/>
      </c>
      <c r="J176" s="137"/>
      <c r="K176" s="132"/>
      <c r="L176" s="132"/>
      <c r="M176" s="132"/>
      <c r="N176" s="147"/>
      <c r="O176" s="133"/>
      <c r="P176" s="148" t="s">
        <v>373</v>
      </c>
    </row>
    <row r="177" spans="1:16" ht="20" x14ac:dyDescent="0.2">
      <c r="A177" s="85">
        <v>32</v>
      </c>
      <c r="B177" s="146"/>
      <c r="C177" s="139" t="s">
        <v>343</v>
      </c>
      <c r="D177" s="139" t="s">
        <v>343</v>
      </c>
      <c r="E177" s="140"/>
      <c r="F177" s="141" t="s">
        <v>343</v>
      </c>
      <c r="G177" s="142"/>
      <c r="H177" s="145" t="str">
        <f t="shared" si="0"/>
        <v/>
      </c>
      <c r="I177" s="144" t="str">
        <f t="shared" si="1"/>
        <v/>
      </c>
      <c r="J177" s="137"/>
      <c r="K177" s="132"/>
      <c r="L177" s="132"/>
      <c r="M177" s="132"/>
      <c r="N177" s="147"/>
      <c r="O177" s="133"/>
      <c r="P177" s="148" t="s">
        <v>374</v>
      </c>
    </row>
    <row r="178" spans="1:16" ht="20" x14ac:dyDescent="0.2">
      <c r="A178" s="85">
        <v>33</v>
      </c>
      <c r="B178" s="146"/>
      <c r="C178" s="139" t="s">
        <v>343</v>
      </c>
      <c r="D178" s="139" t="s">
        <v>343</v>
      </c>
      <c r="E178" s="140"/>
      <c r="F178" s="141" t="s">
        <v>343</v>
      </c>
      <c r="G178" s="142"/>
      <c r="H178" s="145" t="str">
        <f t="shared" si="0"/>
        <v/>
      </c>
      <c r="I178" s="144" t="str">
        <f t="shared" si="1"/>
        <v/>
      </c>
      <c r="J178" s="137"/>
      <c r="K178" s="132"/>
      <c r="L178" s="132"/>
      <c r="M178" s="132"/>
      <c r="N178" s="147"/>
      <c r="O178" s="133"/>
      <c r="P178" s="148" t="s">
        <v>375</v>
      </c>
    </row>
    <row r="179" spans="1:16" ht="20" x14ac:dyDescent="0.2">
      <c r="A179" s="85">
        <v>34</v>
      </c>
      <c r="B179" s="146"/>
      <c r="C179" s="139" t="s">
        <v>343</v>
      </c>
      <c r="D179" s="139" t="s">
        <v>343</v>
      </c>
      <c r="E179" s="140"/>
      <c r="F179" s="141" t="s">
        <v>343</v>
      </c>
      <c r="G179" s="142"/>
      <c r="H179" s="145" t="str">
        <f t="shared" si="0"/>
        <v/>
      </c>
      <c r="I179" s="144" t="str">
        <f t="shared" si="1"/>
        <v/>
      </c>
      <c r="J179" s="137"/>
      <c r="K179" s="132"/>
      <c r="L179" s="132"/>
      <c r="M179" s="132"/>
      <c r="N179" s="147"/>
      <c r="O179" s="133"/>
      <c r="P179" s="148" t="s">
        <v>376</v>
      </c>
    </row>
    <row r="180" spans="1:16" ht="20" x14ac:dyDescent="0.2">
      <c r="A180" s="85">
        <v>35</v>
      </c>
      <c r="B180" s="146"/>
      <c r="C180" s="139" t="s">
        <v>343</v>
      </c>
      <c r="D180" s="139" t="s">
        <v>343</v>
      </c>
      <c r="E180" s="140"/>
      <c r="F180" s="141" t="s">
        <v>343</v>
      </c>
      <c r="G180" s="142"/>
      <c r="H180" s="145" t="str">
        <f t="shared" si="0"/>
        <v/>
      </c>
      <c r="I180" s="144" t="str">
        <f t="shared" si="1"/>
        <v/>
      </c>
      <c r="J180" s="137"/>
      <c r="K180" s="132"/>
      <c r="L180" s="132"/>
      <c r="M180" s="132"/>
      <c r="N180" s="147"/>
      <c r="O180" s="133"/>
      <c r="P180" s="148" t="s">
        <v>377</v>
      </c>
    </row>
    <row r="181" spans="1:16" ht="20" x14ac:dyDescent="0.2">
      <c r="A181" s="85">
        <v>36</v>
      </c>
      <c r="B181" s="146"/>
      <c r="C181" s="139" t="s">
        <v>343</v>
      </c>
      <c r="D181" s="139" t="s">
        <v>343</v>
      </c>
      <c r="E181" s="140"/>
      <c r="F181" s="141" t="s">
        <v>343</v>
      </c>
      <c r="G181" s="142"/>
      <c r="H181" s="145" t="str">
        <f t="shared" si="0"/>
        <v/>
      </c>
      <c r="I181" s="144" t="str">
        <f t="shared" si="1"/>
        <v/>
      </c>
      <c r="J181" s="137"/>
      <c r="K181" s="132"/>
      <c r="L181" s="132"/>
      <c r="M181" s="132"/>
      <c r="N181" s="147"/>
      <c r="O181" s="133"/>
      <c r="P181" s="148" t="s">
        <v>378</v>
      </c>
    </row>
    <row r="182" spans="1:16" ht="20" x14ac:dyDescent="0.2">
      <c r="A182" s="85">
        <v>37</v>
      </c>
      <c r="B182" s="146"/>
      <c r="C182" s="139" t="s">
        <v>343</v>
      </c>
      <c r="D182" s="139" t="s">
        <v>343</v>
      </c>
      <c r="E182" s="140"/>
      <c r="F182" s="141" t="s">
        <v>343</v>
      </c>
      <c r="G182" s="142"/>
      <c r="H182" s="145" t="str">
        <f t="shared" si="0"/>
        <v/>
      </c>
      <c r="I182" s="144" t="str">
        <f t="shared" si="1"/>
        <v/>
      </c>
      <c r="J182" s="137"/>
      <c r="K182" s="132"/>
      <c r="L182" s="132"/>
      <c r="M182" s="132"/>
      <c r="N182" s="147"/>
      <c r="O182" s="133"/>
      <c r="P182" s="148" t="s">
        <v>379</v>
      </c>
    </row>
    <row r="183" spans="1:16" ht="20" x14ac:dyDescent="0.2">
      <c r="A183" s="85">
        <v>38</v>
      </c>
      <c r="B183" s="146"/>
      <c r="C183" s="139" t="s">
        <v>343</v>
      </c>
      <c r="D183" s="139" t="s">
        <v>343</v>
      </c>
      <c r="E183" s="140"/>
      <c r="F183" s="141" t="s">
        <v>343</v>
      </c>
      <c r="G183" s="142"/>
      <c r="H183" s="145" t="str">
        <f t="shared" si="0"/>
        <v/>
      </c>
      <c r="I183" s="144" t="str">
        <f t="shared" si="1"/>
        <v/>
      </c>
      <c r="J183" s="137"/>
      <c r="K183" s="132"/>
      <c r="L183" s="132"/>
      <c r="M183" s="132"/>
      <c r="N183" s="147"/>
      <c r="O183" s="133"/>
      <c r="P183" s="148" t="s">
        <v>380</v>
      </c>
    </row>
    <row r="184" spans="1:16" ht="20" x14ac:dyDescent="0.2">
      <c r="A184" s="85">
        <v>39</v>
      </c>
      <c r="B184" s="146"/>
      <c r="C184" s="139" t="s">
        <v>343</v>
      </c>
      <c r="D184" s="139" t="s">
        <v>343</v>
      </c>
      <c r="E184" s="140"/>
      <c r="F184" s="141" t="s">
        <v>343</v>
      </c>
      <c r="G184" s="142"/>
      <c r="H184" s="145" t="str">
        <f t="shared" si="0"/>
        <v/>
      </c>
      <c r="I184" s="144" t="str">
        <f t="shared" si="1"/>
        <v/>
      </c>
      <c r="J184" s="137"/>
      <c r="K184" s="132"/>
      <c r="L184" s="132"/>
      <c r="M184" s="132"/>
      <c r="N184" s="147"/>
      <c r="O184" s="133"/>
      <c r="P184" s="148" t="s">
        <v>381</v>
      </c>
    </row>
    <row r="185" spans="1:16" ht="20" x14ac:dyDescent="0.2">
      <c r="A185" s="85">
        <v>40</v>
      </c>
      <c r="B185" s="146"/>
      <c r="C185" s="139" t="s">
        <v>343</v>
      </c>
      <c r="D185" s="139" t="s">
        <v>343</v>
      </c>
      <c r="E185" s="140"/>
      <c r="F185" s="141" t="s">
        <v>343</v>
      </c>
      <c r="G185" s="142"/>
      <c r="H185" s="145" t="str">
        <f t="shared" si="0"/>
        <v/>
      </c>
      <c r="I185" s="144" t="str">
        <f t="shared" si="1"/>
        <v/>
      </c>
      <c r="J185" s="137"/>
      <c r="K185" s="132"/>
      <c r="L185" s="132"/>
      <c r="M185" s="132"/>
      <c r="N185" s="147"/>
      <c r="O185" s="133"/>
      <c r="P185" s="148" t="s">
        <v>382</v>
      </c>
    </row>
    <row r="186" spans="1:16" ht="20" x14ac:dyDescent="0.2">
      <c r="A186" s="85">
        <v>41</v>
      </c>
      <c r="B186" s="146"/>
      <c r="C186" s="139" t="s">
        <v>343</v>
      </c>
      <c r="D186" s="139" t="s">
        <v>343</v>
      </c>
      <c r="E186" s="140"/>
      <c r="F186" s="141" t="s">
        <v>343</v>
      </c>
      <c r="G186" s="142"/>
      <c r="H186" s="145" t="str">
        <f t="shared" si="0"/>
        <v/>
      </c>
      <c r="I186" s="144" t="str">
        <f t="shared" si="1"/>
        <v/>
      </c>
      <c r="J186" s="137"/>
      <c r="K186" s="132"/>
      <c r="L186" s="132"/>
      <c r="M186" s="132"/>
      <c r="N186" s="147"/>
      <c r="O186" s="133"/>
      <c r="P186" s="148" t="s">
        <v>383</v>
      </c>
    </row>
    <row r="187" spans="1:16" ht="20" x14ac:dyDescent="0.2">
      <c r="A187" s="85">
        <v>42</v>
      </c>
      <c r="B187" s="146"/>
      <c r="C187" s="139" t="s">
        <v>343</v>
      </c>
      <c r="D187" s="139" t="s">
        <v>343</v>
      </c>
      <c r="E187" s="140"/>
      <c r="F187" s="141" t="s">
        <v>343</v>
      </c>
      <c r="G187" s="142"/>
      <c r="H187" s="145" t="str">
        <f t="shared" si="0"/>
        <v/>
      </c>
      <c r="I187" s="144" t="str">
        <f t="shared" si="1"/>
        <v/>
      </c>
      <c r="J187" s="137"/>
      <c r="K187" s="132"/>
      <c r="L187" s="132"/>
      <c r="M187" s="132"/>
      <c r="N187" s="147"/>
      <c r="O187" s="133"/>
      <c r="P187" s="148" t="s">
        <v>384</v>
      </c>
    </row>
    <row r="188" spans="1:16" ht="20" x14ac:dyDescent="0.2">
      <c r="A188" s="85">
        <v>43</v>
      </c>
      <c r="B188" s="146"/>
      <c r="C188" s="139" t="s">
        <v>343</v>
      </c>
      <c r="D188" s="139" t="s">
        <v>343</v>
      </c>
      <c r="E188" s="140"/>
      <c r="F188" s="141" t="s">
        <v>343</v>
      </c>
      <c r="G188" s="142"/>
      <c r="H188" s="145" t="str">
        <f t="shared" si="0"/>
        <v/>
      </c>
      <c r="I188" s="144" t="str">
        <f t="shared" si="1"/>
        <v/>
      </c>
      <c r="J188" s="137"/>
      <c r="K188" s="132"/>
      <c r="L188" s="132"/>
      <c r="M188" s="132"/>
      <c r="N188" s="147"/>
      <c r="O188" s="133"/>
      <c r="P188" s="148" t="s">
        <v>385</v>
      </c>
    </row>
    <row r="189" spans="1:16" ht="20" x14ac:dyDescent="0.2">
      <c r="A189" s="85">
        <v>44</v>
      </c>
      <c r="B189" s="146"/>
      <c r="C189" s="139" t="s">
        <v>343</v>
      </c>
      <c r="D189" s="139" t="s">
        <v>343</v>
      </c>
      <c r="E189" s="140"/>
      <c r="F189" s="141" t="s">
        <v>343</v>
      </c>
      <c r="G189" s="142"/>
      <c r="H189" s="145" t="str">
        <f t="shared" si="0"/>
        <v/>
      </c>
      <c r="I189" s="144" t="str">
        <f t="shared" si="1"/>
        <v/>
      </c>
      <c r="J189" s="137"/>
      <c r="K189" s="132"/>
      <c r="L189" s="132"/>
      <c r="M189" s="132"/>
      <c r="N189" s="147"/>
      <c r="O189" s="133"/>
      <c r="P189" s="148" t="s">
        <v>386</v>
      </c>
    </row>
    <row r="190" spans="1:16" ht="20" x14ac:dyDescent="0.2">
      <c r="A190" s="85">
        <v>45</v>
      </c>
      <c r="B190" s="146"/>
      <c r="C190" s="139" t="s">
        <v>343</v>
      </c>
      <c r="D190" s="139" t="s">
        <v>343</v>
      </c>
      <c r="E190" s="140"/>
      <c r="F190" s="141" t="s">
        <v>343</v>
      </c>
      <c r="G190" s="142"/>
      <c r="H190" s="145" t="str">
        <f t="shared" si="0"/>
        <v/>
      </c>
      <c r="I190" s="144" t="str">
        <f t="shared" si="1"/>
        <v/>
      </c>
      <c r="J190" s="137"/>
      <c r="K190" s="132"/>
      <c r="L190" s="132"/>
      <c r="M190" s="132"/>
      <c r="N190" s="147"/>
      <c r="O190" s="133"/>
      <c r="P190" s="148" t="s">
        <v>387</v>
      </c>
    </row>
    <row r="191" spans="1:16" ht="20" x14ac:dyDescent="0.2">
      <c r="A191" s="85">
        <v>46</v>
      </c>
      <c r="B191" s="146"/>
      <c r="C191" s="139" t="s">
        <v>343</v>
      </c>
      <c r="D191" s="139" t="s">
        <v>343</v>
      </c>
      <c r="E191" s="140"/>
      <c r="F191" s="141" t="s">
        <v>343</v>
      </c>
      <c r="G191" s="142"/>
      <c r="H191" s="145" t="str">
        <f t="shared" si="0"/>
        <v/>
      </c>
      <c r="I191" s="144" t="str">
        <f t="shared" si="1"/>
        <v/>
      </c>
      <c r="J191" s="137"/>
      <c r="K191" s="132"/>
      <c r="L191" s="132"/>
      <c r="M191" s="132"/>
      <c r="N191" s="147"/>
      <c r="O191" s="133"/>
      <c r="P191" s="148" t="s">
        <v>388</v>
      </c>
    </row>
    <row r="192" spans="1:16" ht="20" x14ac:dyDescent="0.2">
      <c r="A192" s="85">
        <v>47</v>
      </c>
      <c r="B192" s="146"/>
      <c r="C192" s="139" t="s">
        <v>343</v>
      </c>
      <c r="D192" s="139" t="s">
        <v>343</v>
      </c>
      <c r="E192" s="140"/>
      <c r="F192" s="141" t="s">
        <v>343</v>
      </c>
      <c r="G192" s="142"/>
      <c r="H192" s="145" t="str">
        <f t="shared" si="0"/>
        <v/>
      </c>
      <c r="I192" s="144" t="str">
        <f t="shared" si="1"/>
        <v/>
      </c>
      <c r="J192" s="137"/>
      <c r="K192" s="132"/>
      <c r="L192" s="132"/>
      <c r="M192" s="132"/>
      <c r="N192" s="147"/>
      <c r="O192" s="133"/>
      <c r="P192" s="148" t="s">
        <v>389</v>
      </c>
    </row>
    <row r="193" spans="1:16" ht="20" x14ac:dyDescent="0.2">
      <c r="A193" s="85">
        <v>48</v>
      </c>
      <c r="B193" s="146"/>
      <c r="C193" s="139" t="s">
        <v>343</v>
      </c>
      <c r="D193" s="139" t="s">
        <v>343</v>
      </c>
      <c r="E193" s="140"/>
      <c r="F193" s="141" t="s">
        <v>343</v>
      </c>
      <c r="G193" s="142"/>
      <c r="H193" s="145" t="str">
        <f t="shared" si="0"/>
        <v/>
      </c>
      <c r="I193" s="144" t="str">
        <f t="shared" si="1"/>
        <v/>
      </c>
      <c r="J193" s="137"/>
      <c r="K193" s="132"/>
      <c r="L193" s="132"/>
      <c r="M193" s="132"/>
      <c r="N193" s="147"/>
      <c r="O193" s="133"/>
      <c r="P193" s="148" t="s">
        <v>390</v>
      </c>
    </row>
    <row r="194" spans="1:16" ht="20" x14ac:dyDescent="0.2">
      <c r="A194" s="85">
        <v>49</v>
      </c>
      <c r="B194" s="146"/>
      <c r="C194" s="139" t="s">
        <v>343</v>
      </c>
      <c r="D194" s="139" t="s">
        <v>343</v>
      </c>
      <c r="E194" s="140"/>
      <c r="F194" s="141" t="s">
        <v>343</v>
      </c>
      <c r="G194" s="142"/>
      <c r="H194" s="145" t="str">
        <f t="shared" si="0"/>
        <v/>
      </c>
      <c r="I194" s="144" t="str">
        <f t="shared" si="1"/>
        <v/>
      </c>
      <c r="J194" s="137"/>
      <c r="K194" s="132"/>
      <c r="L194" s="132"/>
      <c r="M194" s="132"/>
      <c r="N194" s="147"/>
      <c r="O194" s="133"/>
      <c r="P194" s="148" t="s">
        <v>391</v>
      </c>
    </row>
    <row r="195" spans="1:16" ht="20" x14ac:dyDescent="0.2">
      <c r="A195" s="85">
        <v>50</v>
      </c>
      <c r="B195" s="146"/>
      <c r="C195" s="139" t="s">
        <v>343</v>
      </c>
      <c r="D195" s="139" t="s">
        <v>343</v>
      </c>
      <c r="E195" s="140"/>
      <c r="F195" s="141" t="s">
        <v>343</v>
      </c>
      <c r="G195" s="142"/>
      <c r="H195" s="145" t="str">
        <f t="shared" si="0"/>
        <v/>
      </c>
      <c r="I195" s="144" t="str">
        <f t="shared" si="1"/>
        <v/>
      </c>
      <c r="J195" s="137"/>
      <c r="K195" s="132"/>
      <c r="L195" s="132"/>
      <c r="M195" s="132"/>
      <c r="N195" s="147"/>
      <c r="O195" s="133"/>
      <c r="P195" s="148" t="s">
        <v>392</v>
      </c>
    </row>
    <row r="196" spans="1:16" ht="20" x14ac:dyDescent="0.2">
      <c r="A196" s="85">
        <v>51</v>
      </c>
      <c r="B196" s="146"/>
      <c r="C196" s="139" t="s">
        <v>343</v>
      </c>
      <c r="D196" s="139" t="s">
        <v>343</v>
      </c>
      <c r="E196" s="140"/>
      <c r="F196" s="141" t="s">
        <v>343</v>
      </c>
      <c r="G196" s="142"/>
      <c r="H196" s="145" t="str">
        <f t="shared" si="0"/>
        <v/>
      </c>
      <c r="I196" s="144" t="str">
        <f t="shared" si="1"/>
        <v/>
      </c>
      <c r="J196" s="137"/>
      <c r="K196" s="132"/>
      <c r="L196" s="132"/>
      <c r="M196" s="132"/>
      <c r="N196" s="147"/>
      <c r="O196" s="133"/>
      <c r="P196" s="148" t="s">
        <v>393</v>
      </c>
    </row>
    <row r="197" spans="1:16" ht="20" x14ac:dyDescent="0.2">
      <c r="A197" s="85">
        <v>52</v>
      </c>
      <c r="B197" s="146"/>
      <c r="C197" s="139" t="s">
        <v>343</v>
      </c>
      <c r="D197" s="139" t="s">
        <v>343</v>
      </c>
      <c r="E197" s="140"/>
      <c r="F197" s="141" t="s">
        <v>343</v>
      </c>
      <c r="G197" s="142"/>
      <c r="H197" s="145" t="str">
        <f t="shared" si="0"/>
        <v/>
      </c>
      <c r="I197" s="144" t="str">
        <f t="shared" si="1"/>
        <v/>
      </c>
      <c r="J197" s="137"/>
      <c r="K197" s="132"/>
      <c r="L197" s="132"/>
      <c r="M197" s="132"/>
      <c r="N197" s="147"/>
      <c r="O197" s="133"/>
      <c r="P197" s="148" t="s">
        <v>394</v>
      </c>
    </row>
    <row r="198" spans="1:16" ht="20" x14ac:dyDescent="0.2">
      <c r="A198" s="85">
        <v>53</v>
      </c>
      <c r="B198" s="146"/>
      <c r="C198" s="139" t="s">
        <v>343</v>
      </c>
      <c r="D198" s="139" t="s">
        <v>343</v>
      </c>
      <c r="E198" s="140"/>
      <c r="F198" s="141" t="s">
        <v>343</v>
      </c>
      <c r="G198" s="142"/>
      <c r="H198" s="145" t="str">
        <f t="shared" si="0"/>
        <v/>
      </c>
      <c r="I198" s="144" t="str">
        <f t="shared" si="1"/>
        <v/>
      </c>
      <c r="J198" s="137"/>
      <c r="K198" s="132"/>
      <c r="L198" s="132"/>
      <c r="M198" s="132"/>
      <c r="N198" s="147"/>
      <c r="O198" s="133"/>
      <c r="P198" s="148" t="s">
        <v>395</v>
      </c>
    </row>
    <row r="199" spans="1:16" ht="20" x14ac:dyDescent="0.2">
      <c r="A199" s="85">
        <v>54</v>
      </c>
      <c r="B199" s="146"/>
      <c r="C199" s="139" t="s">
        <v>343</v>
      </c>
      <c r="D199" s="139" t="s">
        <v>343</v>
      </c>
      <c r="E199" s="140"/>
      <c r="F199" s="141" t="s">
        <v>343</v>
      </c>
      <c r="G199" s="142"/>
      <c r="H199" s="145" t="str">
        <f t="shared" si="0"/>
        <v/>
      </c>
      <c r="I199" s="144" t="str">
        <f t="shared" si="1"/>
        <v/>
      </c>
      <c r="J199" s="137"/>
      <c r="K199" s="132"/>
      <c r="L199" s="132"/>
      <c r="M199" s="132"/>
      <c r="N199" s="147"/>
      <c r="O199" s="133"/>
      <c r="P199" s="148" t="s">
        <v>396</v>
      </c>
    </row>
    <row r="200" spans="1:16" ht="20" x14ac:dyDescent="0.2">
      <c r="A200" s="85">
        <v>55</v>
      </c>
      <c r="B200" s="146"/>
      <c r="C200" s="139" t="s">
        <v>343</v>
      </c>
      <c r="D200" s="139" t="s">
        <v>343</v>
      </c>
      <c r="E200" s="140"/>
      <c r="F200" s="141" t="s">
        <v>343</v>
      </c>
      <c r="G200" s="142"/>
      <c r="H200" s="145" t="str">
        <f t="shared" si="0"/>
        <v/>
      </c>
      <c r="I200" s="144" t="str">
        <f t="shared" si="1"/>
        <v/>
      </c>
      <c r="J200" s="137"/>
      <c r="K200" s="132"/>
      <c r="L200" s="132"/>
      <c r="M200" s="132"/>
      <c r="N200" s="147"/>
      <c r="O200" s="133"/>
      <c r="P200" s="148" t="s">
        <v>397</v>
      </c>
    </row>
    <row r="201" spans="1:16" ht="20" x14ac:dyDescent="0.2">
      <c r="A201" s="85">
        <v>56</v>
      </c>
      <c r="B201" s="146"/>
      <c r="C201" s="139" t="s">
        <v>343</v>
      </c>
      <c r="D201" s="139" t="s">
        <v>343</v>
      </c>
      <c r="E201" s="140"/>
      <c r="F201" s="141" t="s">
        <v>343</v>
      </c>
      <c r="G201" s="142"/>
      <c r="H201" s="145" t="str">
        <f t="shared" si="0"/>
        <v/>
      </c>
      <c r="I201" s="144" t="str">
        <f t="shared" si="1"/>
        <v/>
      </c>
      <c r="J201" s="137"/>
      <c r="K201" s="132"/>
      <c r="L201" s="132"/>
      <c r="M201" s="132"/>
      <c r="N201" s="147"/>
      <c r="O201" s="133"/>
      <c r="P201" s="148" t="s">
        <v>398</v>
      </c>
    </row>
    <row r="202" spans="1:16" ht="20" x14ac:dyDescent="0.2">
      <c r="A202" s="85">
        <v>57</v>
      </c>
      <c r="B202" s="146"/>
      <c r="C202" s="139" t="s">
        <v>343</v>
      </c>
      <c r="D202" s="139" t="s">
        <v>343</v>
      </c>
      <c r="E202" s="140"/>
      <c r="F202" s="141" t="s">
        <v>343</v>
      </c>
      <c r="G202" s="142"/>
      <c r="H202" s="145" t="str">
        <f t="shared" si="0"/>
        <v/>
      </c>
      <c r="I202" s="144" t="str">
        <f t="shared" si="1"/>
        <v/>
      </c>
      <c r="J202" s="137"/>
      <c r="K202" s="132"/>
      <c r="L202" s="132"/>
      <c r="M202" s="132"/>
      <c r="N202" s="147"/>
      <c r="O202" s="133"/>
      <c r="P202" s="148" t="s">
        <v>399</v>
      </c>
    </row>
    <row r="203" spans="1:16" ht="20" x14ac:dyDescent="0.2">
      <c r="A203" s="85">
        <v>58</v>
      </c>
      <c r="B203" s="146"/>
      <c r="C203" s="139" t="s">
        <v>343</v>
      </c>
      <c r="D203" s="139" t="s">
        <v>343</v>
      </c>
      <c r="E203" s="140"/>
      <c r="F203" s="141" t="s">
        <v>343</v>
      </c>
      <c r="G203" s="142"/>
      <c r="H203" s="145" t="str">
        <f t="shared" si="0"/>
        <v/>
      </c>
      <c r="I203" s="144" t="str">
        <f t="shared" si="1"/>
        <v/>
      </c>
      <c r="J203" s="137"/>
      <c r="K203" s="132"/>
      <c r="L203" s="132"/>
      <c r="M203" s="132"/>
      <c r="N203" s="147"/>
      <c r="O203" s="133"/>
      <c r="P203" s="148" t="s">
        <v>400</v>
      </c>
    </row>
    <row r="204" spans="1:16" ht="20" x14ac:dyDescent="0.2">
      <c r="A204" s="85">
        <v>59</v>
      </c>
      <c r="B204" s="146"/>
      <c r="C204" s="139" t="s">
        <v>343</v>
      </c>
      <c r="D204" s="139" t="s">
        <v>343</v>
      </c>
      <c r="E204" s="140"/>
      <c r="F204" s="141" t="s">
        <v>343</v>
      </c>
      <c r="G204" s="142"/>
      <c r="H204" s="145" t="str">
        <f t="shared" si="0"/>
        <v/>
      </c>
      <c r="I204" s="144" t="str">
        <f t="shared" si="1"/>
        <v/>
      </c>
      <c r="J204" s="137"/>
      <c r="K204" s="132"/>
      <c r="L204" s="132"/>
      <c r="M204" s="132"/>
      <c r="N204" s="147"/>
      <c r="O204" s="133"/>
      <c r="P204" s="148" t="s">
        <v>401</v>
      </c>
    </row>
    <row r="205" spans="1:16" ht="20" x14ac:dyDescent="0.2">
      <c r="A205" s="85">
        <v>60</v>
      </c>
      <c r="B205" s="146"/>
      <c r="C205" s="139" t="s">
        <v>343</v>
      </c>
      <c r="D205" s="139" t="s">
        <v>343</v>
      </c>
      <c r="E205" s="140"/>
      <c r="F205" s="141" t="s">
        <v>343</v>
      </c>
      <c r="G205" s="142"/>
      <c r="H205" s="145" t="str">
        <f t="shared" si="0"/>
        <v/>
      </c>
      <c r="I205" s="144" t="str">
        <f t="shared" si="1"/>
        <v/>
      </c>
      <c r="J205" s="137"/>
      <c r="K205" s="132"/>
      <c r="L205" s="132"/>
      <c r="M205" s="132"/>
      <c r="N205" s="147"/>
      <c r="O205" s="133"/>
      <c r="P205" s="148" t="s">
        <v>402</v>
      </c>
    </row>
    <row r="206" spans="1:16" ht="20" x14ac:dyDescent="0.2">
      <c r="A206" s="85">
        <v>61</v>
      </c>
      <c r="B206" s="146"/>
      <c r="C206" s="139" t="s">
        <v>343</v>
      </c>
      <c r="D206" s="139" t="s">
        <v>343</v>
      </c>
      <c r="E206" s="140"/>
      <c r="F206" s="141" t="s">
        <v>343</v>
      </c>
      <c r="G206" s="142"/>
      <c r="H206" s="145" t="str">
        <f t="shared" si="0"/>
        <v/>
      </c>
      <c r="I206" s="144" t="str">
        <f t="shared" si="1"/>
        <v/>
      </c>
      <c r="J206" s="137"/>
      <c r="K206" s="132"/>
      <c r="L206" s="132"/>
      <c r="M206" s="132"/>
      <c r="N206" s="147"/>
      <c r="O206" s="133"/>
      <c r="P206" s="148" t="s">
        <v>403</v>
      </c>
    </row>
    <row r="207" spans="1:16" ht="20" x14ac:dyDescent="0.2">
      <c r="A207" s="85">
        <v>62</v>
      </c>
      <c r="B207" s="146"/>
      <c r="C207" s="139" t="s">
        <v>343</v>
      </c>
      <c r="D207" s="139" t="s">
        <v>343</v>
      </c>
      <c r="E207" s="140"/>
      <c r="F207" s="141" t="s">
        <v>343</v>
      </c>
      <c r="G207" s="142"/>
      <c r="H207" s="145" t="str">
        <f t="shared" si="0"/>
        <v/>
      </c>
      <c r="I207" s="144" t="str">
        <f t="shared" si="1"/>
        <v/>
      </c>
      <c r="J207" s="137"/>
      <c r="K207" s="132"/>
      <c r="L207" s="132"/>
      <c r="M207" s="132"/>
      <c r="N207" s="147"/>
      <c r="O207" s="133"/>
      <c r="P207" s="148" t="s">
        <v>404</v>
      </c>
    </row>
    <row r="208" spans="1:16" ht="20" x14ac:dyDescent="0.2">
      <c r="A208" s="85">
        <v>63</v>
      </c>
      <c r="B208" s="146"/>
      <c r="C208" s="139" t="s">
        <v>343</v>
      </c>
      <c r="D208" s="139" t="s">
        <v>343</v>
      </c>
      <c r="E208" s="140"/>
      <c r="F208" s="141" t="s">
        <v>343</v>
      </c>
      <c r="G208" s="142"/>
      <c r="H208" s="145" t="str">
        <f t="shared" si="0"/>
        <v/>
      </c>
      <c r="I208" s="144" t="str">
        <f t="shared" si="1"/>
        <v/>
      </c>
      <c r="J208" s="137"/>
      <c r="K208" s="132"/>
      <c r="L208" s="132"/>
      <c r="M208" s="132"/>
      <c r="N208" s="147"/>
      <c r="O208" s="133"/>
      <c r="P208" s="148" t="s">
        <v>405</v>
      </c>
    </row>
    <row r="209" spans="1:16" ht="20" x14ac:dyDescent="0.2">
      <c r="A209" s="85">
        <v>64</v>
      </c>
      <c r="B209" s="146"/>
      <c r="C209" s="139" t="s">
        <v>343</v>
      </c>
      <c r="D209" s="139" t="s">
        <v>343</v>
      </c>
      <c r="E209" s="140"/>
      <c r="F209" s="141" t="s">
        <v>343</v>
      </c>
      <c r="G209" s="142"/>
      <c r="H209" s="145" t="str">
        <f t="shared" si="0"/>
        <v/>
      </c>
      <c r="I209" s="144" t="str">
        <f t="shared" si="1"/>
        <v/>
      </c>
      <c r="J209" s="137"/>
      <c r="K209" s="132"/>
      <c r="L209" s="132"/>
      <c r="M209" s="132"/>
      <c r="N209" s="147"/>
      <c r="O209" s="133"/>
      <c r="P209" s="148" t="s">
        <v>406</v>
      </c>
    </row>
    <row r="210" spans="1:16" ht="20" x14ac:dyDescent="0.2">
      <c r="A210" s="85">
        <v>65</v>
      </c>
      <c r="B210" s="146"/>
      <c r="C210" s="139" t="s">
        <v>343</v>
      </c>
      <c r="D210" s="139" t="s">
        <v>343</v>
      </c>
      <c r="E210" s="140"/>
      <c r="F210" s="141" t="s">
        <v>343</v>
      </c>
      <c r="G210" s="142"/>
      <c r="H210" s="145" t="str">
        <f t="shared" si="0"/>
        <v/>
      </c>
      <c r="I210" s="144" t="str">
        <f t="shared" si="1"/>
        <v/>
      </c>
      <c r="J210" s="137"/>
      <c r="K210" s="132"/>
      <c r="L210" s="132"/>
      <c r="M210" s="132"/>
      <c r="N210" s="147"/>
      <c r="O210" s="133"/>
      <c r="P210" s="148" t="s">
        <v>407</v>
      </c>
    </row>
    <row r="211" spans="1:16" ht="20" x14ac:dyDescent="0.2">
      <c r="A211" s="85">
        <v>66</v>
      </c>
      <c r="B211" s="146"/>
      <c r="C211" s="139" t="s">
        <v>343</v>
      </c>
      <c r="D211" s="139" t="s">
        <v>343</v>
      </c>
      <c r="E211" s="140"/>
      <c r="F211" s="141" t="s">
        <v>343</v>
      </c>
      <c r="G211" s="142"/>
      <c r="H211" s="145" t="str">
        <f t="shared" ref="H211:H274" si="2">IF(AND(D288&lt;&gt;"Select",AND(E288&lt;&gt;""),AND(F288&lt;&gt;"Select")),IF(AND(D288="Years"),IF(AND(E288&gt;=6,AND(E288&lt;=14),AND(COUNTIF(F288,"*M0*")&gt;0)),"Please enter valid mortality detail for age between (6 AND 14) and above 55 yrs",IF(AND(E288&gt;55,AND(COUNTIF(F288,"*M0*")&gt;0)),"Please enter valid mortality detail for age between (6 AND 14) and above 55 yrs","")),""),"")</f>
        <v/>
      </c>
      <c r="I211" s="144" t="str">
        <f t="shared" ref="I211:I274" si="3">IF(OR(B211&lt;&gt;"",OR(C211&lt;&gt;"Select",OR(D211&lt;&gt;"Select",OR(E211&lt;&gt;"",OR(F211&lt;&gt;"Select"))))),IF(B211="","Please enter name",IF(C211="Select","Please select Sex",IF(D211="Select","Please select Unit",IF(E211="","Please enter age",IF(F211="Select","Please select Cause Code",""))))),"")</f>
        <v/>
      </c>
      <c r="J211" s="137"/>
      <c r="K211" s="132"/>
      <c r="L211" s="132"/>
      <c r="M211" s="132"/>
      <c r="N211" s="147"/>
      <c r="O211" s="133"/>
      <c r="P211" s="148" t="s">
        <v>408</v>
      </c>
    </row>
    <row r="212" spans="1:16" ht="20" x14ac:dyDescent="0.2">
      <c r="A212" s="85">
        <v>67</v>
      </c>
      <c r="B212" s="146"/>
      <c r="C212" s="139" t="s">
        <v>343</v>
      </c>
      <c r="D212" s="139" t="s">
        <v>343</v>
      </c>
      <c r="E212" s="140"/>
      <c r="F212" s="141" t="s">
        <v>343</v>
      </c>
      <c r="G212" s="142"/>
      <c r="H212" s="145" t="str">
        <f t="shared" si="2"/>
        <v/>
      </c>
      <c r="I212" s="144" t="str">
        <f t="shared" si="3"/>
        <v/>
      </c>
      <c r="J212" s="137"/>
      <c r="K212" s="132"/>
      <c r="L212" s="132"/>
      <c r="M212" s="132"/>
      <c r="N212" s="147"/>
      <c r="O212" s="133"/>
      <c r="P212" s="148" t="s">
        <v>409</v>
      </c>
    </row>
    <row r="213" spans="1:16" ht="20" x14ac:dyDescent="0.2">
      <c r="A213" s="85">
        <v>68</v>
      </c>
      <c r="B213" s="146"/>
      <c r="C213" s="139" t="s">
        <v>343</v>
      </c>
      <c r="D213" s="139" t="s">
        <v>343</v>
      </c>
      <c r="E213" s="140"/>
      <c r="F213" s="141" t="s">
        <v>343</v>
      </c>
      <c r="G213" s="142"/>
      <c r="H213" s="145" t="str">
        <f t="shared" si="2"/>
        <v/>
      </c>
      <c r="I213" s="144" t="str">
        <f t="shared" si="3"/>
        <v/>
      </c>
      <c r="J213" s="137"/>
      <c r="K213" s="132"/>
      <c r="L213" s="132"/>
      <c r="M213" s="132"/>
      <c r="N213" s="147"/>
      <c r="O213" s="133"/>
      <c r="P213" s="148" t="s">
        <v>410</v>
      </c>
    </row>
    <row r="214" spans="1:16" ht="20" x14ac:dyDescent="0.2">
      <c r="A214" s="85">
        <v>69</v>
      </c>
      <c r="B214" s="146"/>
      <c r="C214" s="139" t="s">
        <v>343</v>
      </c>
      <c r="D214" s="139" t="s">
        <v>343</v>
      </c>
      <c r="E214" s="140"/>
      <c r="F214" s="141" t="s">
        <v>343</v>
      </c>
      <c r="G214" s="142"/>
      <c r="H214" s="145" t="str">
        <f t="shared" si="2"/>
        <v/>
      </c>
      <c r="I214" s="144" t="str">
        <f t="shared" si="3"/>
        <v/>
      </c>
      <c r="J214" s="137"/>
      <c r="K214" s="132"/>
      <c r="L214" s="132"/>
      <c r="M214" s="132"/>
      <c r="N214" s="147"/>
      <c r="O214" s="133"/>
      <c r="P214" s="148" t="s">
        <v>411</v>
      </c>
    </row>
    <row r="215" spans="1:16" ht="20" x14ac:dyDescent="0.2">
      <c r="A215" s="85">
        <v>70</v>
      </c>
      <c r="B215" s="146"/>
      <c r="C215" s="139" t="s">
        <v>343</v>
      </c>
      <c r="D215" s="139" t="s">
        <v>343</v>
      </c>
      <c r="E215" s="140"/>
      <c r="F215" s="141" t="s">
        <v>343</v>
      </c>
      <c r="G215" s="142"/>
      <c r="H215" s="145" t="str">
        <f t="shared" si="2"/>
        <v/>
      </c>
      <c r="I215" s="144" t="str">
        <f t="shared" si="3"/>
        <v/>
      </c>
      <c r="J215" s="137"/>
      <c r="K215" s="132"/>
      <c r="L215" s="132"/>
      <c r="M215" s="132"/>
      <c r="N215" s="147"/>
      <c r="O215" s="133"/>
      <c r="P215" s="148" t="s">
        <v>412</v>
      </c>
    </row>
    <row r="216" spans="1:16" ht="20" x14ac:dyDescent="0.2">
      <c r="A216" s="85">
        <v>71</v>
      </c>
      <c r="B216" s="146"/>
      <c r="C216" s="139" t="s">
        <v>343</v>
      </c>
      <c r="D216" s="139" t="s">
        <v>343</v>
      </c>
      <c r="E216" s="140"/>
      <c r="F216" s="141" t="s">
        <v>343</v>
      </c>
      <c r="G216" s="142"/>
      <c r="H216" s="145" t="str">
        <f t="shared" si="2"/>
        <v/>
      </c>
      <c r="I216" s="144" t="str">
        <f t="shared" si="3"/>
        <v/>
      </c>
      <c r="J216" s="137"/>
      <c r="K216" s="132"/>
      <c r="L216" s="132"/>
      <c r="M216" s="132"/>
      <c r="N216" s="147"/>
      <c r="O216" s="133"/>
      <c r="P216" s="148" t="s">
        <v>413</v>
      </c>
    </row>
    <row r="217" spans="1:16" ht="20" x14ac:dyDescent="0.2">
      <c r="A217" s="85">
        <v>72</v>
      </c>
      <c r="B217" s="146"/>
      <c r="C217" s="139" t="s">
        <v>343</v>
      </c>
      <c r="D217" s="139" t="s">
        <v>343</v>
      </c>
      <c r="E217" s="140"/>
      <c r="F217" s="141" t="s">
        <v>343</v>
      </c>
      <c r="G217" s="142"/>
      <c r="H217" s="145" t="str">
        <f t="shared" si="2"/>
        <v/>
      </c>
      <c r="I217" s="144" t="str">
        <f t="shared" si="3"/>
        <v/>
      </c>
      <c r="J217" s="137"/>
      <c r="K217" s="132"/>
      <c r="L217" s="132"/>
      <c r="M217" s="132"/>
      <c r="N217" s="147"/>
      <c r="O217" s="133"/>
      <c r="P217" s="148" t="s">
        <v>414</v>
      </c>
    </row>
    <row r="218" spans="1:16" ht="20" x14ac:dyDescent="0.2">
      <c r="A218" s="85">
        <v>73</v>
      </c>
      <c r="B218" s="146"/>
      <c r="C218" s="139" t="s">
        <v>343</v>
      </c>
      <c r="D218" s="139" t="s">
        <v>343</v>
      </c>
      <c r="E218" s="140"/>
      <c r="F218" s="141" t="s">
        <v>343</v>
      </c>
      <c r="G218" s="142"/>
      <c r="H218" s="145" t="str">
        <f t="shared" si="2"/>
        <v/>
      </c>
      <c r="I218" s="144" t="str">
        <f t="shared" si="3"/>
        <v/>
      </c>
      <c r="J218" s="137"/>
      <c r="K218" s="132"/>
      <c r="L218" s="132"/>
      <c r="M218" s="132"/>
      <c r="N218" s="147"/>
      <c r="O218" s="133"/>
      <c r="P218" s="148" t="s">
        <v>415</v>
      </c>
    </row>
    <row r="219" spans="1:16" ht="20" x14ac:dyDescent="0.2">
      <c r="A219" s="85">
        <v>74</v>
      </c>
      <c r="B219" s="146"/>
      <c r="C219" s="139" t="s">
        <v>343</v>
      </c>
      <c r="D219" s="139" t="s">
        <v>343</v>
      </c>
      <c r="E219" s="140"/>
      <c r="F219" s="141" t="s">
        <v>343</v>
      </c>
      <c r="G219" s="142"/>
      <c r="H219" s="145" t="str">
        <f t="shared" si="2"/>
        <v/>
      </c>
      <c r="I219" s="144" t="str">
        <f t="shared" si="3"/>
        <v/>
      </c>
      <c r="J219" s="137"/>
      <c r="K219" s="132"/>
      <c r="L219" s="132"/>
      <c r="M219" s="132"/>
      <c r="N219" s="147"/>
      <c r="O219" s="133"/>
      <c r="P219" s="148" t="s">
        <v>416</v>
      </c>
    </row>
    <row r="220" spans="1:16" ht="20" x14ac:dyDescent="0.2">
      <c r="A220" s="85">
        <v>75</v>
      </c>
      <c r="B220" s="146"/>
      <c r="C220" s="139" t="s">
        <v>343</v>
      </c>
      <c r="D220" s="139" t="s">
        <v>343</v>
      </c>
      <c r="E220" s="140"/>
      <c r="F220" s="141" t="s">
        <v>343</v>
      </c>
      <c r="G220" s="142"/>
      <c r="H220" s="145" t="str">
        <f t="shared" si="2"/>
        <v/>
      </c>
      <c r="I220" s="144" t="str">
        <f t="shared" si="3"/>
        <v/>
      </c>
      <c r="J220" s="137"/>
      <c r="K220" s="132"/>
      <c r="L220" s="132"/>
      <c r="M220" s="132"/>
      <c r="N220" s="147"/>
      <c r="O220" s="133"/>
      <c r="P220" s="148" t="s">
        <v>417</v>
      </c>
    </row>
    <row r="221" spans="1:16" s="132" customFormat="1" ht="20" x14ac:dyDescent="0.2">
      <c r="A221" s="85">
        <v>76</v>
      </c>
      <c r="B221" s="138"/>
      <c r="C221" s="139" t="s">
        <v>343</v>
      </c>
      <c r="D221" s="139" t="s">
        <v>343</v>
      </c>
      <c r="E221" s="140"/>
      <c r="F221" s="141" t="s">
        <v>343</v>
      </c>
      <c r="G221" s="142"/>
      <c r="H221" s="145" t="str">
        <f t="shared" si="2"/>
        <v/>
      </c>
      <c r="I221" s="144" t="str">
        <f t="shared" si="3"/>
        <v/>
      </c>
      <c r="J221" s="137"/>
      <c r="N221" s="137"/>
      <c r="O221" s="133"/>
      <c r="P221" s="12" t="s">
        <v>418</v>
      </c>
    </row>
    <row r="222" spans="1:16" s="132" customFormat="1" ht="20" x14ac:dyDescent="0.2">
      <c r="A222" s="85">
        <v>77</v>
      </c>
      <c r="B222" s="138"/>
      <c r="C222" s="139" t="s">
        <v>343</v>
      </c>
      <c r="D222" s="139" t="s">
        <v>343</v>
      </c>
      <c r="E222" s="140"/>
      <c r="F222" s="141" t="s">
        <v>343</v>
      </c>
      <c r="G222" s="142"/>
      <c r="H222" s="145" t="str">
        <f t="shared" si="2"/>
        <v/>
      </c>
      <c r="I222" s="144" t="str">
        <f t="shared" si="3"/>
        <v/>
      </c>
      <c r="J222" s="137"/>
      <c r="N222" s="54"/>
      <c r="O222" s="133"/>
      <c r="P222" s="12" t="s">
        <v>419</v>
      </c>
    </row>
    <row r="223" spans="1:16" s="132" customFormat="1" ht="20" x14ac:dyDescent="0.2">
      <c r="A223" s="85">
        <v>78</v>
      </c>
      <c r="B223" s="138"/>
      <c r="C223" s="139" t="s">
        <v>343</v>
      </c>
      <c r="D223" s="139" t="s">
        <v>343</v>
      </c>
      <c r="E223" s="140"/>
      <c r="F223" s="141" t="s">
        <v>343</v>
      </c>
      <c r="G223" s="142"/>
      <c r="H223" s="145" t="str">
        <f t="shared" si="2"/>
        <v/>
      </c>
      <c r="I223" s="144" t="str">
        <f t="shared" si="3"/>
        <v/>
      </c>
      <c r="J223" s="137"/>
      <c r="N223" s="137"/>
      <c r="O223" s="133"/>
      <c r="P223" s="12" t="s">
        <v>420</v>
      </c>
    </row>
    <row r="224" spans="1:16" s="132" customFormat="1" ht="20" x14ac:dyDescent="0.2">
      <c r="A224" s="85">
        <v>79</v>
      </c>
      <c r="B224" s="138"/>
      <c r="C224" s="139" t="s">
        <v>343</v>
      </c>
      <c r="D224" s="139" t="s">
        <v>343</v>
      </c>
      <c r="E224" s="140"/>
      <c r="F224" s="141" t="s">
        <v>343</v>
      </c>
      <c r="G224" s="142"/>
      <c r="H224" s="145" t="str">
        <f t="shared" si="2"/>
        <v/>
      </c>
      <c r="I224" s="144" t="str">
        <f t="shared" si="3"/>
        <v/>
      </c>
      <c r="J224" s="137"/>
      <c r="N224" s="137"/>
      <c r="O224" s="133"/>
      <c r="P224" s="12" t="s">
        <v>421</v>
      </c>
    </row>
    <row r="225" spans="1:16" s="132" customFormat="1" ht="20" x14ac:dyDescent="0.2">
      <c r="A225" s="85">
        <v>80</v>
      </c>
      <c r="B225" s="138"/>
      <c r="C225" s="139" t="s">
        <v>343</v>
      </c>
      <c r="D225" s="139" t="s">
        <v>343</v>
      </c>
      <c r="E225" s="140"/>
      <c r="F225" s="141" t="s">
        <v>343</v>
      </c>
      <c r="G225" s="142"/>
      <c r="H225" s="145" t="str">
        <f t="shared" si="2"/>
        <v/>
      </c>
      <c r="I225" s="144" t="str">
        <f t="shared" si="3"/>
        <v/>
      </c>
      <c r="J225" s="137"/>
      <c r="N225" s="137"/>
      <c r="O225" s="133"/>
      <c r="P225" s="12" t="s">
        <v>422</v>
      </c>
    </row>
    <row r="226" spans="1:16" s="132" customFormat="1" ht="20" x14ac:dyDescent="0.2">
      <c r="A226" s="85">
        <v>81</v>
      </c>
      <c r="B226" s="138"/>
      <c r="C226" s="139" t="s">
        <v>343</v>
      </c>
      <c r="D226" s="139" t="s">
        <v>343</v>
      </c>
      <c r="E226" s="140"/>
      <c r="F226" s="141" t="s">
        <v>343</v>
      </c>
      <c r="G226" s="142"/>
      <c r="H226" s="145" t="str">
        <f t="shared" si="2"/>
        <v/>
      </c>
      <c r="I226" s="144" t="str">
        <f t="shared" si="3"/>
        <v/>
      </c>
      <c r="J226" s="137"/>
      <c r="N226" s="137"/>
      <c r="O226" s="133"/>
      <c r="P226" s="12" t="s">
        <v>423</v>
      </c>
    </row>
    <row r="227" spans="1:16" s="132" customFormat="1" ht="20" x14ac:dyDescent="0.2">
      <c r="A227" s="85">
        <v>82</v>
      </c>
      <c r="B227" s="138"/>
      <c r="C227" s="139" t="s">
        <v>343</v>
      </c>
      <c r="D227" s="139" t="s">
        <v>343</v>
      </c>
      <c r="E227" s="140"/>
      <c r="F227" s="141" t="s">
        <v>343</v>
      </c>
      <c r="G227" s="142"/>
      <c r="H227" s="145" t="str">
        <f t="shared" si="2"/>
        <v/>
      </c>
      <c r="I227" s="144" t="str">
        <f t="shared" si="3"/>
        <v/>
      </c>
      <c r="J227" s="137"/>
      <c r="N227" s="137"/>
      <c r="O227" s="133"/>
      <c r="P227" s="12" t="s">
        <v>424</v>
      </c>
    </row>
    <row r="228" spans="1:16" s="132" customFormat="1" ht="20" x14ac:dyDescent="0.2">
      <c r="A228" s="85">
        <v>83</v>
      </c>
      <c r="B228" s="138"/>
      <c r="C228" s="139" t="s">
        <v>343</v>
      </c>
      <c r="D228" s="139" t="s">
        <v>343</v>
      </c>
      <c r="E228" s="140"/>
      <c r="F228" s="141" t="s">
        <v>343</v>
      </c>
      <c r="G228" s="142"/>
      <c r="H228" s="145" t="str">
        <f t="shared" si="2"/>
        <v/>
      </c>
      <c r="I228" s="144" t="str">
        <f t="shared" si="3"/>
        <v/>
      </c>
      <c r="J228" s="137"/>
      <c r="N228" s="137"/>
      <c r="O228" s="133"/>
      <c r="P228" s="12" t="s">
        <v>425</v>
      </c>
    </row>
    <row r="229" spans="1:16" s="132" customFormat="1" ht="20" x14ac:dyDescent="0.2">
      <c r="A229" s="85">
        <v>84</v>
      </c>
      <c r="B229" s="138"/>
      <c r="C229" s="139" t="s">
        <v>343</v>
      </c>
      <c r="D229" s="139" t="s">
        <v>343</v>
      </c>
      <c r="E229" s="140"/>
      <c r="F229" s="141" t="s">
        <v>343</v>
      </c>
      <c r="G229" s="142"/>
      <c r="H229" s="145" t="str">
        <f t="shared" si="2"/>
        <v/>
      </c>
      <c r="I229" s="144" t="str">
        <f t="shared" si="3"/>
        <v/>
      </c>
      <c r="J229" s="137"/>
      <c r="N229" s="137"/>
      <c r="O229" s="133"/>
      <c r="P229" s="12" t="s">
        <v>426</v>
      </c>
    </row>
    <row r="230" spans="1:16" s="132" customFormat="1" ht="20" x14ac:dyDescent="0.2">
      <c r="A230" s="85">
        <v>85</v>
      </c>
      <c r="B230" s="146"/>
      <c r="C230" s="139" t="s">
        <v>343</v>
      </c>
      <c r="D230" s="139" t="s">
        <v>343</v>
      </c>
      <c r="E230" s="140"/>
      <c r="F230" s="141" t="s">
        <v>343</v>
      </c>
      <c r="G230" s="142"/>
      <c r="H230" s="145" t="str">
        <f t="shared" si="2"/>
        <v/>
      </c>
      <c r="I230" s="144" t="str">
        <f t="shared" si="3"/>
        <v/>
      </c>
      <c r="J230" s="137"/>
      <c r="N230" s="137"/>
      <c r="O230" s="133"/>
      <c r="P230" s="12" t="s">
        <v>427</v>
      </c>
    </row>
    <row r="231" spans="1:16" s="132" customFormat="1" ht="20" x14ac:dyDescent="0.2">
      <c r="A231" s="85">
        <v>86</v>
      </c>
      <c r="B231" s="146"/>
      <c r="C231" s="139" t="s">
        <v>343</v>
      </c>
      <c r="D231" s="139" t="s">
        <v>343</v>
      </c>
      <c r="E231" s="140"/>
      <c r="F231" s="141" t="s">
        <v>343</v>
      </c>
      <c r="G231" s="142"/>
      <c r="H231" s="145" t="str">
        <f t="shared" si="2"/>
        <v/>
      </c>
      <c r="I231" s="144" t="str">
        <f t="shared" si="3"/>
        <v/>
      </c>
      <c r="J231" s="137"/>
      <c r="N231" s="137"/>
      <c r="O231" s="133"/>
      <c r="P231" s="12" t="s">
        <v>428</v>
      </c>
    </row>
    <row r="232" spans="1:16" s="132" customFormat="1" ht="20" x14ac:dyDescent="0.2">
      <c r="A232" s="85">
        <v>87</v>
      </c>
      <c r="B232" s="146"/>
      <c r="C232" s="139" t="s">
        <v>343</v>
      </c>
      <c r="D232" s="139" t="s">
        <v>343</v>
      </c>
      <c r="E232" s="140"/>
      <c r="F232" s="141" t="s">
        <v>343</v>
      </c>
      <c r="G232" s="142"/>
      <c r="H232" s="145" t="str">
        <f t="shared" si="2"/>
        <v/>
      </c>
      <c r="I232" s="144" t="str">
        <f t="shared" si="3"/>
        <v/>
      </c>
      <c r="J232" s="137"/>
      <c r="N232" s="137"/>
      <c r="O232" s="133"/>
      <c r="P232" s="12" t="s">
        <v>429</v>
      </c>
    </row>
    <row r="233" spans="1:16" s="132" customFormat="1" ht="20" x14ac:dyDescent="0.2">
      <c r="A233" s="85">
        <v>88</v>
      </c>
      <c r="B233" s="146"/>
      <c r="C233" s="139" t="s">
        <v>343</v>
      </c>
      <c r="D233" s="139" t="s">
        <v>343</v>
      </c>
      <c r="E233" s="140"/>
      <c r="F233" s="141" t="s">
        <v>343</v>
      </c>
      <c r="G233" s="142"/>
      <c r="H233" s="145" t="str">
        <f t="shared" si="2"/>
        <v/>
      </c>
      <c r="I233" s="144" t="str">
        <f t="shared" si="3"/>
        <v/>
      </c>
      <c r="J233" s="137"/>
      <c r="N233" s="137"/>
      <c r="O233" s="133"/>
      <c r="P233" s="12" t="s">
        <v>430</v>
      </c>
    </row>
    <row r="234" spans="1:16" s="132" customFormat="1" ht="20" x14ac:dyDescent="0.2">
      <c r="A234" s="85">
        <v>89</v>
      </c>
      <c r="B234" s="146"/>
      <c r="C234" s="139" t="s">
        <v>343</v>
      </c>
      <c r="D234" s="139" t="s">
        <v>343</v>
      </c>
      <c r="E234" s="140"/>
      <c r="F234" s="141" t="s">
        <v>343</v>
      </c>
      <c r="G234" s="142"/>
      <c r="H234" s="145" t="str">
        <f t="shared" si="2"/>
        <v/>
      </c>
      <c r="I234" s="144" t="str">
        <f t="shared" si="3"/>
        <v/>
      </c>
      <c r="J234" s="137"/>
      <c r="N234" s="137"/>
      <c r="O234" s="133"/>
      <c r="P234" s="12" t="s">
        <v>431</v>
      </c>
    </row>
    <row r="235" spans="1:16" s="132" customFormat="1" ht="20" x14ac:dyDescent="0.2">
      <c r="A235" s="85">
        <v>90</v>
      </c>
      <c r="B235" s="146"/>
      <c r="C235" s="139" t="s">
        <v>343</v>
      </c>
      <c r="D235" s="139" t="s">
        <v>343</v>
      </c>
      <c r="E235" s="140"/>
      <c r="F235" s="141" t="s">
        <v>343</v>
      </c>
      <c r="G235" s="142"/>
      <c r="H235" s="145" t="str">
        <f t="shared" si="2"/>
        <v/>
      </c>
      <c r="I235" s="144" t="str">
        <f t="shared" si="3"/>
        <v/>
      </c>
      <c r="J235" s="137"/>
      <c r="N235" s="137"/>
      <c r="O235" s="133"/>
      <c r="P235" s="12" t="s">
        <v>432</v>
      </c>
    </row>
    <row r="236" spans="1:16" ht="20" x14ac:dyDescent="0.2">
      <c r="A236" s="85">
        <v>91</v>
      </c>
      <c r="B236" s="146"/>
      <c r="C236" s="139" t="s">
        <v>343</v>
      </c>
      <c r="D236" s="139" t="s">
        <v>343</v>
      </c>
      <c r="E236" s="140"/>
      <c r="F236" s="141" t="s">
        <v>343</v>
      </c>
      <c r="G236" s="142"/>
      <c r="H236" s="145" t="str">
        <f t="shared" si="2"/>
        <v/>
      </c>
      <c r="I236" s="144" t="str">
        <f t="shared" si="3"/>
        <v/>
      </c>
      <c r="J236" s="137"/>
      <c r="K236" s="132"/>
      <c r="L236" s="132"/>
      <c r="M236" s="132"/>
      <c r="N236" s="147"/>
      <c r="O236" s="133"/>
      <c r="P236" s="148" t="s">
        <v>433</v>
      </c>
    </row>
    <row r="237" spans="1:16" ht="20" x14ac:dyDescent="0.2">
      <c r="A237" s="85">
        <v>92</v>
      </c>
      <c r="B237" s="146"/>
      <c r="C237" s="139" t="s">
        <v>343</v>
      </c>
      <c r="D237" s="139" t="s">
        <v>343</v>
      </c>
      <c r="E237" s="140"/>
      <c r="F237" s="141" t="s">
        <v>343</v>
      </c>
      <c r="G237" s="142"/>
      <c r="H237" s="145" t="str">
        <f t="shared" si="2"/>
        <v/>
      </c>
      <c r="I237" s="144" t="str">
        <f t="shared" si="3"/>
        <v/>
      </c>
      <c r="J237" s="137"/>
      <c r="K237" s="132"/>
      <c r="L237" s="132"/>
      <c r="M237" s="132"/>
      <c r="N237" s="147"/>
      <c r="O237" s="133"/>
      <c r="P237" s="148" t="s">
        <v>434</v>
      </c>
    </row>
    <row r="238" spans="1:16" ht="20" x14ac:dyDescent="0.2">
      <c r="A238" s="85">
        <v>93</v>
      </c>
      <c r="B238" s="146"/>
      <c r="C238" s="139" t="s">
        <v>343</v>
      </c>
      <c r="D238" s="139" t="s">
        <v>343</v>
      </c>
      <c r="E238" s="140"/>
      <c r="F238" s="141" t="s">
        <v>343</v>
      </c>
      <c r="G238" s="142"/>
      <c r="H238" s="145" t="str">
        <f t="shared" si="2"/>
        <v/>
      </c>
      <c r="I238" s="144" t="str">
        <f t="shared" si="3"/>
        <v/>
      </c>
      <c r="J238" s="137"/>
      <c r="K238" s="132"/>
      <c r="L238" s="132"/>
      <c r="M238" s="132"/>
      <c r="N238" s="147"/>
      <c r="O238" s="133"/>
      <c r="P238" s="148" t="s">
        <v>435</v>
      </c>
    </row>
    <row r="239" spans="1:16" ht="20" x14ac:dyDescent="0.2">
      <c r="A239" s="85">
        <v>94</v>
      </c>
      <c r="B239" s="146"/>
      <c r="C239" s="139" t="s">
        <v>343</v>
      </c>
      <c r="D239" s="139" t="s">
        <v>343</v>
      </c>
      <c r="E239" s="140"/>
      <c r="F239" s="141" t="s">
        <v>343</v>
      </c>
      <c r="G239" s="142"/>
      <c r="H239" s="145" t="str">
        <f t="shared" si="2"/>
        <v/>
      </c>
      <c r="I239" s="144" t="str">
        <f t="shared" si="3"/>
        <v/>
      </c>
      <c r="J239" s="137"/>
      <c r="K239" s="132"/>
      <c r="L239" s="132"/>
      <c r="M239" s="132"/>
      <c r="N239" s="147"/>
      <c r="O239" s="133"/>
      <c r="P239" s="148" t="s">
        <v>436</v>
      </c>
    </row>
    <row r="240" spans="1:16" ht="20" x14ac:dyDescent="0.2">
      <c r="A240" s="85">
        <v>95</v>
      </c>
      <c r="B240" s="146"/>
      <c r="C240" s="139" t="s">
        <v>343</v>
      </c>
      <c r="D240" s="139" t="s">
        <v>343</v>
      </c>
      <c r="E240" s="140"/>
      <c r="F240" s="141" t="s">
        <v>343</v>
      </c>
      <c r="G240" s="142"/>
      <c r="H240" s="145" t="str">
        <f t="shared" si="2"/>
        <v/>
      </c>
      <c r="I240" s="144" t="str">
        <f t="shared" si="3"/>
        <v/>
      </c>
      <c r="J240" s="137"/>
      <c r="K240" s="132"/>
      <c r="L240" s="132"/>
      <c r="M240" s="132"/>
      <c r="N240" s="147"/>
      <c r="O240" s="133"/>
      <c r="P240" s="148" t="s">
        <v>437</v>
      </c>
    </row>
    <row r="241" spans="1:16" ht="20" x14ac:dyDescent="0.2">
      <c r="A241" s="85">
        <v>96</v>
      </c>
      <c r="B241" s="146"/>
      <c r="C241" s="139" t="s">
        <v>343</v>
      </c>
      <c r="D241" s="139" t="s">
        <v>343</v>
      </c>
      <c r="E241" s="140"/>
      <c r="F241" s="141" t="s">
        <v>343</v>
      </c>
      <c r="G241" s="142"/>
      <c r="H241" s="145" t="str">
        <f t="shared" si="2"/>
        <v/>
      </c>
      <c r="I241" s="144" t="str">
        <f t="shared" si="3"/>
        <v/>
      </c>
      <c r="J241" s="137"/>
      <c r="K241" s="132"/>
      <c r="L241" s="132"/>
      <c r="M241" s="132"/>
      <c r="N241" s="147"/>
      <c r="O241" s="133"/>
      <c r="P241" s="148" t="s">
        <v>438</v>
      </c>
    </row>
    <row r="242" spans="1:16" ht="20" x14ac:dyDescent="0.2">
      <c r="A242" s="85">
        <v>97</v>
      </c>
      <c r="B242" s="146"/>
      <c r="C242" s="139" t="s">
        <v>343</v>
      </c>
      <c r="D242" s="139" t="s">
        <v>343</v>
      </c>
      <c r="E242" s="140"/>
      <c r="F242" s="141" t="s">
        <v>343</v>
      </c>
      <c r="G242" s="142"/>
      <c r="H242" s="145" t="str">
        <f t="shared" si="2"/>
        <v/>
      </c>
      <c r="I242" s="144" t="str">
        <f t="shared" si="3"/>
        <v/>
      </c>
      <c r="J242" s="137"/>
      <c r="K242" s="132"/>
      <c r="L242" s="132"/>
      <c r="M242" s="132"/>
      <c r="N242" s="147"/>
      <c r="O242" s="133"/>
      <c r="P242" s="148" t="s">
        <v>439</v>
      </c>
    </row>
    <row r="243" spans="1:16" ht="20" x14ac:dyDescent="0.2">
      <c r="A243" s="85">
        <v>98</v>
      </c>
      <c r="B243" s="146"/>
      <c r="C243" s="139" t="s">
        <v>343</v>
      </c>
      <c r="D243" s="139" t="s">
        <v>343</v>
      </c>
      <c r="E243" s="140"/>
      <c r="F243" s="141" t="s">
        <v>343</v>
      </c>
      <c r="G243" s="142"/>
      <c r="H243" s="145" t="str">
        <f t="shared" si="2"/>
        <v/>
      </c>
      <c r="I243" s="144" t="str">
        <f t="shared" si="3"/>
        <v/>
      </c>
      <c r="J243" s="137"/>
      <c r="K243" s="132"/>
      <c r="L243" s="132"/>
      <c r="M243" s="132"/>
      <c r="N243" s="147"/>
      <c r="O243" s="133"/>
      <c r="P243" s="148" t="s">
        <v>440</v>
      </c>
    </row>
    <row r="244" spans="1:16" ht="20" x14ac:dyDescent="0.2">
      <c r="A244" s="85">
        <v>99</v>
      </c>
      <c r="B244" s="146"/>
      <c r="C244" s="139" t="s">
        <v>343</v>
      </c>
      <c r="D244" s="139" t="s">
        <v>343</v>
      </c>
      <c r="E244" s="140"/>
      <c r="F244" s="141" t="s">
        <v>343</v>
      </c>
      <c r="G244" s="142"/>
      <c r="H244" s="145" t="str">
        <f t="shared" si="2"/>
        <v/>
      </c>
      <c r="I244" s="144" t="str">
        <f t="shared" si="3"/>
        <v/>
      </c>
      <c r="J244" s="137"/>
      <c r="K244" s="132"/>
      <c r="L244" s="132"/>
      <c r="M244" s="132"/>
      <c r="N244" s="147"/>
      <c r="O244" s="133"/>
      <c r="P244" s="148" t="s">
        <v>441</v>
      </c>
    </row>
    <row r="245" spans="1:16" ht="20" x14ac:dyDescent="0.2">
      <c r="A245" s="85">
        <v>100</v>
      </c>
      <c r="B245" s="146"/>
      <c r="C245" s="139" t="s">
        <v>343</v>
      </c>
      <c r="D245" s="139" t="s">
        <v>343</v>
      </c>
      <c r="E245" s="140"/>
      <c r="F245" s="141" t="s">
        <v>343</v>
      </c>
      <c r="G245" s="142"/>
      <c r="H245" s="145" t="str">
        <f t="shared" si="2"/>
        <v/>
      </c>
      <c r="I245" s="144" t="str">
        <f t="shared" si="3"/>
        <v/>
      </c>
      <c r="J245" s="137"/>
      <c r="K245" s="132"/>
      <c r="L245" s="132"/>
      <c r="M245" s="132"/>
      <c r="N245" s="147"/>
      <c r="O245" s="133"/>
      <c r="P245" s="148" t="s">
        <v>442</v>
      </c>
    </row>
    <row r="246" spans="1:16" ht="20" x14ac:dyDescent="0.2">
      <c r="A246" s="85">
        <v>101</v>
      </c>
      <c r="B246" s="146"/>
      <c r="C246" s="139" t="s">
        <v>343</v>
      </c>
      <c r="D246" s="139" t="s">
        <v>343</v>
      </c>
      <c r="E246" s="140"/>
      <c r="F246" s="141" t="s">
        <v>343</v>
      </c>
      <c r="G246" s="142"/>
      <c r="H246" s="145" t="str">
        <f t="shared" si="2"/>
        <v/>
      </c>
      <c r="I246" s="144" t="str">
        <f t="shared" si="3"/>
        <v/>
      </c>
      <c r="J246" s="137"/>
      <c r="K246" s="132"/>
      <c r="L246" s="132"/>
      <c r="M246" s="132"/>
      <c r="N246" s="147"/>
      <c r="O246" s="133"/>
      <c r="P246" s="148" t="s">
        <v>443</v>
      </c>
    </row>
    <row r="247" spans="1:16" ht="20" x14ac:dyDescent="0.2">
      <c r="A247" s="85">
        <v>102</v>
      </c>
      <c r="B247" s="146"/>
      <c r="C247" s="139" t="s">
        <v>343</v>
      </c>
      <c r="D247" s="139" t="s">
        <v>343</v>
      </c>
      <c r="E247" s="140"/>
      <c r="F247" s="141" t="s">
        <v>343</v>
      </c>
      <c r="G247" s="142"/>
      <c r="H247" s="145" t="str">
        <f t="shared" si="2"/>
        <v/>
      </c>
      <c r="I247" s="144" t="str">
        <f t="shared" si="3"/>
        <v/>
      </c>
      <c r="J247" s="137"/>
      <c r="K247" s="132"/>
      <c r="L247" s="132"/>
      <c r="M247" s="132"/>
      <c r="N247" s="147"/>
      <c r="O247" s="133"/>
      <c r="P247" s="148" t="s">
        <v>444</v>
      </c>
    </row>
    <row r="248" spans="1:16" ht="20" x14ac:dyDescent="0.2">
      <c r="A248" s="85">
        <v>103</v>
      </c>
      <c r="B248" s="146"/>
      <c r="C248" s="139" t="s">
        <v>343</v>
      </c>
      <c r="D248" s="139" t="s">
        <v>343</v>
      </c>
      <c r="E248" s="140"/>
      <c r="F248" s="141" t="s">
        <v>343</v>
      </c>
      <c r="G248" s="142"/>
      <c r="H248" s="145" t="str">
        <f t="shared" si="2"/>
        <v/>
      </c>
      <c r="I248" s="144" t="str">
        <f t="shared" si="3"/>
        <v/>
      </c>
      <c r="J248" s="137"/>
      <c r="K248" s="132"/>
      <c r="L248" s="132"/>
      <c r="M248" s="132"/>
      <c r="N248" s="147"/>
      <c r="O248" s="133"/>
      <c r="P248" s="148" t="s">
        <v>445</v>
      </c>
    </row>
    <row r="249" spans="1:16" ht="20" x14ac:dyDescent="0.2">
      <c r="A249" s="85">
        <v>104</v>
      </c>
      <c r="B249" s="146"/>
      <c r="C249" s="139" t="s">
        <v>343</v>
      </c>
      <c r="D249" s="139" t="s">
        <v>343</v>
      </c>
      <c r="E249" s="140"/>
      <c r="F249" s="141" t="s">
        <v>343</v>
      </c>
      <c r="G249" s="142"/>
      <c r="H249" s="145" t="str">
        <f t="shared" si="2"/>
        <v/>
      </c>
      <c r="I249" s="144" t="str">
        <f t="shared" si="3"/>
        <v/>
      </c>
      <c r="J249" s="137"/>
      <c r="K249" s="132"/>
      <c r="L249" s="132"/>
      <c r="M249" s="132"/>
      <c r="N249" s="147"/>
      <c r="O249" s="133"/>
      <c r="P249" s="148" t="s">
        <v>446</v>
      </c>
    </row>
    <row r="250" spans="1:16" ht="20" x14ac:dyDescent="0.2">
      <c r="A250" s="85">
        <v>105</v>
      </c>
      <c r="B250" s="146"/>
      <c r="C250" s="139" t="s">
        <v>343</v>
      </c>
      <c r="D250" s="139" t="s">
        <v>343</v>
      </c>
      <c r="E250" s="140"/>
      <c r="F250" s="141" t="s">
        <v>343</v>
      </c>
      <c r="G250" s="142"/>
      <c r="H250" s="145" t="str">
        <f t="shared" si="2"/>
        <v/>
      </c>
      <c r="I250" s="144" t="str">
        <f t="shared" si="3"/>
        <v/>
      </c>
      <c r="J250" s="137"/>
      <c r="K250" s="132"/>
      <c r="L250" s="132"/>
      <c r="M250" s="132"/>
      <c r="N250" s="147"/>
      <c r="O250" s="133"/>
      <c r="P250" s="148" t="s">
        <v>447</v>
      </c>
    </row>
    <row r="251" spans="1:16" ht="20" x14ac:dyDescent="0.2">
      <c r="A251" s="85">
        <v>106</v>
      </c>
      <c r="B251" s="146"/>
      <c r="C251" s="139" t="s">
        <v>343</v>
      </c>
      <c r="D251" s="139" t="s">
        <v>343</v>
      </c>
      <c r="E251" s="140"/>
      <c r="F251" s="141" t="s">
        <v>343</v>
      </c>
      <c r="G251" s="142"/>
      <c r="H251" s="145" t="str">
        <f t="shared" si="2"/>
        <v/>
      </c>
      <c r="I251" s="144" t="str">
        <f t="shared" si="3"/>
        <v/>
      </c>
      <c r="J251" s="137"/>
      <c r="K251" s="132"/>
      <c r="L251" s="132"/>
      <c r="M251" s="132"/>
      <c r="N251" s="147"/>
      <c r="O251" s="133"/>
      <c r="P251" s="148" t="s">
        <v>448</v>
      </c>
    </row>
    <row r="252" spans="1:16" ht="20" x14ac:dyDescent="0.2">
      <c r="A252" s="85">
        <v>107</v>
      </c>
      <c r="B252" s="146"/>
      <c r="C252" s="139" t="s">
        <v>343</v>
      </c>
      <c r="D252" s="139" t="s">
        <v>343</v>
      </c>
      <c r="E252" s="140"/>
      <c r="F252" s="141" t="s">
        <v>343</v>
      </c>
      <c r="G252" s="142"/>
      <c r="H252" s="145" t="str">
        <f t="shared" si="2"/>
        <v/>
      </c>
      <c r="I252" s="144" t="str">
        <f t="shared" si="3"/>
        <v/>
      </c>
      <c r="J252" s="137"/>
      <c r="K252" s="132"/>
      <c r="L252" s="132"/>
      <c r="M252" s="132"/>
      <c r="N252" s="147"/>
      <c r="O252" s="133"/>
      <c r="P252" s="148" t="s">
        <v>449</v>
      </c>
    </row>
    <row r="253" spans="1:16" ht="20" x14ac:dyDescent="0.2">
      <c r="A253" s="85">
        <v>108</v>
      </c>
      <c r="B253" s="146"/>
      <c r="C253" s="139" t="s">
        <v>343</v>
      </c>
      <c r="D253" s="139" t="s">
        <v>343</v>
      </c>
      <c r="E253" s="140"/>
      <c r="F253" s="141" t="s">
        <v>343</v>
      </c>
      <c r="G253" s="142"/>
      <c r="H253" s="145" t="str">
        <f t="shared" si="2"/>
        <v/>
      </c>
      <c r="I253" s="144" t="str">
        <f t="shared" si="3"/>
        <v/>
      </c>
      <c r="J253" s="137"/>
      <c r="K253" s="132"/>
      <c r="L253" s="132"/>
      <c r="M253" s="132"/>
      <c r="N253" s="147"/>
      <c r="O253" s="133"/>
      <c r="P253" s="148" t="s">
        <v>450</v>
      </c>
    </row>
    <row r="254" spans="1:16" ht="20" x14ac:dyDescent="0.2">
      <c r="A254" s="85">
        <v>109</v>
      </c>
      <c r="B254" s="146"/>
      <c r="C254" s="139" t="s">
        <v>343</v>
      </c>
      <c r="D254" s="139" t="s">
        <v>343</v>
      </c>
      <c r="E254" s="140"/>
      <c r="F254" s="141" t="s">
        <v>343</v>
      </c>
      <c r="G254" s="142"/>
      <c r="H254" s="145" t="str">
        <f t="shared" si="2"/>
        <v/>
      </c>
      <c r="I254" s="144" t="str">
        <f t="shared" si="3"/>
        <v/>
      </c>
      <c r="J254" s="137"/>
      <c r="K254" s="132"/>
      <c r="L254" s="132"/>
      <c r="M254" s="132"/>
      <c r="N254" s="147"/>
      <c r="O254" s="133"/>
      <c r="P254" s="148" t="s">
        <v>451</v>
      </c>
    </row>
    <row r="255" spans="1:16" ht="20" x14ac:dyDescent="0.2">
      <c r="A255" s="85">
        <v>110</v>
      </c>
      <c r="B255" s="146"/>
      <c r="C255" s="139" t="s">
        <v>343</v>
      </c>
      <c r="D255" s="139" t="s">
        <v>343</v>
      </c>
      <c r="E255" s="140"/>
      <c r="F255" s="141" t="s">
        <v>343</v>
      </c>
      <c r="G255" s="142"/>
      <c r="H255" s="145" t="str">
        <f t="shared" si="2"/>
        <v/>
      </c>
      <c r="I255" s="144" t="str">
        <f t="shared" si="3"/>
        <v/>
      </c>
      <c r="J255" s="137"/>
      <c r="K255" s="132"/>
      <c r="L255" s="132"/>
      <c r="M255" s="132"/>
      <c r="N255" s="147"/>
      <c r="O255" s="133"/>
      <c r="P255" s="148" t="s">
        <v>452</v>
      </c>
    </row>
    <row r="256" spans="1:16" ht="20" x14ac:dyDescent="0.2">
      <c r="A256" s="85">
        <v>111</v>
      </c>
      <c r="B256" s="146"/>
      <c r="C256" s="139" t="s">
        <v>343</v>
      </c>
      <c r="D256" s="139" t="s">
        <v>343</v>
      </c>
      <c r="E256" s="140"/>
      <c r="F256" s="141" t="s">
        <v>343</v>
      </c>
      <c r="G256" s="142"/>
      <c r="H256" s="145" t="str">
        <f t="shared" si="2"/>
        <v/>
      </c>
      <c r="I256" s="144" t="str">
        <f t="shared" si="3"/>
        <v/>
      </c>
      <c r="J256" s="137"/>
      <c r="K256" s="132"/>
      <c r="L256" s="132"/>
      <c r="M256" s="132"/>
      <c r="N256" s="147"/>
      <c r="O256" s="133"/>
      <c r="P256" s="148" t="s">
        <v>453</v>
      </c>
    </row>
    <row r="257" spans="1:16" ht="20" x14ac:dyDescent="0.2">
      <c r="A257" s="85">
        <v>112</v>
      </c>
      <c r="B257" s="146"/>
      <c r="C257" s="139" t="s">
        <v>343</v>
      </c>
      <c r="D257" s="139" t="s">
        <v>343</v>
      </c>
      <c r="E257" s="140"/>
      <c r="F257" s="141" t="s">
        <v>343</v>
      </c>
      <c r="G257" s="142"/>
      <c r="H257" s="145" t="str">
        <f t="shared" si="2"/>
        <v/>
      </c>
      <c r="I257" s="144" t="str">
        <f t="shared" si="3"/>
        <v/>
      </c>
      <c r="J257" s="137"/>
      <c r="K257" s="132"/>
      <c r="L257" s="132"/>
      <c r="M257" s="132"/>
      <c r="N257" s="147"/>
      <c r="O257" s="133"/>
      <c r="P257" s="148" t="s">
        <v>454</v>
      </c>
    </row>
    <row r="258" spans="1:16" ht="20" x14ac:dyDescent="0.2">
      <c r="A258" s="85">
        <v>113</v>
      </c>
      <c r="B258" s="146"/>
      <c r="C258" s="139" t="s">
        <v>343</v>
      </c>
      <c r="D258" s="139" t="s">
        <v>343</v>
      </c>
      <c r="E258" s="140"/>
      <c r="F258" s="141" t="s">
        <v>343</v>
      </c>
      <c r="G258" s="142"/>
      <c r="H258" s="145" t="str">
        <f t="shared" si="2"/>
        <v/>
      </c>
      <c r="I258" s="144" t="str">
        <f t="shared" si="3"/>
        <v/>
      </c>
      <c r="J258" s="137"/>
      <c r="K258" s="132"/>
      <c r="L258" s="132"/>
      <c r="M258" s="132"/>
      <c r="N258" s="147"/>
      <c r="O258" s="133"/>
      <c r="P258" s="148" t="s">
        <v>455</v>
      </c>
    </row>
    <row r="259" spans="1:16" ht="20" x14ac:dyDescent="0.2">
      <c r="A259" s="85">
        <v>114</v>
      </c>
      <c r="B259" s="146"/>
      <c r="C259" s="139" t="s">
        <v>343</v>
      </c>
      <c r="D259" s="139" t="s">
        <v>343</v>
      </c>
      <c r="E259" s="140"/>
      <c r="F259" s="141" t="s">
        <v>343</v>
      </c>
      <c r="G259" s="142"/>
      <c r="H259" s="145" t="str">
        <f t="shared" si="2"/>
        <v/>
      </c>
      <c r="I259" s="144" t="str">
        <f t="shared" si="3"/>
        <v/>
      </c>
      <c r="J259" s="137"/>
      <c r="K259" s="132"/>
      <c r="L259" s="132"/>
      <c r="M259" s="132"/>
      <c r="N259" s="147"/>
      <c r="O259" s="133"/>
      <c r="P259" s="148" t="s">
        <v>456</v>
      </c>
    </row>
    <row r="260" spans="1:16" ht="20" x14ac:dyDescent="0.2">
      <c r="A260" s="85">
        <v>115</v>
      </c>
      <c r="B260" s="146"/>
      <c r="C260" s="139" t="s">
        <v>343</v>
      </c>
      <c r="D260" s="139" t="s">
        <v>343</v>
      </c>
      <c r="E260" s="140"/>
      <c r="F260" s="141" t="s">
        <v>343</v>
      </c>
      <c r="G260" s="142"/>
      <c r="H260" s="145" t="str">
        <f t="shared" si="2"/>
        <v/>
      </c>
      <c r="I260" s="144" t="str">
        <f t="shared" si="3"/>
        <v/>
      </c>
      <c r="J260" s="137"/>
      <c r="K260" s="132"/>
      <c r="L260" s="132"/>
      <c r="M260" s="132"/>
      <c r="N260" s="147"/>
      <c r="O260" s="133"/>
      <c r="P260" s="148" t="s">
        <v>457</v>
      </c>
    </row>
    <row r="261" spans="1:16" ht="20" x14ac:dyDescent="0.2">
      <c r="A261" s="85">
        <v>116</v>
      </c>
      <c r="B261" s="146"/>
      <c r="C261" s="139" t="s">
        <v>343</v>
      </c>
      <c r="D261" s="139" t="s">
        <v>343</v>
      </c>
      <c r="E261" s="140"/>
      <c r="F261" s="141" t="s">
        <v>343</v>
      </c>
      <c r="G261" s="142"/>
      <c r="H261" s="145" t="str">
        <f t="shared" si="2"/>
        <v/>
      </c>
      <c r="I261" s="144" t="str">
        <f t="shared" si="3"/>
        <v/>
      </c>
      <c r="J261" s="137"/>
      <c r="K261" s="132"/>
      <c r="L261" s="132"/>
      <c r="M261" s="132"/>
      <c r="N261" s="147"/>
      <c r="O261" s="133"/>
      <c r="P261" s="148" t="s">
        <v>458</v>
      </c>
    </row>
    <row r="262" spans="1:16" ht="20" x14ac:dyDescent="0.2">
      <c r="A262" s="85">
        <v>117</v>
      </c>
      <c r="B262" s="146"/>
      <c r="C262" s="139" t="s">
        <v>343</v>
      </c>
      <c r="D262" s="139" t="s">
        <v>343</v>
      </c>
      <c r="E262" s="140"/>
      <c r="F262" s="141" t="s">
        <v>343</v>
      </c>
      <c r="G262" s="142"/>
      <c r="H262" s="145" t="str">
        <f t="shared" si="2"/>
        <v/>
      </c>
      <c r="I262" s="144" t="str">
        <f t="shared" si="3"/>
        <v/>
      </c>
      <c r="J262" s="137"/>
      <c r="K262" s="132"/>
      <c r="L262" s="132"/>
      <c r="M262" s="132"/>
      <c r="N262" s="147"/>
      <c r="O262" s="133"/>
      <c r="P262" s="148" t="s">
        <v>459</v>
      </c>
    </row>
    <row r="263" spans="1:16" ht="20" x14ac:dyDescent="0.2">
      <c r="A263" s="85">
        <v>118</v>
      </c>
      <c r="B263" s="146"/>
      <c r="C263" s="139" t="s">
        <v>343</v>
      </c>
      <c r="D263" s="139" t="s">
        <v>343</v>
      </c>
      <c r="E263" s="140"/>
      <c r="F263" s="141" t="s">
        <v>343</v>
      </c>
      <c r="G263" s="142"/>
      <c r="H263" s="145" t="str">
        <f t="shared" si="2"/>
        <v/>
      </c>
      <c r="I263" s="144" t="str">
        <f t="shared" si="3"/>
        <v/>
      </c>
      <c r="J263" s="137"/>
      <c r="K263" s="132"/>
      <c r="L263" s="132"/>
      <c r="M263" s="132"/>
      <c r="N263" s="147"/>
      <c r="O263" s="133"/>
      <c r="P263" s="148" t="s">
        <v>460</v>
      </c>
    </row>
    <row r="264" spans="1:16" ht="20" x14ac:dyDescent="0.2">
      <c r="A264" s="85">
        <v>119</v>
      </c>
      <c r="B264" s="146"/>
      <c r="C264" s="139" t="s">
        <v>343</v>
      </c>
      <c r="D264" s="139" t="s">
        <v>343</v>
      </c>
      <c r="E264" s="140"/>
      <c r="F264" s="141" t="s">
        <v>343</v>
      </c>
      <c r="G264" s="142"/>
      <c r="H264" s="145" t="str">
        <f t="shared" si="2"/>
        <v/>
      </c>
      <c r="I264" s="144" t="str">
        <f t="shared" si="3"/>
        <v/>
      </c>
      <c r="J264" s="137"/>
      <c r="K264" s="132"/>
      <c r="L264" s="132"/>
      <c r="M264" s="132"/>
      <c r="N264" s="147"/>
      <c r="O264" s="133"/>
      <c r="P264" s="148" t="s">
        <v>461</v>
      </c>
    </row>
    <row r="265" spans="1:16" ht="20" x14ac:dyDescent="0.2">
      <c r="A265" s="85">
        <v>120</v>
      </c>
      <c r="B265" s="146"/>
      <c r="C265" s="139" t="s">
        <v>343</v>
      </c>
      <c r="D265" s="139" t="s">
        <v>343</v>
      </c>
      <c r="E265" s="140"/>
      <c r="F265" s="141" t="s">
        <v>343</v>
      </c>
      <c r="G265" s="142"/>
      <c r="H265" s="145" t="str">
        <f t="shared" si="2"/>
        <v/>
      </c>
      <c r="I265" s="144" t="str">
        <f t="shared" si="3"/>
        <v/>
      </c>
      <c r="J265" s="137"/>
      <c r="K265" s="132"/>
      <c r="L265" s="132"/>
      <c r="M265" s="132"/>
      <c r="N265" s="147"/>
      <c r="O265" s="133"/>
      <c r="P265" s="148" t="s">
        <v>462</v>
      </c>
    </row>
    <row r="266" spans="1:16" ht="20" x14ac:dyDescent="0.2">
      <c r="A266" s="85">
        <v>121</v>
      </c>
      <c r="B266" s="146"/>
      <c r="C266" s="139" t="s">
        <v>343</v>
      </c>
      <c r="D266" s="139" t="s">
        <v>343</v>
      </c>
      <c r="E266" s="140"/>
      <c r="F266" s="141" t="s">
        <v>343</v>
      </c>
      <c r="G266" s="142"/>
      <c r="H266" s="145" t="str">
        <f t="shared" si="2"/>
        <v/>
      </c>
      <c r="I266" s="144" t="str">
        <f t="shared" si="3"/>
        <v/>
      </c>
      <c r="J266" s="137"/>
      <c r="K266" s="132"/>
      <c r="L266" s="132"/>
      <c r="M266" s="132"/>
      <c r="N266" s="147"/>
      <c r="O266" s="133"/>
      <c r="P266" s="148" t="s">
        <v>463</v>
      </c>
    </row>
    <row r="267" spans="1:16" ht="20" x14ac:dyDescent="0.2">
      <c r="A267" s="85">
        <v>122</v>
      </c>
      <c r="B267" s="146"/>
      <c r="C267" s="139" t="s">
        <v>343</v>
      </c>
      <c r="D267" s="139" t="s">
        <v>343</v>
      </c>
      <c r="E267" s="140"/>
      <c r="F267" s="141" t="s">
        <v>343</v>
      </c>
      <c r="G267" s="142"/>
      <c r="H267" s="145" t="str">
        <f t="shared" si="2"/>
        <v/>
      </c>
      <c r="I267" s="144" t="str">
        <f t="shared" si="3"/>
        <v/>
      </c>
      <c r="J267" s="137"/>
      <c r="K267" s="132"/>
      <c r="L267" s="132"/>
      <c r="M267" s="132"/>
      <c r="N267" s="147"/>
      <c r="O267" s="133"/>
      <c r="P267" s="148" t="s">
        <v>464</v>
      </c>
    </row>
    <row r="268" spans="1:16" ht="20" x14ac:dyDescent="0.2">
      <c r="A268" s="85">
        <v>123</v>
      </c>
      <c r="B268" s="146"/>
      <c r="C268" s="139" t="s">
        <v>343</v>
      </c>
      <c r="D268" s="139" t="s">
        <v>343</v>
      </c>
      <c r="E268" s="140"/>
      <c r="F268" s="141" t="s">
        <v>343</v>
      </c>
      <c r="G268" s="142"/>
      <c r="H268" s="145" t="str">
        <f t="shared" si="2"/>
        <v/>
      </c>
      <c r="I268" s="144" t="str">
        <f t="shared" si="3"/>
        <v/>
      </c>
      <c r="J268" s="137"/>
      <c r="K268" s="132"/>
      <c r="L268" s="132"/>
      <c r="M268" s="132"/>
      <c r="N268" s="147"/>
      <c r="O268" s="133"/>
      <c r="P268" s="148" t="s">
        <v>465</v>
      </c>
    </row>
    <row r="269" spans="1:16" ht="20" x14ac:dyDescent="0.2">
      <c r="A269" s="85">
        <v>124</v>
      </c>
      <c r="B269" s="146"/>
      <c r="C269" s="139" t="s">
        <v>343</v>
      </c>
      <c r="D269" s="139" t="s">
        <v>343</v>
      </c>
      <c r="E269" s="140"/>
      <c r="F269" s="141" t="s">
        <v>343</v>
      </c>
      <c r="G269" s="142"/>
      <c r="H269" s="145" t="str">
        <f t="shared" si="2"/>
        <v/>
      </c>
      <c r="I269" s="144" t="str">
        <f t="shared" si="3"/>
        <v/>
      </c>
      <c r="J269" s="137"/>
      <c r="K269" s="132"/>
      <c r="L269" s="132"/>
      <c r="M269" s="132"/>
      <c r="N269" s="147"/>
      <c r="O269" s="133"/>
      <c r="P269" s="148" t="s">
        <v>466</v>
      </c>
    </row>
    <row r="270" spans="1:16" ht="20" x14ac:dyDescent="0.2">
      <c r="A270" s="85">
        <v>125</v>
      </c>
      <c r="B270" s="146"/>
      <c r="C270" s="139" t="s">
        <v>343</v>
      </c>
      <c r="D270" s="139" t="s">
        <v>343</v>
      </c>
      <c r="E270" s="140"/>
      <c r="F270" s="141" t="s">
        <v>343</v>
      </c>
      <c r="G270" s="142"/>
      <c r="H270" s="145" t="str">
        <f t="shared" si="2"/>
        <v/>
      </c>
      <c r="I270" s="144" t="str">
        <f t="shared" si="3"/>
        <v/>
      </c>
      <c r="J270" s="137"/>
      <c r="K270" s="132"/>
      <c r="L270" s="132"/>
      <c r="M270" s="132"/>
      <c r="N270" s="147"/>
      <c r="O270" s="133"/>
      <c r="P270" s="148" t="s">
        <v>467</v>
      </c>
    </row>
    <row r="271" spans="1:16" ht="20" x14ac:dyDescent="0.2">
      <c r="A271" s="85">
        <v>126</v>
      </c>
      <c r="B271" s="146"/>
      <c r="C271" s="139" t="s">
        <v>343</v>
      </c>
      <c r="D271" s="139" t="s">
        <v>343</v>
      </c>
      <c r="E271" s="140"/>
      <c r="F271" s="141" t="s">
        <v>343</v>
      </c>
      <c r="G271" s="142"/>
      <c r="H271" s="145" t="str">
        <f t="shared" si="2"/>
        <v/>
      </c>
      <c r="I271" s="144" t="str">
        <f t="shared" si="3"/>
        <v/>
      </c>
      <c r="J271" s="137"/>
      <c r="K271" s="132"/>
      <c r="L271" s="132"/>
      <c r="M271" s="132"/>
      <c r="N271" s="147"/>
      <c r="O271" s="133"/>
      <c r="P271" s="148" t="s">
        <v>468</v>
      </c>
    </row>
    <row r="272" spans="1:16" ht="20" x14ac:dyDescent="0.2">
      <c r="A272" s="85">
        <v>127</v>
      </c>
      <c r="B272" s="146"/>
      <c r="C272" s="139" t="s">
        <v>343</v>
      </c>
      <c r="D272" s="139" t="s">
        <v>343</v>
      </c>
      <c r="E272" s="140"/>
      <c r="F272" s="141" t="s">
        <v>343</v>
      </c>
      <c r="G272" s="142"/>
      <c r="H272" s="145" t="str">
        <f t="shared" si="2"/>
        <v/>
      </c>
      <c r="I272" s="144" t="str">
        <f t="shared" si="3"/>
        <v/>
      </c>
      <c r="J272" s="137"/>
      <c r="K272" s="132"/>
      <c r="L272" s="132"/>
      <c r="M272" s="132"/>
      <c r="N272" s="147"/>
      <c r="O272" s="133"/>
      <c r="P272" s="148" t="s">
        <v>469</v>
      </c>
    </row>
    <row r="273" spans="1:16" ht="20" x14ac:dyDescent="0.2">
      <c r="A273" s="85">
        <v>128</v>
      </c>
      <c r="B273" s="146"/>
      <c r="C273" s="139" t="s">
        <v>343</v>
      </c>
      <c r="D273" s="139" t="s">
        <v>343</v>
      </c>
      <c r="E273" s="140"/>
      <c r="F273" s="141" t="s">
        <v>343</v>
      </c>
      <c r="G273" s="142"/>
      <c r="H273" s="145" t="str">
        <f t="shared" si="2"/>
        <v/>
      </c>
      <c r="I273" s="144" t="str">
        <f t="shared" si="3"/>
        <v/>
      </c>
      <c r="J273" s="137"/>
      <c r="K273" s="132"/>
      <c r="L273" s="132"/>
      <c r="M273" s="132"/>
      <c r="N273" s="147"/>
      <c r="O273" s="133"/>
      <c r="P273" s="148" t="s">
        <v>470</v>
      </c>
    </row>
    <row r="274" spans="1:16" ht="20" x14ac:dyDescent="0.2">
      <c r="A274" s="85">
        <v>129</v>
      </c>
      <c r="B274" s="146"/>
      <c r="C274" s="139" t="s">
        <v>343</v>
      </c>
      <c r="D274" s="139" t="s">
        <v>343</v>
      </c>
      <c r="E274" s="140"/>
      <c r="F274" s="141" t="s">
        <v>343</v>
      </c>
      <c r="G274" s="142"/>
      <c r="H274" s="145" t="str">
        <f t="shared" si="2"/>
        <v/>
      </c>
      <c r="I274" s="144" t="str">
        <f t="shared" si="3"/>
        <v/>
      </c>
      <c r="J274" s="137"/>
      <c r="K274" s="132"/>
      <c r="L274" s="132"/>
      <c r="M274" s="132"/>
      <c r="N274" s="147"/>
      <c r="O274" s="133"/>
      <c r="P274" s="148" t="s">
        <v>471</v>
      </c>
    </row>
    <row r="275" spans="1:16" ht="20" x14ac:dyDescent="0.2">
      <c r="A275" s="85">
        <v>130</v>
      </c>
      <c r="B275" s="146"/>
      <c r="C275" s="139" t="s">
        <v>343</v>
      </c>
      <c r="D275" s="139" t="s">
        <v>343</v>
      </c>
      <c r="E275" s="140"/>
      <c r="F275" s="141" t="s">
        <v>343</v>
      </c>
      <c r="G275" s="142"/>
      <c r="H275" s="145" t="str">
        <f t="shared" ref="H275:H295" si="4">IF(AND(D352&lt;&gt;"Select",AND(E352&lt;&gt;""),AND(F352&lt;&gt;"Select")),IF(AND(D352="Years"),IF(AND(E352&gt;=6,AND(E352&lt;=14),AND(COUNTIF(F352,"*M0*")&gt;0)),"Please enter valid mortality detail for age between (6 AND 14) and above 55 yrs",IF(AND(E352&gt;55,AND(COUNTIF(F352,"*M0*")&gt;0)),"Please enter valid mortality detail for age between (6 AND 14) and above 55 yrs","")),""),"")</f>
        <v/>
      </c>
      <c r="I275" s="144" t="str">
        <f t="shared" ref="I275:I295" si="5">IF(OR(B275&lt;&gt;"",OR(C275&lt;&gt;"Select",OR(D275&lt;&gt;"Select",OR(E275&lt;&gt;"",OR(F275&lt;&gt;"Select"))))),IF(B275="","Please enter name",IF(C275="Select","Please select Sex",IF(D275="Select","Please select Unit",IF(E275="","Please enter age",IF(F275="Select","Please select Cause Code",""))))),"")</f>
        <v/>
      </c>
      <c r="J275" s="137"/>
      <c r="K275" s="132"/>
      <c r="L275" s="132"/>
      <c r="M275" s="132"/>
      <c r="N275" s="147"/>
      <c r="O275" s="133"/>
      <c r="P275" s="148" t="s">
        <v>472</v>
      </c>
    </row>
    <row r="276" spans="1:16" ht="20" x14ac:dyDescent="0.2">
      <c r="A276" s="85">
        <v>131</v>
      </c>
      <c r="B276" s="146"/>
      <c r="C276" s="139" t="s">
        <v>343</v>
      </c>
      <c r="D276" s="139" t="s">
        <v>343</v>
      </c>
      <c r="E276" s="140"/>
      <c r="F276" s="141" t="s">
        <v>343</v>
      </c>
      <c r="G276" s="142"/>
      <c r="H276" s="145" t="str">
        <f t="shared" si="4"/>
        <v/>
      </c>
      <c r="I276" s="144" t="str">
        <f t="shared" si="5"/>
        <v/>
      </c>
      <c r="J276" s="137"/>
      <c r="K276" s="132"/>
      <c r="L276" s="132"/>
      <c r="M276" s="132"/>
      <c r="N276" s="147"/>
      <c r="O276" s="133"/>
      <c r="P276" s="148" t="s">
        <v>473</v>
      </c>
    </row>
    <row r="277" spans="1:16" ht="20" x14ac:dyDescent="0.2">
      <c r="A277" s="85">
        <v>132</v>
      </c>
      <c r="B277" s="146"/>
      <c r="C277" s="139" t="s">
        <v>343</v>
      </c>
      <c r="D277" s="139" t="s">
        <v>343</v>
      </c>
      <c r="E277" s="140"/>
      <c r="F277" s="141" t="s">
        <v>343</v>
      </c>
      <c r="G277" s="142"/>
      <c r="H277" s="145" t="str">
        <f t="shared" si="4"/>
        <v/>
      </c>
      <c r="I277" s="144" t="str">
        <f t="shared" si="5"/>
        <v/>
      </c>
      <c r="J277" s="137"/>
      <c r="K277" s="132"/>
      <c r="L277" s="132"/>
      <c r="M277" s="132"/>
      <c r="N277" s="147"/>
      <c r="O277" s="133"/>
      <c r="P277" s="148" t="s">
        <v>474</v>
      </c>
    </row>
    <row r="278" spans="1:16" ht="20" x14ac:dyDescent="0.2">
      <c r="A278" s="85">
        <v>133</v>
      </c>
      <c r="B278" s="146"/>
      <c r="C278" s="139" t="s">
        <v>343</v>
      </c>
      <c r="D278" s="139" t="s">
        <v>343</v>
      </c>
      <c r="E278" s="140"/>
      <c r="F278" s="141" t="s">
        <v>343</v>
      </c>
      <c r="G278" s="142"/>
      <c r="H278" s="145" t="str">
        <f t="shared" si="4"/>
        <v/>
      </c>
      <c r="I278" s="144" t="str">
        <f t="shared" si="5"/>
        <v/>
      </c>
      <c r="J278" s="137"/>
      <c r="K278" s="132"/>
      <c r="L278" s="132"/>
      <c r="M278" s="132"/>
      <c r="N278" s="147"/>
      <c r="O278" s="133"/>
      <c r="P278" s="148" t="s">
        <v>475</v>
      </c>
    </row>
    <row r="279" spans="1:16" ht="20" x14ac:dyDescent="0.2">
      <c r="A279" s="85">
        <v>134</v>
      </c>
      <c r="B279" s="146"/>
      <c r="C279" s="139" t="s">
        <v>343</v>
      </c>
      <c r="D279" s="139" t="s">
        <v>343</v>
      </c>
      <c r="E279" s="140"/>
      <c r="F279" s="141" t="s">
        <v>343</v>
      </c>
      <c r="G279" s="142"/>
      <c r="H279" s="145" t="str">
        <f t="shared" si="4"/>
        <v/>
      </c>
      <c r="I279" s="144" t="str">
        <f t="shared" si="5"/>
        <v/>
      </c>
      <c r="J279" s="137"/>
      <c r="K279" s="132"/>
      <c r="L279" s="132"/>
      <c r="M279" s="132"/>
      <c r="N279" s="147"/>
      <c r="O279" s="133"/>
      <c r="P279" s="148" t="s">
        <v>476</v>
      </c>
    </row>
    <row r="280" spans="1:16" ht="20" x14ac:dyDescent="0.2">
      <c r="A280" s="85">
        <v>135</v>
      </c>
      <c r="B280" s="146"/>
      <c r="C280" s="139" t="s">
        <v>343</v>
      </c>
      <c r="D280" s="139" t="s">
        <v>343</v>
      </c>
      <c r="E280" s="140"/>
      <c r="F280" s="141" t="s">
        <v>343</v>
      </c>
      <c r="G280" s="142"/>
      <c r="H280" s="145" t="str">
        <f t="shared" si="4"/>
        <v/>
      </c>
      <c r="I280" s="144" t="str">
        <f t="shared" si="5"/>
        <v/>
      </c>
      <c r="J280" s="137"/>
      <c r="K280" s="132"/>
      <c r="L280" s="132"/>
      <c r="M280" s="132"/>
      <c r="N280" s="147"/>
      <c r="O280" s="133"/>
      <c r="P280" s="148" t="s">
        <v>477</v>
      </c>
    </row>
    <row r="281" spans="1:16" ht="20" x14ac:dyDescent="0.2">
      <c r="A281" s="85">
        <v>136</v>
      </c>
      <c r="B281" s="146"/>
      <c r="C281" s="139" t="s">
        <v>343</v>
      </c>
      <c r="D281" s="139" t="s">
        <v>343</v>
      </c>
      <c r="E281" s="140"/>
      <c r="F281" s="141" t="s">
        <v>343</v>
      </c>
      <c r="G281" s="142"/>
      <c r="H281" s="145" t="str">
        <f t="shared" si="4"/>
        <v/>
      </c>
      <c r="I281" s="144" t="str">
        <f t="shared" si="5"/>
        <v/>
      </c>
      <c r="J281" s="137"/>
      <c r="K281" s="132"/>
      <c r="L281" s="132"/>
      <c r="M281" s="132"/>
      <c r="N281" s="147"/>
      <c r="O281" s="133"/>
      <c r="P281" s="148" t="s">
        <v>478</v>
      </c>
    </row>
    <row r="282" spans="1:16" ht="20" x14ac:dyDescent="0.2">
      <c r="A282" s="85">
        <v>137</v>
      </c>
      <c r="B282" s="146"/>
      <c r="C282" s="139" t="s">
        <v>343</v>
      </c>
      <c r="D282" s="139" t="s">
        <v>343</v>
      </c>
      <c r="E282" s="140"/>
      <c r="F282" s="141" t="s">
        <v>343</v>
      </c>
      <c r="G282" s="142"/>
      <c r="H282" s="145" t="str">
        <f t="shared" si="4"/>
        <v/>
      </c>
      <c r="I282" s="144" t="str">
        <f t="shared" si="5"/>
        <v/>
      </c>
      <c r="J282" s="137"/>
      <c r="K282" s="132"/>
      <c r="L282" s="132"/>
      <c r="M282" s="132"/>
      <c r="N282" s="147"/>
      <c r="O282" s="133"/>
      <c r="P282" s="148" t="s">
        <v>479</v>
      </c>
    </row>
    <row r="283" spans="1:16" ht="20" x14ac:dyDescent="0.2">
      <c r="A283" s="85">
        <v>138</v>
      </c>
      <c r="B283" s="146"/>
      <c r="C283" s="139" t="s">
        <v>343</v>
      </c>
      <c r="D283" s="139" t="s">
        <v>343</v>
      </c>
      <c r="E283" s="140"/>
      <c r="F283" s="141" t="s">
        <v>343</v>
      </c>
      <c r="G283" s="142"/>
      <c r="H283" s="145" t="str">
        <f t="shared" si="4"/>
        <v/>
      </c>
      <c r="I283" s="144" t="str">
        <f t="shared" si="5"/>
        <v/>
      </c>
      <c r="J283" s="137"/>
      <c r="K283" s="132"/>
      <c r="L283" s="132"/>
      <c r="M283" s="132"/>
      <c r="N283" s="147"/>
      <c r="O283" s="133"/>
      <c r="P283" s="148" t="s">
        <v>480</v>
      </c>
    </row>
    <row r="284" spans="1:16" ht="20" x14ac:dyDescent="0.2">
      <c r="A284" s="85">
        <v>139</v>
      </c>
      <c r="B284" s="146"/>
      <c r="C284" s="139" t="s">
        <v>343</v>
      </c>
      <c r="D284" s="139" t="s">
        <v>343</v>
      </c>
      <c r="E284" s="140"/>
      <c r="F284" s="141" t="s">
        <v>343</v>
      </c>
      <c r="G284" s="142"/>
      <c r="H284" s="145" t="str">
        <f t="shared" si="4"/>
        <v/>
      </c>
      <c r="I284" s="144" t="str">
        <f t="shared" si="5"/>
        <v/>
      </c>
      <c r="J284" s="137"/>
      <c r="K284" s="132"/>
      <c r="L284" s="132"/>
      <c r="M284" s="132"/>
      <c r="N284" s="147"/>
      <c r="O284" s="133"/>
      <c r="P284" s="148" t="s">
        <v>481</v>
      </c>
    </row>
    <row r="285" spans="1:16" ht="20" x14ac:dyDescent="0.2">
      <c r="A285" s="85">
        <v>140</v>
      </c>
      <c r="B285" s="146"/>
      <c r="C285" s="139" t="s">
        <v>343</v>
      </c>
      <c r="D285" s="139" t="s">
        <v>343</v>
      </c>
      <c r="E285" s="140"/>
      <c r="F285" s="141" t="s">
        <v>343</v>
      </c>
      <c r="G285" s="142"/>
      <c r="H285" s="145" t="str">
        <f t="shared" si="4"/>
        <v/>
      </c>
      <c r="I285" s="144" t="str">
        <f t="shared" si="5"/>
        <v/>
      </c>
      <c r="J285" s="137"/>
      <c r="K285" s="132"/>
      <c r="L285" s="132"/>
      <c r="M285" s="132"/>
      <c r="N285" s="147"/>
      <c r="O285" s="133"/>
      <c r="P285" s="148" t="s">
        <v>482</v>
      </c>
    </row>
    <row r="286" spans="1:16" ht="20" x14ac:dyDescent="0.2">
      <c r="A286" s="85">
        <v>141</v>
      </c>
      <c r="B286" s="146"/>
      <c r="C286" s="139" t="s">
        <v>343</v>
      </c>
      <c r="D286" s="139" t="s">
        <v>343</v>
      </c>
      <c r="E286" s="140"/>
      <c r="F286" s="141" t="s">
        <v>343</v>
      </c>
      <c r="G286" s="142"/>
      <c r="H286" s="145" t="str">
        <f t="shared" si="4"/>
        <v/>
      </c>
      <c r="I286" s="144" t="str">
        <f t="shared" si="5"/>
        <v/>
      </c>
      <c r="J286" s="137"/>
      <c r="K286" s="132"/>
      <c r="L286" s="132"/>
      <c r="M286" s="132"/>
      <c r="N286" s="147"/>
      <c r="O286" s="133"/>
      <c r="P286" s="148" t="s">
        <v>483</v>
      </c>
    </row>
    <row r="287" spans="1:16" ht="20" x14ac:dyDescent="0.2">
      <c r="A287" s="85">
        <v>142</v>
      </c>
      <c r="B287" s="146"/>
      <c r="C287" s="139" t="s">
        <v>343</v>
      </c>
      <c r="D287" s="139" t="s">
        <v>343</v>
      </c>
      <c r="E287" s="140"/>
      <c r="F287" s="141" t="s">
        <v>343</v>
      </c>
      <c r="G287" s="142"/>
      <c r="H287" s="145" t="str">
        <f t="shared" si="4"/>
        <v/>
      </c>
      <c r="I287" s="144" t="str">
        <f t="shared" si="5"/>
        <v/>
      </c>
      <c r="J287" s="137"/>
      <c r="K287" s="132"/>
      <c r="L287" s="132"/>
      <c r="M287" s="132"/>
      <c r="N287" s="147"/>
      <c r="O287" s="133"/>
      <c r="P287" s="148" t="s">
        <v>484</v>
      </c>
    </row>
    <row r="288" spans="1:16" ht="20" x14ac:dyDescent="0.2">
      <c r="A288" s="85">
        <v>143</v>
      </c>
      <c r="B288" s="146"/>
      <c r="C288" s="139" t="s">
        <v>343</v>
      </c>
      <c r="D288" s="139" t="s">
        <v>343</v>
      </c>
      <c r="E288" s="140"/>
      <c r="F288" s="141" t="s">
        <v>343</v>
      </c>
      <c r="G288" s="142"/>
      <c r="H288" s="145" t="str">
        <f t="shared" si="4"/>
        <v/>
      </c>
      <c r="I288" s="144" t="str">
        <f t="shared" si="5"/>
        <v/>
      </c>
      <c r="J288" s="137"/>
      <c r="K288" s="132"/>
      <c r="L288" s="132"/>
      <c r="M288" s="132"/>
      <c r="N288" s="147"/>
      <c r="O288" s="133"/>
      <c r="P288" s="148" t="s">
        <v>485</v>
      </c>
    </row>
    <row r="289" spans="1:16" ht="20" x14ac:dyDescent="0.2">
      <c r="A289" s="85">
        <v>144</v>
      </c>
      <c r="B289" s="146"/>
      <c r="C289" s="139" t="s">
        <v>343</v>
      </c>
      <c r="D289" s="139" t="s">
        <v>343</v>
      </c>
      <c r="E289" s="140"/>
      <c r="F289" s="141" t="s">
        <v>343</v>
      </c>
      <c r="G289" s="142"/>
      <c r="H289" s="145" t="str">
        <f t="shared" si="4"/>
        <v/>
      </c>
      <c r="I289" s="144" t="str">
        <f t="shared" si="5"/>
        <v/>
      </c>
      <c r="J289" s="137"/>
      <c r="K289" s="132"/>
      <c r="L289" s="132"/>
      <c r="M289" s="132"/>
      <c r="N289" s="147"/>
      <c r="O289" s="133"/>
      <c r="P289" s="148" t="s">
        <v>486</v>
      </c>
    </row>
    <row r="290" spans="1:16" ht="20" x14ac:dyDescent="0.2">
      <c r="A290" s="85">
        <v>145</v>
      </c>
      <c r="B290" s="146"/>
      <c r="C290" s="139" t="s">
        <v>343</v>
      </c>
      <c r="D290" s="139" t="s">
        <v>343</v>
      </c>
      <c r="E290" s="140"/>
      <c r="F290" s="141" t="s">
        <v>343</v>
      </c>
      <c r="G290" s="142"/>
      <c r="H290" s="145" t="str">
        <f t="shared" si="4"/>
        <v/>
      </c>
      <c r="I290" s="144" t="str">
        <f t="shared" si="5"/>
        <v/>
      </c>
      <c r="J290" s="137"/>
      <c r="K290" s="132"/>
      <c r="L290" s="132"/>
      <c r="M290" s="132"/>
      <c r="N290" s="147"/>
      <c r="O290" s="133"/>
      <c r="P290" s="148" t="s">
        <v>487</v>
      </c>
    </row>
    <row r="291" spans="1:16" ht="20" x14ac:dyDescent="0.2">
      <c r="A291" s="85">
        <v>146</v>
      </c>
      <c r="B291" s="146"/>
      <c r="C291" s="139" t="s">
        <v>343</v>
      </c>
      <c r="D291" s="139" t="s">
        <v>343</v>
      </c>
      <c r="E291" s="140"/>
      <c r="F291" s="141" t="s">
        <v>343</v>
      </c>
      <c r="G291" s="142"/>
      <c r="H291" s="145" t="str">
        <f t="shared" si="4"/>
        <v/>
      </c>
      <c r="I291" s="144" t="str">
        <f t="shared" si="5"/>
        <v/>
      </c>
      <c r="J291" s="137"/>
      <c r="K291" s="132"/>
      <c r="L291" s="132"/>
      <c r="M291" s="132"/>
      <c r="N291" s="147"/>
      <c r="O291" s="133"/>
      <c r="P291" s="148" t="s">
        <v>488</v>
      </c>
    </row>
    <row r="292" spans="1:16" ht="20" x14ac:dyDescent="0.2">
      <c r="A292" s="85">
        <v>147</v>
      </c>
      <c r="B292" s="146"/>
      <c r="C292" s="139" t="s">
        <v>343</v>
      </c>
      <c r="D292" s="139" t="s">
        <v>343</v>
      </c>
      <c r="E292" s="140"/>
      <c r="F292" s="141" t="s">
        <v>343</v>
      </c>
      <c r="G292" s="142"/>
      <c r="H292" s="145" t="str">
        <f t="shared" si="4"/>
        <v/>
      </c>
      <c r="I292" s="144" t="str">
        <f t="shared" si="5"/>
        <v/>
      </c>
      <c r="J292" s="137"/>
      <c r="K292" s="132"/>
      <c r="L292" s="132"/>
      <c r="M292" s="132"/>
      <c r="N292" s="147"/>
      <c r="O292" s="133"/>
      <c r="P292" s="148" t="s">
        <v>489</v>
      </c>
    </row>
    <row r="293" spans="1:16" ht="20" x14ac:dyDescent="0.2">
      <c r="A293" s="85">
        <v>148</v>
      </c>
      <c r="B293" s="146"/>
      <c r="C293" s="139" t="s">
        <v>343</v>
      </c>
      <c r="D293" s="139" t="s">
        <v>343</v>
      </c>
      <c r="E293" s="140"/>
      <c r="F293" s="141" t="s">
        <v>343</v>
      </c>
      <c r="G293" s="142"/>
      <c r="H293" s="145" t="str">
        <f t="shared" si="4"/>
        <v/>
      </c>
      <c r="I293" s="144" t="str">
        <f t="shared" si="5"/>
        <v/>
      </c>
      <c r="J293" s="137"/>
      <c r="K293" s="132"/>
      <c r="L293" s="132"/>
      <c r="M293" s="132"/>
      <c r="N293" s="147"/>
      <c r="O293" s="133"/>
      <c r="P293" s="148" t="s">
        <v>490</v>
      </c>
    </row>
    <row r="294" spans="1:16" ht="20" x14ac:dyDescent="0.2">
      <c r="A294" s="85">
        <v>149</v>
      </c>
      <c r="B294" s="146"/>
      <c r="C294" s="139" t="s">
        <v>343</v>
      </c>
      <c r="D294" s="139" t="s">
        <v>343</v>
      </c>
      <c r="E294" s="140"/>
      <c r="F294" s="141" t="s">
        <v>343</v>
      </c>
      <c r="G294" s="142"/>
      <c r="H294" s="145" t="str">
        <f t="shared" si="4"/>
        <v/>
      </c>
      <c r="I294" s="144" t="str">
        <f t="shared" si="5"/>
        <v/>
      </c>
      <c r="J294" s="137"/>
      <c r="K294" s="132"/>
      <c r="L294" s="132"/>
      <c r="M294" s="132"/>
      <c r="N294" s="147"/>
      <c r="O294" s="133"/>
      <c r="P294" s="148" t="s">
        <v>491</v>
      </c>
    </row>
    <row r="295" spans="1:16" ht="20" x14ac:dyDescent="0.2">
      <c r="A295" s="85">
        <v>150</v>
      </c>
      <c r="B295" s="146"/>
      <c r="C295" s="139" t="s">
        <v>343</v>
      </c>
      <c r="D295" s="139" t="s">
        <v>343</v>
      </c>
      <c r="E295" s="140"/>
      <c r="F295" s="141" t="s">
        <v>343</v>
      </c>
      <c r="G295" s="142"/>
      <c r="H295" s="145" t="str">
        <f t="shared" si="4"/>
        <v/>
      </c>
      <c r="I295" s="144" t="str">
        <f t="shared" si="5"/>
        <v/>
      </c>
      <c r="J295" s="137"/>
      <c r="K295" s="132"/>
      <c r="L295" s="132"/>
      <c r="M295" s="132"/>
      <c r="N295" s="147"/>
      <c r="O295" s="133"/>
      <c r="P295" s="148" t="s">
        <v>492</v>
      </c>
    </row>
    <row r="296" spans="1:16" s="132" customFormat="1" ht="16.5" customHeight="1" x14ac:dyDescent="0.15">
      <c r="A296" s="85"/>
      <c r="B296" s="149"/>
      <c r="C296" s="96"/>
      <c r="D296" s="150"/>
      <c r="E296" s="72"/>
      <c r="F296" s="137"/>
      <c r="G296" s="137"/>
      <c r="H296" s="151"/>
      <c r="I296" s="151"/>
      <c r="J296" s="137"/>
      <c r="L296" s="137"/>
      <c r="O296" s="133"/>
      <c r="P296" s="152"/>
    </row>
    <row r="297" spans="1:16" s="132" customFormat="1" ht="16.5" customHeight="1" x14ac:dyDescent="0.15">
      <c r="A297" s="85"/>
      <c r="B297" s="149"/>
      <c r="C297" s="96"/>
      <c r="D297" s="150"/>
      <c r="E297" s="72"/>
      <c r="F297" s="137"/>
      <c r="G297" s="137"/>
      <c r="H297" s="151"/>
      <c r="I297" s="151"/>
      <c r="J297" s="137"/>
      <c r="L297" s="137"/>
      <c r="O297" s="133"/>
      <c r="P297" s="152"/>
    </row>
    <row r="298" spans="1:16" s="132" customFormat="1" ht="16.5" customHeight="1" x14ac:dyDescent="0.15">
      <c r="A298" s="85"/>
      <c r="B298" s="149"/>
      <c r="C298" s="96"/>
      <c r="D298" s="150"/>
      <c r="E298" s="72"/>
      <c r="F298" s="137"/>
      <c r="G298" s="137"/>
      <c r="H298" s="151"/>
      <c r="I298" s="151"/>
      <c r="J298" s="137"/>
      <c r="L298" s="137"/>
      <c r="O298" s="133"/>
      <c r="P298" s="152"/>
    </row>
    <row r="299" spans="1:16" x14ac:dyDescent="0.2">
      <c r="A299" s="134" t="s">
        <v>493</v>
      </c>
      <c r="B299" s="188" t="s">
        <v>494</v>
      </c>
      <c r="C299" s="188"/>
      <c r="D299" s="188"/>
      <c r="E299" s="153"/>
      <c r="F299" s="153"/>
      <c r="G299" s="153"/>
      <c r="I299" s="2"/>
      <c r="K299" s="1"/>
      <c r="P299" s="6"/>
    </row>
    <row r="300" spans="1:16" ht="16" x14ac:dyDescent="0.2">
      <c r="A300" s="154"/>
      <c r="B300" s="189" t="s">
        <v>495</v>
      </c>
      <c r="C300" s="189"/>
      <c r="D300" s="189"/>
      <c r="E300" s="153"/>
      <c r="F300" s="153"/>
      <c r="G300" s="153"/>
      <c r="I300" s="2"/>
      <c r="K300" s="1"/>
      <c r="P300" s="6"/>
    </row>
    <row r="301" spans="1:16" ht="16" x14ac:dyDescent="0.2">
      <c r="A301" s="155" t="s">
        <v>496</v>
      </c>
      <c r="B301" s="190" t="s">
        <v>497</v>
      </c>
      <c r="C301" s="190"/>
      <c r="D301" s="190"/>
      <c r="E301" s="153"/>
      <c r="F301" s="153"/>
      <c r="G301" s="153"/>
      <c r="I301" s="2"/>
      <c r="K301" s="1"/>
      <c r="P301" s="6"/>
    </row>
    <row r="302" spans="1:16" ht="16" x14ac:dyDescent="0.2">
      <c r="A302" s="155" t="s">
        <v>498</v>
      </c>
      <c r="B302" s="191" t="s">
        <v>499</v>
      </c>
      <c r="C302" s="191"/>
      <c r="D302" s="191"/>
      <c r="E302" s="153"/>
      <c r="F302" s="153"/>
      <c r="G302" s="153"/>
      <c r="I302" s="2"/>
      <c r="K302" s="1"/>
      <c r="P302" s="6"/>
    </row>
    <row r="303" spans="1:16" ht="16" x14ac:dyDescent="0.2">
      <c r="A303" s="155" t="s">
        <v>500</v>
      </c>
      <c r="B303" s="191" t="s">
        <v>501</v>
      </c>
      <c r="C303" s="191"/>
      <c r="D303" s="191"/>
      <c r="E303" s="153"/>
      <c r="F303" s="153"/>
      <c r="G303" s="153"/>
      <c r="I303" s="2"/>
      <c r="K303" s="1"/>
      <c r="P303" s="6"/>
    </row>
    <row r="304" spans="1:16" ht="16" x14ac:dyDescent="0.2">
      <c r="A304" s="155" t="s">
        <v>502</v>
      </c>
      <c r="B304" s="191" t="s">
        <v>503</v>
      </c>
      <c r="C304" s="191"/>
      <c r="D304" s="191"/>
      <c r="E304" s="153"/>
      <c r="F304" s="153"/>
      <c r="G304" s="153"/>
      <c r="I304" s="2"/>
      <c r="K304" s="1"/>
      <c r="P304" s="6"/>
    </row>
    <row r="305" spans="1:16" ht="16" x14ac:dyDescent="0.2">
      <c r="A305" s="155" t="s">
        <v>504</v>
      </c>
      <c r="B305" s="191" t="s">
        <v>505</v>
      </c>
      <c r="C305" s="191"/>
      <c r="D305" s="191"/>
      <c r="E305" s="153"/>
      <c r="F305" s="153"/>
      <c r="G305" s="153"/>
      <c r="I305" s="2"/>
      <c r="K305" s="1"/>
      <c r="P305" s="6"/>
    </row>
    <row r="306" spans="1:16" ht="16" x14ac:dyDescent="0.2">
      <c r="A306" s="155" t="s">
        <v>506</v>
      </c>
      <c r="B306" s="191" t="s">
        <v>507</v>
      </c>
      <c r="C306" s="191"/>
      <c r="D306" s="191"/>
      <c r="E306" s="153"/>
      <c r="F306" s="153"/>
      <c r="G306" s="1"/>
      <c r="I306" s="2"/>
      <c r="K306" s="1"/>
      <c r="P306" s="6"/>
    </row>
    <row r="307" spans="1:16" ht="16" x14ac:dyDescent="0.2">
      <c r="A307" s="155" t="s">
        <v>508</v>
      </c>
      <c r="B307" s="191" t="s">
        <v>509</v>
      </c>
      <c r="C307" s="191"/>
      <c r="D307" s="191"/>
      <c r="E307" s="153"/>
      <c r="F307" s="153"/>
      <c r="G307" s="1"/>
      <c r="I307" s="2"/>
      <c r="K307" s="1"/>
      <c r="P307" s="6"/>
    </row>
    <row r="308" spans="1:16" ht="16" x14ac:dyDescent="0.2">
      <c r="A308" s="155" t="s">
        <v>510</v>
      </c>
      <c r="B308" s="191" t="s">
        <v>220</v>
      </c>
      <c r="C308" s="191"/>
      <c r="D308" s="191"/>
      <c r="E308" s="153"/>
      <c r="F308" s="153"/>
      <c r="G308" s="1"/>
      <c r="I308" s="2"/>
      <c r="K308" s="1"/>
      <c r="P308" s="6"/>
    </row>
    <row r="309" spans="1:16" ht="16" x14ac:dyDescent="0.2">
      <c r="A309" s="155" t="s">
        <v>511</v>
      </c>
      <c r="B309" s="192" t="s">
        <v>273</v>
      </c>
      <c r="C309" s="192"/>
      <c r="D309" s="192"/>
      <c r="E309" s="153"/>
      <c r="F309" s="153"/>
      <c r="G309" s="1"/>
      <c r="I309" s="2"/>
      <c r="K309" s="1"/>
      <c r="P309" s="6"/>
    </row>
    <row r="310" spans="1:16" ht="16" x14ac:dyDescent="0.2">
      <c r="A310" s="156"/>
      <c r="B310" s="189" t="s">
        <v>512</v>
      </c>
      <c r="C310" s="189"/>
      <c r="D310" s="189"/>
      <c r="E310" s="153"/>
      <c r="F310" s="153"/>
      <c r="G310" s="1"/>
      <c r="I310" s="2"/>
      <c r="K310" s="1"/>
      <c r="P310" s="6"/>
    </row>
    <row r="311" spans="1:16" ht="16" x14ac:dyDescent="0.2">
      <c r="A311" s="155" t="s">
        <v>513</v>
      </c>
      <c r="B311" s="190" t="s">
        <v>514</v>
      </c>
      <c r="C311" s="190"/>
      <c r="D311" s="190"/>
      <c r="E311" s="153"/>
      <c r="F311" s="153"/>
      <c r="G311" s="1"/>
      <c r="I311" s="2"/>
      <c r="K311" s="1"/>
      <c r="P311" s="6"/>
    </row>
    <row r="312" spans="1:16" ht="16" x14ac:dyDescent="0.2">
      <c r="A312" s="155" t="s">
        <v>515</v>
      </c>
      <c r="B312" s="191" t="s">
        <v>516</v>
      </c>
      <c r="C312" s="191"/>
      <c r="D312" s="191"/>
      <c r="E312" s="153"/>
      <c r="F312" s="153"/>
      <c r="G312" s="1"/>
      <c r="I312" s="2"/>
      <c r="K312" s="1"/>
      <c r="P312" s="6"/>
    </row>
    <row r="313" spans="1:16" ht="16" x14ac:dyDescent="0.2">
      <c r="A313" s="155" t="s">
        <v>517</v>
      </c>
      <c r="B313" s="191" t="s">
        <v>518</v>
      </c>
      <c r="C313" s="191"/>
      <c r="D313" s="191"/>
      <c r="E313" s="153"/>
      <c r="F313" s="153"/>
      <c r="G313" s="1"/>
      <c r="I313" s="2"/>
      <c r="K313" s="1"/>
      <c r="P313" s="6"/>
    </row>
    <row r="314" spans="1:16" ht="16" x14ac:dyDescent="0.2">
      <c r="A314" s="155" t="s">
        <v>519</v>
      </c>
      <c r="B314" s="191" t="s">
        <v>520</v>
      </c>
      <c r="C314" s="191"/>
      <c r="D314" s="191"/>
      <c r="E314" s="153"/>
      <c r="F314" s="153"/>
      <c r="G314" s="1"/>
      <c r="I314" s="2"/>
      <c r="K314" s="1"/>
      <c r="P314" s="6"/>
    </row>
    <row r="315" spans="1:16" ht="16" x14ac:dyDescent="0.2">
      <c r="A315" s="155" t="s">
        <v>521</v>
      </c>
      <c r="B315" s="191" t="s">
        <v>522</v>
      </c>
      <c r="C315" s="191"/>
      <c r="D315" s="191"/>
      <c r="E315" s="153"/>
      <c r="F315" s="153"/>
      <c r="G315" s="1"/>
      <c r="I315" s="2"/>
      <c r="K315" s="1"/>
      <c r="P315" s="6"/>
    </row>
    <row r="316" spans="1:16" ht="16" x14ac:dyDescent="0.2">
      <c r="A316" s="155" t="s">
        <v>523</v>
      </c>
      <c r="B316" s="192" t="s">
        <v>524</v>
      </c>
      <c r="C316" s="192"/>
      <c r="D316" s="192"/>
      <c r="E316" s="153"/>
      <c r="F316" s="153"/>
      <c r="G316" s="1"/>
      <c r="I316" s="2"/>
      <c r="K316" s="1"/>
      <c r="P316" s="6"/>
    </row>
    <row r="317" spans="1:16" ht="16" x14ac:dyDescent="0.2">
      <c r="A317" s="157"/>
      <c r="B317" s="189" t="s">
        <v>525</v>
      </c>
      <c r="C317" s="189"/>
      <c r="D317" s="189"/>
      <c r="E317" s="153"/>
      <c r="F317" s="153"/>
      <c r="G317" s="1"/>
      <c r="I317" s="2"/>
      <c r="K317" s="1"/>
      <c r="P317" s="6"/>
    </row>
    <row r="318" spans="1:16" ht="16" x14ac:dyDescent="0.2">
      <c r="A318" s="155" t="s">
        <v>526</v>
      </c>
      <c r="B318" s="190" t="s">
        <v>527</v>
      </c>
      <c r="C318" s="190"/>
      <c r="D318" s="190"/>
      <c r="E318" s="153"/>
      <c r="F318" s="153"/>
      <c r="G318" s="1"/>
      <c r="I318" s="2"/>
      <c r="K318" s="1"/>
      <c r="P318" s="6"/>
    </row>
    <row r="319" spans="1:16" ht="16" x14ac:dyDescent="0.2">
      <c r="A319" s="155" t="s">
        <v>528</v>
      </c>
      <c r="B319" s="191" t="s">
        <v>529</v>
      </c>
      <c r="C319" s="191"/>
      <c r="D319" s="191"/>
      <c r="E319" s="153"/>
      <c r="F319" s="153"/>
      <c r="G319" s="1"/>
      <c r="I319" s="2"/>
      <c r="K319" s="1"/>
      <c r="P319" s="6"/>
    </row>
    <row r="320" spans="1:16" ht="16" x14ac:dyDescent="0.2">
      <c r="A320" s="155" t="s">
        <v>530</v>
      </c>
      <c r="B320" s="191" t="s">
        <v>531</v>
      </c>
      <c r="C320" s="191"/>
      <c r="D320" s="191"/>
      <c r="E320" s="153"/>
      <c r="F320" s="153"/>
      <c r="G320" s="1"/>
      <c r="I320" s="2"/>
      <c r="K320" s="1"/>
      <c r="P320" s="6"/>
    </row>
    <row r="321" spans="1:16" ht="16" x14ac:dyDescent="0.2">
      <c r="A321" s="155" t="s">
        <v>532</v>
      </c>
      <c r="B321" s="191" t="s">
        <v>310</v>
      </c>
      <c r="C321" s="191"/>
      <c r="D321" s="191"/>
      <c r="E321" s="153"/>
      <c r="F321" s="153"/>
      <c r="G321" s="1"/>
      <c r="I321" s="2"/>
      <c r="K321" s="1"/>
      <c r="P321" s="6"/>
    </row>
    <row r="322" spans="1:16" ht="16" x14ac:dyDescent="0.2">
      <c r="A322" s="155" t="s">
        <v>533</v>
      </c>
      <c r="B322" s="191" t="s">
        <v>534</v>
      </c>
      <c r="C322" s="191"/>
      <c r="D322" s="191"/>
      <c r="E322" s="153"/>
      <c r="F322" s="153"/>
      <c r="G322" s="1"/>
      <c r="I322" s="2"/>
      <c r="K322" s="1"/>
      <c r="P322" s="6"/>
    </row>
    <row r="323" spans="1:16" ht="16" x14ac:dyDescent="0.2">
      <c r="A323" s="155" t="s">
        <v>535</v>
      </c>
      <c r="B323" s="191" t="s">
        <v>536</v>
      </c>
      <c r="C323" s="191"/>
      <c r="D323" s="191"/>
      <c r="E323" s="153"/>
      <c r="F323" s="153"/>
      <c r="G323" s="1"/>
      <c r="I323" s="2"/>
      <c r="K323" s="1"/>
      <c r="P323" s="6"/>
    </row>
    <row r="324" spans="1:16" ht="16" x14ac:dyDescent="0.2">
      <c r="A324" s="155" t="s">
        <v>537</v>
      </c>
      <c r="B324" s="191" t="s">
        <v>538</v>
      </c>
      <c r="C324" s="191"/>
      <c r="D324" s="191"/>
      <c r="E324" s="153"/>
      <c r="F324" s="153"/>
      <c r="G324" s="1"/>
      <c r="I324" s="2"/>
      <c r="K324" s="1"/>
      <c r="P324" s="6"/>
    </row>
    <row r="325" spans="1:16" ht="16" x14ac:dyDescent="0.2">
      <c r="A325" s="155" t="s">
        <v>539</v>
      </c>
      <c r="B325" s="191" t="s">
        <v>540</v>
      </c>
      <c r="C325" s="191"/>
      <c r="D325" s="191"/>
      <c r="E325" s="153"/>
      <c r="F325" s="153"/>
      <c r="G325" s="1"/>
      <c r="I325" s="2"/>
      <c r="K325" s="1"/>
      <c r="P325" s="6"/>
    </row>
    <row r="326" spans="1:16" ht="16" x14ac:dyDescent="0.2">
      <c r="A326" s="155" t="s">
        <v>541</v>
      </c>
      <c r="B326" s="191" t="s">
        <v>542</v>
      </c>
      <c r="C326" s="191"/>
      <c r="D326" s="191"/>
      <c r="E326" s="153"/>
      <c r="F326" s="153"/>
      <c r="G326" s="1"/>
      <c r="I326" s="2"/>
      <c r="K326" s="1"/>
      <c r="P326" s="6"/>
    </row>
    <row r="327" spans="1:16" ht="16" x14ac:dyDescent="0.2">
      <c r="A327" s="155" t="s">
        <v>543</v>
      </c>
      <c r="B327" s="191" t="s">
        <v>544</v>
      </c>
      <c r="C327" s="191"/>
      <c r="D327" s="191"/>
      <c r="E327" s="153"/>
      <c r="F327" s="153"/>
      <c r="G327" s="1"/>
      <c r="I327" s="2"/>
      <c r="K327" s="1"/>
      <c r="P327" s="6"/>
    </row>
    <row r="328" spans="1:16" ht="16" x14ac:dyDescent="0.2">
      <c r="A328" s="155" t="s">
        <v>545</v>
      </c>
      <c r="B328" s="192" t="s">
        <v>546</v>
      </c>
      <c r="C328" s="192"/>
      <c r="D328" s="192"/>
      <c r="E328" s="153"/>
      <c r="F328" s="153"/>
      <c r="G328" s="1"/>
      <c r="I328" s="2"/>
      <c r="K328" s="1"/>
      <c r="P328" s="6"/>
    </row>
    <row r="329" spans="1:16" ht="16" x14ac:dyDescent="0.2">
      <c r="A329" s="158"/>
      <c r="B329" s="189" t="s">
        <v>547</v>
      </c>
      <c r="C329" s="189"/>
      <c r="D329" s="189"/>
      <c r="E329" s="153"/>
      <c r="F329" s="153"/>
      <c r="G329" s="1"/>
      <c r="I329" s="2"/>
      <c r="K329" s="1"/>
      <c r="P329" s="6"/>
    </row>
    <row r="330" spans="1:16" ht="16" x14ac:dyDescent="0.2">
      <c r="A330" s="155" t="s">
        <v>548</v>
      </c>
      <c r="B330" s="190" t="s">
        <v>549</v>
      </c>
      <c r="C330" s="190"/>
      <c r="D330" s="190"/>
      <c r="E330" s="153"/>
      <c r="F330" s="153"/>
      <c r="G330" s="1"/>
      <c r="I330" s="2"/>
      <c r="K330" s="1"/>
      <c r="P330" s="6"/>
    </row>
    <row r="331" spans="1:16" ht="16" x14ac:dyDescent="0.2">
      <c r="A331" s="155" t="s">
        <v>550</v>
      </c>
      <c r="B331" s="191" t="s">
        <v>551</v>
      </c>
      <c r="C331" s="191"/>
      <c r="D331" s="191"/>
      <c r="E331" s="153"/>
      <c r="F331" s="153"/>
      <c r="G331" s="1"/>
      <c r="I331" s="2"/>
      <c r="K331" s="1"/>
      <c r="P331" s="6"/>
    </row>
    <row r="332" spans="1:16" ht="16" x14ac:dyDescent="0.2">
      <c r="A332" s="159" t="s">
        <v>552</v>
      </c>
      <c r="B332" s="192" t="s">
        <v>553</v>
      </c>
      <c r="C332" s="192"/>
      <c r="D332" s="192"/>
      <c r="E332" s="153"/>
      <c r="F332" s="153"/>
      <c r="G332" s="1"/>
      <c r="I332" s="2"/>
      <c r="K332" s="1"/>
      <c r="P332" s="6"/>
    </row>
    <row r="333" spans="1:16" ht="15" x14ac:dyDescent="0.2">
      <c r="G333" s="1"/>
      <c r="K333" s="1"/>
      <c r="P333" s="6"/>
    </row>
    <row r="334" spans="1:16" ht="15" x14ac:dyDescent="0.2">
      <c r="G334" s="1"/>
      <c r="K334" s="1"/>
      <c r="P334" s="6"/>
    </row>
    <row r="335" spans="1:16" s="163" customFormat="1" ht="14" x14ac:dyDescent="0.15">
      <c r="A335" s="160"/>
      <c r="B335" s="160"/>
      <c r="C335" s="161"/>
      <c r="D335" s="161"/>
      <c r="E335" s="161"/>
      <c r="F335" s="161"/>
      <c r="G335" s="161"/>
      <c r="H335" s="162"/>
      <c r="I335" s="161"/>
      <c r="J335" s="132"/>
      <c r="L335" s="161"/>
      <c r="M335" s="161"/>
      <c r="N335" s="161"/>
      <c r="O335" s="164"/>
      <c r="P335" s="164"/>
    </row>
    <row r="336" spans="1:16" s="163" customFormat="1" ht="14" x14ac:dyDescent="0.15">
      <c r="A336" s="160"/>
      <c r="B336" s="160"/>
      <c r="C336" s="161"/>
      <c r="D336" s="161"/>
      <c r="E336" s="161"/>
      <c r="F336" s="161"/>
      <c r="G336" s="161"/>
      <c r="H336" s="162"/>
      <c r="I336" s="161"/>
      <c r="J336" s="132"/>
      <c r="L336" s="161"/>
      <c r="M336" s="161"/>
      <c r="N336" s="161"/>
      <c r="O336" s="164"/>
      <c r="P336" s="164"/>
    </row>
    <row r="337" spans="1:16" s="163" customFormat="1" ht="14" x14ac:dyDescent="0.15">
      <c r="A337" s="160"/>
      <c r="B337" s="165" t="s">
        <v>343</v>
      </c>
      <c r="C337" s="161"/>
      <c r="D337" s="161"/>
      <c r="E337" s="161"/>
      <c r="F337" s="161"/>
      <c r="G337" s="161"/>
      <c r="H337" s="162"/>
      <c r="I337" s="161"/>
      <c r="J337" s="132"/>
      <c r="L337" s="161"/>
      <c r="M337" s="161"/>
      <c r="N337" s="161"/>
      <c r="O337" s="164"/>
      <c r="P337" s="164"/>
    </row>
    <row r="338" spans="1:16" s="163" customFormat="1" ht="16" x14ac:dyDescent="0.2">
      <c r="A338" s="160"/>
      <c r="B338" s="166" t="s">
        <v>554</v>
      </c>
      <c r="C338" s="161"/>
      <c r="D338" s="161"/>
      <c r="E338" s="161"/>
      <c r="F338" s="161"/>
      <c r="G338" s="161"/>
      <c r="H338" s="162"/>
      <c r="I338" s="161"/>
      <c r="J338" s="132"/>
      <c r="L338" s="161"/>
      <c r="M338" s="161"/>
      <c r="N338" s="161"/>
      <c r="O338" s="164"/>
      <c r="P338" s="164"/>
    </row>
    <row r="339" spans="1:16" s="163" customFormat="1" ht="16" x14ac:dyDescent="0.2">
      <c r="A339" s="160"/>
      <c r="B339" s="166" t="s">
        <v>341</v>
      </c>
      <c r="C339" s="161"/>
      <c r="D339" s="161"/>
      <c r="E339" s="161"/>
      <c r="F339" s="161"/>
      <c r="G339" s="161"/>
      <c r="H339" s="162"/>
      <c r="I339" s="161"/>
      <c r="J339" s="132"/>
      <c r="L339" s="161"/>
      <c r="M339" s="161"/>
      <c r="N339" s="161"/>
      <c r="O339" s="164"/>
      <c r="P339" s="164"/>
    </row>
    <row r="340" spans="1:16" s="163" customFormat="1" ht="16" x14ac:dyDescent="0.2">
      <c r="A340" s="160"/>
      <c r="B340" s="166" t="s">
        <v>555</v>
      </c>
      <c r="C340" s="161"/>
      <c r="D340" s="161"/>
      <c r="E340" s="161"/>
      <c r="F340" s="161"/>
      <c r="G340" s="161"/>
      <c r="H340" s="162"/>
      <c r="I340" s="161"/>
      <c r="J340" s="132"/>
      <c r="L340" s="161"/>
      <c r="M340" s="161"/>
      <c r="N340" s="161"/>
      <c r="O340" s="164"/>
      <c r="P340" s="164"/>
    </row>
    <row r="341" spans="1:16" s="163" customFormat="1" ht="16" x14ac:dyDescent="0.2">
      <c r="A341" s="160"/>
      <c r="B341" s="166" t="s">
        <v>556</v>
      </c>
      <c r="C341" s="161"/>
      <c r="D341" s="161"/>
      <c r="E341" s="161"/>
      <c r="F341" s="161"/>
      <c r="G341" s="161"/>
      <c r="H341" s="162"/>
      <c r="I341" s="161"/>
      <c r="J341" s="132"/>
      <c r="L341" s="161"/>
      <c r="M341" s="161"/>
      <c r="N341" s="161"/>
      <c r="O341" s="164"/>
      <c r="P341" s="164"/>
    </row>
    <row r="342" spans="1:16" s="163" customFormat="1" ht="16" x14ac:dyDescent="0.2">
      <c r="A342" s="160"/>
      <c r="B342" s="166" t="s">
        <v>557</v>
      </c>
      <c r="C342" s="161"/>
      <c r="D342" s="161"/>
      <c r="E342" s="161"/>
      <c r="F342" s="161"/>
      <c r="G342" s="161"/>
      <c r="H342" s="162"/>
      <c r="I342" s="161"/>
      <c r="J342" s="132"/>
      <c r="L342" s="161"/>
      <c r="M342" s="161"/>
      <c r="N342" s="161"/>
      <c r="O342" s="164"/>
      <c r="P342" s="164"/>
    </row>
    <row r="343" spans="1:16" s="163" customFormat="1" ht="16" x14ac:dyDescent="0.2">
      <c r="A343" s="160"/>
      <c r="B343" s="166" t="s">
        <v>558</v>
      </c>
      <c r="C343" s="161"/>
      <c r="D343" s="161"/>
      <c r="E343" s="161"/>
      <c r="F343" s="161"/>
      <c r="G343" s="161"/>
      <c r="H343" s="162"/>
      <c r="I343" s="161"/>
      <c r="J343" s="132"/>
      <c r="L343" s="161"/>
      <c r="M343" s="161"/>
      <c r="N343" s="161"/>
      <c r="O343" s="164"/>
      <c r="P343" s="164"/>
    </row>
    <row r="344" spans="1:16" s="163" customFormat="1" ht="16" x14ac:dyDescent="0.2">
      <c r="A344" s="160"/>
      <c r="B344" s="166" t="s">
        <v>559</v>
      </c>
      <c r="C344" s="161"/>
      <c r="D344" s="161"/>
      <c r="E344" s="161"/>
      <c r="F344" s="161"/>
      <c r="G344" s="161"/>
      <c r="H344" s="162"/>
      <c r="I344" s="161"/>
      <c r="J344" s="132"/>
      <c r="L344" s="161"/>
      <c r="M344" s="161"/>
      <c r="N344" s="161"/>
      <c r="O344" s="164"/>
      <c r="P344" s="164"/>
    </row>
    <row r="345" spans="1:16" s="163" customFormat="1" ht="16" x14ac:dyDescent="0.2">
      <c r="A345" s="160"/>
      <c r="B345" s="166" t="s">
        <v>560</v>
      </c>
      <c r="C345" s="161"/>
      <c r="D345" s="161"/>
      <c r="E345" s="161"/>
      <c r="F345" s="161"/>
      <c r="G345" s="161"/>
      <c r="H345" s="162"/>
      <c r="I345" s="161"/>
      <c r="J345" s="132"/>
      <c r="L345" s="161"/>
      <c r="M345" s="161"/>
      <c r="N345" s="161"/>
      <c r="O345" s="164"/>
      <c r="P345" s="164"/>
    </row>
    <row r="346" spans="1:16" s="163" customFormat="1" ht="16" x14ac:dyDescent="0.2">
      <c r="A346" s="160"/>
      <c r="B346" s="166" t="s">
        <v>561</v>
      </c>
      <c r="C346" s="161"/>
      <c r="D346" s="161"/>
      <c r="E346" s="161"/>
      <c r="F346" s="161"/>
      <c r="G346" s="161"/>
      <c r="H346" s="162"/>
      <c r="I346" s="161"/>
      <c r="J346" s="132"/>
      <c r="L346" s="161"/>
      <c r="M346" s="161"/>
      <c r="N346" s="161"/>
      <c r="O346" s="164"/>
      <c r="P346" s="164"/>
    </row>
    <row r="347" spans="1:16" s="163" customFormat="1" ht="16" x14ac:dyDescent="0.2">
      <c r="A347" s="160"/>
      <c r="B347" s="166" t="s">
        <v>562</v>
      </c>
      <c r="C347" s="161"/>
      <c r="D347" s="161"/>
      <c r="E347" s="161"/>
      <c r="F347" s="161"/>
      <c r="G347" s="161"/>
      <c r="H347" s="162"/>
      <c r="I347" s="161"/>
      <c r="J347" s="132"/>
      <c r="L347" s="161"/>
      <c r="M347" s="161"/>
      <c r="N347" s="161"/>
      <c r="O347" s="164"/>
      <c r="P347" s="164"/>
    </row>
    <row r="348" spans="1:16" s="163" customFormat="1" ht="16" x14ac:dyDescent="0.2">
      <c r="A348" s="160"/>
      <c r="B348" s="166" t="s">
        <v>563</v>
      </c>
      <c r="C348" s="161"/>
      <c r="D348" s="161"/>
      <c r="E348" s="161"/>
      <c r="F348" s="161"/>
      <c r="G348" s="161"/>
      <c r="H348" s="162"/>
      <c r="I348" s="161"/>
      <c r="J348" s="132"/>
      <c r="L348" s="161"/>
      <c r="M348" s="161"/>
      <c r="N348" s="161"/>
      <c r="O348" s="164"/>
      <c r="P348" s="164"/>
    </row>
    <row r="349" spans="1:16" s="163" customFormat="1" ht="16" x14ac:dyDescent="0.2">
      <c r="A349" s="160"/>
      <c r="B349" s="166" t="s">
        <v>564</v>
      </c>
      <c r="C349" s="161"/>
      <c r="D349" s="161"/>
      <c r="E349" s="161"/>
      <c r="F349" s="161"/>
      <c r="G349" s="161"/>
      <c r="H349" s="162"/>
      <c r="I349" s="161"/>
      <c r="J349" s="132"/>
      <c r="L349" s="161"/>
      <c r="M349" s="161"/>
      <c r="N349" s="161"/>
      <c r="O349" s="164"/>
      <c r="P349" s="164"/>
    </row>
    <row r="350" spans="1:16" s="163" customFormat="1" ht="16" x14ac:dyDescent="0.2">
      <c r="A350" s="160"/>
      <c r="B350" s="166" t="s">
        <v>565</v>
      </c>
      <c r="C350" s="161"/>
      <c r="D350" s="161"/>
      <c r="E350" s="161"/>
      <c r="F350" s="161"/>
      <c r="G350" s="161"/>
      <c r="H350" s="162"/>
      <c r="I350" s="161"/>
      <c r="J350" s="132"/>
      <c r="L350" s="161"/>
      <c r="M350" s="161"/>
      <c r="N350" s="161"/>
      <c r="O350" s="164"/>
      <c r="P350" s="164"/>
    </row>
    <row r="351" spans="1:16" s="163" customFormat="1" ht="16" x14ac:dyDescent="0.2">
      <c r="A351" s="160"/>
      <c r="B351" s="166" t="s">
        <v>566</v>
      </c>
      <c r="C351" s="161"/>
      <c r="D351" s="161"/>
      <c r="E351" s="161"/>
      <c r="F351" s="161"/>
      <c r="G351" s="161"/>
      <c r="H351" s="162"/>
      <c r="I351" s="161"/>
      <c r="J351" s="132"/>
      <c r="L351" s="161"/>
      <c r="M351" s="161"/>
      <c r="N351" s="161"/>
      <c r="O351" s="164"/>
      <c r="P351" s="164"/>
    </row>
    <row r="352" spans="1:16" s="163" customFormat="1" ht="16" x14ac:dyDescent="0.2">
      <c r="A352" s="160"/>
      <c r="B352" s="166" t="s">
        <v>567</v>
      </c>
      <c r="C352" s="161"/>
      <c r="D352" s="161"/>
      <c r="E352" s="161"/>
      <c r="F352" s="161"/>
      <c r="G352" s="161"/>
      <c r="H352" s="162"/>
      <c r="I352" s="161"/>
      <c r="J352" s="132"/>
      <c r="L352" s="161"/>
      <c r="M352" s="161"/>
      <c r="N352" s="161"/>
      <c r="O352" s="164"/>
      <c r="P352" s="164"/>
    </row>
    <row r="353" spans="1:16" s="163" customFormat="1" ht="16" x14ac:dyDescent="0.2">
      <c r="A353" s="160"/>
      <c r="B353" s="166" t="s">
        <v>568</v>
      </c>
      <c r="C353" s="161"/>
      <c r="D353" s="161"/>
      <c r="E353" s="161"/>
      <c r="F353" s="161"/>
      <c r="G353" s="161"/>
      <c r="H353" s="162"/>
      <c r="I353" s="161"/>
      <c r="J353" s="132"/>
      <c r="L353" s="161"/>
      <c r="M353" s="161"/>
      <c r="N353" s="161"/>
      <c r="O353" s="164"/>
      <c r="P353" s="164"/>
    </row>
    <row r="354" spans="1:16" s="163" customFormat="1" ht="16" x14ac:dyDescent="0.2">
      <c r="A354" s="160"/>
      <c r="B354" s="166" t="s">
        <v>569</v>
      </c>
      <c r="C354" s="161"/>
      <c r="D354" s="161"/>
      <c r="E354" s="161"/>
      <c r="F354" s="161"/>
      <c r="G354" s="161"/>
      <c r="H354" s="162"/>
      <c r="I354" s="161"/>
      <c r="J354" s="132"/>
      <c r="L354" s="161"/>
      <c r="M354" s="161"/>
      <c r="N354" s="161"/>
      <c r="O354" s="164"/>
      <c r="P354" s="164"/>
    </row>
    <row r="355" spans="1:16" s="163" customFormat="1" ht="16" x14ac:dyDescent="0.2">
      <c r="A355" s="160"/>
      <c r="B355" s="166" t="s">
        <v>570</v>
      </c>
      <c r="C355" s="161"/>
      <c r="D355" s="161"/>
      <c r="E355" s="161"/>
      <c r="F355" s="161"/>
      <c r="G355" s="161"/>
      <c r="H355" s="162"/>
      <c r="I355" s="161"/>
      <c r="J355" s="132"/>
      <c r="L355" s="161"/>
      <c r="M355" s="161"/>
      <c r="N355" s="161"/>
      <c r="O355" s="164"/>
      <c r="P355" s="164"/>
    </row>
    <row r="356" spans="1:16" s="163" customFormat="1" ht="16" x14ac:dyDescent="0.2">
      <c r="A356" s="160"/>
      <c r="B356" s="166" t="s">
        <v>571</v>
      </c>
      <c r="C356" s="161"/>
      <c r="D356" s="161"/>
      <c r="E356" s="161"/>
      <c r="F356" s="161"/>
      <c r="G356" s="161"/>
      <c r="H356" s="162"/>
      <c r="I356" s="161"/>
      <c r="J356" s="132"/>
      <c r="L356" s="161"/>
      <c r="M356" s="161"/>
      <c r="N356" s="161"/>
      <c r="O356" s="164"/>
      <c r="P356" s="164"/>
    </row>
    <row r="357" spans="1:16" s="163" customFormat="1" ht="16" x14ac:dyDescent="0.2">
      <c r="A357" s="160"/>
      <c r="B357" s="166" t="s">
        <v>572</v>
      </c>
      <c r="C357" s="161"/>
      <c r="D357" s="161"/>
      <c r="E357" s="161"/>
      <c r="F357" s="161"/>
      <c r="G357" s="161"/>
      <c r="H357" s="162"/>
      <c r="I357" s="161"/>
      <c r="J357" s="132"/>
      <c r="L357" s="161"/>
      <c r="M357" s="161"/>
      <c r="N357" s="161"/>
      <c r="O357" s="164"/>
      <c r="P357" s="164"/>
    </row>
    <row r="358" spans="1:16" s="167" customFormat="1" ht="16" x14ac:dyDescent="0.2">
      <c r="B358" s="166" t="s">
        <v>573</v>
      </c>
      <c r="H358" s="168"/>
      <c r="J358" s="169"/>
      <c r="K358"/>
      <c r="O358" s="170"/>
      <c r="P358" s="170"/>
    </row>
    <row r="359" spans="1:16" s="167" customFormat="1" ht="16" x14ac:dyDescent="0.2">
      <c r="B359" s="166" t="s">
        <v>574</v>
      </c>
      <c r="H359" s="168"/>
      <c r="J359" s="169"/>
      <c r="K359"/>
      <c r="O359" s="170"/>
      <c r="P359" s="170"/>
    </row>
    <row r="360" spans="1:16" s="167" customFormat="1" ht="16" x14ac:dyDescent="0.2">
      <c r="B360" s="166" t="s">
        <v>575</v>
      </c>
      <c r="H360" s="168"/>
      <c r="J360" s="169"/>
      <c r="K360"/>
      <c r="O360" s="170"/>
      <c r="P360" s="170"/>
    </row>
    <row r="361" spans="1:16" s="167" customFormat="1" ht="16" x14ac:dyDescent="0.2">
      <c r="B361" s="166" t="s">
        <v>576</v>
      </c>
      <c r="H361" s="168"/>
      <c r="J361" s="169"/>
      <c r="K361"/>
      <c r="O361" s="170"/>
      <c r="P361" s="170"/>
    </row>
    <row r="362" spans="1:16" s="167" customFormat="1" ht="16" x14ac:dyDescent="0.2">
      <c r="B362" s="166" t="s">
        <v>577</v>
      </c>
      <c r="H362" s="168"/>
      <c r="J362" s="169"/>
      <c r="K362"/>
      <c r="O362" s="170"/>
      <c r="P362" s="170"/>
    </row>
    <row r="363" spans="1:16" s="167" customFormat="1" ht="16" x14ac:dyDescent="0.2">
      <c r="B363" s="166" t="s">
        <v>578</v>
      </c>
      <c r="H363" s="168"/>
      <c r="J363" s="169"/>
      <c r="K363"/>
      <c r="O363" s="170"/>
      <c r="P363" s="170"/>
    </row>
    <row r="364" spans="1:16" s="167" customFormat="1" ht="16" x14ac:dyDescent="0.2">
      <c r="B364" s="166" t="s">
        <v>579</v>
      </c>
      <c r="H364" s="168"/>
      <c r="J364" s="169"/>
      <c r="K364"/>
      <c r="O364" s="170"/>
      <c r="P364" s="170"/>
    </row>
    <row r="365" spans="1:16" s="167" customFormat="1" ht="16" x14ac:dyDescent="0.2">
      <c r="B365" s="166" t="s">
        <v>580</v>
      </c>
      <c r="H365" s="168"/>
      <c r="J365" s="169"/>
      <c r="K365"/>
      <c r="O365" s="170"/>
      <c r="P365" s="170"/>
    </row>
    <row r="366" spans="1:16" s="167" customFormat="1" ht="16" x14ac:dyDescent="0.2">
      <c r="B366" s="166" t="s">
        <v>581</v>
      </c>
      <c r="H366" s="168"/>
      <c r="J366" s="169"/>
      <c r="K366"/>
      <c r="O366" s="170"/>
      <c r="P366" s="170"/>
    </row>
    <row r="367" spans="1:16" s="167" customFormat="1" x14ac:dyDescent="0.25">
      <c r="H367" s="168"/>
      <c r="J367" s="169"/>
      <c r="K367"/>
      <c r="O367" s="170"/>
      <c r="P367" s="171"/>
    </row>
    <row r="368" spans="1:16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</sheetData>
  <sheetProtection selectLockedCells="1"/>
  <mergeCells count="59">
    <mergeCell ref="B329:D329"/>
    <mergeCell ref="B330:D330"/>
    <mergeCell ref="B331:D331"/>
    <mergeCell ref="B332:D332"/>
    <mergeCell ref="B323:D323"/>
    <mergeCell ref="B324:D324"/>
    <mergeCell ref="B325:D325"/>
    <mergeCell ref="B326:D326"/>
    <mergeCell ref="B327:D327"/>
    <mergeCell ref="B328:D328"/>
    <mergeCell ref="B317:D317"/>
    <mergeCell ref="B318:D318"/>
    <mergeCell ref="B319:D319"/>
    <mergeCell ref="B320:D320"/>
    <mergeCell ref="B321:D321"/>
    <mergeCell ref="B322:D322"/>
    <mergeCell ref="B311:D311"/>
    <mergeCell ref="B312:D312"/>
    <mergeCell ref="B313:D313"/>
    <mergeCell ref="B314:D314"/>
    <mergeCell ref="B315:D315"/>
    <mergeCell ref="B316:D316"/>
    <mergeCell ref="B305:D305"/>
    <mergeCell ref="B306:D306"/>
    <mergeCell ref="B307:D307"/>
    <mergeCell ref="B308:D308"/>
    <mergeCell ref="B309:D309"/>
    <mergeCell ref="B310:D310"/>
    <mergeCell ref="B299:D299"/>
    <mergeCell ref="B300:D300"/>
    <mergeCell ref="B301:D301"/>
    <mergeCell ref="B302:D302"/>
    <mergeCell ref="B303:D303"/>
    <mergeCell ref="B304:D304"/>
    <mergeCell ref="B102:E102"/>
    <mergeCell ref="B108:G108"/>
    <mergeCell ref="B136:F136"/>
    <mergeCell ref="B143:E143"/>
    <mergeCell ref="B144:I144"/>
    <mergeCell ref="F145:G145"/>
    <mergeCell ref="B16:E16"/>
    <mergeCell ref="B27:D27"/>
    <mergeCell ref="B53:D53"/>
    <mergeCell ref="B60:D60"/>
    <mergeCell ref="B67:D67"/>
    <mergeCell ref="B98:E98"/>
    <mergeCell ref="B7:C7"/>
    <mergeCell ref="B8:C8"/>
    <mergeCell ref="B9:C9"/>
    <mergeCell ref="B12:E12"/>
    <mergeCell ref="G12:H12"/>
    <mergeCell ref="B13:E13"/>
    <mergeCell ref="G13:H13"/>
    <mergeCell ref="A1:G1"/>
    <mergeCell ref="A2:G2"/>
    <mergeCell ref="A3:G3"/>
    <mergeCell ref="B5:C5"/>
    <mergeCell ref="E5:G5"/>
    <mergeCell ref="B6:C6"/>
  </mergeCells>
  <conditionalFormatting sqref="D147:D220 D222:D295 H145:H295 I299:I333 J145:J298 L296:L298 N145:N295 P296:P298">
    <cfRule type="cellIs" dxfId="6" priority="1" stopIfTrue="1" operator="equal">
      <formula>"N"</formula>
    </cfRule>
    <cfRule type="cellIs" dxfId="5" priority="2" stopIfTrue="1" operator="equal">
      <formula>"Y"</formula>
    </cfRule>
    <cfRule type="cellIs" dxfId="4" priority="3" stopIfTrue="1" operator="equal">
      <formula>"X"</formula>
    </cfRule>
  </conditionalFormatting>
  <conditionalFormatting sqref="D145:D146 D221 E143:G143 E145:E357 F296:F357 G299:G305">
    <cfRule type="cellIs" dxfId="3" priority="4" stopIfTrue="1" operator="equal">
      <formula>"X"</formula>
    </cfRule>
    <cfRule type="cellIs" dxfId="2" priority="5" stopIfTrue="1" operator="greaterThan">
      <formula>"X"</formula>
    </cfRule>
  </conditionalFormatting>
  <conditionalFormatting sqref="I140">
    <cfRule type="expression" dxfId="1" priority="6" stopIfTrue="1">
      <formula>NOT(ISERROR(SEARCH("Y",I140)))</formula>
    </cfRule>
    <cfRule type="expression" dxfId="0" priority="7" stopIfTrue="1">
      <formula>NOT(ISERROR(SEARCH("X",I140)))</formula>
    </cfRule>
  </conditionalFormatting>
  <dataValidations count="9">
    <dataValidation type="whole" allowBlank="1" showErrorMessage="1" errorTitle="Alert" error="Please enter numeric value, value should be between 0 to 9999999." sqref="G15:G18 G20:G22 G24 G26:G27 G31:G32 G34:G37 G39:G41 G44:G46 G48:G49 G51:G53 G55:G56 G59:G65 G68:G69 G72:G73 G76:G77 G81:G97 G99:G102 G104:G106 G109:G114 G116:G120 G122:G124 G127:G129 G131:G133 G136 G138 G141:G142">
      <formula1>0</formula1>
      <formula2>9999999</formula2>
    </dataValidation>
    <dataValidation type="whole" allowBlank="1" showErrorMessage="1" sqref="E146:E295 F296:F298">
      <formula1>1</formula1>
      <formula2>150</formula2>
    </dataValidation>
    <dataValidation type="list" allowBlank="1" showErrorMessage="1" sqref="G296:I298">
      <formula1>$B$208:$B$220</formula1>
      <formula2>0</formula2>
    </dataValidation>
    <dataValidation type="list" allowBlank="1" showErrorMessage="1" sqref="E296:E298">
      <formula1>"-Select-,Years,Months,Weeks,Hrs"</formula1>
      <formula2>0</formula2>
    </dataValidation>
    <dataValidation type="list" allowBlank="1" showErrorMessage="1" sqref="D296:D298">
      <formula1>"-Select-,Male,Female"</formula1>
      <formula2>0</formula2>
    </dataValidation>
    <dataValidation type="list" allowBlank="1" showErrorMessage="1" sqref="C146:C295">
      <formula1>"Select,Male,Female"</formula1>
      <formula2>0</formula2>
    </dataValidation>
    <dataValidation type="list" allowBlank="1" showErrorMessage="1" sqref="D146:D295">
      <formula1>"Select,Years,Months,Weeks,Hrs,Days"</formula1>
      <formula2>0</formula2>
    </dataValidation>
    <dataValidation type="list" allowBlank="1" showErrorMessage="1" sqref="F146:F295">
      <formula1>$B$337:$B$366</formula1>
      <formula2>0</formula2>
    </dataValidation>
    <dataValidation operator="notBetween" showErrorMessage="1" sqref="G33">
      <formula1>0</formula1>
      <formula2>0</formula2>
    </dataValidation>
  </dataValidations>
  <printOptions horizontalCentered="1"/>
  <pageMargins left="0.78749999999999998" right="0.39374999999999999" top="0.78749999999999998" bottom="0.78749999999999998" header="0.47222222222222221" footer="0.47222222222222221"/>
  <pageSetup paperSize="9" scale="65" firstPageNumber="0" orientation="portrait" horizontalDpi="300" verticalDpi="300"/>
  <headerFooter>
    <oddHeader>&amp;R&amp;"-,Bold"&amp;14&amp;UNRHM/HSC/3/M</oddHeader>
    <oddFooter>&amp;LPrinted as on 10/09/2008&amp;R&amp;"-,Bold"&amp;14Monthly - H Subcenter_x000D_&amp;P of &amp;N</oddFooter>
  </headerFooter>
  <rowBreaks count="3" manualBreakCount="3">
    <brk id="35" max="16383" man="1"/>
    <brk id="70" max="16383" man="1"/>
    <brk id="111" max="16383" man="1"/>
  </rowBreak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Group Box 16">
              <controlPr defaultSize="0" autoFill="0" autoLine="0" autoPict="0">
                <anchor moveWithCells="1" sizeWithCells="1">
                  <from>
                    <xdr:col>1</xdr:col>
                    <xdr:colOff>12700</xdr:colOff>
                    <xdr:row>9</xdr:row>
                    <xdr:rowOff>12700</xdr:rowOff>
                  </from>
                  <to>
                    <xdr:col>2</xdr:col>
                    <xdr:colOff>0</xdr:colOff>
                    <xdr:row>10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6" r:id="rId4" name="Option Button 17">
              <controlPr defaultSize="0" autoFill="0" autoLine="0" autoPict="0">
                <anchor moveWithCells="1" sizeWithCells="1">
                  <from>
                    <xdr:col>1</xdr:col>
                    <xdr:colOff>1193800</xdr:colOff>
                    <xdr:row>9</xdr:row>
                    <xdr:rowOff>190500</xdr:rowOff>
                  </from>
                  <to>
                    <xdr:col>1</xdr:col>
                    <xdr:colOff>2476500</xdr:colOff>
                    <xdr:row>9</xdr:row>
                    <xdr:rowOff>406400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7" r:id="rId5" name="Option Button 18">
              <controlPr defaultSize="0" autoFill="0" autoLine="0" autoPict="0" altText=" ">
                <anchor moveWithCells="1" sizeWithCells="1">
                  <from>
                    <xdr:col>1</xdr:col>
                    <xdr:colOff>3111500</xdr:colOff>
                    <xdr:row>9</xdr:row>
                    <xdr:rowOff>190500</xdr:rowOff>
                  </from>
                  <to>
                    <xdr:col>1</xdr:col>
                    <xdr:colOff>3759200</xdr:colOff>
                    <xdr:row>9</xdr:row>
                    <xdr:rowOff>406400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8" r:id="rId6" name="Group Box 19">
              <controlPr defaultSize="0" autoFill="0" autoLine="0" autoPict="0">
                <anchor moveWithCells="1" sizeWithCells="1">
                  <from>
                    <xdr:col>1</xdr:col>
                    <xdr:colOff>12700</xdr:colOff>
                    <xdr:row>9</xdr:row>
                    <xdr:rowOff>12700</xdr:rowOff>
                  </from>
                  <to>
                    <xdr:col>2</xdr:col>
                    <xdr:colOff>0</xdr:colOff>
                    <xdr:row>10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9" r:id="rId7" name="Group Box 20">
              <controlPr defaultSize="0" autoFill="0" autoLine="0" autoPict="0">
                <anchor moveWithCells="1" sizeWithCells="1">
                  <from>
                    <xdr:col>1</xdr:col>
                    <xdr:colOff>12700</xdr:colOff>
                    <xdr:row>10</xdr:row>
                    <xdr:rowOff>12700</xdr:rowOff>
                  </from>
                  <to>
                    <xdr:col>2</xdr:col>
                    <xdr:colOff>0</xdr:colOff>
                    <xdr:row>11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0" r:id="rId8" name="Option Button 21">
              <controlPr defaultSize="0" autoFill="0" autoLine="0" autoPict="0">
                <anchor moveWithCells="1" sizeWithCells="1">
                  <from>
                    <xdr:col>1</xdr:col>
                    <xdr:colOff>1193800</xdr:colOff>
                    <xdr:row>10</xdr:row>
                    <xdr:rowOff>190500</xdr:rowOff>
                  </from>
                  <to>
                    <xdr:col>1</xdr:col>
                    <xdr:colOff>2476500</xdr:colOff>
                    <xdr:row>10</xdr:row>
                    <xdr:rowOff>406400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31" r:id="rId9" name="Option Button 22">
              <controlPr defaultSize="0" autoFill="0" autoLine="0" autoPict="0" altText=" ">
                <anchor moveWithCells="1" sizeWithCells="1">
                  <from>
                    <xdr:col>1</xdr:col>
                    <xdr:colOff>3136900</xdr:colOff>
                    <xdr:row>10</xdr:row>
                    <xdr:rowOff>215900</xdr:rowOff>
                  </from>
                  <to>
                    <xdr:col>1</xdr:col>
                    <xdr:colOff>3784600</xdr:colOff>
                    <xdr:row>10</xdr:row>
                    <xdr:rowOff>444500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F9EE99EEB5DD4DB7B2D34C73322117" ma:contentTypeVersion="15" ma:contentTypeDescription="Create a new document." ma:contentTypeScope="" ma:versionID="29d558d07a65408b5e9d005682a82a57">
  <xsd:schema xmlns:xsd="http://www.w3.org/2001/XMLSchema" xmlns:xs="http://www.w3.org/2001/XMLSchema" xmlns:p="http://schemas.microsoft.com/office/2006/metadata/properties" xmlns:ns1="cafecab3-fc2a-4769-8077-57bc8d2fbe62" xmlns:ns3="9fda8b42-67a8-44a5-9df5-b22c0714f28c" targetNamespace="http://schemas.microsoft.com/office/2006/metadata/properties" ma:root="true" ma:fieldsID="5f774e59456a4be8c3bca8321ed7f8f2" ns1:_="" ns3:_="">
    <xsd:import namespace="cafecab3-fc2a-4769-8077-57bc8d2fbe62"/>
    <xsd:import namespace="9fda8b42-67a8-44a5-9df5-b22c0714f28c"/>
    <xsd:element name="properties">
      <xsd:complexType>
        <xsd:sequence>
          <xsd:element name="documentManagement">
            <xsd:complexType>
              <xsd:all>
                <xsd:element ref="ns1:S.No." minOccurs="0"/>
                <xsd:element ref="ns3:Form_x0020_No_x002e_" minOccurs="0"/>
                <xsd:element ref="ns3:Periodicity" minOccurs="0"/>
                <xsd:element ref="ns3:Submission_x0020_Date" minOccurs="0"/>
                <xsd:element ref="ns3:Last_x0020_Update_x0020_Date" minOccurs="0"/>
                <xsd:element ref="ns1:Document_x0020_Category" minOccurs="0"/>
                <xsd:element ref="ns3:Version_x0020_No_x002e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ecab3-fc2a-4769-8077-57bc8d2fbe62" elementFormDefault="qualified">
    <xsd:import namespace="http://schemas.microsoft.com/office/2006/documentManagement/types"/>
    <xsd:import namespace="http://schemas.microsoft.com/office/infopath/2007/PartnerControls"/>
    <xsd:element name="S.No." ma:index="0" nillable="true" ma:displayName="S.No." ma:decimals="0" ma:hidden="true" ma:internalName="S_x002e_No_x002e_" ma:readOnly="false" ma:percentage="FALSE">
      <xsd:simpleType>
        <xsd:restriction base="dms:Number"/>
      </xsd:simpleType>
    </xsd:element>
    <xsd:element name="Document_x0020_Category" ma:index="7" nillable="true" ma:displayName="Document Category" ma:list="{8d94a9a6-c3a0-4eb0-80a3-663de0b8db6c}" ma:internalName="Document_x0020_Category" ma:showField="Category_x0020_Name" ma:web="cafecab3-fc2a-4769-8077-57bc8d2fbe62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a8b42-67a8-44a5-9df5-b22c0714f28c" elementFormDefault="qualified">
    <xsd:import namespace="http://schemas.microsoft.com/office/2006/documentManagement/types"/>
    <xsd:import namespace="http://schemas.microsoft.com/office/infopath/2007/PartnerControls"/>
    <xsd:element name="Form_x0020_No_x002e_" ma:index="3" nillable="true" ma:displayName="Form No." ma:internalName="Form_x0020_No_x002e_">
      <xsd:simpleType>
        <xsd:restriction base="dms:Text">
          <xsd:maxLength value="255"/>
        </xsd:restriction>
      </xsd:simpleType>
    </xsd:element>
    <xsd:element name="Periodicity" ma:index="4" nillable="true" ma:displayName="Periodicity" ma:default="Annual" ma:format="Dropdown" ma:internalName="Periodicity">
      <xsd:simpleType>
        <xsd:restriction base="dms:Choice">
          <xsd:enumeration value="Annual"/>
          <xsd:enumeration value="Quarterly"/>
          <xsd:enumeration value="Monthly"/>
        </xsd:restriction>
      </xsd:simpleType>
    </xsd:element>
    <xsd:element name="Submission_x0020_Date" ma:index="5" nillable="true" ma:displayName="Submission Date" ma:internalName="Submission_x0020_Date">
      <xsd:simpleType>
        <xsd:restriction base="dms:Text">
          <xsd:maxLength value="255"/>
        </xsd:restriction>
      </xsd:simpleType>
    </xsd:element>
    <xsd:element name="Last_x0020_Update_x0020_Date" ma:index="6" nillable="true" ma:displayName="Last Update Date" ma:format="DateOnly" ma:internalName="Last_x0020_Update_x0020_Date">
      <xsd:simpleType>
        <xsd:restriction base="dms:DateTime"/>
      </xsd:simpleType>
    </xsd:element>
    <xsd:element name="Version_x0020_No_x002e_" ma:index="14" nillable="true" ma:displayName="Version No." ma:description="Version No." ma:internalName="Version_x0020_No_x002e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2D33636F-443F-4D6D-A019-603A0648A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fecab3-fc2a-4769-8077-57bc8d2fbe62"/>
    <ds:schemaRef ds:uri="9fda8b42-67a8-44a5-9df5-b22c0714f2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78DEF0-ED89-4506-94AC-0B638FFA28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3798FF-664E-474D-8CA0-37685D9D005F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format for SC's and equivalent facilities</dc:title>
  <dc:creator>Ashish Kumar Sharma</dc:creator>
  <cp:lastModifiedBy>Cao Van Nhan</cp:lastModifiedBy>
  <dcterms:created xsi:type="dcterms:W3CDTF">2016-03-09T07:29:04Z</dcterms:created>
  <dcterms:modified xsi:type="dcterms:W3CDTF">2016-03-09T07:29:04Z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rm No.">
    <vt:lpwstr>NRHM/HSC/3/M</vt:lpwstr>
  </property>
  <property fmtid="{D5CDD505-2E9C-101B-9397-08002B2CF9AE}" pid="3" name="Last Update Date">
    <vt:lpwstr>2013-11-22T00:00:00Z</vt:lpwstr>
  </property>
  <property fmtid="{D5CDD505-2E9C-101B-9397-08002B2CF9AE}" pid="4" name="Submission Date">
    <vt:lpwstr>5th of following Month </vt:lpwstr>
  </property>
  <property fmtid="{D5CDD505-2E9C-101B-9397-08002B2CF9AE}" pid="5" name="Periodicity">
    <vt:lpwstr>Monthly</vt:lpwstr>
  </property>
  <property fmtid="{D5CDD505-2E9C-101B-9397-08002B2CF9AE}" pid="6" name="Version No.">
    <vt:lpwstr>2.0</vt:lpwstr>
  </property>
  <property fmtid="{D5CDD505-2E9C-101B-9397-08002B2CF9AE}" pid="7" name="Document Category">
    <vt:lpwstr/>
  </property>
  <property fmtid="{D5CDD505-2E9C-101B-9397-08002B2CF9AE}" pid="8" name="S.No.">
    <vt:lpwstr/>
  </property>
</Properties>
</file>