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15600" windowHeight="9795"/>
  </bookViews>
  <sheets>
    <sheet name="TONG HOP" sheetId="1" r:id="rId1"/>
    <sheet name="BĐS ĐIỆN LỰC MT" sheetId="2" r:id="rId2"/>
    <sheet name="EFI" sheetId="3" r:id="rId3"/>
    <sheet name="SG BUS" sheetId="4" r:id="rId4"/>
    <sheet name="CANG DN" sheetId="5" r:id="rId5"/>
    <sheet name="VLXD" sheetId="6" r:id="rId6"/>
  </sheets>
  <calcPr calcId="144525"/>
</workbook>
</file>

<file path=xl/calcChain.xml><?xml version="1.0" encoding="utf-8"?>
<calcChain xmlns="http://schemas.openxmlformats.org/spreadsheetml/2006/main">
  <c r="C11" i="4" l="1"/>
  <c r="D10" i="2"/>
  <c r="E10" i="2"/>
  <c r="C10" i="2"/>
  <c r="C24" i="2" l="1"/>
  <c r="D11" i="3"/>
  <c r="D11" i="6"/>
  <c r="E11" i="6"/>
  <c r="C11" i="6"/>
  <c r="S33" i="1"/>
  <c r="E11" i="5"/>
  <c r="K40" i="1"/>
  <c r="K32" i="1"/>
  <c r="U39" i="1"/>
  <c r="H40" i="1"/>
  <c r="H41" i="1"/>
  <c r="N39" i="1"/>
  <c r="D13" i="2"/>
  <c r="E13" i="2"/>
  <c r="D16" i="2"/>
  <c r="E16" i="2"/>
  <c r="C16" i="2"/>
  <c r="C14" i="3"/>
  <c r="D13" i="4"/>
  <c r="D15" i="2"/>
  <c r="E15" i="2"/>
  <c r="C15" i="2"/>
  <c r="D14" i="2"/>
  <c r="E14" i="2"/>
  <c r="C14" i="2"/>
  <c r="D39" i="6"/>
  <c r="E33" i="6"/>
  <c r="E31" i="6"/>
  <c r="E29" i="6"/>
  <c r="E25" i="6"/>
  <c r="E23" i="6"/>
  <c r="E21" i="6"/>
  <c r="E19" i="6"/>
  <c r="E14" i="6"/>
  <c r="D14" i="6"/>
  <c r="C14" i="6"/>
  <c r="E13" i="6"/>
  <c r="D13" i="6"/>
  <c r="C13" i="6"/>
  <c r="H39" i="1" l="1"/>
  <c r="C13" i="2"/>
  <c r="C38" i="2"/>
  <c r="C30" i="2" s="1"/>
  <c r="D45" i="5"/>
  <c r="C33" i="5"/>
  <c r="C26" i="5"/>
  <c r="C20" i="5"/>
  <c r="C18" i="5" s="1"/>
  <c r="C14" i="5"/>
  <c r="C13" i="5"/>
  <c r="D54" i="4"/>
  <c r="C26" i="4"/>
  <c r="C18" i="4"/>
  <c r="D14" i="4"/>
  <c r="D11" i="4"/>
  <c r="D4" i="4"/>
  <c r="C4" i="4"/>
  <c r="C26" i="3"/>
  <c r="C18" i="3"/>
  <c r="C13" i="3"/>
  <c r="E11" i="3"/>
  <c r="U32" i="1" l="1"/>
  <c r="O16" i="1"/>
  <c r="N16" i="1"/>
  <c r="O20" i="1"/>
  <c r="N20" i="1"/>
  <c r="R17" i="1"/>
  <c r="R43" i="1" s="1"/>
  <c r="R32" i="1"/>
  <c r="R33" i="1"/>
  <c r="R34" i="1"/>
  <c r="R36" i="1"/>
  <c r="R37" i="1"/>
  <c r="R39" i="1"/>
  <c r="R40" i="1"/>
  <c r="R41" i="1"/>
  <c r="Q44" i="1"/>
  <c r="P43" i="1"/>
  <c r="Q41" i="1"/>
  <c r="P41" i="1"/>
  <c r="Q40" i="1"/>
  <c r="P40" i="1"/>
  <c r="Q39" i="1"/>
  <c r="P39" i="1"/>
  <c r="Q37" i="1"/>
  <c r="P37" i="1"/>
  <c r="Q36" i="1"/>
  <c r="P36" i="1"/>
  <c r="Q34" i="1"/>
  <c r="P34" i="1"/>
  <c r="Q33" i="1"/>
  <c r="P33" i="1"/>
  <c r="Q32" i="1"/>
  <c r="P32" i="1"/>
  <c r="Q43" i="1"/>
  <c r="P44" i="1"/>
  <c r="L32" i="1"/>
  <c r="K34" i="1"/>
  <c r="N43" i="1"/>
  <c r="O44" i="1"/>
  <c r="S17" i="1"/>
  <c r="S44" i="1" s="1"/>
  <c r="T17" i="1"/>
  <c r="T44" i="1" s="1"/>
  <c r="U17" i="1"/>
  <c r="U43" i="1" s="1"/>
  <c r="L17" i="1"/>
  <c r="L43" i="1" s="1"/>
  <c r="M17" i="1"/>
  <c r="M44" i="1" s="1"/>
  <c r="K17" i="1"/>
  <c r="K41" i="1"/>
  <c r="L41" i="1"/>
  <c r="M41" i="1"/>
  <c r="S41" i="1"/>
  <c r="T41" i="1"/>
  <c r="U41" i="1"/>
  <c r="L40" i="1"/>
  <c r="M40" i="1"/>
  <c r="N40" i="1"/>
  <c r="O40" i="1"/>
  <c r="S40" i="1"/>
  <c r="T40" i="1"/>
  <c r="U40" i="1"/>
  <c r="K39" i="1"/>
  <c r="L39" i="1"/>
  <c r="M39" i="1"/>
  <c r="O39" i="1"/>
  <c r="S39" i="1"/>
  <c r="T39" i="1"/>
  <c r="K37" i="1"/>
  <c r="L37" i="1"/>
  <c r="M37" i="1"/>
  <c r="S37" i="1"/>
  <c r="T37" i="1"/>
  <c r="U37" i="1"/>
  <c r="K36" i="1"/>
  <c r="L36" i="1"/>
  <c r="M36" i="1"/>
  <c r="N36" i="1"/>
  <c r="O36" i="1"/>
  <c r="S36" i="1"/>
  <c r="T36" i="1"/>
  <c r="U36" i="1"/>
  <c r="L34" i="1"/>
  <c r="M34" i="1"/>
  <c r="N34" i="1"/>
  <c r="O34" i="1"/>
  <c r="S34" i="1"/>
  <c r="T34" i="1"/>
  <c r="U34" i="1"/>
  <c r="K33" i="1"/>
  <c r="L33" i="1"/>
  <c r="M33" i="1"/>
  <c r="N33" i="1"/>
  <c r="O33" i="1"/>
  <c r="T33" i="1"/>
  <c r="U33" i="1"/>
  <c r="M32" i="1"/>
  <c r="N32" i="1"/>
  <c r="O32" i="1"/>
  <c r="S32" i="1"/>
  <c r="T32" i="1"/>
  <c r="J41" i="1"/>
  <c r="J40" i="1"/>
  <c r="J39" i="1"/>
  <c r="J37" i="1"/>
  <c r="J36" i="1"/>
  <c r="J34" i="1"/>
  <c r="J33" i="1"/>
  <c r="J32" i="1"/>
  <c r="I17" i="1"/>
  <c r="I44" i="1" s="1"/>
  <c r="J17" i="1"/>
  <c r="J44" i="1" s="1"/>
  <c r="H17" i="1"/>
  <c r="H44" i="1" s="1"/>
  <c r="I41" i="1"/>
  <c r="I40" i="1"/>
  <c r="I39" i="1"/>
  <c r="H32" i="1"/>
  <c r="K43" i="1" l="1"/>
  <c r="K44" i="1"/>
  <c r="R44" i="1"/>
  <c r="T43" i="1"/>
  <c r="S43" i="1"/>
  <c r="N44" i="1"/>
  <c r="J43" i="1"/>
  <c r="H43" i="1"/>
  <c r="I43" i="1"/>
  <c r="U44" i="1"/>
  <c r="O43" i="1"/>
  <c r="L44" i="1"/>
  <c r="M43" i="1"/>
  <c r="I37" i="1"/>
  <c r="H37" i="1"/>
  <c r="I36" i="1"/>
  <c r="H36" i="1"/>
  <c r="H33" i="1"/>
  <c r="H34" i="1"/>
  <c r="I33" i="1"/>
  <c r="I34" i="1"/>
  <c r="I32" i="1"/>
</calcChain>
</file>

<file path=xl/sharedStrings.xml><?xml version="1.0" encoding="utf-8"?>
<sst xmlns="http://schemas.openxmlformats.org/spreadsheetml/2006/main" count="325" uniqueCount="184">
  <si>
    <t>STT</t>
  </si>
  <si>
    <t>EVN LAND</t>
  </si>
  <si>
    <t>EFI</t>
  </si>
  <si>
    <t>SGBUS</t>
  </si>
  <si>
    <t>CẢNG ĐN</t>
  </si>
  <si>
    <t xml:space="preserve"> CHỈ TIÊU</t>
  </si>
  <si>
    <t>NDN</t>
  </si>
  <si>
    <t>Tổng tài sản</t>
  </si>
  <si>
    <t>Nợ phải trả</t>
  </si>
  <si>
    <t>I</t>
  </si>
  <si>
    <t>Tài sản ngắn hạn</t>
  </si>
  <si>
    <t>Tài sản dài hạn</t>
  </si>
  <si>
    <t>Nợ ngắn hạn</t>
  </si>
  <si>
    <t>Nợ dài hạn</t>
  </si>
  <si>
    <t>Vốn chủ sở hữu</t>
  </si>
  <si>
    <t>II</t>
  </si>
  <si>
    <t>Doanh thu</t>
  </si>
  <si>
    <t>Lợi nhuận thuần</t>
  </si>
  <si>
    <t xml:space="preserve">Lợi nhuận </t>
  </si>
  <si>
    <t xml:space="preserve">III </t>
  </si>
  <si>
    <t>Tỷ lệ thanh toán hiện hành (lần)</t>
  </si>
  <si>
    <t>Tỷ lệ thanh toán nhanh (lần)</t>
  </si>
  <si>
    <t>Hệ số nợ (NPT/VCSH)</t>
  </si>
  <si>
    <t>Hàng tồn kho</t>
  </si>
  <si>
    <t>Tài sản cố định</t>
  </si>
  <si>
    <t>Doanh thu/ Vốn lưu động (lần)</t>
  </si>
  <si>
    <t>Doanh thu/ Tổng tài sản (lần)</t>
  </si>
  <si>
    <t>Doanh thu/ Tài sản cố định (lần)</t>
  </si>
  <si>
    <t>Tổng nợ/tổng tài sản (%)</t>
  </si>
  <si>
    <t>Quý II. 2015</t>
  </si>
  <si>
    <t>Quý III.2015</t>
  </si>
  <si>
    <t>VLXD XL và KD NHÀ</t>
  </si>
  <si>
    <t>Chỉ tiêu bảng cân đối</t>
  </si>
  <si>
    <t>Tính đến 30/09/2015</t>
  </si>
  <si>
    <t>Stt</t>
  </si>
  <si>
    <t>Chỉ tiêu</t>
  </si>
  <si>
    <t>Tổng lợi nhuận TT</t>
  </si>
  <si>
    <t>Tổng lợi nhuận sau thuế</t>
  </si>
  <si>
    <t>Hệ số thanh toán hiện hành</t>
  </si>
  <si>
    <t>Hệ số nợ</t>
  </si>
  <si>
    <t>NX:</t>
  </si>
  <si>
    <t>Khả năng thanh toán của công ty cao</t>
  </si>
  <si>
    <t>Vì công ty thuộc loại hình đầu tư tài chính nên tài sản chủ yếu của công ty là các khoản đầu tư, có tính thanh khoản cao.</t>
  </si>
  <si>
    <t>Chi tiết các khoản đầu tư:</t>
  </si>
  <si>
    <t>Ngắn hạn:</t>
  </si>
  <si>
    <t>-</t>
  </si>
  <si>
    <t>Đầu tư CK</t>
  </si>
  <si>
    <t>EID</t>
  </si>
  <si>
    <t>SHS</t>
  </si>
  <si>
    <t>Các loại khác</t>
  </si>
  <si>
    <t>Dự phòng giảm giá CK</t>
  </si>
  <si>
    <t>Đầu tư giữ đến ngày đáo hạn</t>
  </si>
  <si>
    <t>(tiền gửi)</t>
  </si>
  <si>
    <t>Dài hạn</t>
  </si>
  <si>
    <t>Số lượng</t>
  </si>
  <si>
    <t>Cty CP XBGD</t>
  </si>
  <si>
    <t>35000CP</t>
  </si>
  <si>
    <t>Cty DV XBGD Gia Định</t>
  </si>
  <si>
    <t>Cty DV XBGD Hà Nội</t>
  </si>
  <si>
    <t>75000CP</t>
  </si>
  <si>
    <t>Cty CP Sách &amp; thiết bị GD Miền bắc</t>
  </si>
  <si>
    <t>250000CP</t>
  </si>
  <si>
    <t>Cty CP Tòa nhà Cavico Việt Nam</t>
  </si>
  <si>
    <t>Cty CP Bella Torta</t>
  </si>
  <si>
    <t>35425CP</t>
  </si>
  <si>
    <t>Cty CP Dịch vụ XBGD Hà Nội</t>
  </si>
  <si>
    <t>Chi tiết Tài sản Dài hạn</t>
  </si>
  <si>
    <t xml:space="preserve">- </t>
  </si>
  <si>
    <t>Phương tiện vận tải (GTCL)</t>
  </si>
  <si>
    <t>Bất động sản đầu tư</t>
  </si>
  <si>
    <t>Số 256-258 Phan châu Trinh, ĐN</t>
  </si>
  <si>
    <t>Số 02, khu tái định cư đường Nguyễn Văn Linh nối dài, ĐN</t>
  </si>
  <si>
    <t>Lô E5 khu phức hợp đô thị, thương mại dịch vụ Royal Era 1, ĐN</t>
  </si>
  <si>
    <t>ROE</t>
  </si>
  <si>
    <t>Hệ số thanh toán nhanh</t>
  </si>
  <si>
    <t>Khả năng thanh toán của công ty ở mức trung bình</t>
  </si>
  <si>
    <t>Vì Tài sản cố định của công ty lớn nên tỉ suất sinh lời thấp</t>
  </si>
  <si>
    <t>Tài sản Dài hạn</t>
  </si>
  <si>
    <t>Nhà cửa, vật kiến trúc</t>
  </si>
  <si>
    <t>Khấu hao</t>
  </si>
  <si>
    <t>Nhà 171 Điện Biên Phủ, p15, quận Bình Thạnh</t>
  </si>
  <si>
    <t>Có QSD nhà và đất lâu dài</t>
  </si>
  <si>
    <t>Nhà đất tại 39 Hải thượng lãn Ông, p10, quận 5</t>
  </si>
  <si>
    <t>Nhà nước cho thuê</t>
  </si>
  <si>
    <t>Nhà đất tại 500 Nguyễn Đình Chiểu, P4, Quận 3</t>
  </si>
  <si>
    <t>2 bãi đỗ xe DT khoảng ~ 7000m2</t>
  </si>
  <si>
    <t>Bãi đỗ xe DT ~ 30000m2 Lạc Long Quân, P5, Quận 11</t>
  </si>
  <si>
    <t>NN cho thuê đến năm 2020</t>
  </si>
  <si>
    <t>Bãi đỗ xe DT ~ 30000m2 Phạm Hồng Thái, P2, quận Tân Bình</t>
  </si>
  <si>
    <t>NN cho thuê đến 50 năm kể từ 2010</t>
  </si>
  <si>
    <t>Phương tiện vận tải</t>
  </si>
  <si>
    <t>Thiết bị quản lý</t>
  </si>
  <si>
    <t>Khác</t>
  </si>
  <si>
    <t>Lưu ý:</t>
  </si>
  <si>
    <t>Tổng giá tri thực tế tại doanh nghiệp</t>
  </si>
  <si>
    <t>Tổng giá tri thực tế phần vốn NN tại DN</t>
  </si>
  <si>
    <t>Các chỉ số tài chính khác của công ty tốt so với công ty cùng ngành khác</t>
  </si>
  <si>
    <t>Chi tiết các khoản đầu tư tài chính</t>
  </si>
  <si>
    <t>Đầu tư nắm giữ đến ngày đáo hạn</t>
  </si>
  <si>
    <t>Đầu tư  vào cty con</t>
  </si>
  <si>
    <t>Cty Logistic cảng ĐN</t>
  </si>
  <si>
    <t>Cty XD &amp; TM cảng ĐN</t>
  </si>
  <si>
    <t>Cty Tàu lai cảng ĐN</t>
  </si>
  <si>
    <t>Đầu tư liên doanh, liên kết</t>
  </si>
  <si>
    <t>Cty cảng tổng hợp dịch vụ dầu khí Sơn Trà</t>
  </si>
  <si>
    <t>Đầu tư khác</t>
  </si>
  <si>
    <t>Cty CP Vinalines logistic VN</t>
  </si>
  <si>
    <t>NH TMCP hàng hải</t>
  </si>
  <si>
    <t>Trường CĐ Nghề hàng hải Vinalines</t>
  </si>
  <si>
    <t>Dự phòng</t>
  </si>
  <si>
    <t>Chi tiết các khoản phải thu</t>
  </si>
  <si>
    <t>Phải thu khách hàng ngắn hạn</t>
  </si>
  <si>
    <t>WANHAI LINES LTD</t>
  </si>
  <si>
    <t>Cty TNHH Maersk</t>
  </si>
  <si>
    <t>Phải thu khác</t>
  </si>
  <si>
    <t>Quyền sử dụng đất</t>
  </si>
  <si>
    <t>Lưu ý: Sau khi xác định lại</t>
  </si>
  <si>
    <t>CÔNG TY BĐS ĐIỆN LỰC MIỀN TRUNG</t>
  </si>
  <si>
    <t>CHỈ TIÊU CƠ BẢN</t>
  </si>
  <si>
    <t>Hệ số nợ rất cao</t>
  </si>
  <si>
    <t xml:space="preserve">Máy móc thiết bị </t>
  </si>
  <si>
    <t>Thiết bị , dụng cụ quản lý</t>
  </si>
  <si>
    <t>Tài sản cố định vô hình</t>
  </si>
  <si>
    <t>Phần mềm vi tính</t>
  </si>
  <si>
    <t>khấu hao</t>
  </si>
  <si>
    <t>Nhãn hiệu thương mại</t>
  </si>
  <si>
    <t>Đầu tư vào công ty liên kết, liên doanh</t>
  </si>
  <si>
    <t>Công ty CP Tư vấn và ĐTXD Đà Nẵng</t>
  </si>
  <si>
    <t>Vay và nợ</t>
  </si>
  <si>
    <t>Vay và nợ ngắn hạn:</t>
  </si>
  <si>
    <t>Quyền sử dụng đất không thời hạn tại 158-Nguyễn Chí Thanh (301.8m2) =12,3 tỷ đang được thế chấp cho BIDV</t>
  </si>
  <si>
    <t>Hệ số thanh toán hiện hành (lần)</t>
  </si>
  <si>
    <t>Hệ số thanh toán nhanh (lần)</t>
  </si>
  <si>
    <t xml:space="preserve">+ Thành phẩm căn hộ Hamorny </t>
  </si>
  <si>
    <t>+ Quyền sử dụng đất</t>
  </si>
  <si>
    <t>- Lô A5 Phạm Văn Đồng, TP ĐN</t>
  </si>
  <si>
    <t>-Lô 59 Nguyễn Thị Minh Khai, TP ĐN</t>
  </si>
  <si>
    <t>Ko có số liệu</t>
  </si>
  <si>
    <t xml:space="preserve">Khả năng thanh toán của công ty cao so với công ty cùng ngành kinh doanh bất động sản </t>
  </si>
  <si>
    <t>CÔNG TY CP ĐẦU TƯ TÀI CHÍNH GIÁO DỤC</t>
  </si>
  <si>
    <t>CÔNG TY CP VẬT LIỆU XÂY DỰNG XÂY LẮP VÀ KINH DOANH NHÀ ĐÀ NẴNG</t>
  </si>
  <si>
    <t>CÔNG TY TNHH MTV XE KHÁCH SÀI GÒN</t>
  </si>
  <si>
    <t>CẢNG ĐÀ NẴNG</t>
  </si>
  <si>
    <t>Chi tiết 1 số số liệu tài chính</t>
  </si>
  <si>
    <t>(chi tiết thuyết minh tại 31/12/2014)</t>
  </si>
  <si>
    <t>+ Thành phẩm căn hộ Hamorny</t>
  </si>
  <si>
    <t>+ Các lô đất nền dự án KDC Phú Lộc An</t>
  </si>
  <si>
    <t>+ Giảm giá hàng tồn kho</t>
  </si>
  <si>
    <t>Khả năng sinh lợi + hiệu quả hoạt động thấp do các khoản đầu tư ít, bất động sản đầu tư không bán được có giá trị lớn so với tổng tài sản</t>
  </si>
  <si>
    <t xml:space="preserve">Hệ số nợ KHÁ thấp so với công ty cùng ngành bất động sản </t>
  </si>
  <si>
    <t>Doanh thu thuần:</t>
  </si>
  <si>
    <t xml:space="preserve">Chỉ tiêu tài chính cơ bản: </t>
  </si>
  <si>
    <t xml:space="preserve">Hiệu quả hoạt động: </t>
  </si>
  <si>
    <t>Tác động đòn bẩy: ( Anh thư)</t>
  </si>
  <si>
    <t>L</t>
  </si>
  <si>
    <t>Lục hồ sơ 2010 Nhà ĐN( Thu Trang) giải thích 2 khái niệm trên</t>
  </si>
  <si>
    <t>TB ngành</t>
  </si>
  <si>
    <t>Chỉ tiêu SS</t>
  </si>
  <si>
    <t>VĐL</t>
  </si>
  <si>
    <t>Tỉ lệ so với VCSH</t>
  </si>
  <si>
    <t>Nợ phải thu</t>
  </si>
  <si>
    <t>Phân tích và lập KH đề xuất tăng TTS</t>
  </si>
  <si>
    <t>Phân tích và lập KH đề xuất tăng HTKho vì sao? Giảm hàng tồn kho vì sao?</t>
  </si>
  <si>
    <t>Chỉ tiêu thu nhập: So sánh các năm và cùng ngành</t>
  </si>
  <si>
    <t>Phân tích và lập KH đề xuất tăng Dthu</t>
  </si>
  <si>
    <t>ROE (LNST/VCSH)%</t>
  </si>
  <si>
    <t>ROA (LNST/TTS)%</t>
  </si>
  <si>
    <t>Suất doanh thu (LNT/DTT)%</t>
  </si>
  <si>
    <t>Khả năng sinh lợi:</t>
  </si>
  <si>
    <t>Khả năng thanh toán (lần):</t>
  </si>
  <si>
    <t>Phân tích SS với TB ngành</t>
  </si>
  <si>
    <t>Tổng nợ phải trả/TTS</t>
  </si>
  <si>
    <t>1. Thiết lập khung đánh giá theo thang điểm 10 so với TB ngành</t>
  </si>
  <si>
    <t>2. Khả năng cải thiện hiệu quả từng mảng, đề xuất giải pháp</t>
  </si>
  <si>
    <t>Phân tích và lập KH đề xuất tăng LN</t>
  </si>
  <si>
    <t>TS ngắn hạn/ Nợ ngắn hạn</t>
  </si>
  <si>
    <t>HƯỚNG DẪN ĐỌC VÀ PHÂN TÍCH BCTC NGÀY 22.04.2016</t>
  </si>
  <si>
    <t>Phân tích</t>
  </si>
  <si>
    <t>08 (tám) Chỉ tiêu AT yêu cầu 22.04.16</t>
  </si>
  <si>
    <t>08 CHỈ TIÊU PHÂN TÍCH BÁO CÁO TÀI CHÍNH 22/4/2016</t>
  </si>
  <si>
    <t xml:space="preserve">TK 154 chi phí SX dỡ dang </t>
  </si>
  <si>
    <t>Phân tích và lập KH đề xuất trả nợ. Có BB đối chiếu công nợ 6 tháng 1 lần với các ĐVTT không?</t>
  </si>
  <si>
    <t>Điểm/ 10</t>
  </si>
  <si>
    <t>Phân tích và lập KH đề xuất thu, chú ý CP SX dỡ dang, tạm ứng và thống kê theo tuổi nợ (bội số của 6 tháng)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</si>
</sst>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0.0"/>
    <numFmt numFmtId="167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3"/>
      <color rgb="FFFF0000"/>
      <name val="Times New Roman"/>
      <family val="1"/>
    </font>
    <font>
      <sz val="12"/>
      <color rgb="FF0070C0"/>
      <name val="Times New Roman"/>
      <family val="1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Times New Roman"/>
      <family val="1"/>
    </font>
    <font>
      <b/>
      <i/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2" fillId="0" borderId="1" xfId="0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3" fontId="5" fillId="0" borderId="2" xfId="0" applyNumberFormat="1" applyFont="1" applyBorder="1"/>
    <xf numFmtId="165" fontId="5" fillId="0" borderId="2" xfId="1" applyNumberFormat="1" applyFont="1" applyBorder="1"/>
    <xf numFmtId="0" fontId="5" fillId="0" borderId="2" xfId="0" applyFont="1" applyBorder="1"/>
    <xf numFmtId="166" fontId="5" fillId="0" borderId="2" xfId="0" applyNumberFormat="1" applyFont="1" applyBorder="1"/>
    <xf numFmtId="0" fontId="1" fillId="0" borderId="2" xfId="0" applyFont="1" applyBorder="1" applyAlignment="1">
      <alignment horizontal="center"/>
    </xf>
    <xf numFmtId="3" fontId="5" fillId="0" borderId="9" xfId="0" applyNumberFormat="1" applyFont="1" applyBorder="1"/>
    <xf numFmtId="0" fontId="4" fillId="0" borderId="2" xfId="0" applyFont="1" applyBorder="1" applyAlignment="1">
      <alignment horizontal="center"/>
    </xf>
    <xf numFmtId="9" fontId="5" fillId="0" borderId="2" xfId="1" applyFont="1" applyBorder="1"/>
    <xf numFmtId="0" fontId="1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67" fontId="5" fillId="0" borderId="0" xfId="2" applyNumberFormat="1" applyFont="1"/>
    <xf numFmtId="9" fontId="5" fillId="0" borderId="0" xfId="1" applyFont="1"/>
    <xf numFmtId="1" fontId="5" fillId="0" borderId="0" xfId="0" applyNumberFormat="1" applyFont="1"/>
    <xf numFmtId="0" fontId="7" fillId="0" borderId="0" xfId="0" applyFont="1"/>
    <xf numFmtId="167" fontId="6" fillId="0" borderId="0" xfId="0" applyNumberFormat="1" applyFont="1"/>
    <xf numFmtId="0" fontId="5" fillId="0" borderId="0" xfId="0" quotePrefix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center"/>
    </xf>
    <xf numFmtId="0" fontId="5" fillId="0" borderId="3" xfId="0" applyFont="1" applyBorder="1"/>
    <xf numFmtId="165" fontId="5" fillId="0" borderId="3" xfId="1" applyNumberFormat="1" applyFont="1" applyBorder="1"/>
    <xf numFmtId="0" fontId="5" fillId="0" borderId="10" xfId="0" applyFont="1" applyBorder="1"/>
    <xf numFmtId="0" fontId="6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6" fontId="5" fillId="0" borderId="0" xfId="0" applyNumberFormat="1" applyFont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 vertical="center" wrapText="1"/>
    </xf>
    <xf numFmtId="3" fontId="5" fillId="0" borderId="11" xfId="0" applyNumberFormat="1" applyFont="1" applyBorder="1"/>
    <xf numFmtId="167" fontId="0" fillId="0" borderId="11" xfId="2" applyNumberFormat="1" applyFont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 vertical="center" wrapText="1"/>
    </xf>
    <xf numFmtId="3" fontId="5" fillId="0" borderId="10" xfId="0" applyNumberFormat="1" applyFont="1" applyBorder="1"/>
    <xf numFmtId="3" fontId="5" fillId="0" borderId="1" xfId="0" applyNumberFormat="1" applyFont="1" applyBorder="1"/>
    <xf numFmtId="0" fontId="1" fillId="0" borderId="12" xfId="0" applyFont="1" applyBorder="1" applyAlignment="1"/>
    <xf numFmtId="0" fontId="1" fillId="0" borderId="13" xfId="0" applyFont="1" applyBorder="1" applyAlignment="1"/>
    <xf numFmtId="165" fontId="5" fillId="0" borderId="14" xfId="1" applyNumberFormat="1" applyFont="1" applyBorder="1"/>
    <xf numFmtId="0" fontId="1" fillId="0" borderId="9" xfId="0" applyFont="1" applyBorder="1" applyAlignment="1"/>
    <xf numFmtId="1" fontId="5" fillId="0" borderId="2" xfId="0" applyNumberFormat="1" applyFont="1" applyBorder="1"/>
    <xf numFmtId="166" fontId="5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5" fontId="5" fillId="0" borderId="0" xfId="1" applyNumberFormat="1" applyFont="1" applyBorder="1"/>
    <xf numFmtId="3" fontId="5" fillId="0" borderId="15" xfId="0" applyNumberFormat="1" applyFont="1" applyBorder="1"/>
    <xf numFmtId="0" fontId="1" fillId="0" borderId="4" xfId="0" applyFont="1" applyBorder="1" applyAlignment="1">
      <alignment horizontal="center"/>
    </xf>
    <xf numFmtId="3" fontId="5" fillId="0" borderId="4" xfId="0" applyNumberFormat="1" applyFont="1" applyBorder="1"/>
    <xf numFmtId="167" fontId="0" fillId="0" borderId="4" xfId="2" applyNumberFormat="1" applyFont="1" applyBorder="1"/>
    <xf numFmtId="167" fontId="6" fillId="0" borderId="0" xfId="2" applyNumberFormat="1" applyFont="1"/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167" fontId="5" fillId="0" borderId="0" xfId="2" applyNumberFormat="1" applyFont="1" applyAlignment="1">
      <alignment horizontal="center"/>
    </xf>
    <xf numFmtId="167" fontId="5" fillId="0" borderId="0" xfId="2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11" fillId="0" borderId="16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1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11" fillId="0" borderId="0" xfId="0" applyFont="1"/>
    <xf numFmtId="0" fontId="13" fillId="0" borderId="2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4" fillId="0" borderId="3" xfId="0" applyFont="1" applyBorder="1"/>
    <xf numFmtId="0" fontId="15" fillId="0" borderId="0" xfId="0" applyFont="1"/>
    <xf numFmtId="0" fontId="14" fillId="0" borderId="0" xfId="0" applyFont="1"/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6" fillId="0" borderId="0" xfId="0" applyFont="1"/>
    <xf numFmtId="0" fontId="11" fillId="0" borderId="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7" fillId="0" borderId="0" xfId="0" applyFont="1"/>
    <xf numFmtId="0" fontId="13" fillId="0" borderId="4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zoomScale="89" zoomScaleNormal="89" workbookViewId="0">
      <pane xSplit="2" ySplit="10" topLeftCell="C12" activePane="bottomRight" state="frozen"/>
      <selection pane="topRight" activeCell="C1" sqref="C1"/>
      <selection pane="bottomLeft" activeCell="A5" sqref="A5"/>
      <selection pane="bottomRight" activeCell="H22" sqref="H22"/>
    </sheetView>
  </sheetViews>
  <sheetFormatPr defaultRowHeight="16.5" x14ac:dyDescent="0.25"/>
  <cols>
    <col min="1" max="1" width="9.28515625" style="1" customWidth="1"/>
    <col min="2" max="2" width="42.5703125" style="1" customWidth="1"/>
    <col min="3" max="3" width="15.7109375" style="1" customWidth="1"/>
    <col min="4" max="4" width="19" style="87" customWidth="1"/>
    <col min="5" max="6" width="9.85546875" style="97" customWidth="1"/>
    <col min="7" max="7" width="22.140625" style="1" customWidth="1"/>
    <col min="8" max="8" width="17" style="1" customWidth="1"/>
    <col min="9" max="9" width="16.5703125" style="1" bestFit="1" customWidth="1"/>
    <col min="10" max="10" width="19.140625" style="1" customWidth="1"/>
    <col min="11" max="11" width="16.5703125" style="1" bestFit="1" customWidth="1"/>
    <col min="12" max="12" width="17.7109375" style="1" customWidth="1"/>
    <col min="13" max="13" width="19.140625" style="1" customWidth="1"/>
    <col min="14" max="14" width="16.5703125" style="1" bestFit="1" customWidth="1"/>
    <col min="15" max="15" width="16.28515625" style="1" bestFit="1" customWidth="1"/>
    <col min="16" max="17" width="16.5703125" style="1" bestFit="1" customWidth="1"/>
    <col min="18" max="18" width="17.140625" style="1" customWidth="1"/>
    <col min="19" max="21" width="16.5703125" style="1" bestFit="1" customWidth="1"/>
    <col min="22" max="16384" width="9.140625" style="1"/>
  </cols>
  <sheetData>
    <row r="1" spans="1:21" x14ac:dyDescent="0.25">
      <c r="A1" s="122" t="s">
        <v>179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</row>
    <row r="2" spans="1:21" s="101" customFormat="1" ht="21" x14ac:dyDescent="0.35">
      <c r="D2" s="102" t="s">
        <v>176</v>
      </c>
    </row>
    <row r="3" spans="1:21" s="101" customFormat="1" ht="21" x14ac:dyDescent="0.35">
      <c r="D3" s="102" t="s">
        <v>172</v>
      </c>
    </row>
    <row r="4" spans="1:21" s="101" customFormat="1" ht="21" x14ac:dyDescent="0.35">
      <c r="D4" s="102" t="s">
        <v>173</v>
      </c>
    </row>
    <row r="5" spans="1:21" s="101" customFormat="1" x14ac:dyDescent="0.25">
      <c r="D5" s="96"/>
    </row>
    <row r="6" spans="1:21" s="101" customFormat="1" ht="18.75" x14ac:dyDescent="0.3">
      <c r="D6" s="96"/>
      <c r="H6" s="111" t="s">
        <v>180</v>
      </c>
    </row>
    <row r="7" spans="1:21" s="101" customFormat="1" x14ac:dyDescent="0.25"/>
    <row r="8" spans="1:21" s="4" customFormat="1" ht="41.25" customHeight="1" x14ac:dyDescent="0.25">
      <c r="A8" s="126" t="s">
        <v>0</v>
      </c>
      <c r="B8" s="125" t="s">
        <v>5</v>
      </c>
      <c r="C8" s="130" t="s">
        <v>178</v>
      </c>
      <c r="D8" s="130" t="s">
        <v>157</v>
      </c>
      <c r="E8" s="130" t="s">
        <v>156</v>
      </c>
      <c r="F8" s="130" t="s">
        <v>182</v>
      </c>
      <c r="G8" s="130" t="s">
        <v>177</v>
      </c>
      <c r="H8" s="126" t="s">
        <v>1</v>
      </c>
      <c r="I8" s="126"/>
      <c r="J8" s="126"/>
      <c r="K8" s="127" t="s">
        <v>2</v>
      </c>
      <c r="L8" s="128"/>
      <c r="M8" s="129"/>
      <c r="N8" s="123" t="s">
        <v>3</v>
      </c>
      <c r="O8" s="124"/>
      <c r="P8" s="126" t="s">
        <v>31</v>
      </c>
      <c r="Q8" s="126"/>
      <c r="R8" s="88" t="s">
        <v>4</v>
      </c>
      <c r="S8" s="126" t="s">
        <v>6</v>
      </c>
      <c r="T8" s="126"/>
      <c r="U8" s="126"/>
    </row>
    <row r="9" spans="1:21" s="4" customFormat="1" x14ac:dyDescent="0.25">
      <c r="A9" s="126"/>
      <c r="B9" s="125"/>
      <c r="C9" s="131"/>
      <c r="D9" s="131"/>
      <c r="E9" s="131"/>
      <c r="F9" s="131"/>
      <c r="G9" s="131"/>
      <c r="H9" s="5">
        <v>2013</v>
      </c>
      <c r="I9" s="5">
        <v>2014</v>
      </c>
      <c r="J9" s="8" t="s">
        <v>29</v>
      </c>
      <c r="K9" s="5">
        <v>2013</v>
      </c>
      <c r="L9" s="5">
        <v>2014</v>
      </c>
      <c r="M9" s="8" t="s">
        <v>30</v>
      </c>
      <c r="N9" s="5">
        <v>2013</v>
      </c>
      <c r="O9" s="5">
        <v>2014</v>
      </c>
      <c r="P9" s="5">
        <v>2013</v>
      </c>
      <c r="Q9" s="5">
        <v>2014</v>
      </c>
      <c r="R9" s="5">
        <v>2015</v>
      </c>
      <c r="S9" s="5">
        <v>2013</v>
      </c>
      <c r="T9" s="5">
        <v>2014</v>
      </c>
      <c r="U9" s="5">
        <v>2015</v>
      </c>
    </row>
    <row r="10" spans="1:21" s="4" customFormat="1" x14ac:dyDescent="0.25">
      <c r="A10" s="98" t="s">
        <v>9</v>
      </c>
      <c r="B10" s="99" t="s">
        <v>32</v>
      </c>
      <c r="C10" s="103"/>
      <c r="D10" s="83"/>
      <c r="E10" s="89"/>
      <c r="F10" s="8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49.5" x14ac:dyDescent="0.25">
      <c r="A11" s="77">
        <v>1</v>
      </c>
      <c r="B11" s="121" t="s">
        <v>7</v>
      </c>
      <c r="C11" s="80">
        <v>1</v>
      </c>
      <c r="D11" s="80" t="s">
        <v>159</v>
      </c>
      <c r="E11" s="69"/>
      <c r="F11" s="71"/>
      <c r="G11" s="71" t="s">
        <v>161</v>
      </c>
      <c r="H11" s="16">
        <v>238592356283</v>
      </c>
      <c r="I11" s="16">
        <v>217215049273</v>
      </c>
      <c r="J11" s="16">
        <v>221151550784</v>
      </c>
      <c r="K11" s="59">
        <v>154697948280</v>
      </c>
      <c r="L11" s="16">
        <v>153795663295</v>
      </c>
      <c r="M11" s="16">
        <v>157308259496</v>
      </c>
      <c r="N11" s="16">
        <v>415646000000</v>
      </c>
      <c r="O11" s="16">
        <v>340411000000</v>
      </c>
      <c r="P11" s="16">
        <v>137419607879</v>
      </c>
      <c r="Q11" s="16">
        <v>129626938985</v>
      </c>
      <c r="R11" s="16">
        <v>934529279281</v>
      </c>
      <c r="S11" s="16">
        <v>509250114065</v>
      </c>
      <c r="T11" s="16">
        <v>469288310837</v>
      </c>
      <c r="U11" s="16">
        <v>496016110658</v>
      </c>
    </row>
    <row r="12" spans="1:21" x14ac:dyDescent="0.25">
      <c r="A12" s="17">
        <v>1</v>
      </c>
      <c r="B12" s="72" t="s">
        <v>158</v>
      </c>
      <c r="C12" s="81"/>
      <c r="D12" s="81"/>
      <c r="E12" s="72"/>
      <c r="F12" s="72"/>
      <c r="G12" s="72"/>
      <c r="H12" s="46"/>
      <c r="I12" s="46"/>
      <c r="J12" s="46"/>
      <c r="K12" s="61"/>
      <c r="L12" s="46"/>
      <c r="M12" s="46"/>
      <c r="N12" s="46"/>
      <c r="O12" s="46"/>
      <c r="P12" s="46"/>
      <c r="Q12" s="46"/>
      <c r="R12" s="46"/>
      <c r="S12" s="46"/>
      <c r="T12" s="46"/>
      <c r="U12" s="46"/>
    </row>
    <row r="13" spans="1:21" ht="82.5" x14ac:dyDescent="0.25">
      <c r="A13" s="17">
        <v>1.1000000000000001</v>
      </c>
      <c r="B13" s="121" t="s">
        <v>23</v>
      </c>
      <c r="C13" s="81">
        <v>2</v>
      </c>
      <c r="D13" s="80" t="s">
        <v>159</v>
      </c>
      <c r="E13" s="90"/>
      <c r="F13" s="112"/>
      <c r="G13" s="108" t="s">
        <v>162</v>
      </c>
      <c r="H13" s="11">
        <v>114293183853</v>
      </c>
      <c r="I13" s="11">
        <v>73551969819</v>
      </c>
      <c r="J13" s="11">
        <v>59963709020</v>
      </c>
      <c r="K13" s="42">
        <v>0</v>
      </c>
      <c r="L13" s="11">
        <v>0</v>
      </c>
      <c r="M13" s="11">
        <v>1472530804</v>
      </c>
      <c r="N13" s="11" t="s">
        <v>137</v>
      </c>
      <c r="O13" s="11" t="s">
        <v>137</v>
      </c>
      <c r="P13" s="11">
        <v>5607305884</v>
      </c>
      <c r="Q13" s="11">
        <v>0</v>
      </c>
      <c r="R13" s="11">
        <v>6879835627</v>
      </c>
      <c r="S13" s="11">
        <v>326444635179</v>
      </c>
      <c r="T13" s="11">
        <v>181438077094</v>
      </c>
      <c r="U13" s="11">
        <v>121762905970</v>
      </c>
    </row>
    <row r="14" spans="1:21" x14ac:dyDescent="0.25">
      <c r="A14" s="17">
        <v>1.2</v>
      </c>
      <c r="B14" s="9" t="s">
        <v>10</v>
      </c>
      <c r="C14" s="105"/>
      <c r="E14" s="90"/>
      <c r="F14" s="90"/>
      <c r="G14" s="9"/>
      <c r="H14" s="11">
        <v>166483711893</v>
      </c>
      <c r="I14" s="11">
        <v>118586217926</v>
      </c>
      <c r="J14" s="11">
        <v>127828539656</v>
      </c>
      <c r="K14" s="11">
        <v>65763842262</v>
      </c>
      <c r="L14" s="11">
        <v>68637013845</v>
      </c>
      <c r="M14" s="11">
        <v>84654618396</v>
      </c>
      <c r="N14" s="11">
        <v>124887000000</v>
      </c>
      <c r="O14" s="11">
        <v>133090000000</v>
      </c>
      <c r="P14" s="11">
        <v>109505710681</v>
      </c>
      <c r="Q14" s="11">
        <v>97186388874</v>
      </c>
      <c r="R14" s="11">
        <v>448130009886</v>
      </c>
      <c r="S14" s="11">
        <v>412199266149</v>
      </c>
      <c r="T14" s="11">
        <v>270916214046</v>
      </c>
      <c r="U14" s="11">
        <v>349918956009</v>
      </c>
    </row>
    <row r="15" spans="1:21" x14ac:dyDescent="0.25">
      <c r="A15" s="17">
        <v>1.3</v>
      </c>
      <c r="B15" s="9" t="s">
        <v>24</v>
      </c>
      <c r="C15" s="106"/>
      <c r="D15" s="9"/>
      <c r="E15" s="90"/>
      <c r="F15" s="90"/>
      <c r="G15" s="9"/>
      <c r="H15" s="11">
        <v>338712168</v>
      </c>
      <c r="I15" s="11">
        <v>1779032454</v>
      </c>
      <c r="J15" s="11">
        <v>1530635118</v>
      </c>
      <c r="K15" s="11">
        <v>164988462</v>
      </c>
      <c r="L15" s="11">
        <v>85609182</v>
      </c>
      <c r="M15" s="11">
        <v>36689662</v>
      </c>
      <c r="N15" s="11" t="s">
        <v>137</v>
      </c>
      <c r="O15" s="11" t="s">
        <v>137</v>
      </c>
      <c r="P15" s="11">
        <v>32162109183</v>
      </c>
      <c r="Q15" s="11">
        <v>26473242787</v>
      </c>
      <c r="R15" s="11">
        <v>429976317441</v>
      </c>
      <c r="S15" s="11">
        <v>27588556184</v>
      </c>
      <c r="T15" s="11">
        <v>127950350890</v>
      </c>
      <c r="U15" s="11">
        <v>21712236628</v>
      </c>
    </row>
    <row r="16" spans="1:21" x14ac:dyDescent="0.25">
      <c r="A16" s="17">
        <v>1.4</v>
      </c>
      <c r="B16" s="113" t="s">
        <v>11</v>
      </c>
      <c r="C16" s="107"/>
      <c r="D16" s="113"/>
      <c r="E16" s="114"/>
      <c r="F16" s="114"/>
      <c r="G16" s="113"/>
      <c r="H16" s="11">
        <v>72108644390</v>
      </c>
      <c r="I16" s="11">
        <v>98628831347</v>
      </c>
      <c r="J16" s="11">
        <v>93323011128</v>
      </c>
      <c r="K16" s="11">
        <v>88934106018</v>
      </c>
      <c r="L16" s="11">
        <v>85158649450</v>
      </c>
      <c r="M16" s="11">
        <v>72653641100</v>
      </c>
      <c r="N16" s="11">
        <f>N11-N14</f>
        <v>290759000000</v>
      </c>
      <c r="O16" s="11">
        <f>O11-O14</f>
        <v>207321000000</v>
      </c>
      <c r="P16" s="11">
        <v>27913897198</v>
      </c>
      <c r="Q16" s="11">
        <v>32440550111</v>
      </c>
      <c r="R16" s="11">
        <v>486399269395</v>
      </c>
      <c r="S16" s="11">
        <v>97050847916</v>
      </c>
      <c r="T16" s="11">
        <v>198372096791</v>
      </c>
      <c r="U16" s="11">
        <v>146097154649</v>
      </c>
    </row>
    <row r="17" spans="1:21" ht="99" x14ac:dyDescent="0.25">
      <c r="A17" s="75">
        <v>2</v>
      </c>
      <c r="B17" s="121" t="s">
        <v>8</v>
      </c>
      <c r="C17" s="115">
        <v>3</v>
      </c>
      <c r="D17" s="115" t="s">
        <v>159</v>
      </c>
      <c r="E17" s="116"/>
      <c r="F17" s="116"/>
      <c r="G17" s="116" t="s">
        <v>181</v>
      </c>
      <c r="H17" s="11">
        <f>H19+H20</f>
        <v>9177781009</v>
      </c>
      <c r="I17" s="11">
        <f>I19+I20</f>
        <v>5540896869</v>
      </c>
      <c r="J17" s="11">
        <f>J19+J20</f>
        <v>6055710849</v>
      </c>
      <c r="K17" s="11">
        <f>K19+K20</f>
        <v>2028154520</v>
      </c>
      <c r="L17" s="11">
        <f t="shared" ref="L17:M17" si="0">L19+L20</f>
        <v>1426562853</v>
      </c>
      <c r="M17" s="11">
        <f t="shared" si="0"/>
        <v>1537954692</v>
      </c>
      <c r="N17" s="11">
        <v>233359000000</v>
      </c>
      <c r="O17" s="11">
        <v>160685000000</v>
      </c>
      <c r="P17" s="11">
        <v>107034127860</v>
      </c>
      <c r="Q17" s="11">
        <v>103579432264</v>
      </c>
      <c r="R17" s="11">
        <f>R19+R20</f>
        <v>168189073883</v>
      </c>
      <c r="S17" s="11">
        <f t="shared" ref="S17" si="1">S19+S20</f>
        <v>366466862047</v>
      </c>
      <c r="T17" s="11">
        <f t="shared" ref="T17" si="2">T19+T20</f>
        <v>243708946121</v>
      </c>
      <c r="U17" s="11">
        <f t="shared" ref="U17" si="3">U19+U20</f>
        <v>93466653277</v>
      </c>
    </row>
    <row r="18" spans="1:21" x14ac:dyDescent="0.25">
      <c r="A18" s="75"/>
      <c r="B18" s="72" t="s">
        <v>14</v>
      </c>
      <c r="C18" s="81"/>
      <c r="D18" s="72"/>
      <c r="E18" s="72"/>
      <c r="F18" s="72"/>
      <c r="G18" s="7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7">
        <v>2.1</v>
      </c>
      <c r="B19" s="9" t="s">
        <v>12</v>
      </c>
      <c r="C19" s="105"/>
      <c r="E19" s="90"/>
      <c r="F19" s="90"/>
      <c r="G19" s="9"/>
      <c r="H19" s="11">
        <v>6826633118</v>
      </c>
      <c r="I19" s="11">
        <v>5342351418</v>
      </c>
      <c r="J19" s="11">
        <v>5898587212</v>
      </c>
      <c r="K19" s="11">
        <v>1998154520</v>
      </c>
      <c r="L19" s="11">
        <v>1396562853</v>
      </c>
      <c r="M19" s="11">
        <v>1507954692</v>
      </c>
      <c r="N19" s="11">
        <v>187932000000</v>
      </c>
      <c r="O19" s="11">
        <v>139717000000</v>
      </c>
      <c r="P19" s="11">
        <v>106433607860</v>
      </c>
      <c r="Q19" s="11">
        <v>95355147493</v>
      </c>
      <c r="R19" s="11">
        <v>90628671170</v>
      </c>
      <c r="S19" s="11">
        <v>188897845454</v>
      </c>
      <c r="T19" s="11">
        <v>150370110926</v>
      </c>
      <c r="U19" s="11">
        <v>79080126791</v>
      </c>
    </row>
    <row r="20" spans="1:21" x14ac:dyDescent="0.25">
      <c r="A20" s="17">
        <v>2.2000000000000002</v>
      </c>
      <c r="B20" s="9" t="s">
        <v>13</v>
      </c>
      <c r="C20" s="106"/>
      <c r="D20" s="9"/>
      <c r="E20" s="90"/>
      <c r="F20" s="90"/>
      <c r="G20" s="9"/>
      <c r="H20" s="11">
        <v>2351147891</v>
      </c>
      <c r="I20" s="11">
        <v>198545451</v>
      </c>
      <c r="J20" s="11">
        <v>157123637</v>
      </c>
      <c r="K20" s="46">
        <v>30000000</v>
      </c>
      <c r="L20" s="11">
        <v>30000000</v>
      </c>
      <c r="M20" s="11">
        <v>30000000</v>
      </c>
      <c r="N20" s="11">
        <f>N17-N19</f>
        <v>45427000000</v>
      </c>
      <c r="O20" s="11">
        <f>O17-O19</f>
        <v>20968000000</v>
      </c>
      <c r="P20" s="11">
        <v>600520000</v>
      </c>
      <c r="Q20" s="11">
        <v>8224284771</v>
      </c>
      <c r="R20" s="11">
        <v>77560402713</v>
      </c>
      <c r="S20" s="11">
        <v>177569016593</v>
      </c>
      <c r="T20" s="11">
        <v>93338835195</v>
      </c>
      <c r="U20" s="11">
        <v>14386526486</v>
      </c>
    </row>
    <row r="21" spans="1:21" x14ac:dyDescent="0.25">
      <c r="A21" s="78">
        <v>3</v>
      </c>
      <c r="B21" s="55" t="s">
        <v>14</v>
      </c>
      <c r="C21" s="107"/>
      <c r="D21" s="55"/>
      <c r="E21" s="91"/>
      <c r="F21" s="91"/>
      <c r="G21" s="55"/>
      <c r="H21" s="42">
        <v>229414575274</v>
      </c>
      <c r="I21" s="42">
        <v>211674152404</v>
      </c>
      <c r="J21" s="42">
        <v>215095839935</v>
      </c>
      <c r="K21" s="46">
        <v>152669793760</v>
      </c>
      <c r="L21" s="43">
        <v>152369100442</v>
      </c>
      <c r="M21" s="43">
        <v>155770304804</v>
      </c>
      <c r="N21" s="42">
        <v>182287000000</v>
      </c>
      <c r="O21" s="42">
        <v>179726000000</v>
      </c>
      <c r="P21" s="42">
        <v>30385480019</v>
      </c>
      <c r="Q21" s="42">
        <v>26047506721</v>
      </c>
      <c r="R21" s="42">
        <v>766340205398</v>
      </c>
      <c r="S21" s="42">
        <v>142783252018</v>
      </c>
      <c r="T21" s="42">
        <v>225579364716</v>
      </c>
      <c r="U21" s="42">
        <v>402549457381</v>
      </c>
    </row>
    <row r="22" spans="1:21" ht="105.75" customHeight="1" x14ac:dyDescent="0.25">
      <c r="A22" s="60"/>
      <c r="B22" s="121" t="s">
        <v>160</v>
      </c>
      <c r="C22" s="115">
        <v>4</v>
      </c>
      <c r="D22" s="115" t="s">
        <v>159</v>
      </c>
      <c r="E22" s="116"/>
      <c r="F22" s="116"/>
      <c r="G22" s="116" t="s">
        <v>183</v>
      </c>
      <c r="H22" s="61"/>
      <c r="I22" s="61"/>
      <c r="J22" s="61"/>
      <c r="K22" s="61"/>
      <c r="L22" s="62"/>
      <c r="M22" s="62"/>
      <c r="N22" s="61"/>
      <c r="O22" s="61"/>
      <c r="P22" s="61"/>
      <c r="Q22" s="61"/>
      <c r="R22" s="61"/>
      <c r="S22" s="61"/>
      <c r="T22" s="61"/>
      <c r="U22" s="61"/>
    </row>
    <row r="23" spans="1:21" x14ac:dyDescent="0.25">
      <c r="A23" s="60"/>
      <c r="B23" s="71"/>
      <c r="C23" s="108"/>
      <c r="D23" s="71"/>
      <c r="E23" s="71"/>
      <c r="F23" s="71"/>
      <c r="G23" s="71"/>
      <c r="H23" s="61"/>
      <c r="I23" s="61"/>
      <c r="J23" s="61"/>
      <c r="K23" s="61"/>
      <c r="L23" s="62"/>
      <c r="M23" s="62"/>
      <c r="N23" s="61"/>
      <c r="O23" s="61"/>
      <c r="P23" s="61"/>
      <c r="Q23" s="61"/>
      <c r="R23" s="61"/>
      <c r="S23" s="61"/>
      <c r="T23" s="61"/>
      <c r="U23" s="61"/>
    </row>
    <row r="24" spans="1:21" x14ac:dyDescent="0.25">
      <c r="A24" s="60"/>
      <c r="B24" s="71"/>
      <c r="C24" s="108"/>
      <c r="D24" s="71"/>
      <c r="E24" s="71"/>
      <c r="F24" s="71"/>
      <c r="G24" s="71"/>
      <c r="H24" s="61"/>
      <c r="I24" s="61"/>
      <c r="J24" s="61"/>
      <c r="K24" s="61"/>
      <c r="L24" s="62"/>
      <c r="M24" s="62"/>
      <c r="N24" s="61"/>
      <c r="O24" s="61"/>
      <c r="P24" s="61"/>
      <c r="Q24" s="61"/>
      <c r="R24" s="61"/>
      <c r="S24" s="61"/>
      <c r="T24" s="61"/>
      <c r="U24" s="61"/>
    </row>
    <row r="25" spans="1:21" x14ac:dyDescent="0.25">
      <c r="A25" s="60"/>
      <c r="B25" s="71"/>
      <c r="C25" s="108"/>
      <c r="D25" s="71"/>
      <c r="E25" s="71"/>
      <c r="F25" s="71"/>
      <c r="G25" s="71"/>
      <c r="H25" s="61"/>
      <c r="I25" s="61"/>
      <c r="J25" s="61"/>
      <c r="K25" s="61"/>
      <c r="L25" s="62"/>
      <c r="M25" s="62"/>
      <c r="N25" s="61"/>
      <c r="O25" s="61"/>
      <c r="P25" s="61"/>
      <c r="Q25" s="61"/>
      <c r="R25" s="61"/>
      <c r="S25" s="61"/>
      <c r="T25" s="61"/>
      <c r="U25" s="61"/>
    </row>
    <row r="26" spans="1:21" s="7" customFormat="1" ht="33" x14ac:dyDescent="0.25">
      <c r="A26" s="10" t="s">
        <v>15</v>
      </c>
      <c r="B26" s="84" t="s">
        <v>163</v>
      </c>
      <c r="C26" s="94"/>
      <c r="D26" s="84"/>
      <c r="E26" s="73"/>
      <c r="F26" s="73"/>
      <c r="G26" s="73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1" ht="49.5" x14ac:dyDescent="0.25">
      <c r="A27" s="44">
        <v>1</v>
      </c>
      <c r="B27" s="121" t="s">
        <v>150</v>
      </c>
      <c r="C27" s="115">
        <v>5</v>
      </c>
      <c r="D27" s="115" t="s">
        <v>159</v>
      </c>
      <c r="E27" s="117"/>
      <c r="F27" s="117"/>
      <c r="G27" s="116" t="s">
        <v>164</v>
      </c>
      <c r="H27" s="46">
        <v>38364834455</v>
      </c>
      <c r="I27" s="46">
        <v>28026770705</v>
      </c>
      <c r="J27" s="46">
        <v>14001738476</v>
      </c>
      <c r="K27" s="46">
        <v>11919118246</v>
      </c>
      <c r="L27" s="46">
        <v>5251185980</v>
      </c>
      <c r="M27" s="46">
        <v>6223563787</v>
      </c>
      <c r="N27" s="46">
        <v>651216000000</v>
      </c>
      <c r="O27" s="46">
        <v>645237000000</v>
      </c>
      <c r="P27" s="46">
        <v>49207624843</v>
      </c>
      <c r="Q27" s="46">
        <v>100701652843</v>
      </c>
      <c r="R27" s="46">
        <v>480314410570</v>
      </c>
      <c r="S27" s="46">
        <v>132330233291</v>
      </c>
      <c r="T27" s="46">
        <v>215832807249</v>
      </c>
      <c r="U27" s="46">
        <v>230865348029</v>
      </c>
    </row>
    <row r="28" spans="1:21" x14ac:dyDescent="0.25">
      <c r="A28" s="15">
        <v>2</v>
      </c>
      <c r="B28" s="45" t="s">
        <v>18</v>
      </c>
      <c r="C28" s="81"/>
      <c r="D28" s="45"/>
      <c r="E28" s="92"/>
      <c r="F28" s="92"/>
      <c r="G28" s="45"/>
      <c r="H28" s="11">
        <v>8395341210</v>
      </c>
      <c r="I28" s="11">
        <v>209445843</v>
      </c>
      <c r="J28" s="11">
        <v>2493163854</v>
      </c>
      <c r="K28" s="11">
        <v>7214943945</v>
      </c>
      <c r="L28" s="11">
        <v>4807942517</v>
      </c>
      <c r="M28" s="11">
        <v>4357853300</v>
      </c>
      <c r="N28" s="11">
        <v>20858000000</v>
      </c>
      <c r="O28" s="11">
        <v>21352000000</v>
      </c>
      <c r="P28" s="11">
        <v>240864972</v>
      </c>
      <c r="Q28" s="11">
        <v>1663086010</v>
      </c>
      <c r="R28" s="11">
        <v>150044186867</v>
      </c>
      <c r="S28" s="11">
        <v>28042779444</v>
      </c>
      <c r="T28" s="11">
        <v>68487625435</v>
      </c>
      <c r="U28" s="11">
        <v>79274772935</v>
      </c>
    </row>
    <row r="29" spans="1:21" x14ac:dyDescent="0.25">
      <c r="A29" s="40">
        <v>3</v>
      </c>
      <c r="B29" s="41" t="s">
        <v>17</v>
      </c>
      <c r="C29" s="107"/>
      <c r="D29" s="41"/>
      <c r="E29" s="93"/>
      <c r="F29" s="93"/>
      <c r="G29" s="41"/>
      <c r="H29" s="42">
        <v>-141321270</v>
      </c>
      <c r="I29" s="42">
        <v>6442881903</v>
      </c>
      <c r="J29" s="42">
        <v>1663178756</v>
      </c>
      <c r="K29" s="42">
        <v>5866930894</v>
      </c>
      <c r="L29" s="42">
        <v>4083997533</v>
      </c>
      <c r="M29" s="42">
        <v>3578104362</v>
      </c>
      <c r="N29" s="42">
        <v>15903000000</v>
      </c>
      <c r="O29" s="42">
        <v>16557000000</v>
      </c>
      <c r="P29" s="42">
        <v>187874678</v>
      </c>
      <c r="Q29" s="42">
        <v>1297207088</v>
      </c>
      <c r="R29" s="42">
        <v>117507756773</v>
      </c>
      <c r="S29" s="42">
        <v>19170902049</v>
      </c>
      <c r="T29" s="42">
        <v>50272852923</v>
      </c>
      <c r="U29" s="42">
        <v>59625010452</v>
      </c>
    </row>
    <row r="30" spans="1:21" s="7" customFormat="1" x14ac:dyDescent="0.25">
      <c r="A30" s="10" t="s">
        <v>19</v>
      </c>
      <c r="B30" s="10" t="s">
        <v>151</v>
      </c>
      <c r="C30" s="94"/>
      <c r="D30" s="85"/>
      <c r="E30" s="94"/>
      <c r="F30" s="94"/>
      <c r="G30" s="68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25">
      <c r="A31" s="76">
        <v>1</v>
      </c>
      <c r="B31" s="72" t="s">
        <v>168</v>
      </c>
      <c r="C31" s="105"/>
      <c r="D31" s="82"/>
      <c r="E31" s="79"/>
      <c r="F31" s="79"/>
      <c r="G31" s="79"/>
      <c r="H31" s="48"/>
      <c r="I31" s="49"/>
      <c r="J31" s="49"/>
      <c r="K31" s="49"/>
      <c r="L31" s="51"/>
      <c r="M31" s="51"/>
      <c r="N31" s="51"/>
      <c r="O31" s="51"/>
      <c r="P31" s="51"/>
      <c r="Q31" s="51"/>
      <c r="R31" s="51"/>
      <c r="S31" s="51"/>
      <c r="T31" s="51"/>
      <c r="U31" s="51"/>
    </row>
    <row r="32" spans="1:21" x14ac:dyDescent="0.25">
      <c r="A32" s="17">
        <v>1.1000000000000001</v>
      </c>
      <c r="B32" s="113" t="s">
        <v>167</v>
      </c>
      <c r="C32" s="105"/>
      <c r="D32" s="82"/>
      <c r="E32" s="114"/>
      <c r="F32" s="114"/>
      <c r="G32" s="113"/>
      <c r="H32" s="12">
        <f>H29/H27</f>
        <v>-3.6836147479213724E-3</v>
      </c>
      <c r="I32" s="12">
        <f>I29/I27</f>
        <v>0.22988313462209131</v>
      </c>
      <c r="J32" s="12">
        <f>J29/J27</f>
        <v>0.11878373238086182</v>
      </c>
      <c r="K32" s="50">
        <f>K29/K27</f>
        <v>0.49222860054844364</v>
      </c>
      <c r="L32" s="12">
        <f>L29/L27</f>
        <v>0.77772860236803121</v>
      </c>
      <c r="M32" s="12">
        <f t="shared" ref="M32:T32" si="4">M29/M27</f>
        <v>0.57492852720077692</v>
      </c>
      <c r="N32" s="12">
        <f t="shared" si="4"/>
        <v>2.4420468784550748E-2</v>
      </c>
      <c r="O32" s="12">
        <f t="shared" si="4"/>
        <v>2.5660338759246601E-2</v>
      </c>
      <c r="P32" s="12">
        <f t="shared" ref="P32:Q32" si="5">P29/P27</f>
        <v>3.8179993161512244E-3</v>
      </c>
      <c r="Q32" s="12">
        <f t="shared" si="5"/>
        <v>1.288168616281229E-2</v>
      </c>
      <c r="R32" s="12">
        <f t="shared" si="4"/>
        <v>0.24464757706009879</v>
      </c>
      <c r="S32" s="12">
        <f t="shared" si="4"/>
        <v>0.14487167121395716</v>
      </c>
      <c r="T32" s="12">
        <f t="shared" si="4"/>
        <v>0.23292498283174198</v>
      </c>
      <c r="U32" s="12">
        <f>U29/U27</f>
        <v>0.25826747479015449</v>
      </c>
    </row>
    <row r="33" spans="1:21" ht="49.5" x14ac:dyDescent="0.25">
      <c r="A33" s="100">
        <v>1.3</v>
      </c>
      <c r="B33" s="121" t="s">
        <v>165</v>
      </c>
      <c r="C33" s="115">
        <v>6</v>
      </c>
      <c r="D33" s="119"/>
      <c r="E33" s="119"/>
      <c r="F33" s="119"/>
      <c r="G33" s="116" t="s">
        <v>174</v>
      </c>
      <c r="H33" s="12">
        <f t="shared" ref="H33:U33" si="6">H29/H21</f>
        <v>-6.1600824547095034E-4</v>
      </c>
      <c r="I33" s="12">
        <f t="shared" si="6"/>
        <v>3.0437735688687937E-2</v>
      </c>
      <c r="J33" s="12">
        <f t="shared" si="6"/>
        <v>7.7322683530401956E-3</v>
      </c>
      <c r="K33" s="12">
        <f t="shared" si="6"/>
        <v>3.8428891200461918E-2</v>
      </c>
      <c r="L33" s="12">
        <f t="shared" si="6"/>
        <v>2.6803318528185394E-2</v>
      </c>
      <c r="M33" s="12">
        <f t="shared" si="6"/>
        <v>2.2970388139781816E-2</v>
      </c>
      <c r="N33" s="12">
        <f t="shared" si="6"/>
        <v>8.7241547669334618E-2</v>
      </c>
      <c r="O33" s="12">
        <f t="shared" si="6"/>
        <v>9.2123565872494803E-2</v>
      </c>
      <c r="P33" s="12">
        <f t="shared" si="6"/>
        <v>6.1830413040215989E-3</v>
      </c>
      <c r="Q33" s="12">
        <f t="shared" si="6"/>
        <v>4.9801583771323751E-2</v>
      </c>
      <c r="R33" s="12">
        <f t="shared" si="6"/>
        <v>0.15333628060395468</v>
      </c>
      <c r="S33" s="12">
        <f t="shared" si="6"/>
        <v>0.13426576141145194</v>
      </c>
      <c r="T33" s="12">
        <f t="shared" si="6"/>
        <v>0.22286104487568062</v>
      </c>
      <c r="U33" s="12">
        <f t="shared" si="6"/>
        <v>0.14811847180200485</v>
      </c>
    </row>
    <row r="34" spans="1:21" x14ac:dyDescent="0.25">
      <c r="A34" s="17">
        <v>1.4</v>
      </c>
      <c r="B34" s="104" t="s">
        <v>166</v>
      </c>
      <c r="C34" s="81"/>
      <c r="D34" s="104"/>
      <c r="E34" s="118"/>
      <c r="F34" s="118"/>
      <c r="G34" s="104"/>
      <c r="H34" s="12">
        <f t="shared" ref="H34:U34" si="7">H29/H11</f>
        <v>-5.923126465643163E-4</v>
      </c>
      <c r="I34" s="12">
        <f t="shared" si="7"/>
        <v>2.9661305349531576E-2</v>
      </c>
      <c r="J34" s="12">
        <f t="shared" si="7"/>
        <v>7.5205385180610214E-3</v>
      </c>
      <c r="K34" s="12">
        <f t="shared" si="7"/>
        <v>3.7925072434580577E-2</v>
      </c>
      <c r="L34" s="12">
        <f t="shared" si="7"/>
        <v>2.6554698913495135E-2</v>
      </c>
      <c r="M34" s="12">
        <f t="shared" si="7"/>
        <v>2.2745813687494159E-2</v>
      </c>
      <c r="N34" s="12">
        <f t="shared" si="7"/>
        <v>3.8260923959330777E-2</v>
      </c>
      <c r="O34" s="12">
        <f t="shared" si="7"/>
        <v>4.8638263745883654E-2</v>
      </c>
      <c r="P34" s="12">
        <f t="shared" si="7"/>
        <v>1.3671606323125767E-3</v>
      </c>
      <c r="Q34" s="12">
        <f t="shared" si="7"/>
        <v>1.0007233821590963E-2</v>
      </c>
      <c r="R34" s="12">
        <f t="shared" si="7"/>
        <v>0.12574004836253722</v>
      </c>
      <c r="S34" s="12">
        <f t="shared" si="7"/>
        <v>3.7645356416263959E-2</v>
      </c>
      <c r="T34" s="12">
        <f t="shared" si="7"/>
        <v>0.10712573009401356</v>
      </c>
      <c r="U34" s="12">
        <f t="shared" si="7"/>
        <v>0.1202078101312138</v>
      </c>
    </row>
    <row r="35" spans="1:21" x14ac:dyDescent="0.25">
      <c r="A35" s="75">
        <v>2</v>
      </c>
      <c r="B35" s="91" t="s">
        <v>169</v>
      </c>
      <c r="C35" s="107"/>
      <c r="D35" s="91"/>
      <c r="E35" s="91"/>
      <c r="F35" s="91"/>
      <c r="G35" s="91"/>
      <c r="H35" s="13"/>
      <c r="I35" s="1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33" x14ac:dyDescent="0.25">
      <c r="A36" s="17">
        <v>2.1</v>
      </c>
      <c r="B36" s="121" t="s">
        <v>20</v>
      </c>
      <c r="C36" s="115">
        <v>7</v>
      </c>
      <c r="D36" s="110" t="s">
        <v>175</v>
      </c>
      <c r="E36" s="119"/>
      <c r="F36" s="119"/>
      <c r="G36" s="116" t="s">
        <v>170</v>
      </c>
      <c r="H36" s="14">
        <f t="shared" ref="H36:U36" si="8">H14/H19</f>
        <v>24.387382332591905</v>
      </c>
      <c r="I36" s="14">
        <f t="shared" si="8"/>
        <v>22.19738250959065</v>
      </c>
      <c r="J36" s="14">
        <f t="shared" si="8"/>
        <v>21.671043431543655</v>
      </c>
      <c r="K36" s="14">
        <f t="shared" si="8"/>
        <v>32.912290618044892</v>
      </c>
      <c r="L36" s="14">
        <f t="shared" si="8"/>
        <v>49.147099751048586</v>
      </c>
      <c r="M36" s="14">
        <f t="shared" si="8"/>
        <v>56.138701543958589</v>
      </c>
      <c r="N36" s="14">
        <f t="shared" si="8"/>
        <v>0.66453291616116472</v>
      </c>
      <c r="O36" s="14">
        <f t="shared" si="8"/>
        <v>0.95256840613525917</v>
      </c>
      <c r="P36" s="14">
        <f t="shared" si="8"/>
        <v>1.0288640297249056</v>
      </c>
      <c r="Q36" s="14">
        <f t="shared" si="8"/>
        <v>1.0192044313196038</v>
      </c>
      <c r="R36" s="14">
        <f t="shared" si="8"/>
        <v>4.9446825612769274</v>
      </c>
      <c r="S36" s="14">
        <f t="shared" si="8"/>
        <v>2.182127938824892</v>
      </c>
      <c r="T36" s="14">
        <f t="shared" si="8"/>
        <v>1.8016626600702785</v>
      </c>
      <c r="U36" s="14">
        <f t="shared" si="8"/>
        <v>4.4248658949902415</v>
      </c>
    </row>
    <row r="37" spans="1:21" x14ac:dyDescent="0.25">
      <c r="A37" s="17">
        <v>2.2000000000000002</v>
      </c>
      <c r="B37" s="104" t="s">
        <v>21</v>
      </c>
      <c r="C37" s="105"/>
      <c r="D37" s="120"/>
      <c r="E37" s="118"/>
      <c r="F37" s="118"/>
      <c r="G37" s="72"/>
      <c r="H37" s="14">
        <f t="shared" ref="H37:M37" si="9">(H14-H13)/H19</f>
        <v>7.6451344517676771</v>
      </c>
      <c r="I37" s="14">
        <f t="shared" si="9"/>
        <v>8.4296678715791664</v>
      </c>
      <c r="J37" s="14">
        <f t="shared" si="9"/>
        <v>11.505268668052713</v>
      </c>
      <c r="K37" s="14">
        <f t="shared" si="9"/>
        <v>32.912290618044892</v>
      </c>
      <c r="L37" s="14">
        <f t="shared" si="9"/>
        <v>49.147099751048586</v>
      </c>
      <c r="M37" s="14">
        <f t="shared" si="9"/>
        <v>55.162192891668127</v>
      </c>
      <c r="N37" s="53" t="s">
        <v>45</v>
      </c>
      <c r="O37" s="53" t="s">
        <v>45</v>
      </c>
      <c r="P37" s="14">
        <f t="shared" ref="P37:U37" si="10">(P14-P13)/P19</f>
        <v>0.97618042727317167</v>
      </c>
      <c r="Q37" s="14">
        <f t="shared" si="10"/>
        <v>1.0192044313196038</v>
      </c>
      <c r="R37" s="14">
        <f t="shared" si="10"/>
        <v>4.8687702088372129</v>
      </c>
      <c r="S37" s="14">
        <f t="shared" si="10"/>
        <v>0.45397357902042768</v>
      </c>
      <c r="T37" s="14">
        <f t="shared" si="10"/>
        <v>0.59505267636620884</v>
      </c>
      <c r="U37" s="14">
        <f t="shared" si="10"/>
        <v>2.8851249902771543</v>
      </c>
    </row>
    <row r="38" spans="1:21" x14ac:dyDescent="0.25">
      <c r="A38" s="74">
        <v>3</v>
      </c>
      <c r="B38" s="54" t="s">
        <v>152</v>
      </c>
      <c r="C38" s="106"/>
      <c r="D38" s="109"/>
      <c r="E38" s="70"/>
      <c r="F38" s="70"/>
      <c r="G38" s="54"/>
      <c r="H38" s="13"/>
      <c r="I38" s="1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17">
        <v>3.1</v>
      </c>
      <c r="B39" s="9" t="s">
        <v>25</v>
      </c>
      <c r="C39" s="106"/>
      <c r="D39" s="9"/>
      <c r="E39" s="90"/>
      <c r="F39" s="90"/>
      <c r="G39" s="9"/>
      <c r="H39" s="14">
        <f t="shared" ref="H39:U39" si="11">H27/(H14-H19)</f>
        <v>0.24029522993506869</v>
      </c>
      <c r="I39" s="14">
        <f t="shared" si="11"/>
        <v>0.24749040781842324</v>
      </c>
      <c r="J39" s="14">
        <f t="shared" si="11"/>
        <v>0.11483428144885663</v>
      </c>
      <c r="K39" s="14">
        <f t="shared" si="11"/>
        <v>0.1869205628930955</v>
      </c>
      <c r="L39" s="14">
        <f t="shared" si="11"/>
        <v>7.8095638897852801E-2</v>
      </c>
      <c r="M39" s="14">
        <f t="shared" si="11"/>
        <v>7.4850433075170975E-2</v>
      </c>
      <c r="N39" s="14">
        <f t="shared" si="11"/>
        <v>-10.329383773495122</v>
      </c>
      <c r="O39" s="14">
        <f t="shared" si="11"/>
        <v>-97.364870982344954</v>
      </c>
      <c r="P39" s="14">
        <f t="shared" si="11"/>
        <v>16.017570931100032</v>
      </c>
      <c r="Q39" s="14">
        <f t="shared" si="11"/>
        <v>54.990922489971844</v>
      </c>
      <c r="R39" s="14">
        <f t="shared" si="11"/>
        <v>1.3435317817133072</v>
      </c>
      <c r="S39" s="14">
        <f t="shared" si="11"/>
        <v>0.59260811184782147</v>
      </c>
      <c r="T39" s="14">
        <f t="shared" si="11"/>
        <v>1.7904586018358881</v>
      </c>
      <c r="U39" s="14">
        <f t="shared" si="11"/>
        <v>0.85240860291555509</v>
      </c>
    </row>
    <row r="40" spans="1:21" x14ac:dyDescent="0.25">
      <c r="A40" s="17">
        <v>3.2</v>
      </c>
      <c r="B40" s="9" t="s">
        <v>26</v>
      </c>
      <c r="C40" s="106"/>
      <c r="D40" s="9"/>
      <c r="E40" s="90"/>
      <c r="F40" s="90"/>
      <c r="G40" s="9"/>
      <c r="H40" s="14">
        <f t="shared" ref="H40:U40" si="12">H27/H11</f>
        <v>0.16079657811625184</v>
      </c>
      <c r="I40" s="14">
        <f t="shared" si="12"/>
        <v>0.12902775750945056</v>
      </c>
      <c r="J40" s="14">
        <f t="shared" si="12"/>
        <v>6.3312865889308539E-2</v>
      </c>
      <c r="K40" s="14">
        <f t="shared" si="12"/>
        <v>7.7047681488487813E-2</v>
      </c>
      <c r="L40" s="14">
        <f t="shared" si="12"/>
        <v>3.4143914512904994E-2</v>
      </c>
      <c r="M40" s="14">
        <f t="shared" si="12"/>
        <v>3.9562854531222193E-2</v>
      </c>
      <c r="N40" s="14">
        <f t="shared" si="12"/>
        <v>1.5667563262968969</v>
      </c>
      <c r="O40" s="14">
        <f t="shared" si="12"/>
        <v>1.8954646001451187</v>
      </c>
      <c r="P40" s="14">
        <f t="shared" si="12"/>
        <v>0.35808299559643658</v>
      </c>
      <c r="Q40" s="14">
        <f t="shared" si="12"/>
        <v>0.77685744669673074</v>
      </c>
      <c r="R40" s="14">
        <f t="shared" si="12"/>
        <v>0.51396400435900746</v>
      </c>
      <c r="S40" s="14">
        <f t="shared" si="12"/>
        <v>0.25985312449848474</v>
      </c>
      <c r="T40" s="14">
        <f t="shared" si="12"/>
        <v>0.45991515719633208</v>
      </c>
      <c r="U40" s="14">
        <f t="shared" si="12"/>
        <v>0.46543921269561384</v>
      </c>
    </row>
    <row r="41" spans="1:21" x14ac:dyDescent="0.25">
      <c r="A41" s="17">
        <v>3.3</v>
      </c>
      <c r="B41" s="9" t="s">
        <v>27</v>
      </c>
      <c r="C41" s="106"/>
      <c r="D41" s="9"/>
      <c r="E41" s="90"/>
      <c r="F41" s="90"/>
      <c r="G41" s="9"/>
      <c r="H41" s="14">
        <f t="shared" ref="H41:M41" si="13">H27/H15</f>
        <v>113.26677361942309</v>
      </c>
      <c r="I41" s="14">
        <f t="shared" si="13"/>
        <v>15.753940093663969</v>
      </c>
      <c r="J41" s="14">
        <f t="shared" si="13"/>
        <v>9.1476657704648332</v>
      </c>
      <c r="K41" s="14">
        <f t="shared" si="13"/>
        <v>72.242131974052825</v>
      </c>
      <c r="L41" s="14">
        <f t="shared" si="13"/>
        <v>61.339050991049071</v>
      </c>
      <c r="M41" s="14">
        <f t="shared" si="13"/>
        <v>169.62717691430353</v>
      </c>
      <c r="N41" s="53" t="s">
        <v>45</v>
      </c>
      <c r="O41" s="53" t="s">
        <v>45</v>
      </c>
      <c r="P41" s="14">
        <f t="shared" ref="P41:U41" si="14">P27/P15</f>
        <v>1.5299874943839127</v>
      </c>
      <c r="Q41" s="14">
        <f t="shared" si="14"/>
        <v>3.8039031958884442</v>
      </c>
      <c r="R41" s="14">
        <f t="shared" si="14"/>
        <v>1.1170717806705883</v>
      </c>
      <c r="S41" s="14">
        <f t="shared" si="14"/>
        <v>4.7965624735282448</v>
      </c>
      <c r="T41" s="14">
        <f t="shared" si="14"/>
        <v>1.6868481074706336</v>
      </c>
      <c r="U41" s="14">
        <f t="shared" si="14"/>
        <v>10.63296020508901</v>
      </c>
    </row>
    <row r="42" spans="1:21" x14ac:dyDescent="0.25">
      <c r="A42" s="75">
        <v>4</v>
      </c>
      <c r="B42" s="55" t="s">
        <v>153</v>
      </c>
      <c r="C42" s="107"/>
      <c r="D42" s="55"/>
      <c r="E42" s="91"/>
      <c r="F42" s="91"/>
      <c r="G42" s="55"/>
      <c r="H42" s="13"/>
      <c r="I42" s="1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33" x14ac:dyDescent="0.25">
      <c r="A43" s="17">
        <v>4.0999999999999996</v>
      </c>
      <c r="B43" s="121" t="s">
        <v>28</v>
      </c>
      <c r="C43" s="115">
        <v>8</v>
      </c>
      <c r="D43" s="110" t="s">
        <v>171</v>
      </c>
      <c r="E43" s="119"/>
      <c r="F43" s="119"/>
      <c r="G43" s="116" t="s">
        <v>170</v>
      </c>
      <c r="H43" s="12">
        <f>H17/H11</f>
        <v>3.8466366450206048E-2</v>
      </c>
      <c r="I43" s="18">
        <f>I17/I11</f>
        <v>2.5508807458529705E-2</v>
      </c>
      <c r="J43" s="18">
        <f>J17/J11</f>
        <v>2.7382628914570207E-2</v>
      </c>
      <c r="K43" s="18">
        <f t="shared" ref="K43:U43" si="15">K17/K11</f>
        <v>1.311041641178772E-2</v>
      </c>
      <c r="L43" s="18">
        <f t="shared" si="15"/>
        <v>9.2757027242287553E-3</v>
      </c>
      <c r="M43" s="18">
        <f t="shared" si="15"/>
        <v>9.7766938425703376E-3</v>
      </c>
      <c r="N43" s="18">
        <f t="shared" si="15"/>
        <v>0.56143689582000067</v>
      </c>
      <c r="O43" s="18">
        <f t="shared" si="15"/>
        <v>0.4720323373804019</v>
      </c>
      <c r="P43" s="18">
        <f t="shared" ref="P43:Q43" si="16">P17/P11</f>
        <v>0.77888541171100656</v>
      </c>
      <c r="Q43" s="18">
        <f t="shared" si="16"/>
        <v>0.7990579201749558</v>
      </c>
      <c r="R43" s="18">
        <f t="shared" si="15"/>
        <v>0.17997196836079854</v>
      </c>
      <c r="S43" s="18">
        <f t="shared" si="15"/>
        <v>0.71962057921154365</v>
      </c>
      <c r="T43" s="18">
        <f t="shared" si="15"/>
        <v>0.51931603769617118</v>
      </c>
      <c r="U43" s="18">
        <f t="shared" si="15"/>
        <v>0.18843471264070427</v>
      </c>
    </row>
    <row r="44" spans="1:21" x14ac:dyDescent="0.25">
      <c r="A44" s="17">
        <v>4.2</v>
      </c>
      <c r="B44" s="104" t="s">
        <v>22</v>
      </c>
      <c r="C44" s="104"/>
      <c r="D44" s="104"/>
      <c r="E44" s="118"/>
      <c r="F44" s="118"/>
      <c r="G44" s="104"/>
      <c r="H44" s="12">
        <f>H17/H21</f>
        <v>4.0005221978762988E-2</v>
      </c>
      <c r="I44" s="12">
        <f>I17/I21</f>
        <v>2.617653977149122E-2</v>
      </c>
      <c r="J44" s="12">
        <f>J17/J21</f>
        <v>2.8153547045958585E-2</v>
      </c>
      <c r="K44" s="12">
        <f>K17/K21</f>
        <v>1.3284582824473451E-2</v>
      </c>
      <c r="L44" s="12">
        <f t="shared" ref="L44:U44" si="17">L17/L21</f>
        <v>9.3625469262583697E-3</v>
      </c>
      <c r="M44" s="12">
        <f t="shared" si="17"/>
        <v>9.8732213045044197E-3</v>
      </c>
      <c r="N44" s="12">
        <f t="shared" si="17"/>
        <v>1.2801735724434546</v>
      </c>
      <c r="O44" s="12">
        <f t="shared" si="17"/>
        <v>0.89405539543527368</v>
      </c>
      <c r="P44" s="12">
        <f t="shared" ref="P44:Q44" si="18">P17/P21</f>
        <v>3.5225419441480503</v>
      </c>
      <c r="Q44" s="12">
        <f t="shared" si="18"/>
        <v>3.9765584235550757</v>
      </c>
      <c r="R44" s="12">
        <f t="shared" si="17"/>
        <v>0.21947050761306558</v>
      </c>
      <c r="S44" s="12">
        <f t="shared" si="17"/>
        <v>2.5665955696316631</v>
      </c>
      <c r="T44" s="12">
        <f t="shared" si="17"/>
        <v>1.0803689709288116</v>
      </c>
      <c r="U44" s="12">
        <f t="shared" si="17"/>
        <v>0.2321867575852595</v>
      </c>
    </row>
    <row r="45" spans="1:21" x14ac:dyDescent="0.25">
      <c r="A45" s="19"/>
      <c r="B45" s="3"/>
      <c r="C45" s="3"/>
      <c r="D45" s="86"/>
      <c r="E45" s="95"/>
      <c r="F45" s="9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5">
      <c r="E46" s="1"/>
      <c r="F46" s="1"/>
    </row>
    <row r="47" spans="1:21" x14ac:dyDescent="0.25">
      <c r="E47" s="1"/>
      <c r="F47" s="1"/>
    </row>
    <row r="48" spans="1:21" x14ac:dyDescent="0.25">
      <c r="E48" s="1"/>
      <c r="F48" s="1"/>
    </row>
    <row r="49" spans="5:6" x14ac:dyDescent="0.25">
      <c r="E49" s="1"/>
      <c r="F49" s="1"/>
    </row>
    <row r="50" spans="5:6" x14ac:dyDescent="0.25">
      <c r="E50" s="1"/>
      <c r="F50" s="1"/>
    </row>
  </sheetData>
  <mergeCells count="13">
    <mergeCell ref="A1:U1"/>
    <mergeCell ref="N8:O8"/>
    <mergeCell ref="B8:B9"/>
    <mergeCell ref="A8:A9"/>
    <mergeCell ref="S8:U8"/>
    <mergeCell ref="H8:J8"/>
    <mergeCell ref="K8:M8"/>
    <mergeCell ref="P8:Q8"/>
    <mergeCell ref="D8:D9"/>
    <mergeCell ref="E8:E9"/>
    <mergeCell ref="G8:G9"/>
    <mergeCell ref="C8:C9"/>
    <mergeCell ref="F8:F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16" workbookViewId="0">
      <selection activeCell="C32" sqref="C32"/>
    </sheetView>
  </sheetViews>
  <sheetFormatPr defaultRowHeight="15.75" x14ac:dyDescent="0.25"/>
  <cols>
    <col min="1" max="1" width="6.5703125" style="20" customWidth="1"/>
    <col min="2" max="2" width="37.5703125" style="20" customWidth="1"/>
    <col min="3" max="3" width="32.42578125" style="20" bestFit="1" customWidth="1"/>
    <col min="4" max="5" width="18.140625" style="20" bestFit="1" customWidth="1"/>
    <col min="6" max="6" width="12.28515625" style="20" customWidth="1"/>
    <col min="7" max="16384" width="9.140625" style="20"/>
  </cols>
  <sheetData>
    <row r="1" spans="1:5" s="21" customFormat="1" x14ac:dyDescent="0.25">
      <c r="A1" s="132" t="s">
        <v>117</v>
      </c>
      <c r="B1" s="132"/>
      <c r="C1" s="132"/>
      <c r="D1" s="132"/>
      <c r="E1" s="132"/>
    </row>
    <row r="2" spans="1:5" s="31" customFormat="1" x14ac:dyDescent="0.25">
      <c r="A2" s="35" t="s">
        <v>0</v>
      </c>
      <c r="B2" s="35" t="s">
        <v>118</v>
      </c>
      <c r="C2" s="35">
        <v>2013</v>
      </c>
      <c r="D2" s="35">
        <v>2014</v>
      </c>
      <c r="E2" s="35" t="s">
        <v>29</v>
      </c>
    </row>
    <row r="3" spans="1:5" x14ac:dyDescent="0.25">
      <c r="A3" s="36">
        <v>1</v>
      </c>
      <c r="B3" s="34" t="s">
        <v>7</v>
      </c>
      <c r="C3" s="16">
        <v>238592356283</v>
      </c>
      <c r="D3" s="16">
        <v>217215049273</v>
      </c>
      <c r="E3" s="16">
        <v>221151550784</v>
      </c>
    </row>
    <row r="4" spans="1:5" x14ac:dyDescent="0.25">
      <c r="A4" s="37">
        <v>2</v>
      </c>
      <c r="B4" s="13" t="s">
        <v>8</v>
      </c>
      <c r="C4" s="11">
        <v>9177781009</v>
      </c>
      <c r="D4" s="11">
        <v>5540896869</v>
      </c>
      <c r="E4" s="11">
        <v>6055710849</v>
      </c>
    </row>
    <row r="5" spans="1:5" x14ac:dyDescent="0.25">
      <c r="A5" s="37"/>
      <c r="B5" s="13" t="s">
        <v>12</v>
      </c>
      <c r="C5" s="11">
        <v>6826633118</v>
      </c>
      <c r="D5" s="11">
        <v>5342351418</v>
      </c>
      <c r="E5" s="11">
        <v>5898587212</v>
      </c>
    </row>
    <row r="6" spans="1:5" x14ac:dyDescent="0.25">
      <c r="A6" s="37">
        <v>3</v>
      </c>
      <c r="B6" s="13" t="s">
        <v>10</v>
      </c>
      <c r="C6" s="11">
        <v>166483711893</v>
      </c>
      <c r="D6" s="11">
        <v>118586217926</v>
      </c>
      <c r="E6" s="11">
        <v>127828539656</v>
      </c>
    </row>
    <row r="7" spans="1:5" x14ac:dyDescent="0.25">
      <c r="A7" s="37"/>
      <c r="B7" s="13" t="s">
        <v>23</v>
      </c>
      <c r="C7" s="11">
        <v>114293183853</v>
      </c>
      <c r="D7" s="11">
        <v>73551969819</v>
      </c>
      <c r="E7" s="11">
        <v>59963709020</v>
      </c>
    </row>
    <row r="8" spans="1:5" x14ac:dyDescent="0.25">
      <c r="A8" s="37">
        <v>4</v>
      </c>
      <c r="B8" s="13" t="s">
        <v>14</v>
      </c>
      <c r="C8" s="11">
        <v>229414575274</v>
      </c>
      <c r="D8" s="11">
        <v>211674152404</v>
      </c>
      <c r="E8" s="11">
        <v>215095839935</v>
      </c>
    </row>
    <row r="9" spans="1:5" x14ac:dyDescent="0.25">
      <c r="A9" s="37">
        <v>5</v>
      </c>
      <c r="B9" s="13" t="s">
        <v>16</v>
      </c>
      <c r="C9" s="11">
        <v>38364834455</v>
      </c>
      <c r="D9" s="11">
        <v>28026770705</v>
      </c>
      <c r="E9" s="11">
        <v>14001738476</v>
      </c>
    </row>
    <row r="10" spans="1:5" x14ac:dyDescent="0.25">
      <c r="A10" s="37"/>
      <c r="B10" s="13" t="s">
        <v>154</v>
      </c>
      <c r="C10" s="18">
        <f>C11/C9</f>
        <v>0.21882907431406509</v>
      </c>
      <c r="D10" s="18">
        <f t="shared" ref="D10:E10" si="0">D11/D9</f>
        <v>7.4730637077155193E-3</v>
      </c>
      <c r="E10" s="18">
        <f t="shared" si="0"/>
        <v>0.17806102137055799</v>
      </c>
    </row>
    <row r="11" spans="1:5" x14ac:dyDescent="0.25">
      <c r="A11" s="37">
        <v>6</v>
      </c>
      <c r="B11" s="13" t="s">
        <v>36</v>
      </c>
      <c r="C11" s="11">
        <v>8395341210</v>
      </c>
      <c r="D11" s="11">
        <v>209445843</v>
      </c>
      <c r="E11" s="11">
        <v>2493163854</v>
      </c>
    </row>
    <row r="12" spans="1:5" x14ac:dyDescent="0.25">
      <c r="A12" s="37">
        <v>7</v>
      </c>
      <c r="B12" s="13" t="s">
        <v>37</v>
      </c>
      <c r="C12" s="11">
        <v>-141321270</v>
      </c>
      <c r="D12" s="11">
        <v>6442881903</v>
      </c>
      <c r="E12" s="11">
        <v>1663178756</v>
      </c>
    </row>
    <row r="13" spans="1:5" x14ac:dyDescent="0.25">
      <c r="A13" s="37">
        <v>8</v>
      </c>
      <c r="B13" s="13" t="s">
        <v>73</v>
      </c>
      <c r="C13" s="12">
        <f>C12/C8</f>
        <v>-6.1600824547095034E-4</v>
      </c>
      <c r="D13" s="18">
        <f t="shared" ref="D13:E13" si="1">D12/D8</f>
        <v>3.0437735688687937E-2</v>
      </c>
      <c r="E13" s="18">
        <f t="shared" si="1"/>
        <v>7.7322683530401956E-3</v>
      </c>
    </row>
    <row r="14" spans="1:5" x14ac:dyDescent="0.25">
      <c r="A14" s="37">
        <v>9</v>
      </c>
      <c r="B14" s="13" t="s">
        <v>131</v>
      </c>
      <c r="C14" s="52">
        <f>C6/C5</f>
        <v>24.387382332591905</v>
      </c>
      <c r="D14" s="14">
        <f>D6/D5</f>
        <v>22.19738250959065</v>
      </c>
      <c r="E14" s="14">
        <f>E6/E5</f>
        <v>21.671043431543655</v>
      </c>
    </row>
    <row r="15" spans="1:5" x14ac:dyDescent="0.25">
      <c r="A15" s="37">
        <v>10</v>
      </c>
      <c r="B15" s="13" t="s">
        <v>132</v>
      </c>
      <c r="C15" s="14">
        <f>(C6-C7)/C5</f>
        <v>7.6451344517676771</v>
      </c>
      <c r="D15" s="14">
        <f>(D6-D7)/D5</f>
        <v>8.4296678715791664</v>
      </c>
      <c r="E15" s="14">
        <f>(E6-E7)/E5</f>
        <v>11.505268668052713</v>
      </c>
    </row>
    <row r="16" spans="1:5" x14ac:dyDescent="0.25">
      <c r="A16" s="38">
        <v>11</v>
      </c>
      <c r="B16" s="32" t="s">
        <v>39</v>
      </c>
      <c r="C16" s="33">
        <f>C4/C8</f>
        <v>4.0005221978762988E-2</v>
      </c>
      <c r="D16" s="33">
        <f t="shared" ref="D16:E16" si="2">D4/D8</f>
        <v>2.617653977149122E-2</v>
      </c>
      <c r="E16" s="33">
        <f t="shared" si="2"/>
        <v>2.8153547045958585E-2</v>
      </c>
    </row>
    <row r="17" spans="1:5" x14ac:dyDescent="0.25">
      <c r="A17" s="56"/>
      <c r="B17" s="57"/>
      <c r="C17" s="58"/>
      <c r="D17" s="58"/>
      <c r="E17" s="58"/>
    </row>
    <row r="19" spans="1:5" x14ac:dyDescent="0.25">
      <c r="A19" s="25" t="s">
        <v>40</v>
      </c>
      <c r="B19" s="20" t="s">
        <v>138</v>
      </c>
    </row>
    <row r="20" spans="1:5" x14ac:dyDescent="0.25">
      <c r="A20" s="25"/>
      <c r="B20" s="20" t="s">
        <v>148</v>
      </c>
    </row>
    <row r="21" spans="1:5" x14ac:dyDescent="0.25">
      <c r="B21" s="20" t="s">
        <v>149</v>
      </c>
    </row>
    <row r="23" spans="1:5" x14ac:dyDescent="0.25">
      <c r="B23" s="21" t="s">
        <v>143</v>
      </c>
      <c r="C23" s="20" t="s">
        <v>144</v>
      </c>
    </row>
    <row r="24" spans="1:5" x14ac:dyDescent="0.25">
      <c r="B24" s="21" t="s">
        <v>23</v>
      </c>
      <c r="C24" s="63">
        <f>SUM(C25:C27)</f>
        <v>73535429094</v>
      </c>
    </row>
    <row r="25" spans="1:5" x14ac:dyDescent="0.25">
      <c r="B25" s="27" t="s">
        <v>145</v>
      </c>
      <c r="C25" s="22">
        <v>57300924494</v>
      </c>
    </row>
    <row r="26" spans="1:5" x14ac:dyDescent="0.25">
      <c r="B26" s="27" t="s">
        <v>146</v>
      </c>
      <c r="C26" s="22">
        <v>20633255454</v>
      </c>
    </row>
    <row r="27" spans="1:5" x14ac:dyDescent="0.25">
      <c r="B27" s="27" t="s">
        <v>147</v>
      </c>
      <c r="C27" s="22">
        <v>-4398750854</v>
      </c>
    </row>
    <row r="29" spans="1:5" x14ac:dyDescent="0.25">
      <c r="B29" s="21" t="s">
        <v>43</v>
      </c>
    </row>
    <row r="30" spans="1:5" x14ac:dyDescent="0.25">
      <c r="B30" s="21" t="s">
        <v>69</v>
      </c>
      <c r="C30" s="26">
        <f>C31+C32+C38+C42</f>
        <v>96012317309</v>
      </c>
    </row>
    <row r="31" spans="1:5" x14ac:dyDescent="0.25">
      <c r="A31" s="27" t="s">
        <v>45</v>
      </c>
      <c r="B31" s="27" t="s">
        <v>133</v>
      </c>
      <c r="C31" s="22">
        <v>32382143709</v>
      </c>
    </row>
    <row r="32" spans="1:5" x14ac:dyDescent="0.25">
      <c r="A32" s="27" t="s">
        <v>45</v>
      </c>
      <c r="B32" s="27" t="s">
        <v>134</v>
      </c>
      <c r="C32" s="22">
        <v>63630173600</v>
      </c>
    </row>
    <row r="33" spans="1:4" x14ac:dyDescent="0.25">
      <c r="B33" s="27" t="s">
        <v>135</v>
      </c>
      <c r="C33" s="22"/>
    </row>
    <row r="34" spans="1:4" x14ac:dyDescent="0.25">
      <c r="B34" s="27" t="s">
        <v>136</v>
      </c>
      <c r="C34" s="22"/>
    </row>
    <row r="35" spans="1:4" x14ac:dyDescent="0.25">
      <c r="A35" s="27"/>
      <c r="C35" s="22"/>
    </row>
    <row r="36" spans="1:4" x14ac:dyDescent="0.25">
      <c r="A36" s="27" t="s">
        <v>45</v>
      </c>
      <c r="C36" s="22"/>
    </row>
    <row r="38" spans="1:4" x14ac:dyDescent="0.25">
      <c r="B38" s="21"/>
      <c r="C38" s="26">
        <f>SUM(C39:C41)</f>
        <v>0</v>
      </c>
      <c r="D38" s="28"/>
    </row>
    <row r="39" spans="1:4" x14ac:dyDescent="0.25">
      <c r="A39" s="27"/>
      <c r="C39" s="22"/>
      <c r="D39" s="29"/>
    </row>
    <row r="40" spans="1:4" x14ac:dyDescent="0.25">
      <c r="C40" s="22"/>
      <c r="D40" s="29"/>
    </row>
    <row r="41" spans="1:4" x14ac:dyDescent="0.25">
      <c r="C41" s="22"/>
      <c r="D41" s="29"/>
    </row>
    <row r="42" spans="1:4" x14ac:dyDescent="0.25">
      <c r="C42" s="22"/>
      <c r="D42" s="29"/>
    </row>
    <row r="43" spans="1:4" x14ac:dyDescent="0.25">
      <c r="C43" s="22"/>
      <c r="D43" s="29"/>
    </row>
    <row r="44" spans="1:4" x14ac:dyDescent="0.25">
      <c r="C44" s="22"/>
      <c r="D44" s="29"/>
    </row>
    <row r="45" spans="1:4" x14ac:dyDescent="0.25">
      <c r="C45" s="22"/>
    </row>
    <row r="46" spans="1:4" x14ac:dyDescent="0.25">
      <c r="C46" s="22"/>
    </row>
    <row r="47" spans="1:4" x14ac:dyDescent="0.25">
      <c r="B47" s="21"/>
      <c r="C47" s="22"/>
    </row>
    <row r="48" spans="1:4" x14ac:dyDescent="0.25">
      <c r="A48" s="27"/>
      <c r="C48" s="22"/>
    </row>
    <row r="49" spans="1:3" x14ac:dyDescent="0.25">
      <c r="A49" s="27"/>
    </row>
    <row r="53" spans="1:3" x14ac:dyDescent="0.25">
      <c r="B53" s="30"/>
      <c r="C53" s="22"/>
    </row>
    <row r="56" spans="1:3" x14ac:dyDescent="0.25">
      <c r="C56" s="22"/>
    </row>
    <row r="57" spans="1:3" x14ac:dyDescent="0.25">
      <c r="C57" s="22"/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B44" sqref="B44"/>
    </sheetView>
  </sheetViews>
  <sheetFormatPr defaultRowHeight="15.75" x14ac:dyDescent="0.25"/>
  <cols>
    <col min="1" max="1" width="6.5703125" style="20" customWidth="1"/>
    <col min="2" max="2" width="32" style="20" customWidth="1"/>
    <col min="3" max="3" width="18.140625" style="20" customWidth="1"/>
    <col min="4" max="5" width="18.140625" style="20" bestFit="1" customWidth="1"/>
    <col min="6" max="6" width="12.28515625" style="20" customWidth="1"/>
    <col min="7" max="16384" width="9.140625" style="20"/>
  </cols>
  <sheetData>
    <row r="1" spans="1:5" s="21" customFormat="1" x14ac:dyDescent="0.25">
      <c r="A1" s="132" t="s">
        <v>139</v>
      </c>
      <c r="B1" s="132" t="s">
        <v>33</v>
      </c>
      <c r="C1" s="132"/>
      <c r="D1" s="132"/>
      <c r="E1" s="132"/>
    </row>
    <row r="2" spans="1:5" s="31" customFormat="1" x14ac:dyDescent="0.25">
      <c r="A2" s="35" t="s">
        <v>34</v>
      </c>
      <c r="B2" s="35" t="s">
        <v>35</v>
      </c>
      <c r="C2" s="35">
        <v>2013</v>
      </c>
      <c r="D2" s="35">
        <v>2014</v>
      </c>
      <c r="E2" s="35">
        <v>2015</v>
      </c>
    </row>
    <row r="3" spans="1:5" x14ac:dyDescent="0.25">
      <c r="A3" s="36">
        <v>1</v>
      </c>
      <c r="B3" s="34" t="s">
        <v>7</v>
      </c>
      <c r="C3" s="16"/>
      <c r="D3" s="16">
        <v>153795663295</v>
      </c>
      <c r="E3" s="16">
        <v>157308259496</v>
      </c>
    </row>
    <row r="4" spans="1:5" x14ac:dyDescent="0.25">
      <c r="A4" s="37">
        <v>2</v>
      </c>
      <c r="B4" s="13" t="s">
        <v>8</v>
      </c>
      <c r="C4" s="11"/>
      <c r="D4" s="11">
        <v>1426562853</v>
      </c>
      <c r="E4" s="11">
        <v>1537954692</v>
      </c>
    </row>
    <row r="5" spans="1:5" x14ac:dyDescent="0.25">
      <c r="A5" s="37"/>
      <c r="B5" s="13" t="s">
        <v>12</v>
      </c>
      <c r="C5" s="11"/>
      <c r="D5" s="11">
        <v>1396562853</v>
      </c>
      <c r="E5" s="11">
        <v>1507954692</v>
      </c>
    </row>
    <row r="6" spans="1:5" x14ac:dyDescent="0.25">
      <c r="A6" s="37">
        <v>3</v>
      </c>
      <c r="B6" s="13" t="s">
        <v>10</v>
      </c>
      <c r="C6" s="11"/>
      <c r="D6" s="11">
        <v>68637013845</v>
      </c>
      <c r="E6" s="11">
        <v>84654618396</v>
      </c>
    </row>
    <row r="7" spans="1:5" x14ac:dyDescent="0.25">
      <c r="A7" s="37">
        <v>4</v>
      </c>
      <c r="B7" s="13" t="s">
        <v>14</v>
      </c>
      <c r="C7" s="11"/>
      <c r="D7" s="11">
        <v>152369100442</v>
      </c>
      <c r="E7" s="11">
        <v>155770304804</v>
      </c>
    </row>
    <row r="8" spans="1:5" x14ac:dyDescent="0.25">
      <c r="A8" s="37">
        <v>5</v>
      </c>
      <c r="B8" s="13" t="s">
        <v>16</v>
      </c>
      <c r="C8" s="11"/>
      <c r="D8" s="11">
        <v>5251185980</v>
      </c>
      <c r="E8" s="11">
        <v>6223563787</v>
      </c>
    </row>
    <row r="9" spans="1:5" x14ac:dyDescent="0.25">
      <c r="A9" s="37">
        <v>6</v>
      </c>
      <c r="B9" s="13" t="s">
        <v>36</v>
      </c>
      <c r="C9" s="11"/>
      <c r="D9" s="11">
        <v>4807942517</v>
      </c>
      <c r="E9" s="11">
        <v>4357853300</v>
      </c>
    </row>
    <row r="10" spans="1:5" x14ac:dyDescent="0.25">
      <c r="A10" s="37">
        <v>7</v>
      </c>
      <c r="B10" s="13" t="s">
        <v>37</v>
      </c>
      <c r="C10" s="11"/>
      <c r="D10" s="11">
        <v>4083997533</v>
      </c>
      <c r="E10" s="11">
        <v>3578104362</v>
      </c>
    </row>
    <row r="11" spans="1:5" x14ac:dyDescent="0.25">
      <c r="A11" s="37">
        <v>8</v>
      </c>
      <c r="B11" s="13" t="s">
        <v>73</v>
      </c>
      <c r="C11" s="11"/>
      <c r="D11" s="18">
        <f>D10/D7</f>
        <v>2.6803318528185394E-2</v>
      </c>
      <c r="E11" s="18">
        <f>E10/E7</f>
        <v>2.2970388139781816E-2</v>
      </c>
    </row>
    <row r="12" spans="1:5" x14ac:dyDescent="0.25">
      <c r="A12" s="38"/>
      <c r="B12" s="32"/>
      <c r="C12" s="33"/>
      <c r="D12" s="33"/>
      <c r="E12" s="33"/>
    </row>
    <row r="13" spans="1:5" x14ac:dyDescent="0.25">
      <c r="B13" s="20" t="s">
        <v>38</v>
      </c>
      <c r="C13" s="20">
        <f>E6/E5</f>
        <v>56.138701543958589</v>
      </c>
    </row>
    <row r="14" spans="1:5" x14ac:dyDescent="0.25">
      <c r="B14" s="20" t="s">
        <v>39</v>
      </c>
      <c r="C14" s="24">
        <f>E4/E7</f>
        <v>9.8732213045044197E-3</v>
      </c>
    </row>
    <row r="15" spans="1:5" x14ac:dyDescent="0.25">
      <c r="A15" s="20" t="s">
        <v>40</v>
      </c>
      <c r="B15" s="20" t="s">
        <v>41</v>
      </c>
      <c r="C15" s="23"/>
    </row>
    <row r="16" spans="1:5" x14ac:dyDescent="0.25">
      <c r="A16" s="25"/>
      <c r="B16" s="20" t="s">
        <v>42</v>
      </c>
    </row>
    <row r="17" spans="1:4" x14ac:dyDescent="0.25">
      <c r="B17" s="20" t="s">
        <v>43</v>
      </c>
    </row>
    <row r="18" spans="1:4" x14ac:dyDescent="0.25">
      <c r="A18" s="20">
        <v>1</v>
      </c>
      <c r="B18" s="21" t="s">
        <v>44</v>
      </c>
      <c r="C18" s="20">
        <f>C19+C23+C24</f>
        <v>58821266842</v>
      </c>
    </row>
    <row r="19" spans="1:4" x14ac:dyDescent="0.25">
      <c r="A19" s="20" t="s">
        <v>45</v>
      </c>
      <c r="B19" s="21" t="s">
        <v>46</v>
      </c>
      <c r="C19" s="26">
        <v>17702272737</v>
      </c>
    </row>
    <row r="20" spans="1:4" x14ac:dyDescent="0.25">
      <c r="A20" s="27"/>
      <c r="B20" s="20" t="s">
        <v>47</v>
      </c>
      <c r="C20" s="22">
        <v>14383664201</v>
      </c>
    </row>
    <row r="21" spans="1:4" x14ac:dyDescent="0.25">
      <c r="A21" s="27"/>
      <c r="B21" s="20" t="s">
        <v>48</v>
      </c>
      <c r="C21" s="22">
        <v>1062911000</v>
      </c>
    </row>
    <row r="22" spans="1:4" x14ac:dyDescent="0.25">
      <c r="B22" s="20" t="s">
        <v>49</v>
      </c>
      <c r="C22" s="22">
        <v>2255697536</v>
      </c>
    </row>
    <row r="23" spans="1:4" x14ac:dyDescent="0.25">
      <c r="A23" s="20" t="s">
        <v>45</v>
      </c>
      <c r="B23" s="20" t="s">
        <v>50</v>
      </c>
      <c r="C23" s="22">
        <v>-686205895</v>
      </c>
    </row>
    <row r="24" spans="1:4" x14ac:dyDescent="0.25">
      <c r="A24" s="27" t="s">
        <v>45</v>
      </c>
      <c r="B24" s="20" t="s">
        <v>51</v>
      </c>
      <c r="C24" s="22">
        <v>41805200000</v>
      </c>
    </row>
    <row r="25" spans="1:4" x14ac:dyDescent="0.25">
      <c r="A25" s="27"/>
      <c r="B25" s="20" t="s">
        <v>52</v>
      </c>
      <c r="C25" s="22"/>
    </row>
    <row r="26" spans="1:4" x14ac:dyDescent="0.25">
      <c r="A26" s="20">
        <v>2</v>
      </c>
      <c r="B26" s="20" t="s">
        <v>53</v>
      </c>
      <c r="C26" s="20">
        <f>SUM(C27:C33)</f>
        <v>45901121381</v>
      </c>
      <c r="D26" s="20" t="s">
        <v>54</v>
      </c>
    </row>
    <row r="27" spans="1:4" x14ac:dyDescent="0.25">
      <c r="B27" s="21" t="s">
        <v>55</v>
      </c>
      <c r="C27" s="26">
        <v>350000000</v>
      </c>
      <c r="D27" s="28" t="s">
        <v>56</v>
      </c>
    </row>
    <row r="28" spans="1:4" x14ac:dyDescent="0.25">
      <c r="A28" s="27"/>
      <c r="B28" s="20" t="s">
        <v>57</v>
      </c>
      <c r="C28" s="22">
        <v>350000000</v>
      </c>
      <c r="D28" s="29" t="s">
        <v>56</v>
      </c>
    </row>
    <row r="29" spans="1:4" x14ac:dyDescent="0.25">
      <c r="B29" s="20" t="s">
        <v>58</v>
      </c>
      <c r="C29" s="22">
        <v>750000000</v>
      </c>
      <c r="D29" s="29" t="s">
        <v>59</v>
      </c>
    </row>
    <row r="30" spans="1:4" x14ac:dyDescent="0.25">
      <c r="B30" s="20" t="s">
        <v>60</v>
      </c>
      <c r="C30" s="22">
        <v>2500000000</v>
      </c>
      <c r="D30" s="29" t="s">
        <v>61</v>
      </c>
    </row>
    <row r="31" spans="1:4" x14ac:dyDescent="0.25">
      <c r="B31" s="20" t="s">
        <v>62</v>
      </c>
      <c r="C31" s="22">
        <v>41024799999</v>
      </c>
      <c r="D31" s="29"/>
    </row>
    <row r="32" spans="1:4" x14ac:dyDescent="0.25">
      <c r="B32" s="20" t="s">
        <v>63</v>
      </c>
      <c r="C32" s="22">
        <v>388525000</v>
      </c>
      <c r="D32" s="29" t="s">
        <v>64</v>
      </c>
    </row>
    <row r="33" spans="1:4" x14ac:dyDescent="0.25">
      <c r="B33" s="20" t="s">
        <v>65</v>
      </c>
      <c r="C33" s="22">
        <v>537796382</v>
      </c>
      <c r="D33" s="29"/>
    </row>
    <row r="34" spans="1:4" x14ac:dyDescent="0.25">
      <c r="C34" s="22"/>
    </row>
    <row r="35" spans="1:4" x14ac:dyDescent="0.25">
      <c r="B35" s="20" t="s">
        <v>66</v>
      </c>
      <c r="C35" s="22"/>
    </row>
    <row r="36" spans="1:4" x14ac:dyDescent="0.25">
      <c r="A36" s="20" t="s">
        <v>67</v>
      </c>
      <c r="B36" s="21" t="s">
        <v>68</v>
      </c>
      <c r="C36" s="22">
        <v>36689662</v>
      </c>
    </row>
    <row r="37" spans="1:4" x14ac:dyDescent="0.25">
      <c r="A37" s="27" t="s">
        <v>45</v>
      </c>
      <c r="B37" s="20" t="s">
        <v>69</v>
      </c>
      <c r="C37" s="22"/>
    </row>
    <row r="38" spans="1:4" x14ac:dyDescent="0.25">
      <c r="A38" s="27"/>
      <c r="B38" s="20" t="s">
        <v>70</v>
      </c>
    </row>
    <row r="39" spans="1:4" x14ac:dyDescent="0.25">
      <c r="B39" s="20" t="s">
        <v>71</v>
      </c>
    </row>
    <row r="40" spans="1:4" x14ac:dyDescent="0.25">
      <c r="B40" s="20" t="s">
        <v>72</v>
      </c>
    </row>
    <row r="42" spans="1:4" x14ac:dyDescent="0.25">
      <c r="B42" s="30"/>
      <c r="C42" s="22"/>
    </row>
    <row r="45" spans="1:4" x14ac:dyDescent="0.25">
      <c r="C45" s="22"/>
    </row>
    <row r="46" spans="1:4" x14ac:dyDescent="0.25">
      <c r="C46" s="22"/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7" workbookViewId="0">
      <selection activeCell="D54" sqref="D54"/>
    </sheetView>
  </sheetViews>
  <sheetFormatPr defaultRowHeight="15.75" x14ac:dyDescent="0.25"/>
  <cols>
    <col min="1" max="1" width="6.5703125" style="20" customWidth="1"/>
    <col min="2" max="2" width="47.5703125" style="20" customWidth="1"/>
    <col min="3" max="3" width="18.140625" style="20" customWidth="1"/>
    <col min="4" max="4" width="18.85546875" style="20" bestFit="1" customWidth="1"/>
    <col min="5" max="5" width="12.28515625" style="20" customWidth="1"/>
    <col min="6" max="16384" width="9.140625" style="20"/>
  </cols>
  <sheetData>
    <row r="1" spans="1:4" s="21" customFormat="1" x14ac:dyDescent="0.25">
      <c r="A1" s="132" t="s">
        <v>141</v>
      </c>
      <c r="B1" s="132" t="s">
        <v>33</v>
      </c>
      <c r="C1" s="132"/>
      <c r="D1" s="132"/>
    </row>
    <row r="2" spans="1:4" s="31" customFormat="1" x14ac:dyDescent="0.25">
      <c r="A2" s="35" t="s">
        <v>34</v>
      </c>
      <c r="B2" s="35" t="s">
        <v>35</v>
      </c>
      <c r="C2" s="35">
        <v>2013</v>
      </c>
      <c r="D2" s="35">
        <v>2014</v>
      </c>
    </row>
    <row r="3" spans="1:4" x14ac:dyDescent="0.25">
      <c r="A3" s="36">
        <v>1</v>
      </c>
      <c r="B3" s="34" t="s">
        <v>7</v>
      </c>
      <c r="C3" s="16">
        <v>415646000000</v>
      </c>
      <c r="D3" s="16">
        <v>340411000000</v>
      </c>
    </row>
    <row r="4" spans="1:4" x14ac:dyDescent="0.25">
      <c r="A4" s="37">
        <v>2</v>
      </c>
      <c r="B4" s="13" t="s">
        <v>8</v>
      </c>
      <c r="C4" s="11">
        <f>45427000000+187932000000</f>
        <v>233359000000</v>
      </c>
      <c r="D4" s="11">
        <f>20968000000+139717000000</f>
        <v>160685000000</v>
      </c>
    </row>
    <row r="5" spans="1:4" x14ac:dyDescent="0.25">
      <c r="A5" s="37"/>
      <c r="B5" s="13" t="s">
        <v>12</v>
      </c>
      <c r="C5" s="11">
        <v>187932000000</v>
      </c>
      <c r="D5" s="11">
        <v>139717000000</v>
      </c>
    </row>
    <row r="6" spans="1:4" x14ac:dyDescent="0.25">
      <c r="A6" s="37">
        <v>3</v>
      </c>
      <c r="B6" s="13" t="s">
        <v>10</v>
      </c>
      <c r="C6" s="11">
        <v>124887000000</v>
      </c>
      <c r="D6" s="11">
        <v>133090000000</v>
      </c>
    </row>
    <row r="7" spans="1:4" x14ac:dyDescent="0.25">
      <c r="A7" s="37">
        <v>4</v>
      </c>
      <c r="B7" s="13" t="s">
        <v>14</v>
      </c>
      <c r="C7" s="11">
        <v>182287000000</v>
      </c>
      <c r="D7" s="11">
        <v>179726000000</v>
      </c>
    </row>
    <row r="8" spans="1:4" x14ac:dyDescent="0.25">
      <c r="A8" s="37">
        <v>5</v>
      </c>
      <c r="B8" s="13" t="s">
        <v>16</v>
      </c>
      <c r="C8" s="11">
        <v>651216000000</v>
      </c>
      <c r="D8" s="11">
        <v>645237000000</v>
      </c>
    </row>
    <row r="9" spans="1:4" x14ac:dyDescent="0.25">
      <c r="A9" s="37">
        <v>6</v>
      </c>
      <c r="B9" s="13" t="s">
        <v>36</v>
      </c>
      <c r="C9" s="11">
        <v>20858000000</v>
      </c>
      <c r="D9" s="11">
        <v>21352000000</v>
      </c>
    </row>
    <row r="10" spans="1:4" x14ac:dyDescent="0.25">
      <c r="A10" s="37">
        <v>7</v>
      </c>
      <c r="B10" s="13" t="s">
        <v>37</v>
      </c>
      <c r="C10" s="11">
        <v>15903000000</v>
      </c>
      <c r="D10" s="11">
        <v>16557000000</v>
      </c>
    </row>
    <row r="11" spans="1:4" x14ac:dyDescent="0.25">
      <c r="A11" s="37">
        <v>8</v>
      </c>
      <c r="B11" s="13" t="s">
        <v>73</v>
      </c>
      <c r="C11" s="12">
        <f>C10/C7</f>
        <v>8.7241547669334618E-2</v>
      </c>
      <c r="D11" s="12">
        <f>D10/D7</f>
        <v>9.2123565872494803E-2</v>
      </c>
    </row>
    <row r="12" spans="1:4" x14ac:dyDescent="0.25">
      <c r="A12" s="38"/>
      <c r="B12" s="32"/>
      <c r="C12" s="33"/>
      <c r="D12" s="33"/>
    </row>
    <row r="13" spans="1:4" x14ac:dyDescent="0.25">
      <c r="B13" s="20" t="s">
        <v>74</v>
      </c>
      <c r="D13" s="20">
        <f>D6/D5</f>
        <v>0.95256840613525917</v>
      </c>
    </row>
    <row r="14" spans="1:4" x14ac:dyDescent="0.25">
      <c r="B14" s="20" t="s">
        <v>39</v>
      </c>
      <c r="C14" s="24"/>
      <c r="D14" s="20">
        <f>D7/D6</f>
        <v>1.3504094973326322</v>
      </c>
    </row>
    <row r="15" spans="1:4" x14ac:dyDescent="0.25">
      <c r="A15" s="20" t="s">
        <v>40</v>
      </c>
      <c r="B15" s="20" t="s">
        <v>75</v>
      </c>
      <c r="C15" s="23"/>
    </row>
    <row r="16" spans="1:4" x14ac:dyDescent="0.25">
      <c r="A16" s="25"/>
      <c r="B16" s="20" t="s">
        <v>76</v>
      </c>
    </row>
    <row r="17" spans="1:4" x14ac:dyDescent="0.25">
      <c r="B17" s="20" t="s">
        <v>43</v>
      </c>
    </row>
    <row r="18" spans="1:4" x14ac:dyDescent="0.25">
      <c r="A18" s="20">
        <v>1</v>
      </c>
      <c r="B18" s="21" t="s">
        <v>44</v>
      </c>
      <c r="C18" s="20">
        <f>C19+C23+C24</f>
        <v>0</v>
      </c>
    </row>
    <row r="19" spans="1:4" x14ac:dyDescent="0.25">
      <c r="A19" s="20" t="s">
        <v>45</v>
      </c>
      <c r="B19" s="21" t="s">
        <v>46</v>
      </c>
      <c r="C19" s="26"/>
    </row>
    <row r="20" spans="1:4" x14ac:dyDescent="0.25">
      <c r="A20" s="27"/>
      <c r="B20" s="20" t="s">
        <v>47</v>
      </c>
      <c r="C20" s="22"/>
    </row>
    <row r="21" spans="1:4" x14ac:dyDescent="0.25">
      <c r="A21" s="27"/>
      <c r="B21" s="20" t="s">
        <v>48</v>
      </c>
      <c r="C21" s="22"/>
    </row>
    <row r="22" spans="1:4" x14ac:dyDescent="0.25">
      <c r="B22" s="20" t="s">
        <v>49</v>
      </c>
      <c r="C22" s="22"/>
    </row>
    <row r="23" spans="1:4" x14ac:dyDescent="0.25">
      <c r="A23" s="20" t="s">
        <v>45</v>
      </c>
      <c r="B23" s="20" t="s">
        <v>50</v>
      </c>
      <c r="C23" s="22"/>
    </row>
    <row r="24" spans="1:4" x14ac:dyDescent="0.25">
      <c r="A24" s="27" t="s">
        <v>45</v>
      </c>
      <c r="B24" s="20" t="s">
        <v>51</v>
      </c>
      <c r="C24" s="22"/>
    </row>
    <row r="25" spans="1:4" x14ac:dyDescent="0.25">
      <c r="A25" s="27"/>
      <c r="B25" s="20" t="s">
        <v>52</v>
      </c>
      <c r="C25" s="22"/>
    </row>
    <row r="26" spans="1:4" x14ac:dyDescent="0.25">
      <c r="A26" s="20">
        <v>2</v>
      </c>
      <c r="B26" s="20" t="s">
        <v>53</v>
      </c>
      <c r="C26" s="20">
        <f>SUM(C27:C33)</f>
        <v>0</v>
      </c>
      <c r="D26" s="20" t="s">
        <v>54</v>
      </c>
    </row>
    <row r="27" spans="1:4" x14ac:dyDescent="0.25">
      <c r="B27" s="21" t="s">
        <v>55</v>
      </c>
      <c r="C27" s="26"/>
      <c r="D27" s="28"/>
    </row>
    <row r="28" spans="1:4" x14ac:dyDescent="0.25">
      <c r="A28" s="27"/>
      <c r="B28" s="20" t="s">
        <v>57</v>
      </c>
      <c r="C28" s="22"/>
      <c r="D28" s="29"/>
    </row>
    <row r="29" spans="1:4" x14ac:dyDescent="0.25">
      <c r="B29" s="20" t="s">
        <v>58</v>
      </c>
      <c r="C29" s="22"/>
      <c r="D29" s="29"/>
    </row>
    <row r="30" spans="1:4" x14ac:dyDescent="0.25">
      <c r="B30" s="20" t="s">
        <v>60</v>
      </c>
      <c r="C30" s="22"/>
      <c r="D30" s="29"/>
    </row>
    <row r="31" spans="1:4" x14ac:dyDescent="0.25">
      <c r="B31" s="20" t="s">
        <v>62</v>
      </c>
      <c r="C31" s="22"/>
      <c r="D31" s="29"/>
    </row>
    <row r="32" spans="1:4" x14ac:dyDescent="0.25">
      <c r="B32" s="20" t="s">
        <v>63</v>
      </c>
      <c r="C32" s="22"/>
      <c r="D32" s="29"/>
    </row>
    <row r="33" spans="1:4" x14ac:dyDescent="0.25">
      <c r="B33" s="20" t="s">
        <v>65</v>
      </c>
      <c r="C33" s="22"/>
      <c r="D33" s="29"/>
    </row>
    <row r="34" spans="1:4" x14ac:dyDescent="0.25">
      <c r="C34" s="22"/>
    </row>
    <row r="35" spans="1:4" x14ac:dyDescent="0.25">
      <c r="B35" s="20" t="s">
        <v>77</v>
      </c>
      <c r="C35" s="22"/>
      <c r="D35" s="22"/>
    </row>
    <row r="36" spans="1:4" x14ac:dyDescent="0.25">
      <c r="A36" s="20">
        <v>1</v>
      </c>
      <c r="B36" s="21" t="s">
        <v>78</v>
      </c>
      <c r="C36" s="22"/>
      <c r="D36" s="22">
        <v>109906978253</v>
      </c>
    </row>
    <row r="37" spans="1:4" x14ac:dyDescent="0.25">
      <c r="A37" s="27"/>
      <c r="B37" s="20" t="s">
        <v>79</v>
      </c>
      <c r="C37" s="22"/>
      <c r="D37" s="22">
        <v>-37605140246</v>
      </c>
    </row>
    <row r="38" spans="1:4" x14ac:dyDescent="0.25">
      <c r="A38" s="27" t="s">
        <v>67</v>
      </c>
      <c r="B38" s="64" t="s">
        <v>80</v>
      </c>
      <c r="C38" s="20" t="s">
        <v>81</v>
      </c>
    </row>
    <row r="39" spans="1:4" x14ac:dyDescent="0.25">
      <c r="A39" s="20" t="s">
        <v>45</v>
      </c>
      <c r="B39" s="64" t="s">
        <v>82</v>
      </c>
      <c r="C39" s="20" t="s">
        <v>83</v>
      </c>
    </row>
    <row r="40" spans="1:4" x14ac:dyDescent="0.25">
      <c r="A40" s="20" t="s">
        <v>45</v>
      </c>
      <c r="B40" s="64" t="s">
        <v>84</v>
      </c>
      <c r="C40" s="20" t="s">
        <v>83</v>
      </c>
    </row>
    <row r="41" spans="1:4" x14ac:dyDescent="0.25">
      <c r="A41" s="20" t="s">
        <v>45</v>
      </c>
      <c r="B41" s="64" t="s">
        <v>85</v>
      </c>
      <c r="C41" s="20" t="s">
        <v>83</v>
      </c>
    </row>
    <row r="42" spans="1:4" ht="31.5" x14ac:dyDescent="0.25">
      <c r="A42" s="20" t="s">
        <v>45</v>
      </c>
      <c r="B42" s="65" t="s">
        <v>86</v>
      </c>
      <c r="C42" s="22" t="s">
        <v>87</v>
      </c>
    </row>
    <row r="43" spans="1:4" ht="31.5" x14ac:dyDescent="0.25">
      <c r="A43" s="20" t="s">
        <v>45</v>
      </c>
      <c r="B43" s="64" t="s">
        <v>88</v>
      </c>
      <c r="C43" s="20" t="s">
        <v>89</v>
      </c>
    </row>
    <row r="44" spans="1:4" x14ac:dyDescent="0.25">
      <c r="A44" s="20">
        <v>2</v>
      </c>
      <c r="B44" s="20" t="s">
        <v>90</v>
      </c>
      <c r="D44" s="22">
        <v>669884999720</v>
      </c>
    </row>
    <row r="45" spans="1:4" x14ac:dyDescent="0.25">
      <c r="B45" s="20" t="s">
        <v>79</v>
      </c>
      <c r="C45" s="22"/>
      <c r="D45" s="22">
        <v>-596186726801</v>
      </c>
    </row>
    <row r="46" spans="1:4" x14ac:dyDescent="0.25">
      <c r="A46" s="20">
        <v>3</v>
      </c>
      <c r="B46" s="20" t="s">
        <v>120</v>
      </c>
      <c r="C46" s="22"/>
      <c r="D46" s="22">
        <v>5959403728</v>
      </c>
    </row>
    <row r="47" spans="1:4" x14ac:dyDescent="0.25">
      <c r="B47" s="20" t="s">
        <v>79</v>
      </c>
      <c r="D47" s="22">
        <v>-4343881481</v>
      </c>
    </row>
    <row r="48" spans="1:4" x14ac:dyDescent="0.25">
      <c r="A48" s="20">
        <v>4</v>
      </c>
      <c r="B48" s="20" t="s">
        <v>91</v>
      </c>
      <c r="D48" s="22">
        <v>11259839305</v>
      </c>
    </row>
    <row r="49" spans="1:4" x14ac:dyDescent="0.25">
      <c r="B49" s="20" t="s">
        <v>79</v>
      </c>
      <c r="D49" s="22">
        <v>-5204034273</v>
      </c>
    </row>
    <row r="50" spans="1:4" x14ac:dyDescent="0.25">
      <c r="A50" s="20">
        <v>5</v>
      </c>
      <c r="B50" s="20" t="s">
        <v>92</v>
      </c>
      <c r="D50" s="22">
        <v>711711225</v>
      </c>
    </row>
    <row r="52" spans="1:4" x14ac:dyDescent="0.25">
      <c r="B52" s="20" t="s">
        <v>93</v>
      </c>
    </row>
    <row r="53" spans="1:4" x14ac:dyDescent="0.25">
      <c r="B53" s="20" t="s">
        <v>94</v>
      </c>
      <c r="C53" s="22">
        <v>491966676484</v>
      </c>
    </row>
    <row r="54" spans="1:4" x14ac:dyDescent="0.25">
      <c r="B54" s="20" t="s">
        <v>95</v>
      </c>
      <c r="C54" s="22">
        <v>340494041900</v>
      </c>
      <c r="D54" s="20">
        <f>C54/C53</f>
        <v>0.69210793774377466</v>
      </c>
    </row>
    <row r="55" spans="1:4" x14ac:dyDescent="0.25">
      <c r="B55" s="20" t="s">
        <v>155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F31" sqref="F31"/>
    </sheetView>
  </sheetViews>
  <sheetFormatPr defaultRowHeight="15.75" x14ac:dyDescent="0.25"/>
  <cols>
    <col min="1" max="1" width="6.5703125" style="20" customWidth="1"/>
    <col min="2" max="2" width="32" style="20" customWidth="1"/>
    <col min="3" max="3" width="18.140625" style="20" customWidth="1"/>
    <col min="4" max="5" width="18.140625" style="20" bestFit="1" customWidth="1"/>
    <col min="6" max="6" width="12.28515625" style="20" customWidth="1"/>
    <col min="7" max="16384" width="9.140625" style="20"/>
  </cols>
  <sheetData>
    <row r="1" spans="1:5" s="21" customFormat="1" x14ac:dyDescent="0.25">
      <c r="A1" s="132" t="s">
        <v>142</v>
      </c>
      <c r="B1" s="132" t="s">
        <v>33</v>
      </c>
      <c r="C1" s="132"/>
      <c r="D1" s="132"/>
      <c r="E1" s="132"/>
    </row>
    <row r="2" spans="1:5" s="31" customFormat="1" x14ac:dyDescent="0.25">
      <c r="A2" s="35" t="s">
        <v>34</v>
      </c>
      <c r="B2" s="35" t="s">
        <v>35</v>
      </c>
      <c r="C2" s="35">
        <v>2013</v>
      </c>
      <c r="D2" s="35">
        <v>2014</v>
      </c>
      <c r="E2" s="35">
        <v>2015</v>
      </c>
    </row>
    <row r="3" spans="1:5" x14ac:dyDescent="0.25">
      <c r="A3" s="36">
        <v>1</v>
      </c>
      <c r="B3" s="34" t="s">
        <v>7</v>
      </c>
      <c r="C3" s="16"/>
      <c r="D3" s="16"/>
      <c r="E3" s="16">
        <v>934529279281</v>
      </c>
    </row>
    <row r="4" spans="1:5" x14ac:dyDescent="0.25">
      <c r="A4" s="37">
        <v>2</v>
      </c>
      <c r="B4" s="13" t="s">
        <v>8</v>
      </c>
      <c r="C4" s="11"/>
      <c r="D4" s="11"/>
      <c r="E4" s="11">
        <v>168189073883</v>
      </c>
    </row>
    <row r="5" spans="1:5" x14ac:dyDescent="0.25">
      <c r="A5" s="37"/>
      <c r="B5" s="13" t="s">
        <v>12</v>
      </c>
      <c r="C5" s="11"/>
      <c r="D5" s="11"/>
      <c r="E5" s="11">
        <v>90628671170</v>
      </c>
    </row>
    <row r="6" spans="1:5" x14ac:dyDescent="0.25">
      <c r="A6" s="37">
        <v>3</v>
      </c>
      <c r="B6" s="13" t="s">
        <v>10</v>
      </c>
      <c r="C6" s="11"/>
      <c r="D6" s="11"/>
      <c r="E6" s="11">
        <v>448130009886</v>
      </c>
    </row>
    <row r="7" spans="1:5" x14ac:dyDescent="0.25">
      <c r="A7" s="37">
        <v>4</v>
      </c>
      <c r="B7" s="13" t="s">
        <v>14</v>
      </c>
      <c r="C7" s="11"/>
      <c r="D7" s="11"/>
      <c r="E7" s="11">
        <v>766340205395</v>
      </c>
    </row>
    <row r="8" spans="1:5" x14ac:dyDescent="0.25">
      <c r="A8" s="37">
        <v>5</v>
      </c>
      <c r="B8" s="13" t="s">
        <v>16</v>
      </c>
      <c r="C8" s="11"/>
      <c r="D8" s="11"/>
      <c r="E8" s="11">
        <v>480314410570</v>
      </c>
    </row>
    <row r="9" spans="1:5" x14ac:dyDescent="0.25">
      <c r="A9" s="37">
        <v>6</v>
      </c>
      <c r="B9" s="13" t="s">
        <v>36</v>
      </c>
      <c r="C9" s="11"/>
      <c r="D9" s="11"/>
      <c r="E9" s="11">
        <v>150044186867</v>
      </c>
    </row>
    <row r="10" spans="1:5" x14ac:dyDescent="0.25">
      <c r="A10" s="37">
        <v>7</v>
      </c>
      <c r="B10" s="13" t="s">
        <v>37</v>
      </c>
      <c r="C10" s="11"/>
      <c r="D10" s="11"/>
      <c r="E10" s="11">
        <v>117507756773</v>
      </c>
    </row>
    <row r="11" spans="1:5" x14ac:dyDescent="0.25">
      <c r="A11" s="37">
        <v>8</v>
      </c>
      <c r="B11" s="13" t="s">
        <v>73</v>
      </c>
      <c r="C11" s="11"/>
      <c r="D11" s="11"/>
      <c r="E11" s="18">
        <f>E10/E7</f>
        <v>0.15333628060455495</v>
      </c>
    </row>
    <row r="12" spans="1:5" x14ac:dyDescent="0.25">
      <c r="A12" s="38"/>
      <c r="B12" s="32"/>
      <c r="C12" s="33"/>
      <c r="D12" s="33"/>
      <c r="E12" s="33"/>
    </row>
    <row r="13" spans="1:5" x14ac:dyDescent="0.25">
      <c r="B13" s="20" t="s">
        <v>38</v>
      </c>
      <c r="C13" s="39">
        <f>E6/E5</f>
        <v>4.9446825612769274</v>
      </c>
    </row>
    <row r="14" spans="1:5" x14ac:dyDescent="0.25">
      <c r="B14" s="20" t="s">
        <v>39</v>
      </c>
      <c r="C14" s="23">
        <f>E4/E7</f>
        <v>0.21947050761392475</v>
      </c>
    </row>
    <row r="15" spans="1:5" x14ac:dyDescent="0.25">
      <c r="A15" s="20" t="s">
        <v>40</v>
      </c>
      <c r="B15" s="20" t="s">
        <v>41</v>
      </c>
      <c r="C15" s="23"/>
    </row>
    <row r="16" spans="1:5" x14ac:dyDescent="0.25">
      <c r="A16" s="25"/>
      <c r="B16" s="20" t="s">
        <v>96</v>
      </c>
    </row>
    <row r="17" spans="1:4" x14ac:dyDescent="0.25">
      <c r="B17" s="20" t="s">
        <v>43</v>
      </c>
    </row>
    <row r="18" spans="1:4" x14ac:dyDescent="0.25">
      <c r="B18" s="21" t="s">
        <v>97</v>
      </c>
      <c r="C18" s="11">
        <f>C19+C20+C26+C30</f>
        <v>208268254306</v>
      </c>
    </row>
    <row r="19" spans="1:4" x14ac:dyDescent="0.25">
      <c r="A19" s="20" t="s">
        <v>45</v>
      </c>
      <c r="B19" s="21" t="s">
        <v>98</v>
      </c>
      <c r="C19" s="26">
        <v>161020931373</v>
      </c>
    </row>
    <row r="20" spans="1:4" x14ac:dyDescent="0.25">
      <c r="A20" s="27" t="s">
        <v>45</v>
      </c>
      <c r="B20" s="20" t="s">
        <v>99</v>
      </c>
      <c r="C20" s="22">
        <f>SUM(C21:C23)</f>
        <v>41626002733</v>
      </c>
    </row>
    <row r="21" spans="1:4" x14ac:dyDescent="0.25">
      <c r="A21" s="27"/>
      <c r="B21" s="20" t="s">
        <v>100</v>
      </c>
      <c r="C21" s="22">
        <v>19323588582</v>
      </c>
    </row>
    <row r="22" spans="1:4" x14ac:dyDescent="0.25">
      <c r="B22" s="20" t="s">
        <v>101</v>
      </c>
      <c r="C22" s="22">
        <v>5332162904</v>
      </c>
    </row>
    <row r="23" spans="1:4" x14ac:dyDescent="0.25">
      <c r="B23" s="20" t="s">
        <v>102</v>
      </c>
      <c r="C23" s="22">
        <v>16970251247</v>
      </c>
    </row>
    <row r="24" spans="1:4" x14ac:dyDescent="0.25">
      <c r="A24" s="27" t="s">
        <v>45</v>
      </c>
      <c r="B24" s="20" t="s">
        <v>103</v>
      </c>
      <c r="C24" s="22"/>
    </row>
    <row r="25" spans="1:4" x14ac:dyDescent="0.25">
      <c r="A25" s="27"/>
      <c r="B25" s="20" t="s">
        <v>104</v>
      </c>
      <c r="C25" s="22"/>
    </row>
    <row r="26" spans="1:4" x14ac:dyDescent="0.25">
      <c r="A26" s="20" t="s">
        <v>45</v>
      </c>
      <c r="B26" s="20" t="s">
        <v>105</v>
      </c>
      <c r="C26" s="22">
        <f>SUM(C27:C29)</f>
        <v>7264334000</v>
      </c>
    </row>
    <row r="27" spans="1:4" x14ac:dyDescent="0.25">
      <c r="B27" s="21" t="s">
        <v>106</v>
      </c>
      <c r="C27" s="26">
        <v>2000000000</v>
      </c>
      <c r="D27" s="28"/>
    </row>
    <row r="28" spans="1:4" x14ac:dyDescent="0.25">
      <c r="A28" s="27"/>
      <c r="B28" s="20" t="s">
        <v>107</v>
      </c>
      <c r="C28" s="22">
        <v>1764334000</v>
      </c>
      <c r="D28" s="29"/>
    </row>
    <row r="29" spans="1:4" x14ac:dyDescent="0.25">
      <c r="B29" s="20" t="s">
        <v>108</v>
      </c>
      <c r="C29" s="22">
        <v>3500000000</v>
      </c>
      <c r="D29" s="29"/>
    </row>
    <row r="30" spans="1:4" x14ac:dyDescent="0.25">
      <c r="A30" s="20" t="s">
        <v>45</v>
      </c>
      <c r="B30" s="20" t="s">
        <v>109</v>
      </c>
      <c r="C30" s="22">
        <v>-1643013800</v>
      </c>
      <c r="D30" s="29"/>
    </row>
    <row r="31" spans="1:4" x14ac:dyDescent="0.25">
      <c r="C31" s="22"/>
      <c r="D31" s="29"/>
    </row>
    <row r="32" spans="1:4" x14ac:dyDescent="0.25">
      <c r="B32" s="20" t="s">
        <v>110</v>
      </c>
      <c r="C32" s="22"/>
      <c r="D32" s="29"/>
    </row>
    <row r="33" spans="1:4" x14ac:dyDescent="0.25">
      <c r="B33" s="20" t="s">
        <v>111</v>
      </c>
      <c r="C33" s="22">
        <f>SUM(C34:C36)</f>
        <v>59452548474</v>
      </c>
      <c r="D33" s="29"/>
    </row>
    <row r="34" spans="1:4" x14ac:dyDescent="0.25">
      <c r="B34" s="20" t="s">
        <v>112</v>
      </c>
      <c r="C34" s="22">
        <v>4312983807</v>
      </c>
    </row>
    <row r="35" spans="1:4" x14ac:dyDescent="0.25">
      <c r="B35" s="20" t="s">
        <v>113</v>
      </c>
      <c r="C35" s="22">
        <v>11136627600</v>
      </c>
    </row>
    <row r="36" spans="1:4" x14ac:dyDescent="0.25">
      <c r="B36" s="21" t="s">
        <v>114</v>
      </c>
      <c r="C36" s="22">
        <v>44002937067</v>
      </c>
    </row>
    <row r="37" spans="1:4" x14ac:dyDescent="0.25">
      <c r="A37" s="27"/>
      <c r="C37" s="22"/>
    </row>
    <row r="38" spans="1:4" x14ac:dyDescent="0.25">
      <c r="A38" s="27"/>
    </row>
    <row r="40" spans="1:4" x14ac:dyDescent="0.25">
      <c r="B40" s="20" t="s">
        <v>24</v>
      </c>
    </row>
    <row r="41" spans="1:4" x14ac:dyDescent="0.25">
      <c r="B41" s="20" t="s">
        <v>115</v>
      </c>
      <c r="C41" s="11">
        <v>100560170987</v>
      </c>
    </row>
    <row r="42" spans="1:4" x14ac:dyDescent="0.25">
      <c r="B42" s="30"/>
      <c r="C42" s="22"/>
    </row>
    <row r="43" spans="1:4" x14ac:dyDescent="0.25">
      <c r="B43" s="20" t="s">
        <v>116</v>
      </c>
    </row>
    <row r="44" spans="1:4" x14ac:dyDescent="0.25">
      <c r="B44" s="20" t="s">
        <v>94</v>
      </c>
      <c r="C44" s="11">
        <v>949682874209</v>
      </c>
    </row>
    <row r="45" spans="1:4" x14ac:dyDescent="0.25">
      <c r="B45" s="20" t="s">
        <v>95</v>
      </c>
      <c r="C45" s="22">
        <v>654588730621</v>
      </c>
      <c r="D45" s="20">
        <f>C45/C44</f>
        <v>0.68927085914465214</v>
      </c>
    </row>
    <row r="46" spans="1:4" x14ac:dyDescent="0.25">
      <c r="C46" s="22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B43" sqref="B43"/>
    </sheetView>
  </sheetViews>
  <sheetFormatPr defaultRowHeight="15.75" x14ac:dyDescent="0.25"/>
  <cols>
    <col min="1" max="1" width="6.5703125" style="20" customWidth="1"/>
    <col min="2" max="2" width="32" style="20" customWidth="1"/>
    <col min="3" max="3" width="18.140625" style="20" customWidth="1"/>
    <col min="4" max="5" width="19.85546875" style="20" bestFit="1" customWidth="1"/>
    <col min="6" max="6" width="12.28515625" style="20" customWidth="1"/>
    <col min="7" max="16384" width="9.140625" style="20"/>
  </cols>
  <sheetData>
    <row r="1" spans="1:5" s="21" customFormat="1" x14ac:dyDescent="0.25">
      <c r="A1" s="132" t="s">
        <v>140</v>
      </c>
      <c r="B1" s="132"/>
      <c r="C1" s="132"/>
      <c r="D1" s="132"/>
      <c r="E1" s="132"/>
    </row>
    <row r="2" spans="1:5" s="31" customFormat="1" x14ac:dyDescent="0.25">
      <c r="A2" s="35" t="s">
        <v>34</v>
      </c>
      <c r="B2" s="35" t="s">
        <v>35</v>
      </c>
      <c r="C2" s="35">
        <v>2012</v>
      </c>
      <c r="D2" s="35">
        <v>2013</v>
      </c>
      <c r="E2" s="35">
        <v>2014</v>
      </c>
    </row>
    <row r="3" spans="1:5" x14ac:dyDescent="0.25">
      <c r="A3" s="36">
        <v>1</v>
      </c>
      <c r="B3" s="34" t="s">
        <v>7</v>
      </c>
      <c r="C3" s="16">
        <v>231492781126</v>
      </c>
      <c r="D3" s="16">
        <v>137419607879</v>
      </c>
      <c r="E3" s="16">
        <v>129626938985</v>
      </c>
    </row>
    <row r="4" spans="1:5" x14ac:dyDescent="0.25">
      <c r="A4" s="37">
        <v>2</v>
      </c>
      <c r="B4" s="13" t="s">
        <v>8</v>
      </c>
      <c r="C4" s="11">
        <v>201295175785</v>
      </c>
      <c r="D4" s="11">
        <v>107034127860</v>
      </c>
      <c r="E4" s="11">
        <v>103579432264</v>
      </c>
    </row>
    <row r="5" spans="1:5" x14ac:dyDescent="0.25">
      <c r="A5" s="37"/>
      <c r="B5" s="13" t="s">
        <v>12</v>
      </c>
      <c r="C5" s="11">
        <v>200410655785</v>
      </c>
      <c r="D5" s="11">
        <v>106433607860</v>
      </c>
      <c r="E5" s="11">
        <v>95355147493</v>
      </c>
    </row>
    <row r="6" spans="1:5" x14ac:dyDescent="0.25">
      <c r="A6" s="37">
        <v>3</v>
      </c>
      <c r="B6" s="13" t="s">
        <v>10</v>
      </c>
      <c r="C6" s="11">
        <v>150896386468</v>
      </c>
      <c r="D6" s="11">
        <v>109505710681</v>
      </c>
      <c r="E6" s="11">
        <v>97186388874</v>
      </c>
    </row>
    <row r="7" spans="1:5" x14ac:dyDescent="0.25">
      <c r="A7" s="37">
        <v>4</v>
      </c>
      <c r="B7" s="13" t="s">
        <v>14</v>
      </c>
      <c r="C7" s="11">
        <v>30197605341</v>
      </c>
      <c r="D7" s="11">
        <v>30385480019</v>
      </c>
      <c r="E7" s="11">
        <v>26047506721</v>
      </c>
    </row>
    <row r="8" spans="1:5" x14ac:dyDescent="0.25">
      <c r="A8" s="37">
        <v>5</v>
      </c>
      <c r="B8" s="13" t="s">
        <v>16</v>
      </c>
      <c r="C8" s="11">
        <v>185502381488</v>
      </c>
      <c r="D8" s="11">
        <v>49207624843</v>
      </c>
      <c r="E8" s="11">
        <v>100701652843</v>
      </c>
    </row>
    <row r="9" spans="1:5" x14ac:dyDescent="0.25">
      <c r="A9" s="37">
        <v>6</v>
      </c>
      <c r="B9" s="13" t="s">
        <v>36</v>
      </c>
      <c r="C9" s="11">
        <v>61226088</v>
      </c>
      <c r="D9" s="11">
        <v>240864972</v>
      </c>
      <c r="E9" s="11">
        <v>1663086010</v>
      </c>
    </row>
    <row r="10" spans="1:5" x14ac:dyDescent="0.25">
      <c r="A10" s="37">
        <v>7</v>
      </c>
      <c r="B10" s="13" t="s">
        <v>37</v>
      </c>
      <c r="C10" s="11">
        <v>34360391</v>
      </c>
      <c r="D10" s="11">
        <v>187874678</v>
      </c>
      <c r="E10" s="11">
        <v>1297207088</v>
      </c>
    </row>
    <row r="11" spans="1:5" x14ac:dyDescent="0.25">
      <c r="A11" s="37">
        <v>8</v>
      </c>
      <c r="B11" s="13" t="s">
        <v>73</v>
      </c>
      <c r="C11" s="12">
        <f>C10/C7</f>
        <v>1.1378515154427853E-3</v>
      </c>
      <c r="D11" s="12">
        <f t="shared" ref="D11:E11" si="0">D10/D7</f>
        <v>6.1830413040215989E-3</v>
      </c>
      <c r="E11" s="12">
        <f t="shared" si="0"/>
        <v>4.9801583771323751E-2</v>
      </c>
    </row>
    <row r="12" spans="1:5" x14ac:dyDescent="0.25">
      <c r="A12" s="38"/>
      <c r="B12" s="32"/>
      <c r="C12" s="33"/>
      <c r="D12" s="33"/>
      <c r="E12" s="33"/>
    </row>
    <row r="13" spans="1:5" x14ac:dyDescent="0.25">
      <c r="B13" s="20" t="s">
        <v>38</v>
      </c>
      <c r="C13" s="20">
        <f>C6/C5</f>
        <v>0.75293594483260029</v>
      </c>
      <c r="D13" s="20">
        <f>D6/D5</f>
        <v>1.0288640297249056</v>
      </c>
      <c r="E13" s="20">
        <f>E6/E5</f>
        <v>1.0192044313196038</v>
      </c>
    </row>
    <row r="14" spans="1:5" x14ac:dyDescent="0.25">
      <c r="B14" s="20" t="s">
        <v>39</v>
      </c>
      <c r="C14" s="23">
        <f>C4/C7</f>
        <v>6.6659317357094139</v>
      </c>
      <c r="D14" s="23">
        <f>D4/D7</f>
        <v>3.5225419441480503</v>
      </c>
      <c r="E14" s="23">
        <f>E4/E7</f>
        <v>3.9765584235550757</v>
      </c>
    </row>
    <row r="15" spans="1:5" x14ac:dyDescent="0.25">
      <c r="A15" s="20" t="s">
        <v>40</v>
      </c>
      <c r="B15" s="20" t="s">
        <v>75</v>
      </c>
      <c r="C15" s="23"/>
    </row>
    <row r="16" spans="1:5" x14ac:dyDescent="0.25">
      <c r="A16" s="25"/>
      <c r="B16" s="20" t="s">
        <v>119</v>
      </c>
    </row>
    <row r="18" spans="1:5" x14ac:dyDescent="0.25">
      <c r="B18" s="21" t="s">
        <v>77</v>
      </c>
    </row>
    <row r="19" spans="1:5" x14ac:dyDescent="0.25">
      <c r="A19" s="20">
        <v>1</v>
      </c>
      <c r="B19" s="21" t="s">
        <v>78</v>
      </c>
      <c r="C19" s="26"/>
      <c r="D19" s="22">
        <v>10078102273</v>
      </c>
      <c r="E19" s="22">
        <f>D19+D20</f>
        <v>5657745741</v>
      </c>
    </row>
    <row r="20" spans="1:5" x14ac:dyDescent="0.25">
      <c r="A20" s="27"/>
      <c r="B20" s="20" t="s">
        <v>79</v>
      </c>
      <c r="C20" s="22"/>
      <c r="D20" s="22">
        <v>-4420356532</v>
      </c>
      <c r="E20" s="22"/>
    </row>
    <row r="21" spans="1:5" x14ac:dyDescent="0.25">
      <c r="A21" s="27">
        <v>2</v>
      </c>
      <c r="B21" s="20" t="s">
        <v>90</v>
      </c>
      <c r="C21" s="22"/>
      <c r="D21" s="22">
        <v>21750308145</v>
      </c>
      <c r="E21" s="22">
        <f>D21+D22</f>
        <v>11758893532</v>
      </c>
    </row>
    <row r="22" spans="1:5" x14ac:dyDescent="0.25">
      <c r="B22" s="20" t="s">
        <v>79</v>
      </c>
      <c r="C22" s="22"/>
      <c r="D22" s="22">
        <v>-9991414613</v>
      </c>
      <c r="E22" s="22"/>
    </row>
    <row r="23" spans="1:5" x14ac:dyDescent="0.25">
      <c r="A23" s="20">
        <v>3</v>
      </c>
      <c r="B23" s="20" t="s">
        <v>120</v>
      </c>
      <c r="C23" s="22"/>
      <c r="D23" s="22">
        <v>3067304076</v>
      </c>
      <c r="E23" s="22">
        <f>D23+D24</f>
        <v>1365238077</v>
      </c>
    </row>
    <row r="24" spans="1:5" x14ac:dyDescent="0.25">
      <c r="A24" s="27"/>
      <c r="B24" s="20" t="s">
        <v>79</v>
      </c>
      <c r="C24" s="22"/>
      <c r="D24" s="22">
        <v>-1702065999</v>
      </c>
      <c r="E24" s="22"/>
    </row>
    <row r="25" spans="1:5" x14ac:dyDescent="0.25">
      <c r="A25" s="27">
        <v>4</v>
      </c>
      <c r="B25" s="20" t="s">
        <v>121</v>
      </c>
      <c r="C25" s="22"/>
      <c r="D25" s="22">
        <v>383260000</v>
      </c>
      <c r="E25" s="22">
        <f>D25+D26</f>
        <v>38412000</v>
      </c>
    </row>
    <row r="26" spans="1:5" x14ac:dyDescent="0.25">
      <c r="B26" s="20" t="s">
        <v>79</v>
      </c>
      <c r="D26" s="22">
        <v>-344848000</v>
      </c>
      <c r="E26" s="22"/>
    </row>
    <row r="27" spans="1:5" x14ac:dyDescent="0.25">
      <c r="B27" s="21"/>
      <c r="C27" s="26"/>
      <c r="D27" s="66"/>
      <c r="E27" s="22"/>
    </row>
    <row r="28" spans="1:5" x14ac:dyDescent="0.25">
      <c r="A28" s="27"/>
      <c r="B28" s="20" t="s">
        <v>122</v>
      </c>
      <c r="C28" s="22"/>
      <c r="D28" s="67"/>
      <c r="E28" s="22"/>
    </row>
    <row r="29" spans="1:5" x14ac:dyDescent="0.25">
      <c r="A29" s="20">
        <v>1</v>
      </c>
      <c r="B29" s="20" t="s">
        <v>115</v>
      </c>
      <c r="C29" s="22"/>
      <c r="D29" s="67">
        <v>12373800000</v>
      </c>
      <c r="E29" s="22">
        <f>D29-D30</f>
        <v>12373800000</v>
      </c>
    </row>
    <row r="30" spans="1:5" x14ac:dyDescent="0.25">
      <c r="B30" s="20" t="s">
        <v>79</v>
      </c>
      <c r="C30" s="22"/>
      <c r="D30" s="67">
        <v>0</v>
      </c>
      <c r="E30" s="22"/>
    </row>
    <row r="31" spans="1:5" x14ac:dyDescent="0.25">
      <c r="A31" s="20">
        <v>2</v>
      </c>
      <c r="B31" s="20" t="s">
        <v>123</v>
      </c>
      <c r="C31" s="22"/>
      <c r="D31" s="67">
        <v>185888900</v>
      </c>
      <c r="E31" s="22">
        <f>D31-D32</f>
        <v>0</v>
      </c>
    </row>
    <row r="32" spans="1:5" x14ac:dyDescent="0.25">
      <c r="B32" s="20" t="s">
        <v>124</v>
      </c>
      <c r="C32" s="22"/>
      <c r="D32" s="67">
        <v>185888900</v>
      </c>
      <c r="E32" s="22"/>
    </row>
    <row r="33" spans="1:5" x14ac:dyDescent="0.25">
      <c r="A33" s="20">
        <v>3</v>
      </c>
      <c r="B33" s="20" t="s">
        <v>125</v>
      </c>
      <c r="C33" s="22"/>
      <c r="D33" s="67">
        <v>12559688900</v>
      </c>
      <c r="E33" s="22">
        <f>D33-D34</f>
        <v>12559688900</v>
      </c>
    </row>
    <row r="34" spans="1:5" x14ac:dyDescent="0.25">
      <c r="B34" s="20" t="s">
        <v>79</v>
      </c>
      <c r="C34" s="22"/>
      <c r="D34" s="22">
        <v>0</v>
      </c>
      <c r="E34" s="22"/>
    </row>
    <row r="35" spans="1:5" x14ac:dyDescent="0.25">
      <c r="C35" s="22"/>
      <c r="D35" s="22"/>
      <c r="E35" s="22"/>
    </row>
    <row r="36" spans="1:5" x14ac:dyDescent="0.25">
      <c r="B36" s="21" t="s">
        <v>43</v>
      </c>
      <c r="C36" s="22"/>
      <c r="D36" s="22"/>
      <c r="E36" s="22"/>
    </row>
    <row r="37" spans="1:5" x14ac:dyDescent="0.25">
      <c r="A37" s="27"/>
      <c r="B37" s="20" t="s">
        <v>126</v>
      </c>
      <c r="C37" s="22"/>
      <c r="D37" s="22">
        <v>158177396</v>
      </c>
      <c r="E37" s="22"/>
    </row>
    <row r="38" spans="1:5" x14ac:dyDescent="0.25">
      <c r="A38" s="27"/>
      <c r="B38" s="20" t="s">
        <v>127</v>
      </c>
      <c r="D38" s="22"/>
      <c r="E38" s="22"/>
    </row>
    <row r="39" spans="1:5" x14ac:dyDescent="0.25">
      <c r="B39" s="20" t="s">
        <v>128</v>
      </c>
      <c r="D39" s="22">
        <f>D40+D41</f>
        <v>15085790000</v>
      </c>
      <c r="E39" s="22"/>
    </row>
    <row r="40" spans="1:5" x14ac:dyDescent="0.25">
      <c r="A40" s="20">
        <v>1</v>
      </c>
      <c r="B40" s="20" t="s">
        <v>129</v>
      </c>
      <c r="D40" s="22">
        <v>15000000000</v>
      </c>
      <c r="E40" s="22"/>
    </row>
    <row r="41" spans="1:5" x14ac:dyDescent="0.25">
      <c r="A41" s="20">
        <v>2</v>
      </c>
      <c r="B41" s="20" t="s">
        <v>13</v>
      </c>
      <c r="D41" s="22">
        <v>85790000</v>
      </c>
      <c r="E41" s="22"/>
    </row>
    <row r="42" spans="1:5" x14ac:dyDescent="0.25">
      <c r="B42" s="30"/>
      <c r="C42" s="22"/>
    </row>
    <row r="43" spans="1:5" x14ac:dyDescent="0.25">
      <c r="B43" s="20" t="s">
        <v>130</v>
      </c>
    </row>
    <row r="45" spans="1:5" x14ac:dyDescent="0.25">
      <c r="C45" s="22"/>
    </row>
    <row r="46" spans="1:5" x14ac:dyDescent="0.25">
      <c r="C46" s="2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TONG HOP</vt:lpstr>
      <vt:lpstr>BĐS ĐIỆN LỰC MT</vt:lpstr>
      <vt:lpstr>EFI</vt:lpstr>
      <vt:lpstr>SG BUS</vt:lpstr>
      <vt:lpstr>CANG DN</vt:lpstr>
      <vt:lpstr>VLXD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Welcome</cp:lastModifiedBy>
  <dcterms:created xsi:type="dcterms:W3CDTF">2016-02-02T03:45:02Z</dcterms:created>
  <dcterms:modified xsi:type="dcterms:W3CDTF">2016-04-21T12:04:50Z</dcterms:modified>
</cp:coreProperties>
</file>