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nguyenvo/ml_fall2024/input_data/"/>
    </mc:Choice>
  </mc:AlternateContent>
  <xr:revisionPtr revIDLastSave="0" documentId="13_ncr:1_{25840F8A-35FD-DB4E-8D58-33E5025CEA6C}" xr6:coauthVersionLast="47" xr6:coauthVersionMax="47" xr10:uidLastSave="{00000000-0000-0000-0000-000000000000}"/>
  <bookViews>
    <workbookView xWindow="0" yWindow="0" windowWidth="25560" windowHeight="21600" xr2:uid="{00000000-000D-0000-FFFF-FFFF00000000}"/>
  </bookViews>
  <sheets>
    <sheet name="Sheet1" sheetId="1" r:id="rId1"/>
  </sheets>
  <definedNames>
    <definedName name="_xlnm._FilterDatabase" localSheetId="0" hidden="1">Sheet1!$AY$1:$BB$133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I2" i="1"/>
  <c r="AH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2" i="1"/>
  <c r="AG3" i="1"/>
  <c r="AM3" i="1" s="1"/>
  <c r="AG4" i="1"/>
  <c r="AM4" i="1" s="1"/>
  <c r="AG5" i="1"/>
  <c r="AO5" i="1" s="1"/>
  <c r="AG6" i="1"/>
  <c r="AM6" i="1" s="1"/>
  <c r="AG7" i="1"/>
  <c r="AM7" i="1" s="1"/>
  <c r="AG8" i="1"/>
  <c r="AO8" i="1" s="1"/>
  <c r="AG9" i="1"/>
  <c r="AM9" i="1" s="1"/>
  <c r="AG10" i="1"/>
  <c r="AM10" i="1" s="1"/>
  <c r="AG11" i="1"/>
  <c r="AM11" i="1" s="1"/>
  <c r="AG12" i="1"/>
  <c r="AM12" i="1" s="1"/>
  <c r="AG13" i="1"/>
  <c r="AO13" i="1" s="1"/>
  <c r="AG14" i="1"/>
  <c r="AM14" i="1" s="1"/>
  <c r="AG15" i="1"/>
  <c r="AM15" i="1" s="1"/>
  <c r="AG16" i="1"/>
  <c r="AO16" i="1" s="1"/>
  <c r="AG17" i="1"/>
  <c r="AM17" i="1" s="1"/>
  <c r="AG18" i="1"/>
  <c r="AM18" i="1" s="1"/>
  <c r="AG19" i="1"/>
  <c r="AM19" i="1" s="1"/>
  <c r="AG20" i="1"/>
  <c r="AM20" i="1" s="1"/>
  <c r="AG21" i="1"/>
  <c r="AO21" i="1" s="1"/>
  <c r="AG22" i="1"/>
  <c r="AM22" i="1" s="1"/>
  <c r="AG23" i="1"/>
  <c r="AM23" i="1" s="1"/>
  <c r="AG24" i="1"/>
  <c r="AO24" i="1" s="1"/>
  <c r="AG25" i="1"/>
  <c r="AM25" i="1" s="1"/>
  <c r="AG26" i="1"/>
  <c r="AM26" i="1" s="1"/>
  <c r="AG27" i="1"/>
  <c r="AM27" i="1" s="1"/>
  <c r="AG28" i="1"/>
  <c r="AM28" i="1" s="1"/>
  <c r="AG29" i="1"/>
  <c r="AO29" i="1" s="1"/>
  <c r="AG30" i="1"/>
  <c r="AM30" i="1" s="1"/>
  <c r="AG31" i="1"/>
  <c r="AM31" i="1" s="1"/>
  <c r="AG32" i="1"/>
  <c r="AO32" i="1" s="1"/>
  <c r="AG33" i="1"/>
  <c r="AM33" i="1" s="1"/>
  <c r="AG34" i="1"/>
  <c r="AM34" i="1" s="1"/>
  <c r="AG35" i="1"/>
  <c r="AM35" i="1" s="1"/>
  <c r="AG36" i="1"/>
  <c r="AM36" i="1" s="1"/>
  <c r="AG37" i="1"/>
  <c r="AO37" i="1" s="1"/>
  <c r="AG38" i="1"/>
  <c r="AM38" i="1" s="1"/>
  <c r="AG39" i="1"/>
  <c r="AM39" i="1" s="1"/>
  <c r="AG40" i="1"/>
  <c r="AO40" i="1" s="1"/>
  <c r="AG41" i="1"/>
  <c r="AM41" i="1" s="1"/>
  <c r="AG42" i="1"/>
  <c r="AM42" i="1" s="1"/>
  <c r="AG43" i="1"/>
  <c r="AM43" i="1" s="1"/>
  <c r="AG44" i="1"/>
  <c r="AM44" i="1" s="1"/>
  <c r="AG45" i="1"/>
  <c r="AO45" i="1" s="1"/>
  <c r="AG46" i="1"/>
  <c r="AM46" i="1" s="1"/>
  <c r="AG47" i="1"/>
  <c r="AM47" i="1" s="1"/>
  <c r="AG48" i="1"/>
  <c r="AO48" i="1" s="1"/>
  <c r="AG49" i="1"/>
  <c r="AM49" i="1" s="1"/>
  <c r="AG50" i="1"/>
  <c r="AM50" i="1" s="1"/>
  <c r="AG51" i="1"/>
  <c r="AM51" i="1" s="1"/>
  <c r="AG52" i="1"/>
  <c r="AM52" i="1" s="1"/>
  <c r="AG53" i="1"/>
  <c r="AO53" i="1" s="1"/>
  <c r="AG54" i="1"/>
  <c r="AM54" i="1" s="1"/>
  <c r="AG55" i="1"/>
  <c r="AM55" i="1" s="1"/>
  <c r="AG56" i="1"/>
  <c r="AO56" i="1" s="1"/>
  <c r="AG57" i="1"/>
  <c r="AM57" i="1" s="1"/>
  <c r="AG58" i="1"/>
  <c r="AM58" i="1" s="1"/>
  <c r="AG59" i="1"/>
  <c r="AM59" i="1" s="1"/>
  <c r="AG60" i="1"/>
  <c r="AM60" i="1" s="1"/>
  <c r="AG61" i="1"/>
  <c r="AO61" i="1" s="1"/>
  <c r="AG62" i="1"/>
  <c r="AM62" i="1" s="1"/>
  <c r="AG63" i="1"/>
  <c r="AM63" i="1" s="1"/>
  <c r="AG64" i="1"/>
  <c r="AO64" i="1" s="1"/>
  <c r="AG65" i="1"/>
  <c r="AM65" i="1" s="1"/>
  <c r="AG66" i="1"/>
  <c r="AM66" i="1" s="1"/>
  <c r="AG67" i="1"/>
  <c r="AM67" i="1" s="1"/>
  <c r="AG68" i="1"/>
  <c r="AM68" i="1" s="1"/>
  <c r="AG69" i="1"/>
  <c r="AO69" i="1" s="1"/>
  <c r="AG70" i="1"/>
  <c r="AM70" i="1" s="1"/>
  <c r="AG71" i="1"/>
  <c r="AM71" i="1" s="1"/>
  <c r="AG72" i="1"/>
  <c r="AO72" i="1" s="1"/>
  <c r="AG73" i="1"/>
  <c r="AM73" i="1" s="1"/>
  <c r="AG74" i="1"/>
  <c r="AM74" i="1" s="1"/>
  <c r="AG75" i="1"/>
  <c r="AM75" i="1" s="1"/>
  <c r="AG76" i="1"/>
  <c r="AM76" i="1" s="1"/>
  <c r="AG77" i="1"/>
  <c r="AO77" i="1" s="1"/>
  <c r="AG78" i="1"/>
  <c r="AM78" i="1" s="1"/>
  <c r="AG79" i="1"/>
  <c r="AM79" i="1" s="1"/>
  <c r="AG80" i="1"/>
  <c r="AO80" i="1" s="1"/>
  <c r="AG81" i="1"/>
  <c r="AM81" i="1" s="1"/>
  <c r="AG82" i="1"/>
  <c r="AM82" i="1" s="1"/>
  <c r="AG83" i="1"/>
  <c r="AM83" i="1" s="1"/>
  <c r="AG84" i="1"/>
  <c r="AM84" i="1" s="1"/>
  <c r="AG85" i="1"/>
  <c r="AO85" i="1" s="1"/>
  <c r="AG86" i="1"/>
  <c r="AM86" i="1" s="1"/>
  <c r="AG87" i="1"/>
  <c r="AM87" i="1" s="1"/>
  <c r="AG88" i="1"/>
  <c r="AO88" i="1" s="1"/>
  <c r="AG89" i="1"/>
  <c r="AM89" i="1" s="1"/>
  <c r="AG90" i="1"/>
  <c r="AM90" i="1" s="1"/>
  <c r="AG91" i="1"/>
  <c r="AM91" i="1" s="1"/>
  <c r="AG92" i="1"/>
  <c r="AM92" i="1" s="1"/>
  <c r="AG93" i="1"/>
  <c r="AO93" i="1" s="1"/>
  <c r="AG94" i="1"/>
  <c r="AM94" i="1" s="1"/>
  <c r="AG95" i="1"/>
  <c r="AM95" i="1" s="1"/>
  <c r="AG96" i="1"/>
  <c r="AO96" i="1" s="1"/>
  <c r="AG97" i="1"/>
  <c r="AM97" i="1" s="1"/>
  <c r="AG98" i="1"/>
  <c r="AM98" i="1" s="1"/>
  <c r="AG99" i="1"/>
  <c r="AM99" i="1" s="1"/>
  <c r="AG100" i="1"/>
  <c r="AM100" i="1" s="1"/>
  <c r="AG101" i="1"/>
  <c r="AO101" i="1" s="1"/>
  <c r="AG102" i="1"/>
  <c r="AM102" i="1" s="1"/>
  <c r="AG103" i="1"/>
  <c r="AM103" i="1" s="1"/>
  <c r="AG104" i="1"/>
  <c r="AO104" i="1" s="1"/>
  <c r="AG105" i="1"/>
  <c r="AM105" i="1" s="1"/>
  <c r="AG106" i="1"/>
  <c r="AM106" i="1" s="1"/>
  <c r="AG107" i="1"/>
  <c r="AM107" i="1" s="1"/>
  <c r="AG108" i="1"/>
  <c r="AM108" i="1" s="1"/>
  <c r="AG109" i="1"/>
  <c r="AO109" i="1" s="1"/>
  <c r="AG110" i="1"/>
  <c r="AM110" i="1" s="1"/>
  <c r="AG111" i="1"/>
  <c r="AM111" i="1" s="1"/>
  <c r="AG112" i="1"/>
  <c r="AO112" i="1" s="1"/>
  <c r="AG113" i="1"/>
  <c r="AM113" i="1" s="1"/>
  <c r="AG114" i="1"/>
  <c r="AM114" i="1" s="1"/>
  <c r="AG115" i="1"/>
  <c r="AM115" i="1" s="1"/>
  <c r="AG116" i="1"/>
  <c r="AM116" i="1" s="1"/>
  <c r="AG117" i="1"/>
  <c r="AO117" i="1" s="1"/>
  <c r="AG118" i="1"/>
  <c r="AM118" i="1" s="1"/>
  <c r="AG119" i="1"/>
  <c r="AM119" i="1" s="1"/>
  <c r="AG120" i="1"/>
  <c r="AO120" i="1" s="1"/>
  <c r="AG121" i="1"/>
  <c r="AM121" i="1" s="1"/>
  <c r="AG122" i="1"/>
  <c r="AM122" i="1" s="1"/>
  <c r="AG123" i="1"/>
  <c r="AM123" i="1" s="1"/>
  <c r="AG124" i="1"/>
  <c r="AM124" i="1" s="1"/>
  <c r="AG125" i="1"/>
  <c r="AO125" i="1" s="1"/>
  <c r="AG126" i="1"/>
  <c r="AM126" i="1" s="1"/>
  <c r="AG127" i="1"/>
  <c r="AM127" i="1" s="1"/>
  <c r="AG128" i="1"/>
  <c r="AO128" i="1" s="1"/>
  <c r="AG129" i="1"/>
  <c r="AM129" i="1" s="1"/>
  <c r="AG130" i="1"/>
  <c r="AM130" i="1" s="1"/>
  <c r="AG131" i="1"/>
  <c r="AM131" i="1" s="1"/>
  <c r="AG132" i="1"/>
  <c r="AM132" i="1" s="1"/>
  <c r="AG133" i="1"/>
  <c r="AO133" i="1" s="1"/>
  <c r="AG2" i="1"/>
  <c r="AO2" i="1" s="1"/>
  <c r="AZ63" i="1" l="1"/>
  <c r="BA63" i="1" s="1"/>
  <c r="AZ133" i="1"/>
  <c r="BA133" i="1" s="1"/>
  <c r="AZ93" i="1"/>
  <c r="BA93" i="1" s="1"/>
  <c r="AZ69" i="1"/>
  <c r="BA69" i="1" s="1"/>
  <c r="AZ53" i="1"/>
  <c r="BA53" i="1" s="1"/>
  <c r="AZ29" i="1"/>
  <c r="BA29" i="1" s="1"/>
  <c r="AZ21" i="1"/>
  <c r="BA21" i="1" s="1"/>
  <c r="AZ5" i="1"/>
  <c r="BA5" i="1" s="1"/>
  <c r="AZ132" i="1"/>
  <c r="BA132" i="1" s="1"/>
  <c r="AZ124" i="1"/>
  <c r="BA124" i="1" s="1"/>
  <c r="AZ116" i="1"/>
  <c r="BA116" i="1" s="1"/>
  <c r="AZ108" i="1"/>
  <c r="BA108" i="1" s="1"/>
  <c r="AZ100" i="1"/>
  <c r="BA100" i="1" s="1"/>
  <c r="AZ92" i="1"/>
  <c r="BA92" i="1" s="1"/>
  <c r="AZ84" i="1"/>
  <c r="BA84" i="1" s="1"/>
  <c r="AZ76" i="1"/>
  <c r="BA76" i="1" s="1"/>
  <c r="AZ68" i="1"/>
  <c r="BA68" i="1" s="1"/>
  <c r="AZ60" i="1"/>
  <c r="BA60" i="1" s="1"/>
  <c r="AZ52" i="1"/>
  <c r="BA52" i="1" s="1"/>
  <c r="AZ44" i="1"/>
  <c r="BA44" i="1" s="1"/>
  <c r="AZ36" i="1"/>
  <c r="BA36" i="1" s="1"/>
  <c r="AZ28" i="1"/>
  <c r="BA28" i="1" s="1"/>
  <c r="AZ20" i="1"/>
  <c r="BA20" i="1" s="1"/>
  <c r="AZ12" i="1"/>
  <c r="BA12" i="1" s="1"/>
  <c r="AZ4" i="1"/>
  <c r="BA4" i="1" s="1"/>
  <c r="AZ95" i="1"/>
  <c r="BA95" i="1" s="1"/>
  <c r="AZ125" i="1"/>
  <c r="BA125" i="1" s="1"/>
  <c r="AZ131" i="1"/>
  <c r="BA131" i="1" s="1"/>
  <c r="AZ123" i="1"/>
  <c r="BA123" i="1" s="1"/>
  <c r="AZ115" i="1"/>
  <c r="BA115" i="1" s="1"/>
  <c r="AZ107" i="1"/>
  <c r="BA107" i="1" s="1"/>
  <c r="AZ99" i="1"/>
  <c r="BA99" i="1" s="1"/>
  <c r="AZ91" i="1"/>
  <c r="BA91" i="1" s="1"/>
  <c r="AZ83" i="1"/>
  <c r="BA83" i="1" s="1"/>
  <c r="AZ75" i="1"/>
  <c r="BA75" i="1" s="1"/>
  <c r="AZ67" i="1"/>
  <c r="BA67" i="1" s="1"/>
  <c r="AZ59" i="1"/>
  <c r="BA59" i="1" s="1"/>
  <c r="AZ51" i="1"/>
  <c r="BA51" i="1" s="1"/>
  <c r="AZ43" i="1"/>
  <c r="BA43" i="1" s="1"/>
  <c r="AZ35" i="1"/>
  <c r="BA35" i="1" s="1"/>
  <c r="AZ27" i="1"/>
  <c r="BA27" i="1" s="1"/>
  <c r="AZ19" i="1"/>
  <c r="BA19" i="1" s="1"/>
  <c r="AZ11" i="1"/>
  <c r="BA11" i="1" s="1"/>
  <c r="AZ3" i="1"/>
  <c r="BA3" i="1" s="1"/>
  <c r="AZ79" i="1"/>
  <c r="BA79" i="1" s="1"/>
  <c r="AZ117" i="1"/>
  <c r="BA117" i="1" s="1"/>
  <c r="AZ85" i="1"/>
  <c r="BA85" i="1" s="1"/>
  <c r="AZ45" i="1"/>
  <c r="BA45" i="1" s="1"/>
  <c r="AZ130" i="1"/>
  <c r="BA130" i="1" s="1"/>
  <c r="AZ122" i="1"/>
  <c r="BA122" i="1" s="1"/>
  <c r="AZ114" i="1"/>
  <c r="BA114" i="1" s="1"/>
  <c r="AZ106" i="1"/>
  <c r="BA106" i="1" s="1"/>
  <c r="AZ98" i="1"/>
  <c r="BA98" i="1" s="1"/>
  <c r="AZ90" i="1"/>
  <c r="BA90" i="1" s="1"/>
  <c r="AZ82" i="1"/>
  <c r="BA82" i="1" s="1"/>
  <c r="AZ74" i="1"/>
  <c r="BA74" i="1" s="1"/>
  <c r="AZ66" i="1"/>
  <c r="BA66" i="1" s="1"/>
  <c r="AZ58" i="1"/>
  <c r="BA58" i="1" s="1"/>
  <c r="AZ50" i="1"/>
  <c r="BA50" i="1" s="1"/>
  <c r="AZ42" i="1"/>
  <c r="BA42" i="1" s="1"/>
  <c r="AZ34" i="1"/>
  <c r="BA34" i="1" s="1"/>
  <c r="AZ26" i="1"/>
  <c r="BA26" i="1" s="1"/>
  <c r="AZ18" i="1"/>
  <c r="BA18" i="1" s="1"/>
  <c r="AZ10" i="1"/>
  <c r="BA10" i="1" s="1"/>
  <c r="AZ103" i="1"/>
  <c r="BA103" i="1" s="1"/>
  <c r="AZ101" i="1"/>
  <c r="BA101" i="1" s="1"/>
  <c r="AZ129" i="1"/>
  <c r="BA129" i="1" s="1"/>
  <c r="AZ121" i="1"/>
  <c r="BA121" i="1" s="1"/>
  <c r="AZ113" i="1"/>
  <c r="BA113" i="1" s="1"/>
  <c r="AZ105" i="1"/>
  <c r="BA105" i="1" s="1"/>
  <c r="AZ97" i="1"/>
  <c r="BA97" i="1" s="1"/>
  <c r="AZ89" i="1"/>
  <c r="BA89" i="1" s="1"/>
  <c r="AZ81" i="1"/>
  <c r="BA81" i="1" s="1"/>
  <c r="AZ73" i="1"/>
  <c r="BA73" i="1" s="1"/>
  <c r="AZ65" i="1"/>
  <c r="BA65" i="1" s="1"/>
  <c r="AZ57" i="1"/>
  <c r="BA57" i="1" s="1"/>
  <c r="AZ49" i="1"/>
  <c r="BA49" i="1" s="1"/>
  <c r="AZ41" i="1"/>
  <c r="BA41" i="1" s="1"/>
  <c r="AZ33" i="1"/>
  <c r="BA33" i="1" s="1"/>
  <c r="AZ25" i="1"/>
  <c r="BA25" i="1" s="1"/>
  <c r="AZ17" i="1"/>
  <c r="BA17" i="1" s="1"/>
  <c r="AZ9" i="1"/>
  <c r="BA9" i="1" s="1"/>
  <c r="AZ71" i="1"/>
  <c r="BA71" i="1" s="1"/>
  <c r="AZ109" i="1"/>
  <c r="BA109" i="1" s="1"/>
  <c r="AZ77" i="1"/>
  <c r="BA77" i="1" s="1"/>
  <c r="AZ61" i="1"/>
  <c r="BA61" i="1" s="1"/>
  <c r="AZ37" i="1"/>
  <c r="BA37" i="1" s="1"/>
  <c r="AZ13" i="1"/>
  <c r="BA13" i="1" s="1"/>
  <c r="AZ128" i="1"/>
  <c r="BA128" i="1" s="1"/>
  <c r="AZ120" i="1"/>
  <c r="BA120" i="1" s="1"/>
  <c r="AZ112" i="1"/>
  <c r="BA112" i="1" s="1"/>
  <c r="AZ104" i="1"/>
  <c r="BA104" i="1" s="1"/>
  <c r="AZ96" i="1"/>
  <c r="BA96" i="1" s="1"/>
  <c r="AZ88" i="1"/>
  <c r="BA88" i="1" s="1"/>
  <c r="AZ80" i="1"/>
  <c r="BA80" i="1" s="1"/>
  <c r="AZ72" i="1"/>
  <c r="BA72" i="1" s="1"/>
  <c r="AZ64" i="1"/>
  <c r="BA64" i="1" s="1"/>
  <c r="AZ56" i="1"/>
  <c r="BA56" i="1" s="1"/>
  <c r="AZ48" i="1"/>
  <c r="BA48" i="1" s="1"/>
  <c r="AZ40" i="1"/>
  <c r="BA40" i="1" s="1"/>
  <c r="AZ32" i="1"/>
  <c r="BA32" i="1" s="1"/>
  <c r="AZ24" i="1"/>
  <c r="BA24" i="1" s="1"/>
  <c r="AZ16" i="1"/>
  <c r="BA16" i="1" s="1"/>
  <c r="AZ8" i="1"/>
  <c r="BA8" i="1" s="1"/>
  <c r="AZ127" i="1"/>
  <c r="BA127" i="1" s="1"/>
  <c r="AZ119" i="1"/>
  <c r="BA119" i="1" s="1"/>
  <c r="AZ111" i="1"/>
  <c r="BA111" i="1" s="1"/>
  <c r="AZ87" i="1"/>
  <c r="BA87" i="1" s="1"/>
  <c r="AZ55" i="1"/>
  <c r="BA55" i="1" s="1"/>
  <c r="AZ47" i="1"/>
  <c r="BA47" i="1" s="1"/>
  <c r="AZ39" i="1"/>
  <c r="BA39" i="1" s="1"/>
  <c r="AZ31" i="1"/>
  <c r="BA31" i="1" s="1"/>
  <c r="AZ23" i="1"/>
  <c r="BA23" i="1" s="1"/>
  <c r="AZ15" i="1"/>
  <c r="BA15" i="1" s="1"/>
  <c r="AZ7" i="1"/>
  <c r="BA7" i="1" s="1"/>
  <c r="AZ2" i="1"/>
  <c r="AZ126" i="1"/>
  <c r="BA126" i="1" s="1"/>
  <c r="AZ118" i="1"/>
  <c r="BA118" i="1" s="1"/>
  <c r="AZ110" i="1"/>
  <c r="BA110" i="1" s="1"/>
  <c r="AZ102" i="1"/>
  <c r="BA102" i="1" s="1"/>
  <c r="AZ94" i="1"/>
  <c r="BA94" i="1" s="1"/>
  <c r="AZ86" i="1"/>
  <c r="BA86" i="1" s="1"/>
  <c r="AZ78" i="1"/>
  <c r="BA78" i="1" s="1"/>
  <c r="AZ70" i="1"/>
  <c r="BA70" i="1" s="1"/>
  <c r="AZ62" i="1"/>
  <c r="BA62" i="1" s="1"/>
  <c r="AZ54" i="1"/>
  <c r="BA54" i="1" s="1"/>
  <c r="AZ46" i="1"/>
  <c r="BA46" i="1" s="1"/>
  <c r="AZ38" i="1"/>
  <c r="BA38" i="1" s="1"/>
  <c r="AZ30" i="1"/>
  <c r="BA30" i="1" s="1"/>
  <c r="AZ22" i="1"/>
  <c r="BA22" i="1" s="1"/>
  <c r="AZ14" i="1"/>
  <c r="BA14" i="1" s="1"/>
  <c r="AZ6" i="1"/>
  <c r="BA6" i="1" s="1"/>
  <c r="AM48" i="1"/>
  <c r="AO130" i="1"/>
  <c r="AO98" i="1"/>
  <c r="AM16" i="1"/>
  <c r="AM112" i="1"/>
  <c r="AO66" i="1"/>
  <c r="AM80" i="1"/>
  <c r="AO34" i="1"/>
  <c r="AO122" i="1"/>
  <c r="AM104" i="1"/>
  <c r="AO90" i="1"/>
  <c r="AM72" i="1"/>
  <c r="AO58" i="1"/>
  <c r="AM40" i="1"/>
  <c r="AO26" i="1"/>
  <c r="AM8" i="1"/>
  <c r="AM128" i="1"/>
  <c r="AO114" i="1"/>
  <c r="AM96" i="1"/>
  <c r="AO82" i="1"/>
  <c r="AM64" i="1"/>
  <c r="AO50" i="1"/>
  <c r="AM32" i="1"/>
  <c r="AO18" i="1"/>
  <c r="AM120" i="1"/>
  <c r="AO106" i="1"/>
  <c r="AM88" i="1"/>
  <c r="AO74" i="1"/>
  <c r="AM56" i="1"/>
  <c r="AO42" i="1"/>
  <c r="AM24" i="1"/>
  <c r="AO10" i="1"/>
  <c r="AM133" i="1"/>
  <c r="AO127" i="1"/>
  <c r="AM125" i="1"/>
  <c r="AO119" i="1"/>
  <c r="AM117" i="1"/>
  <c r="AO111" i="1"/>
  <c r="AM109" i="1"/>
  <c r="AO103" i="1"/>
  <c r="AM101" i="1"/>
  <c r="AO95" i="1"/>
  <c r="AM93" i="1"/>
  <c r="AO87" i="1"/>
  <c r="AM85" i="1"/>
  <c r="AO79" i="1"/>
  <c r="AM77" i="1"/>
  <c r="AO71" i="1"/>
  <c r="AM69" i="1"/>
  <c r="AO63" i="1"/>
  <c r="AM61" i="1"/>
  <c r="AO55" i="1"/>
  <c r="AM53" i="1"/>
  <c r="AO47" i="1"/>
  <c r="AM45" i="1"/>
  <c r="AO39" i="1"/>
  <c r="AM37" i="1"/>
  <c r="AO31" i="1"/>
  <c r="AM29" i="1"/>
  <c r="AO23" i="1"/>
  <c r="AM21" i="1"/>
  <c r="AO15" i="1"/>
  <c r="AM13" i="1"/>
  <c r="AO7" i="1"/>
  <c r="AM5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M2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3" i="1"/>
  <c r="AP81" i="1"/>
  <c r="AQ81" i="1" s="1"/>
  <c r="AP33" i="1"/>
  <c r="AQ33" i="1" s="1"/>
  <c r="AP104" i="1"/>
  <c r="AQ104" i="1" s="1"/>
  <c r="AP80" i="1"/>
  <c r="AQ80" i="1" s="1"/>
  <c r="AP40" i="1"/>
  <c r="AQ40" i="1" s="1"/>
  <c r="AP24" i="1"/>
  <c r="AQ24" i="1" s="1"/>
  <c r="AP16" i="1"/>
  <c r="AQ16" i="1" s="1"/>
  <c r="AP73" i="1"/>
  <c r="AQ73" i="1" s="1"/>
  <c r="AP41" i="1"/>
  <c r="AQ41" i="1" s="1"/>
  <c r="AP25" i="1"/>
  <c r="AQ25" i="1" s="1"/>
  <c r="AP103" i="1"/>
  <c r="AQ103" i="1" s="1"/>
  <c r="AP87" i="1"/>
  <c r="AQ87" i="1" s="1"/>
  <c r="AP79" i="1"/>
  <c r="AQ79" i="1" s="1"/>
  <c r="AP39" i="1"/>
  <c r="AQ39" i="1" s="1"/>
  <c r="AP23" i="1"/>
  <c r="AQ23" i="1" s="1"/>
  <c r="AP15" i="1"/>
  <c r="AQ15" i="1" s="1"/>
  <c r="AP70" i="1"/>
  <c r="AQ70" i="1" s="1"/>
  <c r="AP14" i="1"/>
  <c r="AQ14" i="1" s="1"/>
  <c r="AP133" i="1"/>
  <c r="AQ133" i="1" s="1"/>
  <c r="AP93" i="1"/>
  <c r="AQ93" i="1" s="1"/>
  <c r="AP85" i="1"/>
  <c r="AQ85" i="1" s="1"/>
  <c r="AP77" i="1"/>
  <c r="AQ77" i="1" s="1"/>
  <c r="AP69" i="1"/>
  <c r="AQ69" i="1" s="1"/>
  <c r="AP37" i="1"/>
  <c r="AQ37" i="1" s="1"/>
  <c r="AP29" i="1"/>
  <c r="AQ29" i="1" s="1"/>
  <c r="AP21" i="1"/>
  <c r="AQ21" i="1" s="1"/>
  <c r="AP13" i="1"/>
  <c r="AQ13" i="1" s="1"/>
  <c r="AP5" i="1"/>
  <c r="AQ5" i="1" s="1"/>
  <c r="AP110" i="1"/>
  <c r="AQ110" i="1" s="1"/>
  <c r="AP86" i="1"/>
  <c r="AQ86" i="1" s="1"/>
  <c r="AP62" i="1"/>
  <c r="AQ62" i="1" s="1"/>
  <c r="AP46" i="1"/>
  <c r="AQ46" i="1" s="1"/>
  <c r="AP22" i="1"/>
  <c r="AQ22" i="1" s="1"/>
  <c r="AP108" i="1"/>
  <c r="AQ108" i="1" s="1"/>
  <c r="AP100" i="1"/>
  <c r="AQ100" i="1" s="1"/>
  <c r="AP92" i="1"/>
  <c r="AQ92" i="1" s="1"/>
  <c r="AP84" i="1"/>
  <c r="AQ84" i="1" s="1"/>
  <c r="AP76" i="1"/>
  <c r="AQ76" i="1" s="1"/>
  <c r="AP44" i="1"/>
  <c r="AQ44" i="1" s="1"/>
  <c r="AP36" i="1"/>
  <c r="AQ36" i="1" s="1"/>
  <c r="AP28" i="1"/>
  <c r="AQ28" i="1" s="1"/>
  <c r="AP20" i="1"/>
  <c r="AQ20" i="1" s="1"/>
  <c r="AP12" i="1"/>
  <c r="AQ12" i="1" s="1"/>
  <c r="AP2" i="1"/>
  <c r="AP121" i="1"/>
  <c r="AQ121" i="1" s="1"/>
  <c r="AP118" i="1"/>
  <c r="AQ118" i="1" s="1"/>
  <c r="AP102" i="1"/>
  <c r="AQ102" i="1" s="1"/>
  <c r="AP78" i="1"/>
  <c r="AQ78" i="1" s="1"/>
  <c r="AP54" i="1"/>
  <c r="AQ54" i="1" s="1"/>
  <c r="AP30" i="1"/>
  <c r="AQ30" i="1" s="1"/>
  <c r="AP6" i="1"/>
  <c r="AQ6" i="1" s="1"/>
  <c r="AP131" i="1"/>
  <c r="AQ131" i="1" s="1"/>
  <c r="AP123" i="1"/>
  <c r="AQ123" i="1" s="1"/>
  <c r="AP115" i="1"/>
  <c r="AQ115" i="1" s="1"/>
  <c r="AP107" i="1"/>
  <c r="AQ107" i="1" s="1"/>
  <c r="AP99" i="1"/>
  <c r="AQ99" i="1" s="1"/>
  <c r="AP91" i="1"/>
  <c r="AQ91" i="1" s="1"/>
  <c r="AP83" i="1"/>
  <c r="AQ83" i="1" s="1"/>
  <c r="AP75" i="1"/>
  <c r="AQ75" i="1" s="1"/>
  <c r="AP67" i="1"/>
  <c r="AQ67" i="1" s="1"/>
  <c r="AP59" i="1"/>
  <c r="AQ59" i="1" s="1"/>
  <c r="AP51" i="1"/>
  <c r="AQ51" i="1" s="1"/>
  <c r="AP43" i="1"/>
  <c r="AQ43" i="1" s="1"/>
  <c r="AP35" i="1"/>
  <c r="AQ35" i="1" s="1"/>
  <c r="AP27" i="1"/>
  <c r="AQ27" i="1" s="1"/>
  <c r="AP19" i="1"/>
  <c r="AQ19" i="1" s="1"/>
  <c r="AP11" i="1"/>
  <c r="AQ11" i="1" s="1"/>
  <c r="AP3" i="1"/>
  <c r="AQ3" i="1" s="1"/>
  <c r="AP98" i="1"/>
  <c r="AQ98" i="1" s="1"/>
  <c r="AP90" i="1"/>
  <c r="AQ90" i="1" s="1"/>
  <c r="AP82" i="1"/>
  <c r="AQ82" i="1" s="1"/>
  <c r="AP74" i="1"/>
  <c r="AQ74" i="1" s="1"/>
  <c r="AP66" i="1"/>
  <c r="AQ66" i="1" s="1"/>
  <c r="AP58" i="1"/>
  <c r="AQ58" i="1" s="1"/>
  <c r="AP50" i="1"/>
  <c r="AQ50" i="1" s="1"/>
  <c r="AP42" i="1"/>
  <c r="AQ42" i="1" s="1"/>
  <c r="AP34" i="1"/>
  <c r="AQ34" i="1" s="1"/>
  <c r="AP26" i="1"/>
  <c r="AQ26" i="1" s="1"/>
  <c r="AP18" i="1"/>
  <c r="AQ18" i="1" s="1"/>
  <c r="AP10" i="1"/>
  <c r="AQ10" i="1" s="1"/>
  <c r="BA2" i="1" l="1"/>
  <c r="BC2" i="1"/>
  <c r="BD2" i="1" s="1"/>
  <c r="BB2" i="1"/>
  <c r="AQ2" i="1"/>
  <c r="AP88" i="1"/>
  <c r="AQ88" i="1" s="1"/>
  <c r="AP49" i="1"/>
  <c r="AQ49" i="1" s="1"/>
  <c r="AP38" i="1"/>
  <c r="AQ38" i="1" s="1"/>
  <c r="AP31" i="1"/>
  <c r="AQ31" i="1" s="1"/>
  <c r="AP95" i="1"/>
  <c r="AQ95" i="1" s="1"/>
  <c r="AP57" i="1"/>
  <c r="AQ57" i="1" s="1"/>
  <c r="AP32" i="1"/>
  <c r="AQ32" i="1" s="1"/>
  <c r="AP96" i="1"/>
  <c r="AQ96" i="1" s="1"/>
  <c r="AP65" i="1"/>
  <c r="AQ65" i="1" s="1"/>
  <c r="AP101" i="1"/>
  <c r="AQ101" i="1" s="1"/>
  <c r="AP94" i="1"/>
  <c r="AQ94" i="1" s="1"/>
  <c r="AP47" i="1"/>
  <c r="AQ47" i="1" s="1"/>
  <c r="AP111" i="1"/>
  <c r="AQ111" i="1" s="1"/>
  <c r="AP89" i="1"/>
  <c r="AQ89" i="1" s="1"/>
  <c r="AP48" i="1"/>
  <c r="AQ48" i="1" s="1"/>
  <c r="AP112" i="1"/>
  <c r="AQ112" i="1" s="1"/>
  <c r="AP97" i="1"/>
  <c r="AQ97" i="1" s="1"/>
  <c r="AP130" i="1"/>
  <c r="AQ130" i="1" s="1"/>
  <c r="AP52" i="1"/>
  <c r="AQ52" i="1" s="1"/>
  <c r="AP116" i="1"/>
  <c r="AQ116" i="1" s="1"/>
  <c r="AP45" i="1"/>
  <c r="AQ45" i="1" s="1"/>
  <c r="AP109" i="1"/>
  <c r="AQ109" i="1" s="1"/>
  <c r="AP126" i="1"/>
  <c r="AQ126" i="1" s="1"/>
  <c r="AP55" i="1"/>
  <c r="AQ55" i="1" s="1"/>
  <c r="AP119" i="1"/>
  <c r="AQ119" i="1" s="1"/>
  <c r="AP105" i="1"/>
  <c r="AQ105" i="1" s="1"/>
  <c r="AP56" i="1"/>
  <c r="AQ56" i="1" s="1"/>
  <c r="AP120" i="1"/>
  <c r="AQ120" i="1" s="1"/>
  <c r="AP113" i="1"/>
  <c r="AQ113" i="1" s="1"/>
  <c r="AP60" i="1"/>
  <c r="AQ60" i="1" s="1"/>
  <c r="AP124" i="1"/>
  <c r="AQ124" i="1" s="1"/>
  <c r="AP106" i="1"/>
  <c r="AQ106" i="1" s="1"/>
  <c r="AP53" i="1"/>
  <c r="AQ53" i="1" s="1"/>
  <c r="AP117" i="1"/>
  <c r="AQ117" i="1" s="1"/>
  <c r="AP114" i="1"/>
  <c r="AQ114" i="1" s="1"/>
  <c r="AP63" i="1"/>
  <c r="AQ63" i="1" s="1"/>
  <c r="AP127" i="1"/>
  <c r="AQ127" i="1" s="1"/>
  <c r="AP122" i="1"/>
  <c r="AQ122" i="1" s="1"/>
  <c r="AP64" i="1"/>
  <c r="AQ64" i="1" s="1"/>
  <c r="AP128" i="1"/>
  <c r="AQ128" i="1" s="1"/>
  <c r="AP129" i="1"/>
  <c r="AQ129" i="1" s="1"/>
  <c r="AP4" i="1"/>
  <c r="AQ4" i="1" s="1"/>
  <c r="AP68" i="1"/>
  <c r="AQ68" i="1" s="1"/>
  <c r="AP132" i="1"/>
  <c r="AQ132" i="1" s="1"/>
  <c r="AP61" i="1"/>
  <c r="AQ61" i="1" s="1"/>
  <c r="AP125" i="1"/>
  <c r="AQ125" i="1" s="1"/>
  <c r="AP7" i="1"/>
  <c r="AQ7" i="1" s="1"/>
  <c r="AP71" i="1"/>
  <c r="AQ71" i="1" s="1"/>
  <c r="AP9" i="1"/>
  <c r="AQ9" i="1" s="1"/>
  <c r="AP8" i="1"/>
  <c r="AQ8" i="1" s="1"/>
  <c r="AP72" i="1"/>
  <c r="AQ72" i="1" s="1"/>
  <c r="AP17" i="1"/>
  <c r="AQ17" i="1" s="1"/>
  <c r="AR4" i="1" l="1"/>
  <c r="AS4" i="1" s="1"/>
  <c r="AR2" i="1"/>
</calcChain>
</file>

<file path=xl/sharedStrings.xml><?xml version="1.0" encoding="utf-8"?>
<sst xmlns="http://schemas.openxmlformats.org/spreadsheetml/2006/main" count="699" uniqueCount="305">
  <si>
    <t>11_2</t>
  </si>
  <si>
    <t>11_3</t>
  </si>
  <si>
    <t>12_2</t>
  </si>
  <si>
    <t>12_3</t>
  </si>
  <si>
    <t>12_4</t>
  </si>
  <si>
    <t>12_5</t>
  </si>
  <si>
    <t>12_6</t>
  </si>
  <si>
    <t>12_7</t>
  </si>
  <si>
    <t>12_8</t>
  </si>
  <si>
    <t>12_9</t>
  </si>
  <si>
    <t>13_3</t>
  </si>
  <si>
    <t>13_4</t>
  </si>
  <si>
    <t>17_1</t>
  </si>
  <si>
    <t>17_2</t>
  </si>
  <si>
    <t>17_6</t>
  </si>
  <si>
    <t>17_7</t>
  </si>
  <si>
    <t>17_8</t>
  </si>
  <si>
    <t>17_9</t>
  </si>
  <si>
    <t>2_1</t>
  </si>
  <si>
    <t>2_2</t>
  </si>
  <si>
    <t>22_2</t>
  </si>
  <si>
    <t>22_3</t>
  </si>
  <si>
    <t>26_1</t>
  </si>
  <si>
    <t>26_2</t>
  </si>
  <si>
    <t>26_3</t>
  </si>
  <si>
    <t>26_4</t>
  </si>
  <si>
    <t>27_6</t>
  </si>
  <si>
    <t>28_3</t>
  </si>
  <si>
    <t>28_5</t>
  </si>
  <si>
    <t>28_6</t>
  </si>
  <si>
    <t>29_2</t>
  </si>
  <si>
    <t>29_3</t>
  </si>
  <si>
    <t>29_4</t>
  </si>
  <si>
    <t>29_5</t>
  </si>
  <si>
    <t>29_6</t>
  </si>
  <si>
    <t>29_7</t>
  </si>
  <si>
    <t>29_8</t>
  </si>
  <si>
    <t>30_2</t>
  </si>
  <si>
    <t>30_3</t>
  </si>
  <si>
    <t>30_4</t>
  </si>
  <si>
    <t>35_3</t>
  </si>
  <si>
    <t>35_4</t>
  </si>
  <si>
    <t>35_5</t>
  </si>
  <si>
    <t>35_6</t>
  </si>
  <si>
    <t>36_2</t>
  </si>
  <si>
    <t>36_3</t>
  </si>
  <si>
    <t>36_4</t>
  </si>
  <si>
    <t>36_5</t>
  </si>
  <si>
    <t>36_6</t>
  </si>
  <si>
    <t>36_7</t>
  </si>
  <si>
    <t>37_1</t>
  </si>
  <si>
    <t>38_3</t>
  </si>
  <si>
    <t>39_3</t>
  </si>
  <si>
    <t>39_4</t>
  </si>
  <si>
    <t>41_2</t>
  </si>
  <si>
    <t>42_1</t>
  </si>
  <si>
    <t>42_2</t>
  </si>
  <si>
    <t>42_3</t>
  </si>
  <si>
    <t>42_4</t>
  </si>
  <si>
    <t>43_1</t>
  </si>
  <si>
    <t>43_2</t>
  </si>
  <si>
    <t>44_1</t>
  </si>
  <si>
    <t>44_2</t>
  </si>
  <si>
    <t>46_2</t>
  </si>
  <si>
    <t>46_3</t>
  </si>
  <si>
    <t>46_4</t>
  </si>
  <si>
    <t>46_5</t>
  </si>
  <si>
    <t>48_10</t>
  </si>
  <si>
    <t>48_3</t>
  </si>
  <si>
    <t>48_5</t>
  </si>
  <si>
    <t>48_6</t>
  </si>
  <si>
    <t>48_8</t>
  </si>
  <si>
    <t>48_9</t>
  </si>
  <si>
    <t>5_2</t>
  </si>
  <si>
    <t>5_3</t>
  </si>
  <si>
    <t>55_4</t>
  </si>
  <si>
    <t>55_5</t>
  </si>
  <si>
    <t>55_6</t>
  </si>
  <si>
    <t>6_1</t>
  </si>
  <si>
    <t>6_2</t>
  </si>
  <si>
    <t>6_3</t>
  </si>
  <si>
    <t>6_4</t>
  </si>
  <si>
    <t>6_5</t>
  </si>
  <si>
    <t>6_6</t>
  </si>
  <si>
    <t>60_2</t>
  </si>
  <si>
    <t>60_6</t>
  </si>
  <si>
    <t>62_1</t>
  </si>
  <si>
    <t>62_2</t>
  </si>
  <si>
    <t>62_3</t>
  </si>
  <si>
    <t>62_4</t>
  </si>
  <si>
    <t>9_2</t>
  </si>
  <si>
    <t>9_3</t>
  </si>
  <si>
    <t>A01_3</t>
  </si>
  <si>
    <t>A01_4</t>
  </si>
  <si>
    <t>A01_6</t>
  </si>
  <si>
    <t>A01_7</t>
  </si>
  <si>
    <t>A02_2</t>
  </si>
  <si>
    <t>A02_3</t>
  </si>
  <si>
    <t>A04_2</t>
  </si>
  <si>
    <t>A05_2</t>
  </si>
  <si>
    <t>A06_2</t>
  </si>
  <si>
    <t>T1_2</t>
  </si>
  <si>
    <t>T1_3</t>
  </si>
  <si>
    <t>T1_4</t>
  </si>
  <si>
    <t>T1_5</t>
  </si>
  <si>
    <t>T3_1</t>
  </si>
  <si>
    <t>T3_10</t>
  </si>
  <si>
    <t>T3_11</t>
  </si>
  <si>
    <t>T3_12</t>
  </si>
  <si>
    <t>T3_2</t>
  </si>
  <si>
    <t>T3_3</t>
  </si>
  <si>
    <t>T3_4</t>
  </si>
  <si>
    <t>T3_5</t>
  </si>
  <si>
    <t>T3_6</t>
  </si>
  <si>
    <t>T3_7</t>
  </si>
  <si>
    <t>T3_8</t>
  </si>
  <si>
    <t>T3_9</t>
  </si>
  <si>
    <t>HC-JO-U</t>
  </si>
  <si>
    <t>HC-JX-U</t>
  </si>
  <si>
    <t>EJ-2</t>
  </si>
  <si>
    <t>EJ-3</t>
  </si>
  <si>
    <t>EJ-4</t>
  </si>
  <si>
    <t>EJ-5</t>
  </si>
  <si>
    <t>J-1</t>
  </si>
  <si>
    <t>J-2</t>
  </si>
  <si>
    <t>J-3</t>
  </si>
  <si>
    <t>J-4</t>
  </si>
  <si>
    <t>IS1</t>
  </si>
  <si>
    <t>IS2</t>
  </si>
  <si>
    <t>SF1</t>
  </si>
  <si>
    <t>SF2</t>
  </si>
  <si>
    <t>SF6</t>
  </si>
  <si>
    <t>SF7</t>
  </si>
  <si>
    <t>SF8</t>
  </si>
  <si>
    <t>SF9</t>
  </si>
  <si>
    <t>ECCBCS-1</t>
  </si>
  <si>
    <t>ECCBCS-2</t>
  </si>
  <si>
    <t>ECCBCS-3</t>
  </si>
  <si>
    <t>ECCBCS-4</t>
  </si>
  <si>
    <t>SP-6-3</t>
  </si>
  <si>
    <t>SJ3</t>
  </si>
  <si>
    <t>SJ5</t>
  </si>
  <si>
    <t>SJ6</t>
  </si>
  <si>
    <t>FRCJ1</t>
  </si>
  <si>
    <t>FRCJ2</t>
  </si>
  <si>
    <t>FRCJ3</t>
  </si>
  <si>
    <t>FRCJ4</t>
  </si>
  <si>
    <t>FRCJ5</t>
  </si>
  <si>
    <t>FRCJ6</t>
  </si>
  <si>
    <t>FRCJ7</t>
  </si>
  <si>
    <t>Joint #1</t>
  </si>
  <si>
    <t>Joint #5</t>
  </si>
  <si>
    <t>Joint #2</t>
  </si>
  <si>
    <t>Joint #4</t>
  </si>
  <si>
    <t>BCJ1</t>
  </si>
  <si>
    <t>BCJ2</t>
  </si>
  <si>
    <t>BCJ3</t>
  </si>
  <si>
    <t>BCJ4</t>
  </si>
  <si>
    <t>BCJ5</t>
  </si>
  <si>
    <t>BCJ6</t>
  </si>
  <si>
    <t>SFJ1</t>
  </si>
  <si>
    <t>S3</t>
  </si>
  <si>
    <t>S4</t>
  </si>
  <si>
    <t>No. 25</t>
  </si>
  <si>
    <t>No. 26</t>
  </si>
  <si>
    <t>No. 27</t>
  </si>
  <si>
    <t>No. 28</t>
  </si>
  <si>
    <t>No. 29</t>
  </si>
  <si>
    <t>No. 30</t>
  </si>
  <si>
    <t>No. 31</t>
  </si>
  <si>
    <t>No. 32</t>
  </si>
  <si>
    <t>No. 33</t>
  </si>
  <si>
    <t>JB1</t>
  </si>
  <si>
    <t>JC1</t>
  </si>
  <si>
    <t>JD1</t>
  </si>
  <si>
    <t>JE1</t>
  </si>
  <si>
    <t>S2</t>
  </si>
  <si>
    <t>BWFSF</t>
  </si>
  <si>
    <t>BWSSF</t>
  </si>
  <si>
    <t>CWSSF</t>
  </si>
  <si>
    <t>F-1</t>
  </si>
  <si>
    <t>F-2</t>
  </si>
  <si>
    <t>F-3</t>
  </si>
  <si>
    <t>F-4</t>
  </si>
  <si>
    <t>F-5</t>
  </si>
  <si>
    <t>F-6</t>
  </si>
  <si>
    <t>NDS2</t>
  </si>
  <si>
    <t>DS3S2</t>
  </si>
  <si>
    <t>JDZ0.3-0.5-0.6</t>
  </si>
  <si>
    <t>JDZ0.3-1.0-0</t>
  </si>
  <si>
    <t>JDZ0.2-1.0-0</t>
  </si>
  <si>
    <t>JDZ0.4-1.0-0</t>
  </si>
  <si>
    <t>BC-2</t>
  </si>
  <si>
    <t>BC-3</t>
  </si>
  <si>
    <t>JNR-1-BTR</t>
  </si>
  <si>
    <t>JNR-2-BTR</t>
  </si>
  <si>
    <t>JTR-1-BNR</t>
  </si>
  <si>
    <t>JTR-2-BNR</t>
  </si>
  <si>
    <t>Type B</t>
  </si>
  <si>
    <t>Type C</t>
  </si>
  <si>
    <t>ECC</t>
  </si>
  <si>
    <t>SF-2</t>
  </si>
  <si>
    <t>SF-3</t>
  </si>
  <si>
    <t>SF-4</t>
  </si>
  <si>
    <t>SF-5</t>
  </si>
  <si>
    <t>PVA1</t>
  </si>
  <si>
    <t>PE4</t>
  </si>
  <si>
    <t>PE5</t>
  </si>
  <si>
    <t>PE6</t>
  </si>
  <si>
    <t>PVA2</t>
  </si>
  <si>
    <t>PVA3</t>
  </si>
  <si>
    <t>PVA4</t>
  </si>
  <si>
    <t>PVA5</t>
  </si>
  <si>
    <t>PVA6</t>
  </si>
  <si>
    <t>PE1</t>
  </si>
  <si>
    <t>PE2</t>
  </si>
  <si>
    <t>PE3</t>
  </si>
  <si>
    <t>Exterior</t>
  </si>
  <si>
    <t>Interior</t>
  </si>
  <si>
    <t>PVA</t>
  </si>
  <si>
    <t>SF</t>
  </si>
  <si>
    <t>HESF</t>
  </si>
  <si>
    <t>PE</t>
  </si>
  <si>
    <t>PP</t>
  </si>
  <si>
    <t>Aramid</t>
  </si>
  <si>
    <t>PET</t>
  </si>
  <si>
    <t xml:space="preserve">PVA </t>
  </si>
  <si>
    <t>n</t>
  </si>
  <si>
    <t>NDS3</t>
  </si>
  <si>
    <t>DS3S3</t>
  </si>
  <si>
    <t>N1_1</t>
  </si>
  <si>
    <t>N1_2</t>
  </si>
  <si>
    <t>C-90-1</t>
  </si>
  <si>
    <t>J-90-1</t>
  </si>
  <si>
    <t>F-90-1</t>
  </si>
  <si>
    <t>C-90-2</t>
  </si>
  <si>
    <t>J-90-2</t>
  </si>
  <si>
    <t>F-90-2</t>
  </si>
  <si>
    <t>N2_1</t>
  </si>
  <si>
    <t>N2_2</t>
  </si>
  <si>
    <t>N2_3</t>
  </si>
  <si>
    <t>N2_4</t>
  </si>
  <si>
    <t>N2_5</t>
  </si>
  <si>
    <t>N2_6</t>
  </si>
  <si>
    <t>SEJH1</t>
  </si>
  <si>
    <t>SEJH2</t>
  </si>
  <si>
    <t>SEJH3</t>
  </si>
  <si>
    <t>SEJH4</t>
  </si>
  <si>
    <t>SEJH5</t>
  </si>
  <si>
    <t>N3_1</t>
  </si>
  <si>
    <t>N3_2</t>
  </si>
  <si>
    <t>N3_3</t>
  </si>
  <si>
    <t>N3_4</t>
  </si>
  <si>
    <t>N3_5</t>
  </si>
  <si>
    <t>HK-NJR-1</t>
  </si>
  <si>
    <t>HK-NJR-2</t>
  </si>
  <si>
    <t>N4_1</t>
  </si>
  <si>
    <t>N4_2</t>
  </si>
  <si>
    <t>Hybrid</t>
  </si>
  <si>
    <t>fc</t>
  </si>
  <si>
    <t>sigcc</t>
  </si>
  <si>
    <t>tao</t>
  </si>
  <si>
    <t>sigmamu</t>
  </si>
  <si>
    <t>taooversigmamu</t>
  </si>
  <si>
    <t>RI</t>
  </si>
  <si>
    <t>AR</t>
  </si>
  <si>
    <t>Vf</t>
  </si>
  <si>
    <t>Kan</t>
  </si>
  <si>
    <t>Aut</t>
  </si>
  <si>
    <t>hb</t>
  </si>
  <si>
    <t>bb</t>
  </si>
  <si>
    <t>bar</t>
  </si>
  <si>
    <t>car</t>
  </si>
  <si>
    <t>jar</t>
  </si>
  <si>
    <t>bj</t>
  </si>
  <si>
    <t>Aj</t>
  </si>
  <si>
    <t>d</t>
  </si>
  <si>
    <t>A0</t>
  </si>
  <si>
    <t>s</t>
  </si>
  <si>
    <t>fy</t>
  </si>
  <si>
    <t>rogross</t>
  </si>
  <si>
    <t>vj</t>
  </si>
  <si>
    <t>asprime</t>
  </si>
  <si>
    <t>hc</t>
  </si>
  <si>
    <t>hj</t>
  </si>
  <si>
    <t>bc</t>
  </si>
  <si>
    <t>ddoubleprime</t>
  </si>
  <si>
    <t>fibertype</t>
  </si>
  <si>
    <t>jointtype</t>
  </si>
  <si>
    <t>C1</t>
  </si>
  <si>
    <t>C2</t>
  </si>
  <si>
    <t>C3</t>
  </si>
  <si>
    <t>gamma</t>
  </si>
  <si>
    <t>sigt</t>
  </si>
  <si>
    <t>hzerominusa</t>
  </si>
  <si>
    <t>MAE</t>
  </si>
  <si>
    <t>err</t>
  </si>
  <si>
    <t>mae</t>
  </si>
  <si>
    <t>pred</t>
  </si>
  <si>
    <t>R</t>
  </si>
  <si>
    <t>R2</t>
  </si>
  <si>
    <t>METHOD 2</t>
  </si>
  <si>
    <t>γ</t>
  </si>
  <si>
    <t>α</t>
  </si>
  <si>
    <t>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</si>
</sst>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sz val="12"/>
      <color theme="1"/>
      <name val="Aptos Narrow"/>
      <family val="2"/>
    </font>
    <font>
      <sz val="8"/>
      <name val="Calibri"/>
      <family val="2"/>
      <scheme val="minor"/>
    </font>
    <font>
      <sz val="12"/>
      <color rgb="FFFF0000"/>
      <name val="Times New Roman"/>
      <family val="1"/>
      <charset val="162"/>
    </font>
    <font>
      <sz val="12"/>
      <color theme="1"/>
      <name val="Times New Roman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66" fontId="2" fillId="2" borderId="0" xfId="1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/>
    </xf>
    <xf numFmtId="167" fontId="2" fillId="2" borderId="0" xfId="1" applyNumberFormat="1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4" borderId="0" xfId="1" applyNumberFormat="1" applyFont="1" applyFill="1" applyAlignment="1">
      <alignment horizontal="center" vertical="center" wrapText="1"/>
    </xf>
    <xf numFmtId="2" fontId="2" fillId="4" borderId="0" xfId="1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2" fontId="6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 1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Sheet1!$AK$3:$AK$134</c:f>
              <c:numCache>
                <c:formatCode>0.00</c:formatCode>
                <c:ptCount val="132"/>
                <c:pt idx="0">
                  <c:v>4.6190684721765809</c:v>
                </c:pt>
                <c:pt idx="1">
                  <c:v>6.78</c:v>
                </c:pt>
                <c:pt idx="2">
                  <c:v>7.5650000000000004</c:v>
                </c:pt>
                <c:pt idx="3">
                  <c:v>5.8224999999999998</c:v>
                </c:pt>
                <c:pt idx="4">
                  <c:v>7.8150000000000004</c:v>
                </c:pt>
                <c:pt idx="5">
                  <c:v>9.3699999999999992</c:v>
                </c:pt>
                <c:pt idx="6">
                  <c:v>10.255000000000001</c:v>
                </c:pt>
                <c:pt idx="7">
                  <c:v>9.5225000000000009</c:v>
                </c:pt>
                <c:pt idx="8">
                  <c:v>9.48</c:v>
                </c:pt>
                <c:pt idx="9">
                  <c:v>8.9260408163265303</c:v>
                </c:pt>
                <c:pt idx="10">
                  <c:v>8.0226122448979584</c:v>
                </c:pt>
                <c:pt idx="11">
                  <c:v>3.7170285714285716</c:v>
                </c:pt>
                <c:pt idx="12">
                  <c:v>4.3786285714285711</c:v>
                </c:pt>
                <c:pt idx="13">
                  <c:v>3.8959999999999999</c:v>
                </c:pt>
                <c:pt idx="14">
                  <c:v>4.5558857142857141</c:v>
                </c:pt>
                <c:pt idx="15">
                  <c:v>5.217714285714286</c:v>
                </c:pt>
                <c:pt idx="16">
                  <c:v>3.8803428571428573</c:v>
                </c:pt>
                <c:pt idx="17">
                  <c:v>5.25</c:v>
                </c:pt>
                <c:pt idx="18">
                  <c:v>6.628571428571429</c:v>
                </c:pt>
                <c:pt idx="19">
                  <c:v>3.6031883820449786</c:v>
                </c:pt>
                <c:pt idx="20">
                  <c:v>4.1510612423745785</c:v>
                </c:pt>
                <c:pt idx="21">
                  <c:v>8.1308989547038326</c:v>
                </c:pt>
                <c:pt idx="22">
                  <c:v>8.7237770034843205</c:v>
                </c:pt>
                <c:pt idx="23">
                  <c:v>9.1218522648083624</c:v>
                </c:pt>
                <c:pt idx="24">
                  <c:v>9.6977909407665503</c:v>
                </c:pt>
                <c:pt idx="25">
                  <c:v>6.9462828947368402</c:v>
                </c:pt>
                <c:pt idx="26">
                  <c:v>5.6801738473167038</c:v>
                </c:pt>
                <c:pt idx="27">
                  <c:v>6.6983182161753581</c:v>
                </c:pt>
                <c:pt idx="28">
                  <c:v>5.8945200302343155</c:v>
                </c:pt>
                <c:pt idx="29">
                  <c:v>7.9767919496855333</c:v>
                </c:pt>
                <c:pt idx="30">
                  <c:v>6.3610386343216536</c:v>
                </c:pt>
                <c:pt idx="31">
                  <c:v>7.0441696316262359</c:v>
                </c:pt>
                <c:pt idx="32">
                  <c:v>7.9807521293800541</c:v>
                </c:pt>
                <c:pt idx="33">
                  <c:v>8.4114216711590295</c:v>
                </c:pt>
                <c:pt idx="34">
                  <c:v>7.5896843845462705</c:v>
                </c:pt>
                <c:pt idx="35">
                  <c:v>7.757992021563342</c:v>
                </c:pt>
                <c:pt idx="36">
                  <c:v>3.734935582806739</c:v>
                </c:pt>
                <c:pt idx="37">
                  <c:v>3.8554696737158296</c:v>
                </c:pt>
                <c:pt idx="38">
                  <c:v>3.8434128555340119</c:v>
                </c:pt>
                <c:pt idx="39">
                  <c:v>5.1960617943705874</c:v>
                </c:pt>
                <c:pt idx="40">
                  <c:v>4.3476291356045733</c:v>
                </c:pt>
                <c:pt idx="41">
                  <c:v>4.7888095640423494</c:v>
                </c:pt>
                <c:pt idx="42">
                  <c:v>4.8462673850019016</c:v>
                </c:pt>
                <c:pt idx="43">
                  <c:v>9.1383541666666677</c:v>
                </c:pt>
                <c:pt idx="44">
                  <c:v>8.0289895833333329</c:v>
                </c:pt>
                <c:pt idx="45">
                  <c:v>9.4808229166666678</c:v>
                </c:pt>
                <c:pt idx="46">
                  <c:v>8.1021666666666672</c:v>
                </c:pt>
                <c:pt idx="47">
                  <c:v>8.6436770833333352</c:v>
                </c:pt>
                <c:pt idx="48">
                  <c:v>8.7227083333333351</c:v>
                </c:pt>
                <c:pt idx="49">
                  <c:v>2.7683461538461538</c:v>
                </c:pt>
                <c:pt idx="50">
                  <c:v>8.1921212406015016</c:v>
                </c:pt>
                <c:pt idx="51">
                  <c:v>4.0639174702848173</c:v>
                </c:pt>
                <c:pt idx="52">
                  <c:v>5.0426463332585785</c:v>
                </c:pt>
                <c:pt idx="53">
                  <c:v>9.4448076923076929</c:v>
                </c:pt>
                <c:pt idx="54">
                  <c:v>9.1978846153846163</c:v>
                </c:pt>
                <c:pt idx="55">
                  <c:v>9.6094230769230755</c:v>
                </c:pt>
                <c:pt idx="56">
                  <c:v>11.872884615384615</c:v>
                </c:pt>
                <c:pt idx="57">
                  <c:v>13.251538461538461</c:v>
                </c:pt>
                <c:pt idx="58">
                  <c:v>11.193846153846154</c:v>
                </c:pt>
                <c:pt idx="59">
                  <c:v>10.185576923076924</c:v>
                </c:pt>
                <c:pt idx="60">
                  <c:v>9.4859615384615399</c:v>
                </c:pt>
                <c:pt idx="61">
                  <c:v>9.6300000000000008</c:v>
                </c:pt>
                <c:pt idx="62">
                  <c:v>5.7451553597280762</c:v>
                </c:pt>
                <c:pt idx="63">
                  <c:v>5.6184239914987799</c:v>
                </c:pt>
                <c:pt idx="64">
                  <c:v>7.3081755678893909</c:v>
                </c:pt>
                <c:pt idx="65">
                  <c:v>6.7167625161526763</c:v>
                </c:pt>
                <c:pt idx="66">
                  <c:v>2.3114260959792481</c:v>
                </c:pt>
                <c:pt idx="67">
                  <c:v>2.368221582360571</c:v>
                </c:pt>
                <c:pt idx="68">
                  <c:v>2.3316143190661478</c:v>
                </c:pt>
                <c:pt idx="69">
                  <c:v>2.501599221789883</c:v>
                </c:pt>
                <c:pt idx="70">
                  <c:v>2.2436904280155643</c:v>
                </c:pt>
                <c:pt idx="71">
                  <c:v>2.1967970428015566</c:v>
                </c:pt>
                <c:pt idx="72">
                  <c:v>8.59</c:v>
                </c:pt>
                <c:pt idx="73">
                  <c:v>9</c:v>
                </c:pt>
                <c:pt idx="74">
                  <c:v>3.14</c:v>
                </c:pt>
                <c:pt idx="75">
                  <c:v>3.14</c:v>
                </c:pt>
                <c:pt idx="76">
                  <c:v>3.16</c:v>
                </c:pt>
                <c:pt idx="77">
                  <c:v>8.92</c:v>
                </c:pt>
                <c:pt idx="78">
                  <c:v>8.8320000000000007</c:v>
                </c:pt>
                <c:pt idx="79">
                  <c:v>9.2159999999999993</c:v>
                </c:pt>
                <c:pt idx="80">
                  <c:v>9.2639999999999993</c:v>
                </c:pt>
                <c:pt idx="81">
                  <c:v>8.8320000000000007</c:v>
                </c:pt>
                <c:pt idx="82">
                  <c:v>9.1760000000000002</c:v>
                </c:pt>
                <c:pt idx="83">
                  <c:v>4.9744115726227793</c:v>
                </c:pt>
                <c:pt idx="84">
                  <c:v>6.1624235893416932</c:v>
                </c:pt>
                <c:pt idx="85">
                  <c:v>8.2025000000000006</c:v>
                </c:pt>
                <c:pt idx="86">
                  <c:v>8.7100000000000009</c:v>
                </c:pt>
                <c:pt idx="87">
                  <c:v>8.2725000000000009</c:v>
                </c:pt>
                <c:pt idx="88">
                  <c:v>9.0124999999999993</c:v>
                </c:pt>
                <c:pt idx="89">
                  <c:v>8.8640000000000008</c:v>
                </c:pt>
                <c:pt idx="90">
                  <c:v>8.4160000000000004</c:v>
                </c:pt>
                <c:pt idx="91">
                  <c:v>4.9111111111111114</c:v>
                </c:pt>
                <c:pt idx="92">
                  <c:v>5.7222222222222223</c:v>
                </c:pt>
                <c:pt idx="93">
                  <c:v>5.822222222222222</c:v>
                </c:pt>
                <c:pt idx="94">
                  <c:v>6.1444444444444448</c:v>
                </c:pt>
                <c:pt idx="95">
                  <c:v>5.17</c:v>
                </c:pt>
                <c:pt idx="96">
                  <c:v>6.27</c:v>
                </c:pt>
                <c:pt idx="97">
                  <c:v>9.2305882352941175</c:v>
                </c:pt>
                <c:pt idx="98">
                  <c:v>9.3647058823529417</c:v>
                </c:pt>
                <c:pt idx="99">
                  <c:v>11.247058823529411</c:v>
                </c:pt>
                <c:pt idx="100">
                  <c:v>2.96</c:v>
                </c:pt>
                <c:pt idx="101">
                  <c:v>2.92</c:v>
                </c:pt>
                <c:pt idx="102">
                  <c:v>3.29</c:v>
                </c:pt>
                <c:pt idx="103">
                  <c:v>3.12</c:v>
                </c:pt>
                <c:pt idx="104">
                  <c:v>8.7529411764705891</c:v>
                </c:pt>
                <c:pt idx="105">
                  <c:v>12.635294117647058</c:v>
                </c:pt>
                <c:pt idx="106">
                  <c:v>13.505882352941176</c:v>
                </c:pt>
                <c:pt idx="107">
                  <c:v>14.423529411764706</c:v>
                </c:pt>
                <c:pt idx="108">
                  <c:v>9.3647058823529417</c:v>
                </c:pt>
                <c:pt idx="109">
                  <c:v>11.247058823529411</c:v>
                </c:pt>
                <c:pt idx="110">
                  <c:v>10.188235294117646</c:v>
                </c:pt>
                <c:pt idx="111">
                  <c:v>11.341176470588236</c:v>
                </c:pt>
                <c:pt idx="112">
                  <c:v>11.905882352941177</c:v>
                </c:pt>
                <c:pt idx="113">
                  <c:v>9.3176470588235301</c:v>
                </c:pt>
                <c:pt idx="114">
                  <c:v>10.4</c:v>
                </c:pt>
                <c:pt idx="115">
                  <c:v>12.282352941176471</c:v>
                </c:pt>
                <c:pt idx="116">
                  <c:v>4.7379708904109581</c:v>
                </c:pt>
                <c:pt idx="117">
                  <c:v>6.4927875586854471</c:v>
                </c:pt>
                <c:pt idx="118">
                  <c:v>7.0413684210526313</c:v>
                </c:pt>
                <c:pt idx="119">
                  <c:v>7.939026315789472</c:v>
                </c:pt>
                <c:pt idx="120">
                  <c:v>8.7900526315789467</c:v>
                </c:pt>
                <c:pt idx="121">
                  <c:v>7.0297105263157889</c:v>
                </c:pt>
                <c:pt idx="122">
                  <c:v>8.0556052631578936</c:v>
                </c:pt>
                <c:pt idx="123">
                  <c:v>9.4895263157894743</c:v>
                </c:pt>
                <c:pt idx="124">
                  <c:v>7.9346938775510205</c:v>
                </c:pt>
                <c:pt idx="125">
                  <c:v>7.4367346938775514</c:v>
                </c:pt>
                <c:pt idx="126">
                  <c:v>6.963265306122449</c:v>
                </c:pt>
                <c:pt idx="127">
                  <c:v>6.963265306122449</c:v>
                </c:pt>
                <c:pt idx="128">
                  <c:v>6.963265306122449</c:v>
                </c:pt>
                <c:pt idx="129">
                  <c:v>5.0735555555555552</c:v>
                </c:pt>
                <c:pt idx="130">
                  <c:v>7.1257777777777775</c:v>
                </c:pt>
              </c:numCache>
            </c:numRef>
          </c:xVal>
          <c:yVal>
            <c:numRef>
              <c:f>Sheet1!$AP$3:$AP$134</c:f>
              <c:numCache>
                <c:formatCode>0.0</c:formatCode>
                <c:ptCount val="132"/>
                <c:pt idx="0">
                  <c:v>6.8347285822621195</c:v>
                </c:pt>
                <c:pt idx="1">
                  <c:v>8.9088421259363066</c:v>
                </c:pt>
                <c:pt idx="2">
                  <c:v>8.6723295622576355</c:v>
                </c:pt>
                <c:pt idx="3">
                  <c:v>7.8024593894846035</c:v>
                </c:pt>
                <c:pt idx="4">
                  <c:v>8.2217805214396869</c:v>
                </c:pt>
                <c:pt idx="5">
                  <c:v>9.6207568131159888</c:v>
                </c:pt>
                <c:pt idx="6">
                  <c:v>9.7386834064560759</c:v>
                </c:pt>
                <c:pt idx="7">
                  <c:v>9.4365462285799779</c:v>
                </c:pt>
                <c:pt idx="8">
                  <c:v>9.5714863816290876</c:v>
                </c:pt>
                <c:pt idx="9">
                  <c:v>7.1995407597402385</c:v>
                </c:pt>
                <c:pt idx="10">
                  <c:v>7.1995407597402385</c:v>
                </c:pt>
                <c:pt idx="11">
                  <c:v>3.8004583010504764</c:v>
                </c:pt>
                <c:pt idx="12">
                  <c:v>4.7828188015648712</c:v>
                </c:pt>
                <c:pt idx="13">
                  <c:v>3.8192938100283937</c:v>
                </c:pt>
                <c:pt idx="14">
                  <c:v>4.0702766103744583</c:v>
                </c:pt>
                <c:pt idx="15">
                  <c:v>5.6575730659027679</c:v>
                </c:pt>
                <c:pt idx="16">
                  <c:v>3.8192938100283937</c:v>
                </c:pt>
                <c:pt idx="17">
                  <c:v>10.110689902397109</c:v>
                </c:pt>
                <c:pt idx="18">
                  <c:v>10.538976909456883</c:v>
                </c:pt>
                <c:pt idx="19">
                  <c:v>4.2602628537268847</c:v>
                </c:pt>
                <c:pt idx="20">
                  <c:v>4.5719703432743772</c:v>
                </c:pt>
                <c:pt idx="21">
                  <c:v>7.9317297492976779</c:v>
                </c:pt>
                <c:pt idx="22">
                  <c:v>7.9317297492976779</c:v>
                </c:pt>
                <c:pt idx="23">
                  <c:v>7.9317297492976779</c:v>
                </c:pt>
                <c:pt idx="24">
                  <c:v>7.9317297492976779</c:v>
                </c:pt>
                <c:pt idx="25">
                  <c:v>6.8763443221982543</c:v>
                </c:pt>
                <c:pt idx="26">
                  <c:v>5.2422730870795515</c:v>
                </c:pt>
                <c:pt idx="27">
                  <c:v>5.690818073929389</c:v>
                </c:pt>
                <c:pt idx="28">
                  <c:v>5.2519510977021051</c:v>
                </c:pt>
                <c:pt idx="29">
                  <c:v>8.3554702862570576</c:v>
                </c:pt>
                <c:pt idx="30">
                  <c:v>8.1602204170338482</c:v>
                </c:pt>
                <c:pt idx="31">
                  <c:v>8.1764912394691169</c:v>
                </c:pt>
                <c:pt idx="32">
                  <c:v>8.4042827535628586</c:v>
                </c:pt>
                <c:pt idx="33">
                  <c:v>8.4856368657391972</c:v>
                </c:pt>
                <c:pt idx="34">
                  <c:v>8.3554702862570576</c:v>
                </c:pt>
                <c:pt idx="35">
                  <c:v>8.3554702862570576</c:v>
                </c:pt>
                <c:pt idx="36">
                  <c:v>4.9687587310620467</c:v>
                </c:pt>
                <c:pt idx="37">
                  <c:v>5.1370066233870082</c:v>
                </c:pt>
                <c:pt idx="38">
                  <c:v>5.1401971000006874</c:v>
                </c:pt>
                <c:pt idx="39">
                  <c:v>4.4341770481682641</c:v>
                </c:pt>
                <c:pt idx="40">
                  <c:v>4.4341770481682641</c:v>
                </c:pt>
                <c:pt idx="41">
                  <c:v>4.4341770481682641</c:v>
                </c:pt>
                <c:pt idx="42">
                  <c:v>4.4341770481682641</c:v>
                </c:pt>
                <c:pt idx="43">
                  <c:v>8.268931663334083</c:v>
                </c:pt>
                <c:pt idx="44">
                  <c:v>8.1612297678688623</c:v>
                </c:pt>
                <c:pt idx="45">
                  <c:v>8.7248274961361094</c:v>
                </c:pt>
                <c:pt idx="46">
                  <c:v>7.7338262844743957</c:v>
                </c:pt>
                <c:pt idx="47">
                  <c:v>8.0706732359654012</c:v>
                </c:pt>
                <c:pt idx="48">
                  <c:v>8.0969324879970053</c:v>
                </c:pt>
                <c:pt idx="49">
                  <c:v>3.8386104013625206</c:v>
                </c:pt>
                <c:pt idx="50">
                  <c:v>6.9834202748409941</c:v>
                </c:pt>
                <c:pt idx="51">
                  <c:v>5.3470007455791979</c:v>
                </c:pt>
                <c:pt idx="52">
                  <c:v>5.8634707841873226</c:v>
                </c:pt>
                <c:pt idx="53">
                  <c:v>6.8155015034006947</c:v>
                </c:pt>
                <c:pt idx="54">
                  <c:v>7.8625665081787712</c:v>
                </c:pt>
                <c:pt idx="55">
                  <c:v>7.6032161723355802</c:v>
                </c:pt>
                <c:pt idx="56">
                  <c:v>6.7614763679773775</c:v>
                </c:pt>
                <c:pt idx="57">
                  <c:v>7.604205304913485</c:v>
                </c:pt>
                <c:pt idx="58">
                  <c:v>6.2550278397266226</c:v>
                </c:pt>
                <c:pt idx="59">
                  <c:v>6.1291887648055772</c:v>
                </c:pt>
                <c:pt idx="60">
                  <c:v>6.5911153510569651</c:v>
                </c:pt>
                <c:pt idx="61">
                  <c:v>6.5168659070608648</c:v>
                </c:pt>
                <c:pt idx="62">
                  <c:v>4.8490492586542899</c:v>
                </c:pt>
                <c:pt idx="63">
                  <c:v>4.4735307617798856</c:v>
                </c:pt>
                <c:pt idx="64">
                  <c:v>5.2627328425946818</c:v>
                </c:pt>
                <c:pt idx="65">
                  <c:v>4.8872143457202766</c:v>
                </c:pt>
                <c:pt idx="66">
                  <c:v>3.812329729334178</c:v>
                </c:pt>
                <c:pt idx="67">
                  <c:v>3.8860360000000007</c:v>
                </c:pt>
                <c:pt idx="68">
                  <c:v>4.2129767690501634</c:v>
                </c:pt>
                <c:pt idx="69">
                  <c:v>4.6182205163329977</c:v>
                </c:pt>
                <c:pt idx="70">
                  <c:v>4.5389438080204272</c:v>
                </c:pt>
                <c:pt idx="71">
                  <c:v>4.0172835340953519</c:v>
                </c:pt>
                <c:pt idx="72">
                  <c:v>9.0256216421408269</c:v>
                </c:pt>
                <c:pt idx="73">
                  <c:v>9.0256216421408269</c:v>
                </c:pt>
                <c:pt idx="74">
                  <c:v>5.2278886328433112</c:v>
                </c:pt>
                <c:pt idx="75">
                  <c:v>5.2278886328433112</c:v>
                </c:pt>
                <c:pt idx="76">
                  <c:v>4.6759747747341809</c:v>
                </c:pt>
                <c:pt idx="77">
                  <c:v>8.3359546737002574</c:v>
                </c:pt>
                <c:pt idx="78">
                  <c:v>8.3359546737002574</c:v>
                </c:pt>
                <c:pt idx="79">
                  <c:v>8.3359546737002574</c:v>
                </c:pt>
                <c:pt idx="80">
                  <c:v>8.3359546737002574</c:v>
                </c:pt>
                <c:pt idx="81">
                  <c:v>8.3359546737002574</c:v>
                </c:pt>
                <c:pt idx="82">
                  <c:v>8.3359546737002574</c:v>
                </c:pt>
                <c:pt idx="83">
                  <c:v>5.6650568133505725</c:v>
                </c:pt>
                <c:pt idx="84">
                  <c:v>5.6650568133505725</c:v>
                </c:pt>
                <c:pt idx="85">
                  <c:v>8.1804908054677945</c:v>
                </c:pt>
                <c:pt idx="86">
                  <c:v>8.079516732541002</c:v>
                </c:pt>
                <c:pt idx="87">
                  <c:v>7.7425279267497134</c:v>
                </c:pt>
                <c:pt idx="88">
                  <c:v>8.105578951261359</c:v>
                </c:pt>
                <c:pt idx="89">
                  <c:v>7.9181667584627515</c:v>
                </c:pt>
                <c:pt idx="90">
                  <c:v>7.9181667584627515</c:v>
                </c:pt>
                <c:pt idx="91">
                  <c:v>5.8603998105283237</c:v>
                </c:pt>
                <c:pt idx="92">
                  <c:v>6.2596466623050553</c:v>
                </c:pt>
                <c:pt idx="93">
                  <c:v>6.8128477248383081</c:v>
                </c:pt>
                <c:pt idx="94">
                  <c:v>7.2120945766150397</c:v>
                </c:pt>
                <c:pt idx="95">
                  <c:v>5.2985405330676789</c:v>
                </c:pt>
                <c:pt idx="96">
                  <c:v>5.4708372551629942</c:v>
                </c:pt>
                <c:pt idx="97">
                  <c:v>10.09878048038367</c:v>
                </c:pt>
                <c:pt idx="98">
                  <c:v>9.3932933386679007</c:v>
                </c:pt>
                <c:pt idx="99">
                  <c:v>10.864256815845293</c:v>
                </c:pt>
                <c:pt idx="100">
                  <c:v>3.7887889779183714</c:v>
                </c:pt>
                <c:pt idx="101">
                  <c:v>4.4067073719103993</c:v>
                </c:pt>
                <c:pt idx="102">
                  <c:v>4.2428164165236657</c:v>
                </c:pt>
                <c:pt idx="103">
                  <c:v>4.2833177066471526</c:v>
                </c:pt>
                <c:pt idx="104">
                  <c:v>9.480906760478101</c:v>
                </c:pt>
                <c:pt idx="105">
                  <c:v>12.620985103130224</c:v>
                </c:pt>
                <c:pt idx="106">
                  <c:v>10.641671508202112</c:v>
                </c:pt>
                <c:pt idx="107">
                  <c:v>10.658836954840577</c:v>
                </c:pt>
                <c:pt idx="108">
                  <c:v>10.09878048038367</c:v>
                </c:pt>
                <c:pt idx="109">
                  <c:v>10.864256815845293</c:v>
                </c:pt>
                <c:pt idx="110">
                  <c:v>11.691006082811032</c:v>
                </c:pt>
                <c:pt idx="111">
                  <c:v>10.269144264838026</c:v>
                </c:pt>
                <c:pt idx="112">
                  <c:v>10.926755218326926</c:v>
                </c:pt>
                <c:pt idx="113">
                  <c:v>9.3932933386679007</c:v>
                </c:pt>
                <c:pt idx="114">
                  <c:v>10.402005332325434</c:v>
                </c:pt>
                <c:pt idx="115">
                  <c:v>11.175220425146591</c:v>
                </c:pt>
                <c:pt idx="116">
                  <c:v>5.7754407008617221</c:v>
                </c:pt>
                <c:pt idx="117">
                  <c:v>5.9647656405376575</c:v>
                </c:pt>
                <c:pt idx="118">
                  <c:v>5.6962115505439801</c:v>
                </c:pt>
                <c:pt idx="119">
                  <c:v>5.6962115505439801</c:v>
                </c:pt>
                <c:pt idx="120">
                  <c:v>5.6962115505439801</c:v>
                </c:pt>
                <c:pt idx="121">
                  <c:v>5.9405017952871217</c:v>
                </c:pt>
                <c:pt idx="122">
                  <c:v>5.9405017952871217</c:v>
                </c:pt>
                <c:pt idx="123">
                  <c:v>5.9405017952871217</c:v>
                </c:pt>
                <c:pt idx="124">
                  <c:v>6.7898340521196952</c:v>
                </c:pt>
                <c:pt idx="125">
                  <c:v>6.7898340521196952</c:v>
                </c:pt>
                <c:pt idx="126">
                  <c:v>6.7898340521196952</c:v>
                </c:pt>
                <c:pt idx="127">
                  <c:v>6.7898340521196952</c:v>
                </c:pt>
                <c:pt idx="128">
                  <c:v>6.7898340521196952</c:v>
                </c:pt>
                <c:pt idx="129">
                  <c:v>5.7719894187461165</c:v>
                </c:pt>
                <c:pt idx="130">
                  <c:v>6.1610270548814805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273-A58E-0F14D8832D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0F-4273-A58E-0F14D8832DB1}"/>
              </c:ext>
            </c:extLst>
          </c:dPt>
          <c:xVal>
            <c:numRef>
              <c:f>Sheet1!$AT$4:$AU$4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Sheet1!$AT$4:$AU$4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273-A58E-0F14D883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79023"/>
        <c:axId val="1810985743"/>
      </c:scatterChart>
      <c:valAx>
        <c:axId val="181097902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(mpa)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985743"/>
        <c:crosses val="autoZero"/>
        <c:crossBetween val="midCat"/>
        <c:majorUnit val="4"/>
      </c:valAx>
      <c:valAx>
        <c:axId val="181098574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(mpa)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97902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Sheet1!$AK$2:$AK$133</c:f>
              <c:numCache>
                <c:formatCode>0.00</c:formatCode>
                <c:ptCount val="132"/>
                <c:pt idx="0">
                  <c:v>5.3977805392136791</c:v>
                </c:pt>
                <c:pt idx="1">
                  <c:v>4.6190684721765809</c:v>
                </c:pt>
                <c:pt idx="2">
                  <c:v>6.78</c:v>
                </c:pt>
                <c:pt idx="3">
                  <c:v>7.5650000000000004</c:v>
                </c:pt>
                <c:pt idx="4">
                  <c:v>5.8224999999999998</c:v>
                </c:pt>
                <c:pt idx="5">
                  <c:v>7.8150000000000004</c:v>
                </c:pt>
                <c:pt idx="6">
                  <c:v>9.3699999999999992</c:v>
                </c:pt>
                <c:pt idx="7">
                  <c:v>10.255000000000001</c:v>
                </c:pt>
                <c:pt idx="8">
                  <c:v>9.5225000000000009</c:v>
                </c:pt>
                <c:pt idx="9">
                  <c:v>9.48</c:v>
                </c:pt>
                <c:pt idx="10">
                  <c:v>8.9260408163265303</c:v>
                </c:pt>
                <c:pt idx="11">
                  <c:v>8.0226122448979584</c:v>
                </c:pt>
                <c:pt idx="12">
                  <c:v>3.7170285714285716</c:v>
                </c:pt>
                <c:pt idx="13">
                  <c:v>4.3786285714285711</c:v>
                </c:pt>
                <c:pt idx="14">
                  <c:v>3.8959999999999999</c:v>
                </c:pt>
                <c:pt idx="15">
                  <c:v>4.5558857142857141</c:v>
                </c:pt>
                <c:pt idx="16">
                  <c:v>5.217714285714286</c:v>
                </c:pt>
                <c:pt idx="17">
                  <c:v>3.8803428571428573</c:v>
                </c:pt>
                <c:pt idx="18">
                  <c:v>5.25</c:v>
                </c:pt>
                <c:pt idx="19">
                  <c:v>6.628571428571429</c:v>
                </c:pt>
                <c:pt idx="20">
                  <c:v>3.6031883820449786</c:v>
                </c:pt>
                <c:pt idx="21">
                  <c:v>4.1510612423745785</c:v>
                </c:pt>
                <c:pt idx="22">
                  <c:v>8.1308989547038326</c:v>
                </c:pt>
                <c:pt idx="23">
                  <c:v>8.7237770034843205</c:v>
                </c:pt>
                <c:pt idx="24">
                  <c:v>9.1218522648083624</c:v>
                </c:pt>
                <c:pt idx="25">
                  <c:v>9.6977909407665503</c:v>
                </c:pt>
                <c:pt idx="26">
                  <c:v>6.9462828947368402</c:v>
                </c:pt>
                <c:pt idx="27">
                  <c:v>5.6801738473167038</c:v>
                </c:pt>
                <c:pt idx="28">
                  <c:v>6.6983182161753581</c:v>
                </c:pt>
                <c:pt idx="29">
                  <c:v>5.8945200302343155</c:v>
                </c:pt>
                <c:pt idx="30">
                  <c:v>7.9767919496855333</c:v>
                </c:pt>
                <c:pt idx="31">
                  <c:v>6.3610386343216536</c:v>
                </c:pt>
                <c:pt idx="32">
                  <c:v>7.0441696316262359</c:v>
                </c:pt>
                <c:pt idx="33">
                  <c:v>7.9807521293800541</c:v>
                </c:pt>
                <c:pt idx="34">
                  <c:v>8.4114216711590295</c:v>
                </c:pt>
                <c:pt idx="35">
                  <c:v>7.5896843845462705</c:v>
                </c:pt>
                <c:pt idx="36">
                  <c:v>7.757992021563342</c:v>
                </c:pt>
                <c:pt idx="37">
                  <c:v>3.734935582806739</c:v>
                </c:pt>
                <c:pt idx="38">
                  <c:v>3.8554696737158296</c:v>
                </c:pt>
                <c:pt idx="39">
                  <c:v>3.8434128555340119</c:v>
                </c:pt>
                <c:pt idx="40">
                  <c:v>5.1960617943705874</c:v>
                </c:pt>
                <c:pt idx="41">
                  <c:v>4.3476291356045733</c:v>
                </c:pt>
                <c:pt idx="42">
                  <c:v>4.7888095640423494</c:v>
                </c:pt>
                <c:pt idx="43">
                  <c:v>4.8462673850019016</c:v>
                </c:pt>
                <c:pt idx="44">
                  <c:v>9.1383541666666677</c:v>
                </c:pt>
                <c:pt idx="45">
                  <c:v>8.0289895833333329</c:v>
                </c:pt>
                <c:pt idx="46">
                  <c:v>9.4808229166666678</c:v>
                </c:pt>
                <c:pt idx="47">
                  <c:v>8.1021666666666672</c:v>
                </c:pt>
                <c:pt idx="48">
                  <c:v>8.6436770833333352</c:v>
                </c:pt>
                <c:pt idx="49">
                  <c:v>8.7227083333333351</c:v>
                </c:pt>
                <c:pt idx="50">
                  <c:v>2.7683461538461538</c:v>
                </c:pt>
                <c:pt idx="51">
                  <c:v>8.1921212406015016</c:v>
                </c:pt>
                <c:pt idx="52">
                  <c:v>4.0639174702848173</c:v>
                </c:pt>
                <c:pt idx="53">
                  <c:v>5.0426463332585785</c:v>
                </c:pt>
                <c:pt idx="54">
                  <c:v>9.4448076923076929</c:v>
                </c:pt>
                <c:pt idx="55">
                  <c:v>9.1978846153846163</c:v>
                </c:pt>
                <c:pt idx="56">
                  <c:v>9.6094230769230755</c:v>
                </c:pt>
                <c:pt idx="57">
                  <c:v>11.872884615384615</c:v>
                </c:pt>
                <c:pt idx="58">
                  <c:v>13.251538461538461</c:v>
                </c:pt>
                <c:pt idx="59">
                  <c:v>11.193846153846154</c:v>
                </c:pt>
                <c:pt idx="60">
                  <c:v>10.185576923076924</c:v>
                </c:pt>
                <c:pt idx="61">
                  <c:v>9.4859615384615399</c:v>
                </c:pt>
                <c:pt idx="62">
                  <c:v>9.6300000000000008</c:v>
                </c:pt>
                <c:pt idx="63">
                  <c:v>5.7451553597280762</c:v>
                </c:pt>
                <c:pt idx="64">
                  <c:v>5.6184239914987799</c:v>
                </c:pt>
                <c:pt idx="65">
                  <c:v>7.3081755678893909</c:v>
                </c:pt>
                <c:pt idx="66">
                  <c:v>6.7167625161526763</c:v>
                </c:pt>
                <c:pt idx="67">
                  <c:v>2.3114260959792481</c:v>
                </c:pt>
                <c:pt idx="68">
                  <c:v>2.368221582360571</c:v>
                </c:pt>
                <c:pt idx="69">
                  <c:v>2.3316143190661478</c:v>
                </c:pt>
                <c:pt idx="70">
                  <c:v>2.501599221789883</c:v>
                </c:pt>
                <c:pt idx="71">
                  <c:v>2.2436904280155643</c:v>
                </c:pt>
                <c:pt idx="72">
                  <c:v>2.1967970428015566</c:v>
                </c:pt>
                <c:pt idx="73">
                  <c:v>8.59</c:v>
                </c:pt>
                <c:pt idx="74">
                  <c:v>9</c:v>
                </c:pt>
                <c:pt idx="75">
                  <c:v>3.14</c:v>
                </c:pt>
                <c:pt idx="76">
                  <c:v>3.14</c:v>
                </c:pt>
                <c:pt idx="77">
                  <c:v>3.16</c:v>
                </c:pt>
                <c:pt idx="78">
                  <c:v>8.92</c:v>
                </c:pt>
                <c:pt idx="79">
                  <c:v>8.8320000000000007</c:v>
                </c:pt>
                <c:pt idx="80">
                  <c:v>9.2159999999999993</c:v>
                </c:pt>
                <c:pt idx="81">
                  <c:v>9.2639999999999993</c:v>
                </c:pt>
                <c:pt idx="82">
                  <c:v>8.8320000000000007</c:v>
                </c:pt>
                <c:pt idx="83">
                  <c:v>9.1760000000000002</c:v>
                </c:pt>
                <c:pt idx="84">
                  <c:v>4.9744115726227793</c:v>
                </c:pt>
                <c:pt idx="85">
                  <c:v>6.1624235893416932</c:v>
                </c:pt>
                <c:pt idx="86">
                  <c:v>8.2025000000000006</c:v>
                </c:pt>
                <c:pt idx="87">
                  <c:v>8.7100000000000009</c:v>
                </c:pt>
                <c:pt idx="88">
                  <c:v>8.2725000000000009</c:v>
                </c:pt>
                <c:pt idx="89">
                  <c:v>9.0124999999999993</c:v>
                </c:pt>
                <c:pt idx="90">
                  <c:v>8.8640000000000008</c:v>
                </c:pt>
                <c:pt idx="91">
                  <c:v>8.4160000000000004</c:v>
                </c:pt>
                <c:pt idx="92">
                  <c:v>4.9111111111111114</c:v>
                </c:pt>
                <c:pt idx="93">
                  <c:v>5.7222222222222223</c:v>
                </c:pt>
                <c:pt idx="94">
                  <c:v>5.822222222222222</c:v>
                </c:pt>
                <c:pt idx="95">
                  <c:v>6.1444444444444448</c:v>
                </c:pt>
                <c:pt idx="96">
                  <c:v>5.17</c:v>
                </c:pt>
                <c:pt idx="97">
                  <c:v>6.27</c:v>
                </c:pt>
                <c:pt idx="98">
                  <c:v>9.2305882352941175</c:v>
                </c:pt>
                <c:pt idx="99">
                  <c:v>9.3647058823529417</c:v>
                </c:pt>
                <c:pt idx="100">
                  <c:v>11.247058823529411</c:v>
                </c:pt>
                <c:pt idx="101">
                  <c:v>2.96</c:v>
                </c:pt>
                <c:pt idx="102">
                  <c:v>2.92</c:v>
                </c:pt>
                <c:pt idx="103">
                  <c:v>3.29</c:v>
                </c:pt>
                <c:pt idx="104">
                  <c:v>3.12</c:v>
                </c:pt>
                <c:pt idx="105">
                  <c:v>8.7529411764705891</c:v>
                </c:pt>
                <c:pt idx="106">
                  <c:v>12.635294117647058</c:v>
                </c:pt>
                <c:pt idx="107">
                  <c:v>13.505882352941176</c:v>
                </c:pt>
                <c:pt idx="108">
                  <c:v>14.423529411764706</c:v>
                </c:pt>
                <c:pt idx="109">
                  <c:v>9.3647058823529417</c:v>
                </c:pt>
                <c:pt idx="110">
                  <c:v>11.247058823529411</c:v>
                </c:pt>
                <c:pt idx="111">
                  <c:v>10.188235294117646</c:v>
                </c:pt>
                <c:pt idx="112">
                  <c:v>11.341176470588236</c:v>
                </c:pt>
                <c:pt idx="113">
                  <c:v>11.905882352941177</c:v>
                </c:pt>
                <c:pt idx="114">
                  <c:v>9.3176470588235301</c:v>
                </c:pt>
                <c:pt idx="115">
                  <c:v>10.4</c:v>
                </c:pt>
                <c:pt idx="116">
                  <c:v>12.282352941176471</c:v>
                </c:pt>
                <c:pt idx="117">
                  <c:v>4.7379708904109581</c:v>
                </c:pt>
                <c:pt idx="118">
                  <c:v>6.4927875586854471</c:v>
                </c:pt>
                <c:pt idx="119">
                  <c:v>7.0413684210526313</c:v>
                </c:pt>
                <c:pt idx="120">
                  <c:v>7.939026315789472</c:v>
                </c:pt>
                <c:pt idx="121">
                  <c:v>8.7900526315789467</c:v>
                </c:pt>
                <c:pt idx="122">
                  <c:v>7.0297105263157889</c:v>
                </c:pt>
                <c:pt idx="123">
                  <c:v>8.0556052631578936</c:v>
                </c:pt>
                <c:pt idx="124">
                  <c:v>9.4895263157894743</c:v>
                </c:pt>
                <c:pt idx="125">
                  <c:v>7.9346938775510205</c:v>
                </c:pt>
                <c:pt idx="126">
                  <c:v>7.4367346938775514</c:v>
                </c:pt>
                <c:pt idx="127">
                  <c:v>6.963265306122449</c:v>
                </c:pt>
                <c:pt idx="128">
                  <c:v>6.963265306122449</c:v>
                </c:pt>
                <c:pt idx="129">
                  <c:v>6.963265306122449</c:v>
                </c:pt>
                <c:pt idx="130">
                  <c:v>5.0735555555555552</c:v>
                </c:pt>
                <c:pt idx="131">
                  <c:v>7.1257777777777775</c:v>
                </c:pt>
              </c:numCache>
            </c:numRef>
          </c:xVal>
          <c:yVal>
            <c:numRef>
              <c:f>Sheet1!$AZ$2:$AZ$133</c:f>
              <c:numCache>
                <c:formatCode>General</c:formatCode>
                <c:ptCount val="132"/>
                <c:pt idx="0">
                  <c:v>4.4300670323669911</c:v>
                </c:pt>
                <c:pt idx="1">
                  <c:v>4.0052670323669908</c:v>
                </c:pt>
                <c:pt idx="2">
                  <c:v>9.4530723047498721</c:v>
                </c:pt>
                <c:pt idx="3">
                  <c:v>9.2521126352588539</c:v>
                </c:pt>
                <c:pt idx="4">
                  <c:v>7.9096734406205931</c:v>
                </c:pt>
                <c:pt idx="5">
                  <c:v>8.5232750967926538</c:v>
                </c:pt>
                <c:pt idx="6">
                  <c:v>9.7018419074792153</c:v>
                </c:pt>
                <c:pt idx="7">
                  <c:v>10.155859546992607</c:v>
                </c:pt>
                <c:pt idx="8">
                  <c:v>9.801186058324145</c:v>
                </c:pt>
                <c:pt idx="9">
                  <c:v>10.282182749952685</c:v>
                </c:pt>
                <c:pt idx="10">
                  <c:v>6.5857206239836641</c:v>
                </c:pt>
                <c:pt idx="11">
                  <c:v>6.5857206239836641</c:v>
                </c:pt>
                <c:pt idx="12">
                  <c:v>5.4911056376966503</c:v>
                </c:pt>
                <c:pt idx="13">
                  <c:v>6.2379791429209037</c:v>
                </c:pt>
                <c:pt idx="14">
                  <c:v>5.6571072216468385</c:v>
                </c:pt>
                <c:pt idx="15">
                  <c:v>6.1539072216468389</c:v>
                </c:pt>
                <c:pt idx="16">
                  <c:v>7.2635299250328202</c:v>
                </c:pt>
                <c:pt idx="17">
                  <c:v>5.6571072216468385</c:v>
                </c:pt>
                <c:pt idx="18">
                  <c:v>9.3734120950245554</c:v>
                </c:pt>
                <c:pt idx="19">
                  <c:v>9.5983138129202104</c:v>
                </c:pt>
                <c:pt idx="20">
                  <c:v>4.992883318300775</c:v>
                </c:pt>
                <c:pt idx="21">
                  <c:v>5.448220318300776</c:v>
                </c:pt>
                <c:pt idx="22">
                  <c:v>7.6667218681398932</c:v>
                </c:pt>
                <c:pt idx="23">
                  <c:v>7.6667218681398932</c:v>
                </c:pt>
                <c:pt idx="24">
                  <c:v>7.6667218681398932</c:v>
                </c:pt>
                <c:pt idx="25">
                  <c:v>7.6667218681398932</c:v>
                </c:pt>
                <c:pt idx="26">
                  <c:v>6.7182028846564492</c:v>
                </c:pt>
                <c:pt idx="27">
                  <c:v>6.4115756609124537</c:v>
                </c:pt>
                <c:pt idx="28">
                  <c:v>7.2651121661739211</c:v>
                </c:pt>
                <c:pt idx="29">
                  <c:v>6.8837520430818069</c:v>
                </c:pt>
                <c:pt idx="30">
                  <c:v>7.5094813965577485</c:v>
                </c:pt>
                <c:pt idx="31">
                  <c:v>7.0438813965577491</c:v>
                </c:pt>
                <c:pt idx="32">
                  <c:v>7.0826813965577493</c:v>
                </c:pt>
                <c:pt idx="33">
                  <c:v>7.625881396557749</c:v>
                </c:pt>
                <c:pt idx="34">
                  <c:v>7.8198813965577489</c:v>
                </c:pt>
                <c:pt idx="35">
                  <c:v>7.5094813965577485</c:v>
                </c:pt>
                <c:pt idx="36">
                  <c:v>7.5094813965577485</c:v>
                </c:pt>
                <c:pt idx="37">
                  <c:v>5.3407149662708511</c:v>
                </c:pt>
                <c:pt idx="38">
                  <c:v>5.5018536840754404</c:v>
                </c:pt>
                <c:pt idx="39">
                  <c:v>5.4670144951672759</c:v>
                </c:pt>
                <c:pt idx="40">
                  <c:v>5.2038538184787653</c:v>
                </c:pt>
                <c:pt idx="41">
                  <c:v>5.2038538184787653</c:v>
                </c:pt>
                <c:pt idx="42">
                  <c:v>5.2038538184787653</c:v>
                </c:pt>
                <c:pt idx="43">
                  <c:v>5.2038538184787653</c:v>
                </c:pt>
                <c:pt idx="44">
                  <c:v>8.5047213761871969</c:v>
                </c:pt>
                <c:pt idx="45">
                  <c:v>8.342451030594761</c:v>
                </c:pt>
                <c:pt idx="46">
                  <c:v>8.9217354861088669</c:v>
                </c:pt>
                <c:pt idx="47">
                  <c:v>7.7640494197890346</c:v>
                </c:pt>
                <c:pt idx="48">
                  <c:v>8.2704662373463727</c:v>
                </c:pt>
                <c:pt idx="49">
                  <c:v>8.4939872076361969</c:v>
                </c:pt>
                <c:pt idx="50">
                  <c:v>4.17048468019129</c:v>
                </c:pt>
                <c:pt idx="51">
                  <c:v>7.4053268673519304</c:v>
                </c:pt>
                <c:pt idx="52">
                  <c:v>5.4752321527754155</c:v>
                </c:pt>
                <c:pt idx="53">
                  <c:v>5.8238290295747559</c:v>
                </c:pt>
                <c:pt idx="54">
                  <c:v>9.5024483969413804</c:v>
                </c:pt>
                <c:pt idx="55">
                  <c:v>9.871781250684549</c:v>
                </c:pt>
                <c:pt idx="56">
                  <c:v>9.8604887512251089</c:v>
                </c:pt>
                <c:pt idx="57">
                  <c:v>9.5550581930661966</c:v>
                </c:pt>
                <c:pt idx="58">
                  <c:v>10.194442587804279</c:v>
                </c:pt>
                <c:pt idx="59">
                  <c:v>9.1319113593778862</c:v>
                </c:pt>
                <c:pt idx="60">
                  <c:v>9.0580100962634393</c:v>
                </c:pt>
                <c:pt idx="61">
                  <c:v>9.3004163452736996</c:v>
                </c:pt>
                <c:pt idx="62">
                  <c:v>9.2335638797849331</c:v>
                </c:pt>
                <c:pt idx="63">
                  <c:v>6.8220147416339385</c:v>
                </c:pt>
                <c:pt idx="64">
                  <c:v>6.8220147416339385</c:v>
                </c:pt>
                <c:pt idx="65">
                  <c:v>7.8184723557315365</c:v>
                </c:pt>
                <c:pt idx="66">
                  <c:v>7.4584723557315362</c:v>
                </c:pt>
                <c:pt idx="67">
                  <c:v>1.6090941328696018</c:v>
                </c:pt>
                <c:pt idx="68">
                  <c:v>1.3484969999999983</c:v>
                </c:pt>
                <c:pt idx="69">
                  <c:v>1.897295993755947</c:v>
                </c:pt>
                <c:pt idx="70">
                  <c:v>2.2713372008820767</c:v>
                </c:pt>
                <c:pt idx="71">
                  <c:v>2.2713372008820767</c:v>
                </c:pt>
                <c:pt idx="72">
                  <c:v>2.051768132869602</c:v>
                </c:pt>
                <c:pt idx="73">
                  <c:v>8.8519217401235899</c:v>
                </c:pt>
                <c:pt idx="74">
                  <c:v>8.8519217401235899</c:v>
                </c:pt>
                <c:pt idx="75">
                  <c:v>5.3041094479852404</c:v>
                </c:pt>
                <c:pt idx="76">
                  <c:v>5.3041094479852404</c:v>
                </c:pt>
                <c:pt idx="77">
                  <c:v>4.5301094479852404</c:v>
                </c:pt>
                <c:pt idx="78">
                  <c:v>7.9772861432458111</c:v>
                </c:pt>
                <c:pt idx="79">
                  <c:v>7.9772861432458111</c:v>
                </c:pt>
                <c:pt idx="80">
                  <c:v>7.9772861432458111</c:v>
                </c:pt>
                <c:pt idx="81">
                  <c:v>7.9772861432458111</c:v>
                </c:pt>
                <c:pt idx="82">
                  <c:v>7.9772861432458111</c:v>
                </c:pt>
                <c:pt idx="83">
                  <c:v>7.9772861432458111</c:v>
                </c:pt>
                <c:pt idx="84">
                  <c:v>7.1820093207044824</c:v>
                </c:pt>
                <c:pt idx="85">
                  <c:v>7.1820093207044824</c:v>
                </c:pt>
                <c:pt idx="86">
                  <c:v>8.3492892124129412</c:v>
                </c:pt>
                <c:pt idx="87">
                  <c:v>8.2772844191645536</c:v>
                </c:pt>
                <c:pt idx="88">
                  <c:v>7.7708676016072173</c:v>
                </c:pt>
                <c:pt idx="89">
                  <c:v>8.5008053894543778</c:v>
                </c:pt>
                <c:pt idx="90">
                  <c:v>7.430548891301207</c:v>
                </c:pt>
                <c:pt idx="91">
                  <c:v>7.430548891301207</c:v>
                </c:pt>
                <c:pt idx="92">
                  <c:v>5.6009299087724829</c:v>
                </c:pt>
                <c:pt idx="93">
                  <c:v>6.0872702395706044</c:v>
                </c:pt>
                <c:pt idx="94">
                  <c:v>5.9609299087724832</c:v>
                </c:pt>
                <c:pt idx="95">
                  <c:v>6.4472702395706047</c:v>
                </c:pt>
                <c:pt idx="96">
                  <c:v>4.601307992996051</c:v>
                </c:pt>
                <c:pt idx="97">
                  <c:v>4.601307992996051</c:v>
                </c:pt>
                <c:pt idx="98">
                  <c:v>9.5656426438217608</c:v>
                </c:pt>
                <c:pt idx="99">
                  <c:v>9.5516954075275358</c:v>
                </c:pt>
                <c:pt idx="100">
                  <c:v>9.6511312185096472</c:v>
                </c:pt>
                <c:pt idx="101">
                  <c:v>3.0158252127470293</c:v>
                </c:pt>
                <c:pt idx="102">
                  <c:v>3.7994695944412955</c:v>
                </c:pt>
                <c:pt idx="103">
                  <c:v>4.6842271777315334</c:v>
                </c:pt>
                <c:pt idx="104">
                  <c:v>4.7201803453637305</c:v>
                </c:pt>
                <c:pt idx="105">
                  <c:v>9.3641546317416307</c:v>
                </c:pt>
                <c:pt idx="106">
                  <c:v>10.447399238746364</c:v>
                </c:pt>
                <c:pt idx="107">
                  <c:v>10.139757787601107</c:v>
                </c:pt>
                <c:pt idx="108">
                  <c:v>9.9514731434828398</c:v>
                </c:pt>
                <c:pt idx="109">
                  <c:v>9.5656426438217608</c:v>
                </c:pt>
                <c:pt idx="110">
                  <c:v>9.6511312185096472</c:v>
                </c:pt>
                <c:pt idx="111">
                  <c:v>9.790558867300307</c:v>
                </c:pt>
                <c:pt idx="112">
                  <c:v>9.9215811126893776</c:v>
                </c:pt>
                <c:pt idx="113">
                  <c:v>10.108383857844867</c:v>
                </c:pt>
                <c:pt idx="114">
                  <c:v>9.5516954075275358</c:v>
                </c:pt>
                <c:pt idx="115">
                  <c:v>9.7432312393559641</c:v>
                </c:pt>
                <c:pt idx="116">
                  <c:v>9.8163506618749921</c:v>
                </c:pt>
                <c:pt idx="117">
                  <c:v>7.2096192000000014</c:v>
                </c:pt>
                <c:pt idx="118">
                  <c:v>7.2096192000000014</c:v>
                </c:pt>
                <c:pt idx="119">
                  <c:v>7.1551775812499665</c:v>
                </c:pt>
                <c:pt idx="120">
                  <c:v>7.1551775812499665</c:v>
                </c:pt>
                <c:pt idx="121">
                  <c:v>7.1551775812499665</c:v>
                </c:pt>
                <c:pt idx="122">
                  <c:v>7.1551775812499665</c:v>
                </c:pt>
                <c:pt idx="123">
                  <c:v>7.1551775812499665</c:v>
                </c:pt>
                <c:pt idx="124">
                  <c:v>7.1551775812499665</c:v>
                </c:pt>
                <c:pt idx="125">
                  <c:v>6.1997165923578157</c:v>
                </c:pt>
                <c:pt idx="126">
                  <c:v>6.1997165923578157</c:v>
                </c:pt>
                <c:pt idx="127">
                  <c:v>6.1997165923578157</c:v>
                </c:pt>
                <c:pt idx="128">
                  <c:v>6.1997165923578157</c:v>
                </c:pt>
                <c:pt idx="129">
                  <c:v>6.1997165923578157</c:v>
                </c:pt>
                <c:pt idx="130">
                  <c:v>5.5163514824577655</c:v>
                </c:pt>
                <c:pt idx="131">
                  <c:v>5.9984540756510807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505-A05A-7A8B08328F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C0-4505-A05A-7A8B08328FFE}"/>
              </c:ext>
            </c:extLst>
          </c:dPt>
          <c:xVal>
            <c:numRef>
              <c:f>Sheet1!$AT$4:$AU$4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Sheet1!$AT$4:$AU$4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0-4505-A05A-7A8B0832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79023"/>
        <c:axId val="1810985743"/>
      </c:scatterChart>
      <c:valAx>
        <c:axId val="181097902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(mpa)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985743"/>
        <c:crosses val="autoZero"/>
        <c:crossBetween val="midCat"/>
        <c:majorUnit val="4"/>
      </c:valAx>
      <c:valAx>
        <c:axId val="181098574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(mpa)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97902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466165</xdr:colOff>
      <xdr:row>5</xdr:row>
      <xdr:rowOff>8965</xdr:rowOff>
    </xdr:from>
    <xdr:to>
      <xdr:col>49</xdr:col>
      <xdr:colOff>197224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6A0412-9D65-45C7-B12A-C174E3C8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53</xdr:col>
      <xdr:colOff>53788</xdr:colOff>
      <xdr:row>28</xdr:row>
      <xdr:rowOff>125507</xdr:rowOff>
    </xdr:from>
    <xdr:to>
      <xdr:col>70</xdr:col>
      <xdr:colOff>226708</xdr:colOff>
      <xdr:row>31</xdr:row>
      <xdr:rowOff>133996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356619-7847-FC63-9CF6-342AFBD63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16376" y="3872754"/>
          <a:ext cx="10536120" cy="600159"/>
        </a:xfrm>
        <a:prstGeom prst="rect">
          <a:avLst/>
        </a:prstGeom>
      </xdr:spPr>
    </xdr:pic>
    <xdr:clientData/>
  </xdr:twoCellAnchor>
  <xdr:twoCellAnchor>
    <xdr:from>
      <xdr:col>49</xdr:col>
      <xdr:colOff>412376</xdr:colOff>
      <xdr:row>4</xdr:row>
      <xdr:rowOff>134472</xdr:rowOff>
    </xdr:from>
    <xdr:to>
      <xdr:col>55</xdr:col>
      <xdr:colOff>143435</xdr:colOff>
      <xdr:row>22</xdr:row>
      <xdr:rowOff>125506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8FC246-A617-4B97-878F-C93BE765F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7"/>
  <sheetViews>
    <sheetView tabSelected="1" zoomScale="120" zoomScaleNormal="120" workbookViewId="0">
      <pane xSplit="2" ySplit="1" topLeftCell="AC2" activePane="bottomRight" state="frozen"/>
      <selection pane="topRight" activeCell="D1" sqref="D1"/>
      <selection pane="bottomLeft" activeCell="A4" sqref="A4"/>
      <selection pane="bottomRight" activeCell="AJ2" sqref="AJ2:AJ133"/>
    </sheetView>
  </sheetViews>
  <sheetFormatPr baseColWidth="10" defaultColWidth="8.83203125" defaultRowHeight="16" x14ac:dyDescent="0.2"/>
  <cols>
    <col min="1" max="1" width="9" style="1" bestFit="1" customWidth="1"/>
    <col min="2" max="2" width="14.6640625" style="1" bestFit="1" customWidth="1"/>
    <col min="3" max="3" width="13.1640625" style="1" bestFit="1" customWidth="1"/>
    <col min="4" max="4" width="13.33203125" style="1" bestFit="1" customWidth="1"/>
    <col min="5" max="5" width="7.5" style="19" bestFit="1" customWidth="1"/>
    <col min="6" max="6" width="8.5" style="2" bestFit="1" customWidth="1"/>
    <col min="7" max="7" width="7.5" style="3" bestFit="1" customWidth="1"/>
    <col min="8" max="8" width="7.5" style="3" customWidth="1"/>
    <col min="9" max="9" width="13.1640625" style="1" bestFit="1" customWidth="1"/>
    <col min="10" max="10" width="8.1640625" style="1" bestFit="1" customWidth="1"/>
    <col min="11" max="11" width="19.83203125" style="3" bestFit="1" customWidth="1"/>
    <col min="12" max="12" width="7.1640625" style="1" bestFit="1" customWidth="1"/>
    <col min="13" max="13" width="10.1640625" style="1" bestFit="1" customWidth="1"/>
    <col min="14" max="14" width="7.5" style="1" bestFit="1" customWidth="1"/>
    <col min="15" max="15" width="7.6640625" style="1" bestFit="1" customWidth="1"/>
    <col min="16" max="16" width="8.33203125" style="1" bestFit="1" customWidth="1"/>
    <col min="17" max="17" width="12.5" style="1" bestFit="1" customWidth="1"/>
    <col min="18" max="18" width="17.83203125" style="1" bestFit="1" customWidth="1"/>
    <col min="19" max="19" width="7.5" style="1" bestFit="1" customWidth="1"/>
    <col min="20" max="20" width="7.1640625" style="1" bestFit="1" customWidth="1"/>
    <col min="21" max="21" width="7.5" style="1" bestFit="1" customWidth="1"/>
    <col min="22" max="22" width="8.1640625" style="1" bestFit="1" customWidth="1"/>
    <col min="23" max="23" width="7.83203125" style="1" bestFit="1" customWidth="1"/>
    <col min="24" max="24" width="7.1640625" style="1" bestFit="1" customWidth="1"/>
    <col min="25" max="25" width="7.6640625" style="1" bestFit="1" customWidth="1"/>
    <col min="26" max="27" width="6.5" style="1" bestFit="1" customWidth="1"/>
    <col min="28" max="28" width="8.1640625" style="1" bestFit="1" customWidth="1"/>
    <col min="29" max="29" width="14.1640625" style="1" bestFit="1" customWidth="1"/>
    <col min="30" max="30" width="15.5" style="1" bestFit="1" customWidth="1"/>
    <col min="31" max="31" width="12" style="1" bestFit="1" customWidth="1"/>
    <col min="32" max="32" width="13.5" style="1" bestFit="1" customWidth="1"/>
    <col min="33" max="33" width="12" style="1" customWidth="1"/>
    <col min="34" max="34" width="8.1640625" style="1" customWidth="1"/>
    <col min="35" max="36" width="6.83203125" style="1" customWidth="1"/>
    <col min="37" max="37" width="7.1640625" style="1" customWidth="1"/>
    <col min="38" max="38" width="7.1640625" style="33" customWidth="1"/>
    <col min="39" max="41" width="7.1640625" style="1" customWidth="1"/>
    <col min="42" max="16384" width="8.83203125" style="1"/>
  </cols>
  <sheetData>
    <row r="1" spans="1:56" ht="17" x14ac:dyDescent="0.2">
      <c r="A1" s="5" t="s">
        <v>267</v>
      </c>
      <c r="B1" s="4" t="s">
        <v>268</v>
      </c>
      <c r="C1" s="4" t="s">
        <v>288</v>
      </c>
      <c r="D1" s="4" t="s">
        <v>287</v>
      </c>
      <c r="E1" s="8" t="s">
        <v>266</v>
      </c>
      <c r="F1" s="9" t="s">
        <v>265</v>
      </c>
      <c r="G1" s="10" t="s">
        <v>264</v>
      </c>
      <c r="H1" s="10" t="s">
        <v>293</v>
      </c>
      <c r="I1" s="5" t="s">
        <v>262</v>
      </c>
      <c r="J1" s="5" t="s">
        <v>261</v>
      </c>
      <c r="K1" s="6" t="s">
        <v>263</v>
      </c>
      <c r="L1" s="13" t="s">
        <v>259</v>
      </c>
      <c r="M1" s="23" t="s">
        <v>260</v>
      </c>
      <c r="N1" s="5" t="s">
        <v>269</v>
      </c>
      <c r="O1" s="5" t="s">
        <v>270</v>
      </c>
      <c r="P1" s="15" t="s">
        <v>271</v>
      </c>
      <c r="Q1" s="5" t="s">
        <v>282</v>
      </c>
      <c r="R1" s="14" t="s">
        <v>286</v>
      </c>
      <c r="S1" s="5" t="s">
        <v>283</v>
      </c>
      <c r="T1" s="15" t="s">
        <v>284</v>
      </c>
      <c r="U1" s="5" t="s">
        <v>285</v>
      </c>
      <c r="V1" s="15" t="s">
        <v>272</v>
      </c>
      <c r="W1" s="15" t="s">
        <v>273</v>
      </c>
      <c r="X1" s="15" t="s">
        <v>274</v>
      </c>
      <c r="Y1" s="5" t="s">
        <v>275</v>
      </c>
      <c r="Z1" s="15" t="s">
        <v>227</v>
      </c>
      <c r="AA1" s="5" t="s">
        <v>276</v>
      </c>
      <c r="AB1" s="15" t="s">
        <v>277</v>
      </c>
      <c r="AC1" s="15" t="s">
        <v>278</v>
      </c>
      <c r="AD1" s="15" t="s">
        <v>279</v>
      </c>
      <c r="AE1" s="23" t="s">
        <v>280</v>
      </c>
      <c r="AF1" s="14" t="s">
        <v>294</v>
      </c>
      <c r="AG1" s="23" t="s">
        <v>292</v>
      </c>
      <c r="AH1" s="23" t="s">
        <v>303</v>
      </c>
      <c r="AI1" s="23" t="s">
        <v>304</v>
      </c>
      <c r="AJ1" s="35" t="s">
        <v>302</v>
      </c>
      <c r="AK1" s="20" t="s">
        <v>281</v>
      </c>
      <c r="AL1" s="30"/>
      <c r="AM1" s="20" t="s">
        <v>289</v>
      </c>
      <c r="AN1" s="20" t="s">
        <v>290</v>
      </c>
      <c r="AO1" s="20" t="s">
        <v>291</v>
      </c>
      <c r="AP1" s="1" t="s">
        <v>298</v>
      </c>
      <c r="AQ1" s="1" t="s">
        <v>296</v>
      </c>
      <c r="AR1" s="1" t="s">
        <v>297</v>
      </c>
      <c r="AT1" s="1">
        <v>0.9</v>
      </c>
      <c r="AU1" s="1">
        <v>1</v>
      </c>
      <c r="AY1" s="1" t="s">
        <v>287</v>
      </c>
      <c r="AZ1" s="1" t="s">
        <v>301</v>
      </c>
      <c r="BB1" s="1" t="s">
        <v>295</v>
      </c>
      <c r="BC1" s="1" t="s">
        <v>299</v>
      </c>
      <c r="BD1" s="1" t="s">
        <v>300</v>
      </c>
    </row>
    <row r="2" spans="1:56" x14ac:dyDescent="0.2">
      <c r="A2" s="5" t="s">
        <v>0</v>
      </c>
      <c r="B2" s="7" t="s">
        <v>117</v>
      </c>
      <c r="C2" s="15" t="s">
        <v>217</v>
      </c>
      <c r="D2" s="7" t="s">
        <v>219</v>
      </c>
      <c r="E2" s="21">
        <v>2.12E-2</v>
      </c>
      <c r="F2" s="9">
        <v>307.69230769230768</v>
      </c>
      <c r="G2" s="10">
        <v>6.523076923076923</v>
      </c>
      <c r="H2" s="10">
        <v>1600</v>
      </c>
      <c r="I2" s="6">
        <v>3.2237109425677066</v>
      </c>
      <c r="J2" s="6">
        <v>3.6400233213934325</v>
      </c>
      <c r="K2" s="6">
        <v>1.129140728260869</v>
      </c>
      <c r="L2" s="10">
        <v>33.93</v>
      </c>
      <c r="M2" s="10">
        <v>3.6114667380442533</v>
      </c>
      <c r="N2" s="7">
        <v>500</v>
      </c>
      <c r="O2" s="7">
        <v>250</v>
      </c>
      <c r="P2" s="15">
        <v>2</v>
      </c>
      <c r="Q2" s="7">
        <v>69.5</v>
      </c>
      <c r="R2" s="9">
        <v>361</v>
      </c>
      <c r="S2" s="7">
        <v>330</v>
      </c>
      <c r="T2" s="9">
        <v>330</v>
      </c>
      <c r="U2" s="7">
        <v>330</v>
      </c>
      <c r="V2" s="15">
        <v>1</v>
      </c>
      <c r="W2" s="10">
        <v>1.32</v>
      </c>
      <c r="X2" s="9">
        <v>330</v>
      </c>
      <c r="Y2" s="7">
        <v>108900</v>
      </c>
      <c r="Z2" s="21">
        <v>0.2</v>
      </c>
      <c r="AA2" s="6">
        <v>10</v>
      </c>
      <c r="AB2" s="10">
        <v>78.539816339744831</v>
      </c>
      <c r="AC2" s="14">
        <v>150</v>
      </c>
      <c r="AD2" s="9">
        <v>472</v>
      </c>
      <c r="AE2" s="22">
        <v>1.2693303650867852E-3</v>
      </c>
      <c r="AF2" s="10">
        <v>361</v>
      </c>
      <c r="AG2" s="15">
        <f>IF(C2="Exterior",$AT$1,$AU$1)</f>
        <v>0.9</v>
      </c>
      <c r="AH2" s="15">
        <f>IF(C2="Exterior",0.25,0)</f>
        <v>0.25</v>
      </c>
      <c r="AI2" s="15">
        <f>IF(C2="Exterior",0.75,1)</f>
        <v>0.75</v>
      </c>
      <c r="AJ2" s="15">
        <f>IF(C2="Exterior",1.5,2.1)</f>
        <v>1.5</v>
      </c>
      <c r="AK2" s="24">
        <v>5.3977805392136791</v>
      </c>
      <c r="AL2" s="31"/>
      <c r="AM2" s="24">
        <f>+AG2*(1+0.3*Z2)*M2</f>
        <v>3.4453392680942181</v>
      </c>
      <c r="AN2" s="24">
        <f>+G2*M2/P2</f>
        <v>11.77893766869818</v>
      </c>
      <c r="AO2" s="24">
        <f>+AG2*AD2*AE2</f>
        <v>0.53921153908886632</v>
      </c>
      <c r="AP2" s="3">
        <f>AG2*$AT$2*(1+0.3*Z2)*M2+$AU$2*G2*M2/P2+AG2*$AV$2*AD2*AE2</f>
        <v>6.9964920439887797</v>
      </c>
      <c r="AQ2" s="28">
        <f>ABS(AK2-AP2)/AK2</f>
        <v>0.29617941914474216</v>
      </c>
      <c r="AR2" s="29">
        <f>AVERAGE(AQ2:AQ133)</f>
        <v>0.19660302806490323</v>
      </c>
      <c r="AT2" s="27">
        <v>1.3</v>
      </c>
      <c r="AU2" s="1">
        <v>0.2</v>
      </c>
      <c r="AV2" s="1">
        <v>0.3</v>
      </c>
      <c r="AW2" s="1">
        <v>1.3776187503205324</v>
      </c>
      <c r="AY2" s="1" t="s">
        <v>219</v>
      </c>
      <c r="AZ2" s="1">
        <f>+AG2*(1.366*M2+50.593*E2+0.005*F2+0.018*O2-0.011*U2-0.024*N2+0.022*S2+3.88*Z2+0.001*AD2)</f>
        <v>4.4300670323669911</v>
      </c>
      <c r="BA2" s="28">
        <f>ABS(AZ2-AK2)/AK2</f>
        <v>0.17927989102492475</v>
      </c>
      <c r="BB2" s="34">
        <f>AVERAGE(BA2:BA133)</f>
        <v>0.17362188165364137</v>
      </c>
      <c r="BC2" s="26">
        <f>CORREL(AZ2:AZ133,AK2:AK133)</f>
        <v>0.87325068781159509</v>
      </c>
      <c r="BD2" s="26">
        <f>BC2*BC2</f>
        <v>0.76256676376342392</v>
      </c>
    </row>
    <row r="3" spans="1:56" x14ac:dyDescent="0.2">
      <c r="A3" s="5" t="s">
        <v>1</v>
      </c>
      <c r="B3" s="7" t="s">
        <v>118</v>
      </c>
      <c r="C3" s="15" t="s">
        <v>217</v>
      </c>
      <c r="D3" s="7" t="s">
        <v>219</v>
      </c>
      <c r="E3" s="21">
        <v>2.12E-2</v>
      </c>
      <c r="F3" s="9">
        <v>307.69230769230768</v>
      </c>
      <c r="G3" s="10">
        <v>6.523076923076923</v>
      </c>
      <c r="H3" s="10">
        <v>1600</v>
      </c>
      <c r="I3" s="6">
        <v>3.2237109425677066</v>
      </c>
      <c r="J3" s="6">
        <v>3.6400233213934325</v>
      </c>
      <c r="K3" s="6">
        <v>1.129140728260869</v>
      </c>
      <c r="L3" s="10">
        <v>33.93</v>
      </c>
      <c r="M3" s="10">
        <v>3.6114667380442533</v>
      </c>
      <c r="N3" s="7">
        <v>500</v>
      </c>
      <c r="O3" s="7">
        <v>250</v>
      </c>
      <c r="P3" s="15">
        <v>2</v>
      </c>
      <c r="Q3" s="7">
        <v>69.5</v>
      </c>
      <c r="R3" s="9">
        <v>361</v>
      </c>
      <c r="S3" s="7">
        <v>330</v>
      </c>
      <c r="T3" s="9">
        <v>330</v>
      </c>
      <c r="U3" s="7">
        <v>330</v>
      </c>
      <c r="V3" s="15">
        <v>1</v>
      </c>
      <c r="W3" s="10">
        <v>1.32</v>
      </c>
      <c r="X3" s="9">
        <v>330</v>
      </c>
      <c r="Y3" s="7">
        <v>108900</v>
      </c>
      <c r="Z3" s="21">
        <v>0.2</v>
      </c>
      <c r="AA3" s="6">
        <v>0</v>
      </c>
      <c r="AB3" s="10">
        <v>0</v>
      </c>
      <c r="AC3" s="9">
        <v>1000000000000</v>
      </c>
      <c r="AD3" s="9">
        <v>0</v>
      </c>
      <c r="AE3" s="22">
        <v>0</v>
      </c>
      <c r="AF3" s="10">
        <v>361</v>
      </c>
      <c r="AG3" s="15">
        <f>IF(C3="Exterior",$AT$1,$AU$1)</f>
        <v>0.9</v>
      </c>
      <c r="AH3" s="15">
        <f t="shared" ref="AH3:AH66" si="0">IF(C3="Exterior",0.25,0)</f>
        <v>0.25</v>
      </c>
      <c r="AI3" s="15">
        <f t="shared" ref="AI3:AI66" si="1">IF(C3="Exterior",0.75,1)</f>
        <v>0.75</v>
      </c>
      <c r="AJ3" s="15">
        <f t="shared" ref="AJ3:AJ66" si="2">IF(C3="Exterior",1.5,2.1)</f>
        <v>1.5</v>
      </c>
      <c r="AK3" s="24">
        <v>4.6190684721765809</v>
      </c>
      <c r="AL3" s="31"/>
      <c r="AM3" s="24">
        <f>+AG3*(1+0.3*Z3)*M3</f>
        <v>3.4453392680942181</v>
      </c>
      <c r="AN3" s="24">
        <f>+G3*M3/P3</f>
        <v>11.77893766869818</v>
      </c>
      <c r="AO3" s="24">
        <f>+AG3*AD3*AE3</f>
        <v>0</v>
      </c>
      <c r="AP3" s="3">
        <f>AG3*$AT$2*(1+0.3*Z3)*M3+$AU$2*G3*M3/P3+AG3*$AV$2*AD3*AE3</f>
        <v>6.8347285822621195</v>
      </c>
      <c r="AQ3" s="28">
        <f t="shared" ref="AQ3:AQ66" si="3">ABS(AK3-AP3)/AK3</f>
        <v>0.47967682735854383</v>
      </c>
      <c r="AR3" s="1" t="s">
        <v>299</v>
      </c>
      <c r="AS3" s="1" t="s">
        <v>300</v>
      </c>
      <c r="AW3" s="1">
        <v>0.17992994929805486</v>
      </c>
      <c r="AY3" s="1" t="s">
        <v>219</v>
      </c>
      <c r="AZ3" s="1">
        <f>+AG3*(1.366*M3+50.593*E3+0.005*F3+0.018*O3-0.011*U3-0.024*N3+0.022*S3+3.88*Z3+0.001*AD3)</f>
        <v>4.0052670323669908</v>
      </c>
      <c r="BA3" s="28">
        <f t="shared" ref="BA3:BA66" si="4">ABS(AZ3-AK3)/AK3</f>
        <v>0.13288424787527706</v>
      </c>
    </row>
    <row r="4" spans="1:56" x14ac:dyDescent="0.2">
      <c r="A4" s="5" t="s">
        <v>2</v>
      </c>
      <c r="B4" s="7" t="s">
        <v>119</v>
      </c>
      <c r="C4" s="15" t="s">
        <v>217</v>
      </c>
      <c r="D4" s="7" t="s">
        <v>220</v>
      </c>
      <c r="E4" s="21">
        <v>1.2999999999999999E-2</v>
      </c>
      <c r="F4" s="9">
        <v>65</v>
      </c>
      <c r="G4" s="10">
        <v>0.84499999999999997</v>
      </c>
      <c r="H4" s="10">
        <v>2950</v>
      </c>
      <c r="I4" s="6">
        <v>5.4267712979266047</v>
      </c>
      <c r="J4" s="6">
        <v>5.7294032885143098</v>
      </c>
      <c r="K4" s="6">
        <v>1.0557664906024935</v>
      </c>
      <c r="L4" s="10">
        <v>96.673500000000004</v>
      </c>
      <c r="M4" s="10">
        <v>6.0960063484218914</v>
      </c>
      <c r="N4" s="7">
        <v>250</v>
      </c>
      <c r="O4" s="7">
        <v>150</v>
      </c>
      <c r="P4" s="15">
        <v>1.6666666666666667</v>
      </c>
      <c r="Q4" s="7">
        <v>29</v>
      </c>
      <c r="R4" s="9">
        <v>192</v>
      </c>
      <c r="S4" s="7">
        <v>200</v>
      </c>
      <c r="T4" s="9">
        <v>200</v>
      </c>
      <c r="U4" s="7">
        <v>200</v>
      </c>
      <c r="V4" s="15">
        <v>1</v>
      </c>
      <c r="W4" s="10">
        <v>1.3333333333333333</v>
      </c>
      <c r="X4" s="9">
        <v>200</v>
      </c>
      <c r="Y4" s="7">
        <v>40000</v>
      </c>
      <c r="Z4" s="21">
        <v>0.5</v>
      </c>
      <c r="AA4" s="6">
        <v>6</v>
      </c>
      <c r="AB4" s="10">
        <v>28.274333882308138</v>
      </c>
      <c r="AC4" s="14">
        <v>96</v>
      </c>
      <c r="AD4" s="9">
        <v>353.56</v>
      </c>
      <c r="AE4" s="22">
        <v>9.27398151339707E-4</v>
      </c>
      <c r="AF4" s="10">
        <v>192</v>
      </c>
      <c r="AG4" s="15">
        <f>IF(C4="Exterior",$AT$1,$AU$1)</f>
        <v>0.9</v>
      </c>
      <c r="AH4" s="15">
        <f t="shared" si="0"/>
        <v>0.25</v>
      </c>
      <c r="AI4" s="15">
        <f t="shared" si="1"/>
        <v>0.75</v>
      </c>
      <c r="AJ4" s="15">
        <f t="shared" si="2"/>
        <v>1.5</v>
      </c>
      <c r="AK4" s="24">
        <v>6.78</v>
      </c>
      <c r="AL4" s="31"/>
      <c r="AM4" s="24">
        <f>+AG4*(1+0.3*Z4)*M4</f>
        <v>6.3093665706166568</v>
      </c>
      <c r="AN4" s="24">
        <f>+G4*M4/P4</f>
        <v>3.0906752186498987</v>
      </c>
      <c r="AO4" s="24">
        <f>+AG4*AD4*AE4</f>
        <v>0.29510180134890013</v>
      </c>
      <c r="AP4" s="3">
        <f>AG4*$AT$2*(1+0.3*Z4)*M4+$AU$2*G4*M4/P4+AG4*$AV$2*AD4*AE4</f>
        <v>8.9088421259363066</v>
      </c>
      <c r="AQ4" s="28">
        <f t="shared" si="3"/>
        <v>0.3139885141498977</v>
      </c>
      <c r="AR4" s="1">
        <f>CORREL(AP2:AP133,AK2:AK133)</f>
        <v>0.8060806768542228</v>
      </c>
      <c r="AS4" s="1">
        <f>+AR4^2</f>
        <v>0.64976605759776196</v>
      </c>
      <c r="AT4" s="1">
        <v>0</v>
      </c>
      <c r="AU4" s="1">
        <v>16</v>
      </c>
      <c r="AW4" s="1">
        <v>0.36236858793183874</v>
      </c>
      <c r="AY4" s="1" t="s">
        <v>220</v>
      </c>
      <c r="AZ4" s="1">
        <f>+AG4*(1.366*M4+50.593*E4+0.005*F4+0.018*O4-0.011*U4-0.024*N4+0.022*S4+3.88*Z4+0.001*AD4)</f>
        <v>9.4530723047498721</v>
      </c>
      <c r="BA4" s="28">
        <f t="shared" si="4"/>
        <v>0.39425845202800469</v>
      </c>
    </row>
    <row r="5" spans="1:56" x14ac:dyDescent="0.2">
      <c r="A5" s="5" t="s">
        <v>3</v>
      </c>
      <c r="B5" s="7" t="s">
        <v>120</v>
      </c>
      <c r="C5" s="15" t="s">
        <v>217</v>
      </c>
      <c r="D5" s="7" t="s">
        <v>220</v>
      </c>
      <c r="E5" s="21">
        <v>1.2999999999999999E-2</v>
      </c>
      <c r="F5" s="9">
        <v>65</v>
      </c>
      <c r="G5" s="10">
        <v>0.84499999999999997</v>
      </c>
      <c r="H5" s="10">
        <v>2950</v>
      </c>
      <c r="I5" s="6">
        <v>5.2687325534705218</v>
      </c>
      <c r="J5" s="6">
        <v>5.5625512779006874</v>
      </c>
      <c r="K5" s="6">
        <v>1.0557664906024935</v>
      </c>
      <c r="L5" s="10">
        <v>91.558500000000009</v>
      </c>
      <c r="M5" s="10">
        <v>5.9325447659499373</v>
      </c>
      <c r="N5" s="7">
        <v>250</v>
      </c>
      <c r="O5" s="7">
        <v>150</v>
      </c>
      <c r="P5" s="15">
        <v>1.6666666666666667</v>
      </c>
      <c r="Q5" s="7">
        <v>20</v>
      </c>
      <c r="R5" s="9">
        <v>210</v>
      </c>
      <c r="S5" s="7">
        <v>200</v>
      </c>
      <c r="T5" s="9">
        <v>200</v>
      </c>
      <c r="U5" s="7">
        <v>200</v>
      </c>
      <c r="V5" s="15">
        <v>1</v>
      </c>
      <c r="W5" s="10">
        <v>1.3333333333333333</v>
      </c>
      <c r="X5" s="9">
        <v>200</v>
      </c>
      <c r="Y5" s="7">
        <v>40000</v>
      </c>
      <c r="Z5" s="21">
        <v>0.5</v>
      </c>
      <c r="AA5" s="6">
        <v>6</v>
      </c>
      <c r="AB5" s="10">
        <v>28.274333882308138</v>
      </c>
      <c r="AC5" s="14">
        <v>105</v>
      </c>
      <c r="AD5" s="9">
        <v>353.56</v>
      </c>
      <c r="AE5" s="22">
        <v>9.27398151339707E-4</v>
      </c>
      <c r="AF5" s="10">
        <v>210</v>
      </c>
      <c r="AG5" s="15">
        <f>IF(C5="Exterior",$AT$1,$AU$1)</f>
        <v>0.9</v>
      </c>
      <c r="AH5" s="15">
        <f t="shared" si="0"/>
        <v>0.25</v>
      </c>
      <c r="AI5" s="15">
        <f t="shared" si="1"/>
        <v>0.75</v>
      </c>
      <c r="AJ5" s="15">
        <f t="shared" si="2"/>
        <v>1.5</v>
      </c>
      <c r="AK5" s="24">
        <v>7.5650000000000004</v>
      </c>
      <c r="AL5" s="31"/>
      <c r="AM5" s="24">
        <f>+AG5*(1+0.3*Z5)*M5</f>
        <v>6.1401838327581846</v>
      </c>
      <c r="AN5" s="24">
        <f>+G5*M5/P5</f>
        <v>3.0078001963366181</v>
      </c>
      <c r="AO5" s="24">
        <f>+AG5*AD5*AE5</f>
        <v>0.29510180134890013</v>
      </c>
      <c r="AP5" s="3">
        <f>AG5*$AT$2*(1+0.3*Z5)*M5+$AU$2*G5*M5/P5+AG5*$AV$2*AD5*AE5</f>
        <v>8.6723295622576355</v>
      </c>
      <c r="AQ5" s="28">
        <f t="shared" si="3"/>
        <v>0.14637535522242368</v>
      </c>
      <c r="AY5" s="1" t="s">
        <v>220</v>
      </c>
      <c r="AZ5" s="1">
        <f>+AG5*(1.366*M5+50.593*E5+0.005*F5+0.018*O5-0.011*U5-0.024*N5+0.022*S5+3.88*Z5+0.001*AD5)</f>
        <v>9.2521126352588539</v>
      </c>
      <c r="BA5" s="28">
        <f t="shared" si="4"/>
        <v>0.22301554993507647</v>
      </c>
    </row>
    <row r="6" spans="1:56" x14ac:dyDescent="0.2">
      <c r="A6" s="5" t="s">
        <v>4</v>
      </c>
      <c r="B6" s="7" t="s">
        <v>121</v>
      </c>
      <c r="C6" s="15" t="s">
        <v>217</v>
      </c>
      <c r="D6" s="7" t="s">
        <v>220</v>
      </c>
      <c r="E6" s="21">
        <v>1.2999999999999999E-2</v>
      </c>
      <c r="F6" s="9">
        <v>65</v>
      </c>
      <c r="G6" s="10">
        <v>0.84499999999999997</v>
      </c>
      <c r="H6" s="10">
        <v>2950</v>
      </c>
      <c r="I6" s="6">
        <v>5.011638646191483</v>
      </c>
      <c r="J6" s="6">
        <v>5.2911201456574135</v>
      </c>
      <c r="K6" s="6">
        <v>1.0557664906024935</v>
      </c>
      <c r="L6" s="10">
        <v>83.560500000000005</v>
      </c>
      <c r="M6" s="10">
        <v>5.6675088178140491</v>
      </c>
      <c r="N6" s="7">
        <v>250</v>
      </c>
      <c r="O6" s="7">
        <v>150</v>
      </c>
      <c r="P6" s="15">
        <v>1.6666666666666667</v>
      </c>
      <c r="Q6" s="7">
        <v>26</v>
      </c>
      <c r="R6" s="9">
        <v>198</v>
      </c>
      <c r="S6" s="7">
        <v>200</v>
      </c>
      <c r="T6" s="9">
        <v>200</v>
      </c>
      <c r="U6" s="7">
        <v>200</v>
      </c>
      <c r="V6" s="15">
        <v>1</v>
      </c>
      <c r="W6" s="10">
        <v>1.3333333333333333</v>
      </c>
      <c r="X6" s="9">
        <v>200</v>
      </c>
      <c r="Y6" s="7">
        <v>40000</v>
      </c>
      <c r="Z6" s="21">
        <v>0.3</v>
      </c>
      <c r="AA6" s="6">
        <v>0</v>
      </c>
      <c r="AB6" s="10">
        <v>0</v>
      </c>
      <c r="AC6" s="9">
        <v>1000000000000</v>
      </c>
      <c r="AD6" s="9">
        <v>0</v>
      </c>
      <c r="AE6" s="22">
        <v>0</v>
      </c>
      <c r="AF6" s="10">
        <v>198</v>
      </c>
      <c r="AG6" s="15">
        <f>IF(C6="Exterior",$AT$1,$AU$1)</f>
        <v>0.9</v>
      </c>
      <c r="AH6" s="15">
        <f t="shared" si="0"/>
        <v>0.25</v>
      </c>
      <c r="AI6" s="15">
        <f t="shared" si="1"/>
        <v>0.75</v>
      </c>
      <c r="AJ6" s="15">
        <f t="shared" si="2"/>
        <v>1.5</v>
      </c>
      <c r="AK6" s="24">
        <v>5.8224999999999998</v>
      </c>
      <c r="AL6" s="31"/>
      <c r="AM6" s="24">
        <f>+AG6*(1+0.3*Z6)*M6</f>
        <v>5.5598261502755824</v>
      </c>
      <c r="AN6" s="24">
        <f>+G6*M6/P6</f>
        <v>2.8734269706317228</v>
      </c>
      <c r="AO6" s="24">
        <f>+AG6*AD6*AE6</f>
        <v>0</v>
      </c>
      <c r="AP6" s="3">
        <f>AG6*$AT$2*(1+0.3*Z6)*M6+$AU$2*G6*M6/P6+AG6*$AV$2*AD6*AE6</f>
        <v>7.8024593894846035</v>
      </c>
      <c r="AQ6" s="28">
        <f t="shared" si="3"/>
        <v>0.34005313688013805</v>
      </c>
      <c r="AY6" s="1" t="s">
        <v>220</v>
      </c>
      <c r="AZ6" s="1">
        <f>+AG6*(1.366*M6+50.593*E6+0.005*F6+0.018*O6-0.011*U6-0.024*N6+0.022*S6+3.88*Z6+0.001*AD6)</f>
        <v>7.9096734406205931</v>
      </c>
      <c r="BA6" s="28">
        <f t="shared" si="4"/>
        <v>0.35846688546510835</v>
      </c>
    </row>
    <row r="7" spans="1:56" x14ac:dyDescent="0.2">
      <c r="A7" s="5" t="s">
        <v>5</v>
      </c>
      <c r="B7" s="7" t="s">
        <v>122</v>
      </c>
      <c r="C7" s="15" t="s">
        <v>217</v>
      </c>
      <c r="D7" s="7" t="s">
        <v>220</v>
      </c>
      <c r="E7" s="21">
        <v>1.2999999999999999E-2</v>
      </c>
      <c r="F7" s="9">
        <v>65</v>
      </c>
      <c r="G7" s="10">
        <v>0.84499999999999997</v>
      </c>
      <c r="H7" s="10">
        <v>2950</v>
      </c>
      <c r="I7" s="6">
        <v>5.2447625074925934</v>
      </c>
      <c r="J7" s="6">
        <v>5.5372445065789897</v>
      </c>
      <c r="K7" s="6">
        <v>1.0557664906024935</v>
      </c>
      <c r="L7" s="10">
        <v>90.795900000000003</v>
      </c>
      <c r="M7" s="10">
        <v>5.9077867226229488</v>
      </c>
      <c r="N7" s="7">
        <v>250</v>
      </c>
      <c r="O7" s="7">
        <v>150</v>
      </c>
      <c r="P7" s="15">
        <v>1.6666666666666667</v>
      </c>
      <c r="Q7" s="7">
        <v>26</v>
      </c>
      <c r="R7" s="9">
        <v>198</v>
      </c>
      <c r="S7" s="7">
        <v>200</v>
      </c>
      <c r="T7" s="9">
        <v>200</v>
      </c>
      <c r="U7" s="7">
        <v>200</v>
      </c>
      <c r="V7" s="15">
        <v>1</v>
      </c>
      <c r="W7" s="10">
        <v>1.3333333333333333</v>
      </c>
      <c r="X7" s="9">
        <v>200</v>
      </c>
      <c r="Y7" s="7">
        <v>40000</v>
      </c>
      <c r="Z7" s="21">
        <v>0.3</v>
      </c>
      <c r="AA7" s="6">
        <v>6</v>
      </c>
      <c r="AB7" s="10">
        <v>28.274333882308138</v>
      </c>
      <c r="AC7" s="14">
        <v>99</v>
      </c>
      <c r="AD7" s="9">
        <v>353.56</v>
      </c>
      <c r="AE7" s="22">
        <v>9.27398151339707E-4</v>
      </c>
      <c r="AF7" s="10">
        <v>198</v>
      </c>
      <c r="AG7" s="15">
        <f>IF(C7="Exterior",$AT$1,$AU$1)</f>
        <v>0.9</v>
      </c>
      <c r="AH7" s="15">
        <f t="shared" si="0"/>
        <v>0.25</v>
      </c>
      <c r="AI7" s="15">
        <f t="shared" si="1"/>
        <v>0.75</v>
      </c>
      <c r="AJ7" s="15">
        <f t="shared" si="2"/>
        <v>1.5</v>
      </c>
      <c r="AK7" s="24">
        <v>7.8150000000000004</v>
      </c>
      <c r="AL7" s="31"/>
      <c r="AM7" s="24">
        <f>+AG7*(1+0.3*Z7)*M7</f>
        <v>5.7955387748931138</v>
      </c>
      <c r="AN7" s="24">
        <f>+G7*M7/P7</f>
        <v>2.9952478683698347</v>
      </c>
      <c r="AO7" s="24">
        <f>+AG7*AD7*AE7</f>
        <v>0.29510180134890013</v>
      </c>
      <c r="AP7" s="3">
        <f>AG7*$AT$2*(1+0.3*Z7)*M7+$AU$2*G7*M7/P7+AG7*$AV$2*AD7*AE7</f>
        <v>8.2217805214396869</v>
      </c>
      <c r="AQ7" s="28">
        <f t="shared" si="3"/>
        <v>5.2051250344169728E-2</v>
      </c>
      <c r="AY7" s="1" t="s">
        <v>220</v>
      </c>
      <c r="AZ7" s="1">
        <f>+AG7*(1.366*M7+50.593*E7+0.005*F7+0.018*O7-0.011*U7-0.024*N7+0.022*S7+3.88*Z7+0.001*AD7)</f>
        <v>8.5232750967926538</v>
      </c>
      <c r="BA7" s="28">
        <f t="shared" si="4"/>
        <v>9.0630210722028592E-2</v>
      </c>
    </row>
    <row r="8" spans="1:56" x14ac:dyDescent="0.2">
      <c r="A8" s="5" t="s">
        <v>6</v>
      </c>
      <c r="B8" s="7" t="s">
        <v>123</v>
      </c>
      <c r="C8" s="15" t="s">
        <v>218</v>
      </c>
      <c r="D8" s="7" t="s">
        <v>220</v>
      </c>
      <c r="E8" s="21">
        <v>1.2999999999999999E-2</v>
      </c>
      <c r="F8" s="9">
        <v>65</v>
      </c>
      <c r="G8" s="10">
        <v>0.84499999999999997</v>
      </c>
      <c r="H8" s="10">
        <v>2950</v>
      </c>
      <c r="I8" s="6">
        <v>5.6582714250908825</v>
      </c>
      <c r="J8" s="6">
        <v>5.9738133653445704</v>
      </c>
      <c r="K8" s="6">
        <v>1.0557664906024935</v>
      </c>
      <c r="L8" s="10">
        <v>104.43900000000001</v>
      </c>
      <c r="M8" s="10">
        <v>6.3361148663830269</v>
      </c>
      <c r="N8" s="7">
        <v>250</v>
      </c>
      <c r="O8" s="7">
        <v>150</v>
      </c>
      <c r="P8" s="15">
        <v>1.6666666666666667</v>
      </c>
      <c r="Q8" s="7">
        <v>26</v>
      </c>
      <c r="R8" s="9">
        <v>198</v>
      </c>
      <c r="S8" s="7">
        <v>200</v>
      </c>
      <c r="T8" s="9">
        <v>200</v>
      </c>
      <c r="U8" s="7">
        <v>200</v>
      </c>
      <c r="V8" s="15">
        <v>1</v>
      </c>
      <c r="W8" s="10">
        <v>1.3333333333333333</v>
      </c>
      <c r="X8" s="9">
        <v>200</v>
      </c>
      <c r="Y8" s="7">
        <v>40000</v>
      </c>
      <c r="Z8" s="21">
        <v>0.3</v>
      </c>
      <c r="AA8" s="6">
        <v>0</v>
      </c>
      <c r="AB8" s="10">
        <v>0</v>
      </c>
      <c r="AC8" s="9">
        <v>1000000000000</v>
      </c>
      <c r="AD8" s="9">
        <v>0</v>
      </c>
      <c r="AE8" s="22">
        <v>0</v>
      </c>
      <c r="AF8" s="10">
        <v>198</v>
      </c>
      <c r="AG8" s="15">
        <f>IF(C8="Exterior",$AT$1,$AU$1)</f>
        <v>1</v>
      </c>
      <c r="AH8" s="15">
        <f t="shared" si="0"/>
        <v>0</v>
      </c>
      <c r="AI8" s="15">
        <f t="shared" si="1"/>
        <v>1</v>
      </c>
      <c r="AJ8" s="15">
        <f t="shared" si="2"/>
        <v>2.1</v>
      </c>
      <c r="AK8" s="24">
        <v>9.3699999999999992</v>
      </c>
      <c r="AL8" s="31"/>
      <c r="AM8" s="24">
        <f>+AG8*(1+0.3*Z8)*M8</f>
        <v>6.9063652043574999</v>
      </c>
      <c r="AN8" s="24">
        <f>+G8*M8/P8</f>
        <v>3.212410237256194</v>
      </c>
      <c r="AO8" s="24">
        <f>+AG8*AD8*AE8</f>
        <v>0</v>
      </c>
      <c r="AP8" s="3">
        <f>AG8*$AT$2*(1+0.3*Z8)*M8+$AU$2*G8*M8/P8+AG8*$AV$2*AD8*AE8</f>
        <v>9.6207568131159888</v>
      </c>
      <c r="AQ8" s="28">
        <f t="shared" si="3"/>
        <v>2.6761666287725683E-2</v>
      </c>
      <c r="AY8" s="1" t="s">
        <v>220</v>
      </c>
      <c r="AZ8" s="1">
        <f>+AG8*(1.366*M8+50.593*E8+0.005*F8+0.018*O8-0.011*U8-0.024*N8+0.022*S8+3.88*Z8+0.001*AD8)</f>
        <v>9.7018419074792153</v>
      </c>
      <c r="BA8" s="28">
        <f t="shared" si="4"/>
        <v>3.5415358322221563E-2</v>
      </c>
    </row>
    <row r="9" spans="1:56" x14ac:dyDescent="0.2">
      <c r="A9" s="5" t="s">
        <v>7</v>
      </c>
      <c r="B9" s="7" t="s">
        <v>124</v>
      </c>
      <c r="C9" s="15" t="s">
        <v>218</v>
      </c>
      <c r="D9" s="7" t="s">
        <v>220</v>
      </c>
      <c r="E9" s="21">
        <v>1.2999999999999999E-2</v>
      </c>
      <c r="F9" s="9">
        <v>65</v>
      </c>
      <c r="G9" s="10">
        <v>0.84499999999999997</v>
      </c>
      <c r="H9" s="10">
        <v>2950</v>
      </c>
      <c r="I9" s="6">
        <v>5.4310170244623608</v>
      </c>
      <c r="J9" s="6">
        <v>5.733885784319023</v>
      </c>
      <c r="K9" s="6">
        <v>1.0557664906024935</v>
      </c>
      <c r="L9" s="10">
        <v>96.813000000000002</v>
      </c>
      <c r="M9" s="10">
        <v>6.1004030358657451</v>
      </c>
      <c r="N9" s="7">
        <v>250</v>
      </c>
      <c r="O9" s="7">
        <v>150</v>
      </c>
      <c r="P9" s="15">
        <v>1.6666666666666667</v>
      </c>
      <c r="Q9" s="7">
        <v>26</v>
      </c>
      <c r="R9" s="9">
        <v>198</v>
      </c>
      <c r="S9" s="7">
        <v>200</v>
      </c>
      <c r="T9" s="9">
        <v>200</v>
      </c>
      <c r="U9" s="7">
        <v>200</v>
      </c>
      <c r="V9" s="15">
        <v>1</v>
      </c>
      <c r="W9" s="10">
        <v>1.3333333333333333</v>
      </c>
      <c r="X9" s="9">
        <v>200</v>
      </c>
      <c r="Y9" s="7">
        <v>40000</v>
      </c>
      <c r="Z9" s="21">
        <v>0.5</v>
      </c>
      <c r="AA9" s="6">
        <v>0</v>
      </c>
      <c r="AB9" s="10">
        <v>0</v>
      </c>
      <c r="AC9" s="9">
        <v>1000000000000</v>
      </c>
      <c r="AD9" s="9">
        <v>0</v>
      </c>
      <c r="AE9" s="22">
        <v>0</v>
      </c>
      <c r="AF9" s="10">
        <v>198</v>
      </c>
      <c r="AG9" s="15">
        <f>IF(C9="Exterior",$AT$1,$AU$1)</f>
        <v>1</v>
      </c>
      <c r="AH9" s="15">
        <f t="shared" si="0"/>
        <v>0</v>
      </c>
      <c r="AI9" s="15">
        <f t="shared" si="1"/>
        <v>1</v>
      </c>
      <c r="AJ9" s="15">
        <f t="shared" si="2"/>
        <v>2.1</v>
      </c>
      <c r="AK9" s="24">
        <v>10.255000000000001</v>
      </c>
      <c r="AL9" s="31"/>
      <c r="AM9" s="24">
        <f>+AG9*(1+0.3*Z9)*M9</f>
        <v>7.0154634912456064</v>
      </c>
      <c r="AN9" s="24">
        <f>+G9*M9/P9</f>
        <v>3.0929043391839324</v>
      </c>
      <c r="AO9" s="24">
        <f>+AG9*AD9*AE9</f>
        <v>0</v>
      </c>
      <c r="AP9" s="3">
        <f>AG9*$AT$2*(1+0.3*Z9)*M9+$AU$2*G9*M9/P9+AG9*$AV$2*AD9*AE9</f>
        <v>9.7386834064560759</v>
      </c>
      <c r="AQ9" s="28">
        <f t="shared" si="3"/>
        <v>5.034779069175279E-2</v>
      </c>
      <c r="AY9" s="1" t="s">
        <v>220</v>
      </c>
      <c r="AZ9" s="1">
        <f>+AG9*(1.366*M9+50.593*E9+0.005*F9+0.018*O9-0.011*U9-0.024*N9+0.022*S9+3.88*Z9+0.001*AD9)</f>
        <v>10.155859546992607</v>
      </c>
      <c r="BA9" s="28">
        <f t="shared" si="4"/>
        <v>9.6675234526956214E-3</v>
      </c>
    </row>
    <row r="10" spans="1:56" x14ac:dyDescent="0.2">
      <c r="A10" s="5" t="s">
        <v>8</v>
      </c>
      <c r="B10" s="7" t="s">
        <v>125</v>
      </c>
      <c r="C10" s="15" t="s">
        <v>218</v>
      </c>
      <c r="D10" s="7" t="s">
        <v>220</v>
      </c>
      <c r="E10" s="21">
        <v>1.2999999999999999E-2</v>
      </c>
      <c r="F10" s="9">
        <v>65</v>
      </c>
      <c r="G10" s="10">
        <v>0.84499999999999997</v>
      </c>
      <c r="H10" s="10">
        <v>2950</v>
      </c>
      <c r="I10" s="6">
        <v>5.4789053213210401</v>
      </c>
      <c r="J10" s="6">
        <v>5.7844446434344414</v>
      </c>
      <c r="K10" s="6">
        <v>1.0557664906024935</v>
      </c>
      <c r="L10" s="10">
        <v>98.394000000000005</v>
      </c>
      <c r="M10" s="10">
        <v>6.1500124877921998</v>
      </c>
      <c r="N10" s="7">
        <v>250</v>
      </c>
      <c r="O10" s="7">
        <v>150</v>
      </c>
      <c r="P10" s="15">
        <v>1.6666666666666667</v>
      </c>
      <c r="Q10" s="7">
        <v>26</v>
      </c>
      <c r="R10" s="9">
        <v>198</v>
      </c>
      <c r="S10" s="7">
        <v>200</v>
      </c>
      <c r="T10" s="9">
        <v>200</v>
      </c>
      <c r="U10" s="7">
        <v>200</v>
      </c>
      <c r="V10" s="15">
        <v>1</v>
      </c>
      <c r="W10" s="10">
        <v>1.3333333333333333</v>
      </c>
      <c r="X10" s="9">
        <v>200</v>
      </c>
      <c r="Y10" s="7">
        <v>40000</v>
      </c>
      <c r="Z10" s="21">
        <v>0.3</v>
      </c>
      <c r="AA10" s="6">
        <v>6</v>
      </c>
      <c r="AB10" s="10">
        <v>28.274333882308138</v>
      </c>
      <c r="AC10" s="14">
        <v>99</v>
      </c>
      <c r="AD10" s="9">
        <v>353.56</v>
      </c>
      <c r="AE10" s="22">
        <v>9.27398151339707E-4</v>
      </c>
      <c r="AF10" s="10">
        <v>198</v>
      </c>
      <c r="AG10" s="15">
        <f>IF(C10="Exterior",$AT$1,$AU$1)</f>
        <v>1</v>
      </c>
      <c r="AH10" s="15">
        <f t="shared" si="0"/>
        <v>0</v>
      </c>
      <c r="AI10" s="15">
        <f t="shared" si="1"/>
        <v>1</v>
      </c>
      <c r="AJ10" s="15">
        <f t="shared" si="2"/>
        <v>2.1</v>
      </c>
      <c r="AK10" s="24">
        <v>9.5225000000000009</v>
      </c>
      <c r="AL10" s="31"/>
      <c r="AM10" s="24">
        <f>+AG10*(1+0.3*Z10)*M10</f>
        <v>6.7035136116934986</v>
      </c>
      <c r="AN10" s="24">
        <f>+G10*M10/P10</f>
        <v>3.1180563313106449</v>
      </c>
      <c r="AO10" s="24">
        <f>+AG10*AD10*AE10</f>
        <v>0.32789089038766683</v>
      </c>
      <c r="AP10" s="3">
        <f>AG10*$AT$2*(1+0.3*Z10)*M10+$AU$2*G10*M10/P10+AG10*$AV$2*AD10*AE10</f>
        <v>9.4365462285799779</v>
      </c>
      <c r="AQ10" s="28">
        <f t="shared" si="3"/>
        <v>9.026387127332414E-3</v>
      </c>
      <c r="AY10" s="1" t="s">
        <v>220</v>
      </c>
      <c r="AZ10" s="1">
        <f>+AG10*(1.366*M10+50.593*E10+0.005*F10+0.018*O10-0.011*U10-0.024*N10+0.022*S10+3.88*Z10+0.001*AD10)</f>
        <v>9.801186058324145</v>
      </c>
      <c r="BA10" s="28">
        <f t="shared" si="4"/>
        <v>2.9266060207313642E-2</v>
      </c>
    </row>
    <row r="11" spans="1:56" x14ac:dyDescent="0.2">
      <c r="A11" s="5" t="s">
        <v>9</v>
      </c>
      <c r="B11" s="7" t="s">
        <v>126</v>
      </c>
      <c r="C11" s="15" t="s">
        <v>218</v>
      </c>
      <c r="D11" s="7" t="s">
        <v>220</v>
      </c>
      <c r="E11" s="21">
        <v>1.2999999999999999E-2</v>
      </c>
      <c r="F11" s="9">
        <v>65</v>
      </c>
      <c r="G11" s="10">
        <v>0.84499999999999997</v>
      </c>
      <c r="H11" s="10">
        <v>2950</v>
      </c>
      <c r="I11" s="6">
        <v>5.2701906151485645</v>
      </c>
      <c r="J11" s="6">
        <v>5.5640906505615959</v>
      </c>
      <c r="K11" s="6">
        <v>1.0557664906024935</v>
      </c>
      <c r="L11" s="10">
        <v>91.605000000000004</v>
      </c>
      <c r="M11" s="10">
        <v>5.9340510614587743</v>
      </c>
      <c r="N11" s="7">
        <v>250</v>
      </c>
      <c r="O11" s="7">
        <v>150</v>
      </c>
      <c r="P11" s="15">
        <v>1.6666666666666667</v>
      </c>
      <c r="Q11" s="7">
        <v>26</v>
      </c>
      <c r="R11" s="9">
        <v>198</v>
      </c>
      <c r="S11" s="7">
        <v>200</v>
      </c>
      <c r="T11" s="9">
        <v>200</v>
      </c>
      <c r="U11" s="7">
        <v>200</v>
      </c>
      <c r="V11" s="15">
        <v>1</v>
      </c>
      <c r="W11" s="10">
        <v>1.3333333333333333</v>
      </c>
      <c r="X11" s="9">
        <v>200</v>
      </c>
      <c r="Y11" s="7">
        <v>40000</v>
      </c>
      <c r="Z11" s="21">
        <v>0.5</v>
      </c>
      <c r="AA11" s="6">
        <v>6</v>
      </c>
      <c r="AB11" s="10">
        <v>28.274333882308138</v>
      </c>
      <c r="AC11" s="14">
        <v>99</v>
      </c>
      <c r="AD11" s="9">
        <v>353.56</v>
      </c>
      <c r="AE11" s="22">
        <v>9.27398151339707E-4</v>
      </c>
      <c r="AF11" s="10">
        <v>198</v>
      </c>
      <c r="AG11" s="15">
        <f>IF(C11="Exterior",$AT$1,$AU$1)</f>
        <v>1</v>
      </c>
      <c r="AH11" s="15">
        <f t="shared" si="0"/>
        <v>0</v>
      </c>
      <c r="AI11" s="15">
        <f t="shared" si="1"/>
        <v>1</v>
      </c>
      <c r="AJ11" s="15">
        <f t="shared" si="2"/>
        <v>2.1</v>
      </c>
      <c r="AK11" s="24">
        <v>9.48</v>
      </c>
      <c r="AL11" s="31"/>
      <c r="AM11" s="24">
        <f>+AG11*(1+0.3*Z11)*M11</f>
        <v>6.8241587206775902</v>
      </c>
      <c r="AN11" s="24">
        <f>+G11*M11/P11</f>
        <v>3.0085638881595984</v>
      </c>
      <c r="AO11" s="24">
        <f>+AG11*AD11*AE11</f>
        <v>0.32789089038766683</v>
      </c>
      <c r="AP11" s="3">
        <f>AG11*$AT$2*(1+0.3*Z11)*M11+$AU$2*G11*M11/P11+AG11*$AV$2*AD11*AE11</f>
        <v>9.5714863816290876</v>
      </c>
      <c r="AQ11" s="28">
        <f t="shared" si="3"/>
        <v>9.650462197161095E-3</v>
      </c>
      <c r="AY11" s="1" t="s">
        <v>220</v>
      </c>
      <c r="AZ11" s="1">
        <f>+AG11*(1.366*M11+50.593*E11+0.005*F11+0.018*O11-0.011*U11-0.024*N11+0.022*S11+3.88*Z11+0.001*AD11)</f>
        <v>10.282182749952685</v>
      </c>
      <c r="BA11" s="28">
        <f t="shared" si="4"/>
        <v>8.4618433539312768E-2</v>
      </c>
    </row>
    <row r="12" spans="1:56" x14ac:dyDescent="0.2">
      <c r="A12" s="5" t="s">
        <v>10</v>
      </c>
      <c r="B12" s="7" t="s">
        <v>127</v>
      </c>
      <c r="C12" s="15" t="s">
        <v>218</v>
      </c>
      <c r="D12" s="7" t="s">
        <v>221</v>
      </c>
      <c r="E12" s="21">
        <v>1.2E-2</v>
      </c>
      <c r="F12" s="9">
        <v>60</v>
      </c>
      <c r="G12" s="10">
        <v>0.72</v>
      </c>
      <c r="H12" s="10">
        <v>1000</v>
      </c>
      <c r="I12" s="6">
        <v>3.7466037971304442</v>
      </c>
      <c r="J12" s="6">
        <v>3.9352795067142599</v>
      </c>
      <c r="K12" s="6">
        <v>1.0503591305086286</v>
      </c>
      <c r="L12" s="10">
        <v>53.289000000000001</v>
      </c>
      <c r="M12" s="10">
        <v>4.525957534047353</v>
      </c>
      <c r="N12" s="7">
        <v>400</v>
      </c>
      <c r="O12" s="7">
        <v>250</v>
      </c>
      <c r="P12" s="15">
        <v>1.6</v>
      </c>
      <c r="Q12" s="7">
        <v>44</v>
      </c>
      <c r="R12" s="9">
        <v>312</v>
      </c>
      <c r="S12" s="7">
        <v>350</v>
      </c>
      <c r="T12" s="9">
        <v>350</v>
      </c>
      <c r="U12" s="7">
        <v>350</v>
      </c>
      <c r="V12" s="15">
        <v>1</v>
      </c>
      <c r="W12" s="10">
        <v>1.4</v>
      </c>
      <c r="X12" s="9">
        <v>350</v>
      </c>
      <c r="Y12" s="7">
        <v>122500</v>
      </c>
      <c r="Z12" s="21">
        <v>7.194500836984008E-2</v>
      </c>
      <c r="AA12" s="6">
        <v>10</v>
      </c>
      <c r="AB12" s="10">
        <v>78.539816339744831</v>
      </c>
      <c r="AC12" s="14">
        <v>50</v>
      </c>
      <c r="AD12" s="9">
        <v>467</v>
      </c>
      <c r="AE12" s="22">
        <v>5.5779298135165724E-3</v>
      </c>
      <c r="AF12" s="10">
        <v>312</v>
      </c>
      <c r="AG12" s="15">
        <f>IF(C12="Exterior",$AT$1,$AU$1)</f>
        <v>1</v>
      </c>
      <c r="AH12" s="15">
        <f t="shared" si="0"/>
        <v>0</v>
      </c>
      <c r="AI12" s="15">
        <f t="shared" si="1"/>
        <v>1</v>
      </c>
      <c r="AJ12" s="15">
        <f t="shared" si="2"/>
        <v>2.1</v>
      </c>
      <c r="AK12" s="24">
        <v>8.9260408163265303</v>
      </c>
      <c r="AL12" s="31"/>
      <c r="AM12" s="24">
        <f>+AG12*(1+0.3*Z12)*M12</f>
        <v>4.6236435498479267</v>
      </c>
      <c r="AN12" s="24">
        <f>+G12*M12/P12</f>
        <v>2.0366808903213087</v>
      </c>
      <c r="AO12" s="24">
        <f>+AG12*AD12*AE12</f>
        <v>2.6048932229122395</v>
      </c>
      <c r="AP12" s="3">
        <f>AG12*$AT$2*(1+0.3*Z12)*M12+$AU$2*G12*M12/P12+AG12*$AV$2*AD12*AE12</f>
        <v>7.1995407597402385</v>
      </c>
      <c r="AQ12" s="28">
        <f t="shared" si="3"/>
        <v>0.19342282789345622</v>
      </c>
      <c r="AY12" s="1" t="s">
        <v>221</v>
      </c>
      <c r="AZ12" s="1">
        <f>+AG12*(1.366*M12+50.593*E12+0.005*F12+0.018*O12-0.011*U12-0.024*N12+0.022*S12+3.88*Z12+0.001*AD12)</f>
        <v>6.5857206239836641</v>
      </c>
      <c r="BA12" s="28">
        <f t="shared" si="4"/>
        <v>0.26219017372878356</v>
      </c>
    </row>
    <row r="13" spans="1:56" x14ac:dyDescent="0.2">
      <c r="A13" s="5" t="s">
        <v>11</v>
      </c>
      <c r="B13" s="7" t="s">
        <v>128</v>
      </c>
      <c r="C13" s="15" t="s">
        <v>218</v>
      </c>
      <c r="D13" s="7" t="s">
        <v>221</v>
      </c>
      <c r="E13" s="21">
        <v>1.2E-2</v>
      </c>
      <c r="F13" s="9">
        <v>60</v>
      </c>
      <c r="G13" s="10">
        <v>0.72</v>
      </c>
      <c r="H13" s="10">
        <v>1000</v>
      </c>
      <c r="I13" s="6">
        <v>3.7466037971304442</v>
      </c>
      <c r="J13" s="6">
        <v>3.9352795067142599</v>
      </c>
      <c r="K13" s="6">
        <v>1.0503591305086286</v>
      </c>
      <c r="L13" s="10">
        <v>53.289000000000001</v>
      </c>
      <c r="M13" s="10">
        <v>4.525957534047353</v>
      </c>
      <c r="N13" s="7">
        <v>400</v>
      </c>
      <c r="O13" s="7">
        <v>250</v>
      </c>
      <c r="P13" s="15">
        <v>1.6</v>
      </c>
      <c r="Q13" s="7">
        <v>44</v>
      </c>
      <c r="R13" s="9">
        <v>312</v>
      </c>
      <c r="S13" s="7">
        <v>350</v>
      </c>
      <c r="T13" s="9">
        <v>350</v>
      </c>
      <c r="U13" s="7">
        <v>350</v>
      </c>
      <c r="V13" s="15">
        <v>1</v>
      </c>
      <c r="W13" s="10">
        <v>1.4</v>
      </c>
      <c r="X13" s="9">
        <v>350</v>
      </c>
      <c r="Y13" s="7">
        <v>122500</v>
      </c>
      <c r="Z13" s="21">
        <v>7.194500836984008E-2</v>
      </c>
      <c r="AA13" s="6">
        <v>10</v>
      </c>
      <c r="AB13" s="10">
        <v>78.539816339744831</v>
      </c>
      <c r="AC13" s="14">
        <v>50</v>
      </c>
      <c r="AD13" s="9">
        <v>467</v>
      </c>
      <c r="AE13" s="22">
        <v>5.5779298135165724E-3</v>
      </c>
      <c r="AF13" s="10">
        <v>312</v>
      </c>
      <c r="AG13" s="15">
        <f>IF(C13="Exterior",$AT$1,$AU$1)</f>
        <v>1</v>
      </c>
      <c r="AH13" s="15">
        <f t="shared" si="0"/>
        <v>0</v>
      </c>
      <c r="AI13" s="15">
        <f t="shared" si="1"/>
        <v>1</v>
      </c>
      <c r="AJ13" s="15">
        <f t="shared" si="2"/>
        <v>2.1</v>
      </c>
      <c r="AK13" s="24">
        <v>8.0226122448979584</v>
      </c>
      <c r="AL13" s="31"/>
      <c r="AM13" s="24">
        <f>+AG13*(1+0.3*Z13)*M13</f>
        <v>4.6236435498479267</v>
      </c>
      <c r="AN13" s="24">
        <f>+G13*M13/P13</f>
        <v>2.0366808903213087</v>
      </c>
      <c r="AO13" s="24">
        <f>+AG13*AD13*AE13</f>
        <v>2.6048932229122395</v>
      </c>
      <c r="AP13" s="3">
        <f>AG13*$AT$2*(1+0.3*Z13)*M13+$AU$2*G13*M13/P13+AG13*$AV$2*AD13*AE13</f>
        <v>7.1995407597402385</v>
      </c>
      <c r="AQ13" s="28">
        <f t="shared" si="3"/>
        <v>0.10259395070242346</v>
      </c>
      <c r="AY13" s="1" t="s">
        <v>221</v>
      </c>
      <c r="AZ13" s="1">
        <f>+AG13*(1.366*M13+50.593*E13+0.005*F13+0.018*O13-0.011*U13-0.024*N13+0.022*S13+3.88*Z13+0.001*AD13)</f>
        <v>6.5857206239836641</v>
      </c>
      <c r="BA13" s="28">
        <f t="shared" si="4"/>
        <v>0.17910520626596363</v>
      </c>
    </row>
    <row r="14" spans="1:56" x14ac:dyDescent="0.2">
      <c r="A14" s="5" t="s">
        <v>12</v>
      </c>
      <c r="B14" s="7" t="s">
        <v>129</v>
      </c>
      <c r="C14" s="15" t="s">
        <v>217</v>
      </c>
      <c r="D14" s="7" t="s">
        <v>220</v>
      </c>
      <c r="E14" s="21">
        <v>1.2E-2</v>
      </c>
      <c r="F14" s="9">
        <v>70.5</v>
      </c>
      <c r="G14" s="10">
        <v>0.84599999999999997</v>
      </c>
      <c r="H14" s="10">
        <v>1100</v>
      </c>
      <c r="I14" s="6">
        <v>2.3319397865296607</v>
      </c>
      <c r="J14" s="6">
        <v>2.4541189086443729</v>
      </c>
      <c r="K14" s="6">
        <v>1.0523937722665371</v>
      </c>
      <c r="L14" s="10">
        <v>19.809000000000001</v>
      </c>
      <c r="M14" s="10">
        <v>2.7594527718371986</v>
      </c>
      <c r="N14" s="7">
        <v>350</v>
      </c>
      <c r="O14" s="7">
        <v>200</v>
      </c>
      <c r="P14" s="15">
        <v>1.75</v>
      </c>
      <c r="Q14" s="7">
        <v>33.5</v>
      </c>
      <c r="R14" s="9">
        <v>283</v>
      </c>
      <c r="S14" s="7">
        <v>350</v>
      </c>
      <c r="T14" s="9">
        <v>350</v>
      </c>
      <c r="U14" s="7">
        <v>250</v>
      </c>
      <c r="V14" s="15">
        <v>1.4</v>
      </c>
      <c r="W14" s="10">
        <v>1.75</v>
      </c>
      <c r="X14" s="9">
        <v>250</v>
      </c>
      <c r="Y14" s="7">
        <v>87500</v>
      </c>
      <c r="Z14" s="21">
        <v>0.315</v>
      </c>
      <c r="AA14" s="6">
        <v>0</v>
      </c>
      <c r="AB14" s="10">
        <v>0</v>
      </c>
      <c r="AC14" s="9">
        <v>1000000000000</v>
      </c>
      <c r="AD14" s="9">
        <v>0</v>
      </c>
      <c r="AE14" s="22">
        <v>0</v>
      </c>
      <c r="AF14" s="10">
        <v>283</v>
      </c>
      <c r="AG14" s="15">
        <f>IF(C14="Exterior",$AT$1,$AU$1)</f>
        <v>0.9</v>
      </c>
      <c r="AH14" s="15">
        <f t="shared" si="0"/>
        <v>0.25</v>
      </c>
      <c r="AI14" s="15">
        <f t="shared" si="1"/>
        <v>0.75</v>
      </c>
      <c r="AJ14" s="15">
        <f t="shared" si="2"/>
        <v>1.5</v>
      </c>
      <c r="AK14" s="24">
        <v>3.7170285714285716</v>
      </c>
      <c r="AL14" s="31"/>
      <c r="AM14" s="24">
        <f>+AG14*(1+0.3*Z14)*M14</f>
        <v>2.7181989528982329</v>
      </c>
      <c r="AN14" s="24">
        <f>+G14*M14/P14</f>
        <v>1.3339983114138685</v>
      </c>
      <c r="AO14" s="24">
        <f>+AG14*AD14*AE14</f>
        <v>0</v>
      </c>
      <c r="AP14" s="3">
        <f>AG14*$AT$2*(1+0.3*Z14)*M14+$AU$2*G14*M14/P14+AG14*$AV$2*AD14*AE14</f>
        <v>3.8004583010504764</v>
      </c>
      <c r="AQ14" s="28">
        <f t="shared" si="3"/>
        <v>2.2445275310283716E-2</v>
      </c>
      <c r="AY14" s="1" t="s">
        <v>220</v>
      </c>
      <c r="AZ14" s="1">
        <f>+AG14*(1.366*M14+50.593*E14+0.005*F14+0.018*O14-0.011*U14-0.024*N14+0.022*S14+3.88*Z14+0.001*AD14)</f>
        <v>5.4911056376966503</v>
      </c>
      <c r="BA14" s="28">
        <f t="shared" si="4"/>
        <v>0.47728367758718754</v>
      </c>
    </row>
    <row r="15" spans="1:56" x14ac:dyDescent="0.2">
      <c r="A15" s="5" t="s">
        <v>13</v>
      </c>
      <c r="B15" s="7" t="s">
        <v>130</v>
      </c>
      <c r="C15" s="15" t="s">
        <v>217</v>
      </c>
      <c r="D15" s="7" t="s">
        <v>220</v>
      </c>
      <c r="E15" s="21">
        <v>1.4999999999999999E-2</v>
      </c>
      <c r="F15" s="9">
        <v>58</v>
      </c>
      <c r="G15" s="10">
        <v>0.87</v>
      </c>
      <c r="H15" s="10">
        <v>1100</v>
      </c>
      <c r="I15" s="6">
        <v>2.9292389728391917</v>
      </c>
      <c r="J15" s="6">
        <v>3.1131942782998738</v>
      </c>
      <c r="K15" s="6">
        <v>1.0627996920587131</v>
      </c>
      <c r="L15" s="10">
        <v>29.853000000000002</v>
      </c>
      <c r="M15" s="10">
        <v>3.3875497339522558</v>
      </c>
      <c r="N15" s="7">
        <v>350</v>
      </c>
      <c r="O15" s="7">
        <v>200</v>
      </c>
      <c r="P15" s="15">
        <v>1.75</v>
      </c>
      <c r="Q15" s="7">
        <v>33.5</v>
      </c>
      <c r="R15" s="9">
        <v>283</v>
      </c>
      <c r="S15" s="7">
        <v>350</v>
      </c>
      <c r="T15" s="9">
        <v>350</v>
      </c>
      <c r="U15" s="7">
        <v>250</v>
      </c>
      <c r="V15" s="15">
        <v>1.4</v>
      </c>
      <c r="W15" s="10">
        <v>1.75</v>
      </c>
      <c r="X15" s="9">
        <v>250</v>
      </c>
      <c r="Y15" s="7">
        <v>87500</v>
      </c>
      <c r="Z15" s="21">
        <v>0.21</v>
      </c>
      <c r="AA15" s="6">
        <v>8</v>
      </c>
      <c r="AB15" s="10">
        <v>50.26548245743669</v>
      </c>
      <c r="AC15" s="14">
        <v>100</v>
      </c>
      <c r="AD15" s="9">
        <v>290</v>
      </c>
      <c r="AE15" s="22">
        <v>2.974075239604091E-3</v>
      </c>
      <c r="AF15" s="10">
        <v>283</v>
      </c>
      <c r="AG15" s="15">
        <f>IF(C15="Exterior",$AT$1,$AU$1)</f>
        <v>0.9</v>
      </c>
      <c r="AH15" s="15">
        <f t="shared" si="0"/>
        <v>0.25</v>
      </c>
      <c r="AI15" s="15">
        <f t="shared" si="1"/>
        <v>0.75</v>
      </c>
      <c r="AJ15" s="15">
        <f t="shared" si="2"/>
        <v>1.5</v>
      </c>
      <c r="AK15" s="24">
        <v>4.3786285714285711</v>
      </c>
      <c r="AL15" s="31"/>
      <c r="AM15" s="24">
        <f>+AG15*(1+0.3*Z15)*M15</f>
        <v>3.2408688304721229</v>
      </c>
      <c r="AN15" s="24">
        <f>+G15*M15/P15</f>
        <v>1.6840961534505501</v>
      </c>
      <c r="AO15" s="24">
        <f>+AG15*AD15*AE15</f>
        <v>0.77623363753666774</v>
      </c>
      <c r="AP15" s="3">
        <f>AG15*$AT$2*(1+0.3*Z15)*M15+$AU$2*G15*M15/P15+AG15*$AV$2*AD15*AE15</f>
        <v>4.7828188015648712</v>
      </c>
      <c r="AQ15" s="28">
        <f t="shared" si="3"/>
        <v>9.2309777717553457E-2</v>
      </c>
      <c r="AY15" s="1" t="s">
        <v>220</v>
      </c>
      <c r="AZ15" s="1">
        <f>+AG15*(1.366*M15+50.593*E15+0.005*F15+0.018*O15-0.011*U15-0.024*N15+0.022*S15+3.88*Z15+0.001*AD15)</f>
        <v>6.2379791429209037</v>
      </c>
      <c r="BA15" s="28">
        <f t="shared" si="4"/>
        <v>0.42464222328081624</v>
      </c>
    </row>
    <row r="16" spans="1:56" x14ac:dyDescent="0.2">
      <c r="A16" s="5" t="s">
        <v>14</v>
      </c>
      <c r="B16" s="7" t="s">
        <v>131</v>
      </c>
      <c r="C16" s="15" t="s">
        <v>218</v>
      </c>
      <c r="D16" s="7" t="s">
        <v>220</v>
      </c>
      <c r="E16" s="21">
        <v>1.4999999999999999E-2</v>
      </c>
      <c r="F16" s="9">
        <v>58</v>
      </c>
      <c r="G16" s="10">
        <v>0.87</v>
      </c>
      <c r="H16" s="10">
        <v>1100</v>
      </c>
      <c r="I16" s="6">
        <v>2.124147741252163</v>
      </c>
      <c r="J16" s="6">
        <v>2.2575435652900095</v>
      </c>
      <c r="K16" s="6">
        <v>1.0627996920587131</v>
      </c>
      <c r="L16" s="10">
        <v>16.926000000000002</v>
      </c>
      <c r="M16" s="10">
        <v>2.5507556527429278</v>
      </c>
      <c r="N16" s="7">
        <v>350</v>
      </c>
      <c r="O16" s="7">
        <v>200</v>
      </c>
      <c r="P16" s="15">
        <v>1.75</v>
      </c>
      <c r="Q16" s="7">
        <v>33.5</v>
      </c>
      <c r="R16" s="9">
        <v>283</v>
      </c>
      <c r="S16" s="7">
        <v>350</v>
      </c>
      <c r="T16" s="9">
        <v>350</v>
      </c>
      <c r="U16" s="7">
        <v>250</v>
      </c>
      <c r="V16" s="15">
        <v>1.4</v>
      </c>
      <c r="W16" s="10">
        <v>1.75</v>
      </c>
      <c r="X16" s="9">
        <v>250</v>
      </c>
      <c r="Y16" s="7">
        <v>87500</v>
      </c>
      <c r="Z16" s="21">
        <v>0.251</v>
      </c>
      <c r="AA16" s="6">
        <v>0</v>
      </c>
      <c r="AB16" s="10">
        <v>0</v>
      </c>
      <c r="AC16" s="9">
        <v>1000000000000</v>
      </c>
      <c r="AD16" s="9">
        <v>0</v>
      </c>
      <c r="AE16" s="22">
        <v>0</v>
      </c>
      <c r="AF16" s="10">
        <v>283</v>
      </c>
      <c r="AG16" s="15">
        <f>IF(C16="Exterior",$AT$1,$AU$1)</f>
        <v>1</v>
      </c>
      <c r="AH16" s="15">
        <f t="shared" si="0"/>
        <v>0</v>
      </c>
      <c r="AI16" s="15">
        <f t="shared" si="1"/>
        <v>1</v>
      </c>
      <c r="AJ16" s="15">
        <f t="shared" si="2"/>
        <v>2.1</v>
      </c>
      <c r="AK16" s="24">
        <v>3.8959999999999999</v>
      </c>
      <c r="AL16" s="31"/>
      <c r="AM16" s="24">
        <f>+AG16*(1+0.3*Z16)*M16</f>
        <v>2.7428275533944699</v>
      </c>
      <c r="AN16" s="24">
        <f>+G16*M16/P16</f>
        <v>1.2680899530779128</v>
      </c>
      <c r="AO16" s="24">
        <f>+AG16*AD16*AE16</f>
        <v>0</v>
      </c>
      <c r="AP16" s="3">
        <f>AG16*$AT$2*(1+0.3*Z16)*M16+$AU$2*G16*M16/P16+AG16*$AV$2*AD16*AE16</f>
        <v>3.8192938100283937</v>
      </c>
      <c r="AQ16" s="28">
        <f t="shared" si="3"/>
        <v>1.968844711796873E-2</v>
      </c>
      <c r="AY16" s="1" t="s">
        <v>220</v>
      </c>
      <c r="AZ16" s="1">
        <f>+AG16*(1.366*M16+50.593*E16+0.005*F16+0.018*O16-0.011*U16-0.024*N16+0.022*S16+3.88*Z16+0.001*AD16)</f>
        <v>5.6571072216468385</v>
      </c>
      <c r="BA16" s="28">
        <f t="shared" si="4"/>
        <v>0.45202957434467111</v>
      </c>
    </row>
    <row r="17" spans="1:53" x14ac:dyDescent="0.2">
      <c r="A17" s="5" t="s">
        <v>15</v>
      </c>
      <c r="B17" s="7" t="s">
        <v>132</v>
      </c>
      <c r="C17" s="15" t="s">
        <v>218</v>
      </c>
      <c r="D17" s="7" t="s">
        <v>220</v>
      </c>
      <c r="E17" s="21">
        <v>1.4999999999999999E-2</v>
      </c>
      <c r="F17" s="9">
        <v>58</v>
      </c>
      <c r="G17" s="10">
        <v>0.87</v>
      </c>
      <c r="H17" s="10">
        <v>1100</v>
      </c>
      <c r="I17" s="6">
        <v>2.124147741252163</v>
      </c>
      <c r="J17" s="6">
        <v>2.2575435652900095</v>
      </c>
      <c r="K17" s="6">
        <v>1.0627996920587131</v>
      </c>
      <c r="L17" s="10">
        <v>16.926000000000002</v>
      </c>
      <c r="M17" s="10">
        <v>2.5507556527429278</v>
      </c>
      <c r="N17" s="7">
        <v>350</v>
      </c>
      <c r="O17" s="7">
        <v>200</v>
      </c>
      <c r="P17" s="15">
        <v>1.75</v>
      </c>
      <c r="Q17" s="7">
        <v>33.5</v>
      </c>
      <c r="R17" s="9">
        <v>283</v>
      </c>
      <c r="S17" s="7">
        <v>350</v>
      </c>
      <c r="T17" s="9">
        <v>350</v>
      </c>
      <c r="U17" s="7">
        <v>250</v>
      </c>
      <c r="V17" s="15">
        <v>1.4</v>
      </c>
      <c r="W17" s="10">
        <v>1.75</v>
      </c>
      <c r="X17" s="9">
        <v>250</v>
      </c>
      <c r="Y17" s="7">
        <v>87500</v>
      </c>
      <c r="Z17" s="21">
        <v>0.251</v>
      </c>
      <c r="AA17" s="6">
        <v>6</v>
      </c>
      <c r="AB17" s="10">
        <v>28.274333882308138</v>
      </c>
      <c r="AC17" s="14">
        <v>100</v>
      </c>
      <c r="AD17" s="9">
        <v>496.8</v>
      </c>
      <c r="AE17" s="22">
        <v>1.6839962449413891E-3</v>
      </c>
      <c r="AF17" s="10">
        <v>283</v>
      </c>
      <c r="AG17" s="15">
        <f>IF(C17="Exterior",$AT$1,$AU$1)</f>
        <v>1</v>
      </c>
      <c r="AH17" s="15">
        <f t="shared" si="0"/>
        <v>0</v>
      </c>
      <c r="AI17" s="15">
        <f t="shared" si="1"/>
        <v>1</v>
      </c>
      <c r="AJ17" s="15">
        <f t="shared" si="2"/>
        <v>2.1</v>
      </c>
      <c r="AK17" s="24">
        <v>4.5558857142857141</v>
      </c>
      <c r="AL17" s="31"/>
      <c r="AM17" s="24">
        <f>+AG17*(1+0.3*Z17)*M17</f>
        <v>2.7428275533944699</v>
      </c>
      <c r="AN17" s="24">
        <f>+G17*M17/P17</f>
        <v>1.2680899530779128</v>
      </c>
      <c r="AO17" s="24">
        <f>+AG17*AD17*AE17</f>
        <v>0.83660933448688213</v>
      </c>
      <c r="AP17" s="3">
        <f>AG17*$AT$2*(1+0.3*Z17)*M17+$AU$2*G17*M17/P17+AG17*$AV$2*AD17*AE17</f>
        <v>4.0702766103744583</v>
      </c>
      <c r="AQ17" s="28">
        <f t="shared" si="3"/>
        <v>0.10658939542503232</v>
      </c>
      <c r="AY17" s="1" t="s">
        <v>220</v>
      </c>
      <c r="AZ17" s="1">
        <f>+AG17*(1.366*M17+50.593*E17+0.005*F17+0.018*O17-0.011*U17-0.024*N17+0.022*S17+3.88*Z17+0.001*AD17)</f>
        <v>6.1539072216468389</v>
      </c>
      <c r="BA17" s="28">
        <f t="shared" si="4"/>
        <v>0.35075978801449537</v>
      </c>
    </row>
    <row r="18" spans="1:53" x14ac:dyDescent="0.2">
      <c r="A18" s="5" t="s">
        <v>16</v>
      </c>
      <c r="B18" s="7" t="s">
        <v>133</v>
      </c>
      <c r="C18" s="15" t="s">
        <v>218</v>
      </c>
      <c r="D18" s="7" t="s">
        <v>220</v>
      </c>
      <c r="E18" s="21">
        <v>1.4999999999999999E-2</v>
      </c>
      <c r="F18" s="9">
        <v>70.5</v>
      </c>
      <c r="G18" s="10">
        <v>1.0574999999999999</v>
      </c>
      <c r="H18" s="10">
        <v>1100</v>
      </c>
      <c r="I18" s="6">
        <v>3.1832100611384937</v>
      </c>
      <c r="J18" s="6">
        <v>3.3930334065235055</v>
      </c>
      <c r="K18" s="6">
        <v>1.0659156453250112</v>
      </c>
      <c r="L18" s="10">
        <v>35.247</v>
      </c>
      <c r="M18" s="10">
        <v>3.6808894033915229</v>
      </c>
      <c r="N18" s="7">
        <v>350</v>
      </c>
      <c r="O18" s="7">
        <v>200</v>
      </c>
      <c r="P18" s="15">
        <v>1.75</v>
      </c>
      <c r="Q18" s="7">
        <v>33.5</v>
      </c>
      <c r="R18" s="9">
        <v>283</v>
      </c>
      <c r="S18" s="7">
        <v>350</v>
      </c>
      <c r="T18" s="9">
        <v>350</v>
      </c>
      <c r="U18" s="7">
        <v>250</v>
      </c>
      <c r="V18" s="15">
        <v>1.4</v>
      </c>
      <c r="W18" s="10">
        <v>1.75</v>
      </c>
      <c r="X18" s="9">
        <v>250</v>
      </c>
      <c r="Y18" s="7">
        <v>87500</v>
      </c>
      <c r="Z18" s="21">
        <v>0.123</v>
      </c>
      <c r="AA18" s="6">
        <v>6</v>
      </c>
      <c r="AB18" s="10">
        <v>28.274333882308138</v>
      </c>
      <c r="AC18" s="14">
        <v>100</v>
      </c>
      <c r="AD18" s="9">
        <v>496.8</v>
      </c>
      <c r="AE18" s="22">
        <v>1.6839962449413891E-3</v>
      </c>
      <c r="AF18" s="10">
        <v>283</v>
      </c>
      <c r="AG18" s="15">
        <f>IF(C18="Exterior",$AT$1,$AU$1)</f>
        <v>1</v>
      </c>
      <c r="AH18" s="15">
        <f t="shared" si="0"/>
        <v>0</v>
      </c>
      <c r="AI18" s="15">
        <f t="shared" si="1"/>
        <v>1</v>
      </c>
      <c r="AJ18" s="15">
        <f t="shared" si="2"/>
        <v>2.1</v>
      </c>
      <c r="AK18" s="24">
        <v>5.217714285714286</v>
      </c>
      <c r="AL18" s="31"/>
      <c r="AM18" s="24">
        <f>+AG18*(1+0.3*Z18)*M18</f>
        <v>3.8167142223766697</v>
      </c>
      <c r="AN18" s="24">
        <f>+G18*M18/P18</f>
        <v>2.2243088823351629</v>
      </c>
      <c r="AO18" s="24">
        <f>+AG18*AD18*AE18</f>
        <v>0.83660933448688213</v>
      </c>
      <c r="AP18" s="3">
        <f>AG18*$AT$2*(1+0.3*Z18)*M18+$AU$2*G18*M18/P18+AG18*$AV$2*AD18*AE18</f>
        <v>5.6575730659027679</v>
      </c>
      <c r="AQ18" s="28">
        <f t="shared" si="3"/>
        <v>8.4301047566514437E-2</v>
      </c>
      <c r="AY18" s="1" t="s">
        <v>220</v>
      </c>
      <c r="AZ18" s="1">
        <f>+AG18*(1.366*M18+50.593*E18+0.005*F18+0.018*O18-0.011*U18-0.024*N18+0.022*S18+3.88*Z18+0.001*AD18)</f>
        <v>7.2635299250328202</v>
      </c>
      <c r="BA18" s="28">
        <f t="shared" si="4"/>
        <v>0.39209039194036083</v>
      </c>
    </row>
    <row r="19" spans="1:53" x14ac:dyDescent="0.2">
      <c r="A19" s="5" t="s">
        <v>17</v>
      </c>
      <c r="B19" s="7" t="s">
        <v>134</v>
      </c>
      <c r="C19" s="15" t="s">
        <v>218</v>
      </c>
      <c r="D19" s="7" t="s">
        <v>220</v>
      </c>
      <c r="E19" s="21">
        <v>1.4999999999999999E-2</v>
      </c>
      <c r="F19" s="9">
        <v>58</v>
      </c>
      <c r="G19" s="10">
        <v>0.87</v>
      </c>
      <c r="H19" s="10">
        <v>1100</v>
      </c>
      <c r="I19" s="6">
        <v>2.124147741252163</v>
      </c>
      <c r="J19" s="6">
        <v>2.2575435652900095</v>
      </c>
      <c r="K19" s="6">
        <v>1.0627996920587131</v>
      </c>
      <c r="L19" s="10">
        <v>16.926000000000002</v>
      </c>
      <c r="M19" s="10">
        <v>2.5507556527429278</v>
      </c>
      <c r="N19" s="7">
        <v>350</v>
      </c>
      <c r="O19" s="7">
        <v>200</v>
      </c>
      <c r="P19" s="15">
        <v>1.75</v>
      </c>
      <c r="Q19" s="7">
        <v>33.5</v>
      </c>
      <c r="R19" s="9">
        <v>283</v>
      </c>
      <c r="S19" s="7">
        <v>350</v>
      </c>
      <c r="T19" s="9">
        <v>350</v>
      </c>
      <c r="U19" s="7">
        <v>250</v>
      </c>
      <c r="V19" s="15">
        <v>1.4</v>
      </c>
      <c r="W19" s="10">
        <v>1.75</v>
      </c>
      <c r="X19" s="9">
        <v>250</v>
      </c>
      <c r="Y19" s="7">
        <v>87500</v>
      </c>
      <c r="Z19" s="21">
        <v>0.251</v>
      </c>
      <c r="AA19" s="6">
        <v>0</v>
      </c>
      <c r="AB19" s="10">
        <v>0</v>
      </c>
      <c r="AC19" s="9">
        <v>1000000000000</v>
      </c>
      <c r="AD19" s="9">
        <v>0</v>
      </c>
      <c r="AE19" s="22">
        <v>0</v>
      </c>
      <c r="AF19" s="10">
        <v>283</v>
      </c>
      <c r="AG19" s="15">
        <f>IF(C19="Exterior",$AT$1,$AU$1)</f>
        <v>1</v>
      </c>
      <c r="AH19" s="15">
        <f t="shared" si="0"/>
        <v>0</v>
      </c>
      <c r="AI19" s="15">
        <f t="shared" si="1"/>
        <v>1</v>
      </c>
      <c r="AJ19" s="15">
        <f t="shared" si="2"/>
        <v>2.1</v>
      </c>
      <c r="AK19" s="24">
        <v>3.8803428571428573</v>
      </c>
      <c r="AL19" s="31"/>
      <c r="AM19" s="24">
        <f>+AG19*(1+0.3*Z19)*M19</f>
        <v>2.7428275533944699</v>
      </c>
      <c r="AN19" s="24">
        <f>+G19*M19/P19</f>
        <v>1.2680899530779128</v>
      </c>
      <c r="AO19" s="24">
        <f>+AG19*AD19*AE19</f>
        <v>0</v>
      </c>
      <c r="AP19" s="3">
        <f>AG19*$AT$2*(1+0.3*Z19)*M19+$AU$2*G19*M19/P19+AG19*$AV$2*AD19*AE19</f>
        <v>3.8192938100283937</v>
      </c>
      <c r="AQ19" s="28">
        <f t="shared" si="3"/>
        <v>1.5732900251864527E-2</v>
      </c>
      <c r="AY19" s="1" t="s">
        <v>220</v>
      </c>
      <c r="AZ19" s="1">
        <f>+AG19*(1.366*M19+50.593*E19+0.005*F19+0.018*O19-0.011*U19-0.024*N19+0.022*S19+3.88*Z19+0.001*AD19)</f>
        <v>5.6571072216468385</v>
      </c>
      <c r="BA19" s="28">
        <f t="shared" si="4"/>
        <v>0.45788849849526803</v>
      </c>
    </row>
    <row r="20" spans="1:53" x14ac:dyDescent="0.2">
      <c r="A20" s="5" t="s">
        <v>18</v>
      </c>
      <c r="B20" s="7">
        <v>1</v>
      </c>
      <c r="C20" s="15" t="s">
        <v>218</v>
      </c>
      <c r="D20" s="7" t="s">
        <v>222</v>
      </c>
      <c r="E20" s="21">
        <v>1.4999999999999999E-2</v>
      </c>
      <c r="F20" s="9">
        <v>1000</v>
      </c>
      <c r="G20" s="10">
        <v>15</v>
      </c>
      <c r="H20" s="10">
        <v>2570</v>
      </c>
      <c r="I20" s="6">
        <v>3.5201913584349365</v>
      </c>
      <c r="J20" s="6">
        <v>3.9045075996803713</v>
      </c>
      <c r="K20" s="6">
        <v>1.109174815262401</v>
      </c>
      <c r="L20" s="10">
        <v>39.299999999999997</v>
      </c>
      <c r="M20" s="10">
        <v>3.8867621486270547</v>
      </c>
      <c r="N20" s="7">
        <v>350</v>
      </c>
      <c r="O20" s="7">
        <v>150</v>
      </c>
      <c r="P20" s="15">
        <v>2.3333333333333335</v>
      </c>
      <c r="Q20" s="7">
        <v>55</v>
      </c>
      <c r="R20" s="9">
        <v>240</v>
      </c>
      <c r="S20" s="7">
        <v>350</v>
      </c>
      <c r="T20" s="9">
        <v>350</v>
      </c>
      <c r="U20" s="7">
        <v>350</v>
      </c>
      <c r="V20" s="15">
        <v>1</v>
      </c>
      <c r="W20" s="10">
        <v>2.3333333333333335</v>
      </c>
      <c r="X20" s="9">
        <v>350</v>
      </c>
      <c r="Y20" s="7">
        <v>122500</v>
      </c>
      <c r="Z20" s="21">
        <v>0.04</v>
      </c>
      <c r="AA20" s="6">
        <v>0</v>
      </c>
      <c r="AB20" s="10">
        <v>0</v>
      </c>
      <c r="AC20" s="9">
        <v>1000000000000</v>
      </c>
      <c r="AD20" s="9">
        <v>0</v>
      </c>
      <c r="AE20" s="22">
        <v>0</v>
      </c>
      <c r="AF20" s="10">
        <v>240</v>
      </c>
      <c r="AG20" s="15">
        <f>IF(C20="Exterior",$AT$1,$AU$1)</f>
        <v>1</v>
      </c>
      <c r="AH20" s="15">
        <f t="shared" si="0"/>
        <v>0</v>
      </c>
      <c r="AI20" s="15">
        <f t="shared" si="1"/>
        <v>1</v>
      </c>
      <c r="AJ20" s="15">
        <f t="shared" si="2"/>
        <v>2.1</v>
      </c>
      <c r="AK20" s="24">
        <v>5.25</v>
      </c>
      <c r="AL20" s="31"/>
      <c r="AM20" s="24">
        <f>+AG20*(1+0.3*Z20)*M20</f>
        <v>3.9334032944105792</v>
      </c>
      <c r="AN20" s="24">
        <f>+G20*M20/P20</f>
        <v>24.986328098316779</v>
      </c>
      <c r="AO20" s="24">
        <f>+AG20*AD20*AE20</f>
        <v>0</v>
      </c>
      <c r="AP20" s="3">
        <f>AG20*$AT$2*(1+0.3*Z20)*M20+$AU$2*G20*M20/P20+AG20*$AV$2*AD20*AE20</f>
        <v>10.110689902397109</v>
      </c>
      <c r="AQ20" s="28">
        <f t="shared" si="3"/>
        <v>0.92584569569468744</v>
      </c>
      <c r="AY20" s="1" t="s">
        <v>222</v>
      </c>
      <c r="AZ20" s="1">
        <f>+AG20*(1.366*M20+50.593*E20+0.005*F20+0.018*O20-0.011*U20-0.024*N20+0.022*S20+3.88*Z20+0.001*AD20)</f>
        <v>9.3734120950245554</v>
      </c>
      <c r="BA20" s="28">
        <f t="shared" si="4"/>
        <v>0.78541182762372486</v>
      </c>
    </row>
    <row r="21" spans="1:53" x14ac:dyDescent="0.2">
      <c r="A21" s="5" t="s">
        <v>19</v>
      </c>
      <c r="B21" s="7">
        <v>2</v>
      </c>
      <c r="C21" s="15" t="s">
        <v>218</v>
      </c>
      <c r="D21" s="7" t="s">
        <v>222</v>
      </c>
      <c r="E21" s="21">
        <v>1.4999999999999999E-2</v>
      </c>
      <c r="F21" s="9">
        <v>1000</v>
      </c>
      <c r="G21" s="10">
        <v>15</v>
      </c>
      <c r="H21" s="10">
        <v>2570</v>
      </c>
      <c r="I21" s="6">
        <v>3.6685129412338187</v>
      </c>
      <c r="J21" s="6">
        <v>4.0690221638807484</v>
      </c>
      <c r="K21" s="6">
        <v>1.109174815262401</v>
      </c>
      <c r="L21" s="10">
        <v>42.7</v>
      </c>
      <c r="M21" s="10">
        <v>4.0514046946707261</v>
      </c>
      <c r="N21" s="7">
        <v>350</v>
      </c>
      <c r="O21" s="7">
        <v>150</v>
      </c>
      <c r="P21" s="15">
        <v>2.3333333333333335</v>
      </c>
      <c r="Q21" s="7">
        <v>55</v>
      </c>
      <c r="R21" s="9">
        <v>240</v>
      </c>
      <c r="S21" s="7">
        <v>350</v>
      </c>
      <c r="T21" s="9">
        <v>350</v>
      </c>
      <c r="U21" s="7">
        <v>350</v>
      </c>
      <c r="V21" s="15">
        <v>1</v>
      </c>
      <c r="W21" s="10">
        <v>2.3333333333333335</v>
      </c>
      <c r="X21" s="9">
        <v>350</v>
      </c>
      <c r="Y21" s="7">
        <v>122500</v>
      </c>
      <c r="Z21" s="21">
        <v>0.04</v>
      </c>
      <c r="AA21" s="6">
        <v>0</v>
      </c>
      <c r="AB21" s="10">
        <v>0</v>
      </c>
      <c r="AC21" s="9">
        <v>1000000000000</v>
      </c>
      <c r="AD21" s="9">
        <v>0</v>
      </c>
      <c r="AE21" s="22">
        <v>0</v>
      </c>
      <c r="AF21" s="10">
        <v>240</v>
      </c>
      <c r="AG21" s="15">
        <f>IF(C21="Exterior",$AT$1,$AU$1)</f>
        <v>1</v>
      </c>
      <c r="AH21" s="15">
        <f t="shared" si="0"/>
        <v>0</v>
      </c>
      <c r="AI21" s="15">
        <f t="shared" si="1"/>
        <v>1</v>
      </c>
      <c r="AJ21" s="15">
        <f t="shared" si="2"/>
        <v>2.1</v>
      </c>
      <c r="AK21" s="24">
        <v>6.628571428571429</v>
      </c>
      <c r="AL21" s="31"/>
      <c r="AM21" s="24">
        <f>+AG21*(1+0.3*Z21)*M21</f>
        <v>4.1000215510067752</v>
      </c>
      <c r="AN21" s="24">
        <f>+G21*M21/P21</f>
        <v>26.044744465740383</v>
      </c>
      <c r="AO21" s="24">
        <f>+AG21*AD21*AE21</f>
        <v>0</v>
      </c>
      <c r="AP21" s="3">
        <f>AG21*$AT$2*(1+0.3*Z21)*M21+$AU$2*G21*M21/P21+AG21*$AV$2*AD21*AE21</f>
        <v>10.538976909456883</v>
      </c>
      <c r="AQ21" s="28">
        <f t="shared" si="3"/>
        <v>0.58993186134047793</v>
      </c>
      <c r="AY21" s="1" t="s">
        <v>222</v>
      </c>
      <c r="AZ21" s="1">
        <f>+AG21*(1.366*M21+50.593*E21+0.005*F21+0.018*O21-0.011*U21-0.024*N21+0.022*S21+3.88*Z21+0.001*AD21)</f>
        <v>9.5983138129202104</v>
      </c>
      <c r="BA21" s="28">
        <f t="shared" si="4"/>
        <v>0.44802148039744544</v>
      </c>
    </row>
    <row r="22" spans="1:53" x14ac:dyDescent="0.2">
      <c r="A22" s="5" t="s">
        <v>20</v>
      </c>
      <c r="B22" s="7" t="s">
        <v>129</v>
      </c>
      <c r="C22" s="15" t="s">
        <v>217</v>
      </c>
      <c r="D22" s="7" t="s">
        <v>221</v>
      </c>
      <c r="E22" s="21">
        <v>0.01</v>
      </c>
      <c r="F22" s="9">
        <v>70</v>
      </c>
      <c r="G22" s="10">
        <v>0.70000000000000007</v>
      </c>
      <c r="H22" s="10">
        <v>1300</v>
      </c>
      <c r="I22" s="6">
        <v>2.5043504917642818</v>
      </c>
      <c r="J22" s="6">
        <v>2.6130401936682643</v>
      </c>
      <c r="K22" s="6">
        <v>1.0434003556057412</v>
      </c>
      <c r="L22" s="10">
        <v>20.149999999999999</v>
      </c>
      <c r="M22" s="10">
        <v>2.7831025852454663</v>
      </c>
      <c r="N22" s="7">
        <v>150</v>
      </c>
      <c r="O22" s="7">
        <v>120</v>
      </c>
      <c r="P22" s="15">
        <v>1.25</v>
      </c>
      <c r="Q22" s="7">
        <v>22.7</v>
      </c>
      <c r="R22" s="9">
        <v>104.6</v>
      </c>
      <c r="S22" s="7">
        <v>150</v>
      </c>
      <c r="T22" s="9">
        <v>150</v>
      </c>
      <c r="U22" s="7">
        <v>120</v>
      </c>
      <c r="V22" s="15">
        <v>1.25</v>
      </c>
      <c r="W22" s="10">
        <v>1.25</v>
      </c>
      <c r="X22" s="9">
        <v>120</v>
      </c>
      <c r="Y22" s="7">
        <v>18000</v>
      </c>
      <c r="Z22" s="21">
        <v>0</v>
      </c>
      <c r="AA22" s="6">
        <v>6</v>
      </c>
      <c r="AB22" s="10">
        <v>28.274333882308138</v>
      </c>
      <c r="AC22" s="14">
        <v>50</v>
      </c>
      <c r="AD22" s="9">
        <v>350</v>
      </c>
      <c r="AE22" s="22">
        <v>7.3261940681713976E-3</v>
      </c>
      <c r="AF22" s="10">
        <v>104.6</v>
      </c>
      <c r="AG22" s="15">
        <f>IF(C22="Exterior",$AT$1,$AU$1)</f>
        <v>0.9</v>
      </c>
      <c r="AH22" s="15">
        <f t="shared" si="0"/>
        <v>0.25</v>
      </c>
      <c r="AI22" s="15">
        <f t="shared" si="1"/>
        <v>0.75</v>
      </c>
      <c r="AJ22" s="15">
        <f t="shared" si="2"/>
        <v>1.5</v>
      </c>
      <c r="AK22" s="24">
        <v>3.6031883820449786</v>
      </c>
      <c r="AL22" s="31"/>
      <c r="AM22" s="24">
        <f>+AG22*(1+0.3*Z22)*M22</f>
        <v>2.5047923267209198</v>
      </c>
      <c r="AN22" s="24">
        <f>+G22*M22/P22</f>
        <v>1.5585374477374612</v>
      </c>
      <c r="AO22" s="24">
        <f>+AG22*AD22*AE22</f>
        <v>2.3077511314739905</v>
      </c>
      <c r="AP22" s="3">
        <f>AG22*$AT$2*(1+0.3*Z22)*M22+$AU$2*G22*M22/P22+AG22*$AV$2*AD22*AE22</f>
        <v>4.2602628537268847</v>
      </c>
      <c r="AQ22" s="28">
        <f t="shared" si="3"/>
        <v>0.18235917804247179</v>
      </c>
      <c r="AY22" s="1" t="s">
        <v>221</v>
      </c>
      <c r="AZ22" s="1">
        <f>+AG22*(1.366*M22+50.593*E22+0.005*F22+0.018*O22-0.011*U22-0.024*N22+0.022*S22+3.88*Z22+0.001*AD22)</f>
        <v>4.992883318300775</v>
      </c>
      <c r="BA22" s="28">
        <f t="shared" si="4"/>
        <v>0.38568478494790198</v>
      </c>
    </row>
    <row r="23" spans="1:53" x14ac:dyDescent="0.2">
      <c r="A23" s="5" t="s">
        <v>21</v>
      </c>
      <c r="B23" s="7" t="s">
        <v>130</v>
      </c>
      <c r="C23" s="15" t="s">
        <v>217</v>
      </c>
      <c r="D23" s="7" t="s">
        <v>221</v>
      </c>
      <c r="E23" s="21">
        <v>0.02</v>
      </c>
      <c r="F23" s="9">
        <v>70</v>
      </c>
      <c r="G23" s="10">
        <v>1.4000000000000001</v>
      </c>
      <c r="H23" s="10">
        <v>1300</v>
      </c>
      <c r="I23" s="6">
        <v>2.494954545157086</v>
      </c>
      <c r="J23" s="6">
        <v>2.7162178477111429</v>
      </c>
      <c r="K23" s="6">
        <v>1.0886843020781871</v>
      </c>
      <c r="L23" s="10">
        <v>20.149999999999999</v>
      </c>
      <c r="M23" s="10">
        <v>2.7831025852454663</v>
      </c>
      <c r="N23" s="7">
        <v>150</v>
      </c>
      <c r="O23" s="7">
        <v>120</v>
      </c>
      <c r="P23" s="15">
        <v>1.25</v>
      </c>
      <c r="Q23" s="7">
        <v>22.7</v>
      </c>
      <c r="R23" s="9">
        <v>104.6</v>
      </c>
      <c r="S23" s="7">
        <v>150</v>
      </c>
      <c r="T23" s="9">
        <v>150</v>
      </c>
      <c r="U23" s="7">
        <v>120</v>
      </c>
      <c r="V23" s="15">
        <v>1.25</v>
      </c>
      <c r="W23" s="10">
        <v>1.25</v>
      </c>
      <c r="X23" s="9">
        <v>120</v>
      </c>
      <c r="Y23" s="7">
        <v>18000</v>
      </c>
      <c r="Z23" s="21">
        <v>0</v>
      </c>
      <c r="AA23" s="6">
        <v>6</v>
      </c>
      <c r="AB23" s="10">
        <v>28.274333882308138</v>
      </c>
      <c r="AC23" s="14">
        <v>50</v>
      </c>
      <c r="AD23" s="9">
        <v>350</v>
      </c>
      <c r="AE23" s="22">
        <v>7.3261940681713976E-3</v>
      </c>
      <c r="AF23" s="10">
        <v>104.6</v>
      </c>
      <c r="AG23" s="15">
        <f>IF(C23="Exterior",$AT$1,$AU$1)</f>
        <v>0.9</v>
      </c>
      <c r="AH23" s="15">
        <f t="shared" si="0"/>
        <v>0.25</v>
      </c>
      <c r="AI23" s="15">
        <f t="shared" si="1"/>
        <v>0.75</v>
      </c>
      <c r="AJ23" s="15">
        <f t="shared" si="2"/>
        <v>1.5</v>
      </c>
      <c r="AK23" s="24">
        <v>4.1510612423745785</v>
      </c>
      <c r="AL23" s="31"/>
      <c r="AM23" s="24">
        <f>+AG23*(1+0.3*Z23)*M23</f>
        <v>2.5047923267209198</v>
      </c>
      <c r="AN23" s="24">
        <f>+G23*M23/P23</f>
        <v>3.1170748954749223</v>
      </c>
      <c r="AO23" s="24">
        <f>+AG23*AD23*AE23</f>
        <v>2.3077511314739905</v>
      </c>
      <c r="AP23" s="3">
        <f>AG23*$AT$2*(1+0.3*Z23)*M23+$AU$2*G23*M23/P23+AG23*$AV$2*AD23*AE23</f>
        <v>4.5719703432743772</v>
      </c>
      <c r="AQ23" s="28">
        <f t="shared" si="3"/>
        <v>0.10139795014419525</v>
      </c>
      <c r="AY23" s="1" t="s">
        <v>221</v>
      </c>
      <c r="AZ23" s="1">
        <f>+AG23*(1.366*M23+50.593*E23+0.005*F23+0.018*O23-0.011*U23-0.024*N23+0.022*S23+3.88*Z23+0.001*AD23)</f>
        <v>5.448220318300776</v>
      </c>
      <c r="BA23" s="28">
        <f t="shared" si="4"/>
        <v>0.31248854213101634</v>
      </c>
    </row>
    <row r="24" spans="1:53" x14ac:dyDescent="0.2">
      <c r="A24" s="5" t="s">
        <v>22</v>
      </c>
      <c r="B24" s="7" t="s">
        <v>135</v>
      </c>
      <c r="C24" s="15" t="s">
        <v>218</v>
      </c>
      <c r="D24" s="7" t="s">
        <v>219</v>
      </c>
      <c r="E24" s="21">
        <v>0.02</v>
      </c>
      <c r="F24" s="9">
        <v>307.69230769230768</v>
      </c>
      <c r="G24" s="10">
        <v>6.1538461538461533</v>
      </c>
      <c r="H24" s="10">
        <v>1600</v>
      </c>
      <c r="I24" s="6">
        <v>3.2233056223731986</v>
      </c>
      <c r="J24" s="6">
        <v>3.6146297482980576</v>
      </c>
      <c r="K24" s="6">
        <v>1.1214045988095729</v>
      </c>
      <c r="L24" s="10">
        <v>33.876879699248121</v>
      </c>
      <c r="M24" s="10">
        <v>3.6086386015214904</v>
      </c>
      <c r="N24" s="7">
        <v>300</v>
      </c>
      <c r="O24" s="7">
        <v>150</v>
      </c>
      <c r="P24" s="15">
        <v>2</v>
      </c>
      <c r="Q24" s="7">
        <v>29.5</v>
      </c>
      <c r="R24" s="9">
        <v>241</v>
      </c>
      <c r="S24" s="7">
        <v>250</v>
      </c>
      <c r="T24" s="9">
        <v>250</v>
      </c>
      <c r="U24" s="7">
        <v>250</v>
      </c>
      <c r="V24" s="15">
        <v>1</v>
      </c>
      <c r="W24" s="10">
        <v>1.6666666666666667</v>
      </c>
      <c r="X24" s="9">
        <v>250</v>
      </c>
      <c r="Y24" s="7">
        <v>62500</v>
      </c>
      <c r="Z24" s="21">
        <v>0.4</v>
      </c>
      <c r="AA24" s="6">
        <v>6.5</v>
      </c>
      <c r="AB24" s="10">
        <v>33.183072403542191</v>
      </c>
      <c r="AC24" s="14">
        <v>50</v>
      </c>
      <c r="AD24" s="9">
        <v>385</v>
      </c>
      <c r="AE24" s="22">
        <v>3.9554222305022285E-3</v>
      </c>
      <c r="AF24" s="10">
        <v>241</v>
      </c>
      <c r="AG24" s="15">
        <f>IF(C24="Exterior",$AT$1,$AU$1)</f>
        <v>1</v>
      </c>
      <c r="AH24" s="15">
        <f t="shared" si="0"/>
        <v>0</v>
      </c>
      <c r="AI24" s="15">
        <f t="shared" si="1"/>
        <v>1</v>
      </c>
      <c r="AJ24" s="15">
        <f t="shared" si="2"/>
        <v>2.1</v>
      </c>
      <c r="AK24" s="24">
        <v>8.1308989547038326</v>
      </c>
      <c r="AL24" s="31"/>
      <c r="AM24" s="24">
        <f>+AG24*(1+0.3*Z24)*M24</f>
        <v>4.04167523370407</v>
      </c>
      <c r="AN24" s="24">
        <f>+G24*M24/P24</f>
        <v>11.103503389296893</v>
      </c>
      <c r="AO24" s="24">
        <f>+AG24*AD24*AE24</f>
        <v>1.522837558743358</v>
      </c>
      <c r="AP24" s="3">
        <f>AG24*$AT$2*(1+0.3*Z24)*M24+$AU$2*G24*M24/P24+AG24*$AV$2*AD24*AE24</f>
        <v>7.9317297492976779</v>
      </c>
      <c r="AQ24" s="28">
        <f t="shared" si="3"/>
        <v>2.4495348732741618E-2</v>
      </c>
      <c r="AY24" s="1" t="s">
        <v>219</v>
      </c>
      <c r="AZ24" s="1">
        <f>+AG24*(1.366*M24+50.593*E24+0.005*F24+0.018*O24-0.011*U24-0.024*N24+0.022*S24+3.88*Z24+0.001*AD24)</f>
        <v>7.6667218681398932</v>
      </c>
      <c r="BA24" s="28">
        <f t="shared" si="4"/>
        <v>5.7088040221605116E-2</v>
      </c>
    </row>
    <row r="25" spans="1:53" x14ac:dyDescent="0.2">
      <c r="A25" s="5" t="s">
        <v>23</v>
      </c>
      <c r="B25" s="7" t="s">
        <v>136</v>
      </c>
      <c r="C25" s="15" t="s">
        <v>218</v>
      </c>
      <c r="D25" s="7" t="s">
        <v>219</v>
      </c>
      <c r="E25" s="21">
        <v>0.02</v>
      </c>
      <c r="F25" s="9">
        <v>307.69230769230768</v>
      </c>
      <c r="G25" s="10">
        <v>6.1538461538461533</v>
      </c>
      <c r="H25" s="10">
        <v>1600</v>
      </c>
      <c r="I25" s="6">
        <v>3.2233056223731986</v>
      </c>
      <c r="J25" s="6">
        <v>3.6146297482980576</v>
      </c>
      <c r="K25" s="6">
        <v>1.1214045988095729</v>
      </c>
      <c r="L25" s="10">
        <v>33.876879699248121</v>
      </c>
      <c r="M25" s="10">
        <v>3.6086386015214904</v>
      </c>
      <c r="N25" s="7">
        <v>300</v>
      </c>
      <c r="O25" s="7">
        <v>150</v>
      </c>
      <c r="P25" s="15">
        <v>2</v>
      </c>
      <c r="Q25" s="7">
        <v>29.5</v>
      </c>
      <c r="R25" s="9">
        <v>241</v>
      </c>
      <c r="S25" s="7">
        <v>250</v>
      </c>
      <c r="T25" s="9">
        <v>250</v>
      </c>
      <c r="U25" s="7">
        <v>250</v>
      </c>
      <c r="V25" s="15">
        <v>1</v>
      </c>
      <c r="W25" s="10">
        <v>1.6666666666666667</v>
      </c>
      <c r="X25" s="9">
        <v>250</v>
      </c>
      <c r="Y25" s="7">
        <v>62500</v>
      </c>
      <c r="Z25" s="21">
        <v>0.4</v>
      </c>
      <c r="AA25" s="6">
        <v>6.5</v>
      </c>
      <c r="AB25" s="10">
        <v>33.183072403542191</v>
      </c>
      <c r="AC25" s="14">
        <v>50</v>
      </c>
      <c r="AD25" s="9">
        <v>385</v>
      </c>
      <c r="AE25" s="22">
        <v>3.9554222305022285E-3</v>
      </c>
      <c r="AF25" s="10">
        <v>241</v>
      </c>
      <c r="AG25" s="15">
        <f>IF(C25="Exterior",$AT$1,$AU$1)</f>
        <v>1</v>
      </c>
      <c r="AH25" s="15">
        <f t="shared" si="0"/>
        <v>0</v>
      </c>
      <c r="AI25" s="15">
        <f t="shared" si="1"/>
        <v>1</v>
      </c>
      <c r="AJ25" s="15">
        <f t="shared" si="2"/>
        <v>2.1</v>
      </c>
      <c r="AK25" s="24">
        <v>8.7237770034843205</v>
      </c>
      <c r="AL25" s="31"/>
      <c r="AM25" s="24">
        <f>+AG25*(1+0.3*Z25)*M25</f>
        <v>4.04167523370407</v>
      </c>
      <c r="AN25" s="24">
        <f>+G25*M25/P25</f>
        <v>11.103503389296893</v>
      </c>
      <c r="AO25" s="24">
        <f>+AG25*AD25*AE25</f>
        <v>1.522837558743358</v>
      </c>
      <c r="AP25" s="3">
        <f>AG25*$AT$2*(1+0.3*Z25)*M25+$AU$2*G25*M25/P25+AG25*$AV$2*AD25*AE25</f>
        <v>7.9317297492976779</v>
      </c>
      <c r="AQ25" s="28">
        <f t="shared" si="3"/>
        <v>9.0791781343137826E-2</v>
      </c>
      <c r="AY25" s="1" t="s">
        <v>219</v>
      </c>
      <c r="AZ25" s="1">
        <f>+AG25*(1.366*M25+50.593*E25+0.005*F25+0.018*O25-0.011*U25-0.024*N25+0.022*S25+3.88*Z25+0.001*AD25)</f>
        <v>7.6667218681398932</v>
      </c>
      <c r="BA25" s="28">
        <f t="shared" si="4"/>
        <v>0.12116943554635042</v>
      </c>
    </row>
    <row r="26" spans="1:53" x14ac:dyDescent="0.2">
      <c r="A26" s="5" t="s">
        <v>24</v>
      </c>
      <c r="B26" s="7" t="s">
        <v>137</v>
      </c>
      <c r="C26" s="15" t="s">
        <v>218</v>
      </c>
      <c r="D26" s="7" t="s">
        <v>219</v>
      </c>
      <c r="E26" s="21">
        <v>0.02</v>
      </c>
      <c r="F26" s="9">
        <v>307.69230769230768</v>
      </c>
      <c r="G26" s="10">
        <v>6.1538461538461533</v>
      </c>
      <c r="H26" s="10">
        <v>1600</v>
      </c>
      <c r="I26" s="6">
        <v>3.2233056223731986</v>
      </c>
      <c r="J26" s="6">
        <v>3.6146297482980576</v>
      </c>
      <c r="K26" s="6">
        <v>1.1214045988095729</v>
      </c>
      <c r="L26" s="10">
        <v>33.876879699248121</v>
      </c>
      <c r="M26" s="10">
        <v>3.6086386015214904</v>
      </c>
      <c r="N26" s="7">
        <v>300</v>
      </c>
      <c r="O26" s="7">
        <v>150</v>
      </c>
      <c r="P26" s="15">
        <v>2</v>
      </c>
      <c r="Q26" s="7">
        <v>29.5</v>
      </c>
      <c r="R26" s="9">
        <v>241</v>
      </c>
      <c r="S26" s="7">
        <v>250</v>
      </c>
      <c r="T26" s="9">
        <v>250</v>
      </c>
      <c r="U26" s="7">
        <v>250</v>
      </c>
      <c r="V26" s="15">
        <v>1</v>
      </c>
      <c r="W26" s="10">
        <v>1.6666666666666667</v>
      </c>
      <c r="X26" s="9">
        <v>250</v>
      </c>
      <c r="Y26" s="7">
        <v>62500</v>
      </c>
      <c r="Z26" s="21">
        <v>0.4</v>
      </c>
      <c r="AA26" s="6">
        <v>6.5</v>
      </c>
      <c r="AB26" s="10">
        <v>33.183072403542191</v>
      </c>
      <c r="AC26" s="14">
        <v>50</v>
      </c>
      <c r="AD26" s="9">
        <v>385</v>
      </c>
      <c r="AE26" s="22">
        <v>3.9554222305022285E-3</v>
      </c>
      <c r="AF26" s="10">
        <v>241</v>
      </c>
      <c r="AG26" s="15">
        <f>IF(C26="Exterior",$AT$1,$AU$1)</f>
        <v>1</v>
      </c>
      <c r="AH26" s="15">
        <f t="shared" si="0"/>
        <v>0</v>
      </c>
      <c r="AI26" s="15">
        <f t="shared" si="1"/>
        <v>1</v>
      </c>
      <c r="AJ26" s="15">
        <f t="shared" si="2"/>
        <v>2.1</v>
      </c>
      <c r="AK26" s="24">
        <v>9.1218522648083624</v>
      </c>
      <c r="AL26" s="31"/>
      <c r="AM26" s="24">
        <f>+AG26*(1+0.3*Z26)*M26</f>
        <v>4.04167523370407</v>
      </c>
      <c r="AN26" s="24">
        <f>+G26*M26/P26</f>
        <v>11.103503389296893</v>
      </c>
      <c r="AO26" s="24">
        <f>+AG26*AD26*AE26</f>
        <v>1.522837558743358</v>
      </c>
      <c r="AP26" s="3">
        <f>AG26*$AT$2*(1+0.3*Z26)*M26+$AU$2*G26*M26/P26+AG26*$AV$2*AD26*AE26</f>
        <v>7.9317297492976779</v>
      </c>
      <c r="AQ26" s="28">
        <f t="shared" si="3"/>
        <v>0.13046939162807053</v>
      </c>
      <c r="AY26" s="1" t="s">
        <v>219</v>
      </c>
      <c r="AZ26" s="1">
        <f>+AG26*(1.366*M26+50.593*E26+0.005*F26+0.018*O26-0.011*U26-0.024*N26+0.022*S26+3.88*Z26+0.001*AD26)</f>
        <v>7.6667218681398932</v>
      </c>
      <c r="BA26" s="28">
        <f t="shared" si="4"/>
        <v>0.1595213728994809</v>
      </c>
    </row>
    <row r="27" spans="1:53" x14ac:dyDescent="0.2">
      <c r="A27" s="5" t="s">
        <v>25</v>
      </c>
      <c r="B27" s="7" t="s">
        <v>138</v>
      </c>
      <c r="C27" s="15" t="s">
        <v>218</v>
      </c>
      <c r="D27" s="7" t="s">
        <v>219</v>
      </c>
      <c r="E27" s="21">
        <v>0.02</v>
      </c>
      <c r="F27" s="9">
        <v>307.69230769230768</v>
      </c>
      <c r="G27" s="10">
        <v>6.1538461538461533</v>
      </c>
      <c r="H27" s="10">
        <v>1600</v>
      </c>
      <c r="I27" s="6">
        <v>3.2233056223731986</v>
      </c>
      <c r="J27" s="6">
        <v>3.6146297482980576</v>
      </c>
      <c r="K27" s="6">
        <v>1.1214045988095729</v>
      </c>
      <c r="L27" s="10">
        <v>33.876879699248121</v>
      </c>
      <c r="M27" s="10">
        <v>3.6086386015214904</v>
      </c>
      <c r="N27" s="7">
        <v>300</v>
      </c>
      <c r="O27" s="7">
        <v>150</v>
      </c>
      <c r="P27" s="15">
        <v>2</v>
      </c>
      <c r="Q27" s="7">
        <v>29.5</v>
      </c>
      <c r="R27" s="9">
        <v>241</v>
      </c>
      <c r="S27" s="7">
        <v>250</v>
      </c>
      <c r="T27" s="9">
        <v>250</v>
      </c>
      <c r="U27" s="7">
        <v>250</v>
      </c>
      <c r="V27" s="15">
        <v>1</v>
      </c>
      <c r="W27" s="10">
        <v>1.6666666666666667</v>
      </c>
      <c r="X27" s="9">
        <v>250</v>
      </c>
      <c r="Y27" s="7">
        <v>62500</v>
      </c>
      <c r="Z27" s="21">
        <v>0.4</v>
      </c>
      <c r="AA27" s="6">
        <v>6.5</v>
      </c>
      <c r="AB27" s="10">
        <v>33.183072403542191</v>
      </c>
      <c r="AC27" s="14">
        <v>50</v>
      </c>
      <c r="AD27" s="9">
        <v>385</v>
      </c>
      <c r="AE27" s="22">
        <v>3.9554222305022285E-3</v>
      </c>
      <c r="AF27" s="10">
        <v>241</v>
      </c>
      <c r="AG27" s="15">
        <f>IF(C27="Exterior",$AT$1,$AU$1)</f>
        <v>1</v>
      </c>
      <c r="AH27" s="15">
        <f t="shared" si="0"/>
        <v>0</v>
      </c>
      <c r="AI27" s="15">
        <f t="shared" si="1"/>
        <v>1</v>
      </c>
      <c r="AJ27" s="15">
        <f t="shared" si="2"/>
        <v>2.1</v>
      </c>
      <c r="AK27" s="24">
        <v>9.6977909407665503</v>
      </c>
      <c r="AL27" s="31"/>
      <c r="AM27" s="24">
        <f>+AG27*(1+0.3*Z27)*M27</f>
        <v>4.04167523370407</v>
      </c>
      <c r="AN27" s="24">
        <f>+G27*M27/P27</f>
        <v>11.103503389296893</v>
      </c>
      <c r="AO27" s="24">
        <f>+AG27*AD27*AE27</f>
        <v>1.522837558743358</v>
      </c>
      <c r="AP27" s="3">
        <f>AG27*$AT$2*(1+0.3*Z27)*M27+$AU$2*G27*M27/P27+AG27*$AV$2*AD27*AE27</f>
        <v>7.9317297492976779</v>
      </c>
      <c r="AQ27" s="28">
        <f t="shared" si="3"/>
        <v>0.18210963736544275</v>
      </c>
      <c r="AY27" s="1" t="s">
        <v>219</v>
      </c>
      <c r="AZ27" s="1">
        <f>+AG27*(1.366*M27+50.593*E27+0.005*F27+0.018*O27-0.011*U27-0.024*N27+0.022*S27+3.88*Z27+0.001*AD27)</f>
        <v>7.6667218681398932</v>
      </c>
      <c r="BA27" s="28">
        <f t="shared" si="4"/>
        <v>0.20943626079715363</v>
      </c>
    </row>
    <row r="28" spans="1:53" x14ac:dyDescent="0.2">
      <c r="A28" s="5" t="s">
        <v>26</v>
      </c>
      <c r="B28" s="7" t="s">
        <v>139</v>
      </c>
      <c r="C28" s="15" t="s">
        <v>217</v>
      </c>
      <c r="D28" s="7" t="s">
        <v>258</v>
      </c>
      <c r="E28" s="21">
        <v>1.4999999999999999E-2</v>
      </c>
      <c r="F28" s="9">
        <v>55.143333333333338</v>
      </c>
      <c r="G28" s="10">
        <v>0.82715000000000005</v>
      </c>
      <c r="H28" s="10">
        <v>1100</v>
      </c>
      <c r="I28" s="6">
        <v>4.7517575695735994</v>
      </c>
      <c r="J28" s="6">
        <v>5.0463418875453119</v>
      </c>
      <c r="K28" s="6">
        <v>1.0619948121633964</v>
      </c>
      <c r="L28" s="10">
        <v>72</v>
      </c>
      <c r="M28" s="10">
        <v>5.2608744520279132</v>
      </c>
      <c r="N28" s="7">
        <v>400</v>
      </c>
      <c r="O28" s="7">
        <v>300</v>
      </c>
      <c r="P28" s="15">
        <v>1.3333333333333333</v>
      </c>
      <c r="Q28" s="7">
        <v>40</v>
      </c>
      <c r="R28" s="9">
        <v>320</v>
      </c>
      <c r="S28" s="7">
        <v>300</v>
      </c>
      <c r="T28" s="9">
        <v>300</v>
      </c>
      <c r="U28" s="7">
        <v>300</v>
      </c>
      <c r="V28" s="15">
        <v>1</v>
      </c>
      <c r="W28" s="10">
        <v>1</v>
      </c>
      <c r="X28" s="9">
        <v>300</v>
      </c>
      <c r="Y28" s="7">
        <v>90000</v>
      </c>
      <c r="Z28" s="21">
        <v>3.7037037037037035E-2</v>
      </c>
      <c r="AA28" s="6">
        <v>0</v>
      </c>
      <c r="AB28" s="10">
        <v>0</v>
      </c>
      <c r="AC28" s="9">
        <v>1000000000000</v>
      </c>
      <c r="AD28" s="9">
        <v>0</v>
      </c>
      <c r="AE28" s="22">
        <v>0</v>
      </c>
      <c r="AF28" s="10">
        <v>320</v>
      </c>
      <c r="AG28" s="15">
        <f>IF(C28="Exterior",$AT$1,$AU$1)</f>
        <v>0.9</v>
      </c>
      <c r="AH28" s="15">
        <f t="shared" si="0"/>
        <v>0.25</v>
      </c>
      <c r="AI28" s="15">
        <f t="shared" si="1"/>
        <v>0.75</v>
      </c>
      <c r="AJ28" s="15">
        <f t="shared" si="2"/>
        <v>1.5</v>
      </c>
      <c r="AK28" s="24">
        <v>6.9462828947368402</v>
      </c>
      <c r="AL28" s="31"/>
      <c r="AM28" s="24">
        <f>+AG28*(1+0.3*Z28)*M28</f>
        <v>4.7873957513454011</v>
      </c>
      <c r="AN28" s="24">
        <f>+G28*M28/P28</f>
        <v>3.2636492272461664</v>
      </c>
      <c r="AO28" s="24">
        <f>+AG28*AD28*AE28</f>
        <v>0</v>
      </c>
      <c r="AP28" s="3">
        <f>AG28*$AT$2*(1+0.3*Z28)*M28+$AU$2*G28*M28/P28+AG28*$AV$2*AD28*AE28</f>
        <v>6.8763443221982543</v>
      </c>
      <c r="AQ28" s="28">
        <f t="shared" si="3"/>
        <v>1.006848894558815E-2</v>
      </c>
      <c r="AY28" s="1" t="s">
        <v>258</v>
      </c>
      <c r="AZ28" s="1">
        <f>+AG28*(1.366*M28+50.593*E28+0.005*F28+0.018*O28-0.011*U28-0.024*N28+0.022*S28+3.88*Z28+0.001*AD28)</f>
        <v>6.7182028846564492</v>
      </c>
      <c r="BA28" s="28">
        <f t="shared" si="4"/>
        <v>3.2834828862672145E-2</v>
      </c>
    </row>
    <row r="29" spans="1:53" x14ac:dyDescent="0.2">
      <c r="A29" s="5" t="s">
        <v>27</v>
      </c>
      <c r="B29" s="7" t="s">
        <v>140</v>
      </c>
      <c r="C29" s="15" t="s">
        <v>217</v>
      </c>
      <c r="D29" s="7" t="s">
        <v>221</v>
      </c>
      <c r="E29" s="21">
        <v>0.02</v>
      </c>
      <c r="F29" s="9">
        <v>58.333333333333336</v>
      </c>
      <c r="G29" s="10">
        <v>1.1666666666666667</v>
      </c>
      <c r="H29" s="10">
        <v>1100</v>
      </c>
      <c r="I29" s="6">
        <v>3.2987510033950729</v>
      </c>
      <c r="J29" s="6">
        <v>3.5782268582174344</v>
      </c>
      <c r="K29" s="6">
        <v>1.084721718776205</v>
      </c>
      <c r="L29" s="10">
        <v>35</v>
      </c>
      <c r="M29" s="10">
        <v>3.6679694655217618</v>
      </c>
      <c r="N29" s="7">
        <v>150</v>
      </c>
      <c r="O29" s="7">
        <v>130</v>
      </c>
      <c r="P29" s="15">
        <v>1.1538461538461537</v>
      </c>
      <c r="Q29" s="7">
        <v>26</v>
      </c>
      <c r="R29" s="9">
        <v>98</v>
      </c>
      <c r="S29" s="7">
        <v>150</v>
      </c>
      <c r="T29" s="9">
        <v>150</v>
      </c>
      <c r="U29" s="7">
        <v>150</v>
      </c>
      <c r="V29" s="15">
        <v>1</v>
      </c>
      <c r="W29" s="10">
        <v>1.1538461538461537</v>
      </c>
      <c r="X29" s="9">
        <v>150</v>
      </c>
      <c r="Y29" s="7">
        <v>22500</v>
      </c>
      <c r="Z29" s="21">
        <v>0</v>
      </c>
      <c r="AA29" s="6">
        <v>6</v>
      </c>
      <c r="AB29" s="10">
        <v>28.274333882308138</v>
      </c>
      <c r="AC29" s="14">
        <v>49</v>
      </c>
      <c r="AD29" s="9">
        <v>420</v>
      </c>
      <c r="AE29" s="22">
        <v>1.8430676901060121E-3</v>
      </c>
      <c r="AF29" s="10">
        <v>98</v>
      </c>
      <c r="AG29" s="15">
        <f>IF(C29="Exterior",$AT$1,$AU$1)</f>
        <v>0.9</v>
      </c>
      <c r="AH29" s="15">
        <f t="shared" si="0"/>
        <v>0.25</v>
      </c>
      <c r="AI29" s="15">
        <f t="shared" si="1"/>
        <v>0.75</v>
      </c>
      <c r="AJ29" s="15">
        <f t="shared" si="2"/>
        <v>1.5</v>
      </c>
      <c r="AK29" s="24">
        <v>5.6801738473167038</v>
      </c>
      <c r="AL29" s="31"/>
      <c r="AM29" s="24">
        <f>+AG29*(1+0.3*Z29)*M29</f>
        <v>3.3011725189695857</v>
      </c>
      <c r="AN29" s="24">
        <f>+G29*M29/P29</f>
        <v>3.7087246818053377</v>
      </c>
      <c r="AO29" s="24">
        <f>+AG29*AD29*AE29</f>
        <v>0.69667958686007259</v>
      </c>
      <c r="AP29" s="3">
        <f>AG29*$AT$2*(1+0.3*Z29)*M29+$AU$2*G29*M29/P29+AG29*$AV$2*AD29*AE29</f>
        <v>5.2422730870795515</v>
      </c>
      <c r="AQ29" s="28">
        <f t="shared" si="3"/>
        <v>7.7092844692423501E-2</v>
      </c>
      <c r="AY29" s="1" t="s">
        <v>221</v>
      </c>
      <c r="AZ29" s="1">
        <f>+AG29*(1.366*M29+50.593*E29+0.005*F29+0.018*O29-0.011*U29-0.024*N29+0.022*S29+3.88*Z29+0.001*AD29)</f>
        <v>6.4115756609124537</v>
      </c>
      <c r="BA29" s="28">
        <f t="shared" si="4"/>
        <v>0.12876398385962459</v>
      </c>
    </row>
    <row r="30" spans="1:53" x14ac:dyDescent="0.2">
      <c r="A30" s="5" t="s">
        <v>28</v>
      </c>
      <c r="B30" s="7" t="s">
        <v>141</v>
      </c>
      <c r="C30" s="15" t="s">
        <v>217</v>
      </c>
      <c r="D30" s="7" t="s">
        <v>258</v>
      </c>
      <c r="E30" s="21">
        <v>3.5000000000000003E-2</v>
      </c>
      <c r="F30" s="9">
        <v>40.515629300156824</v>
      </c>
      <c r="G30" s="10">
        <v>1.4180470255054889</v>
      </c>
      <c r="H30" s="10">
        <v>1100</v>
      </c>
      <c r="I30" s="6">
        <v>3.4971988791031032</v>
      </c>
      <c r="J30" s="6">
        <v>3.9809536498240856</v>
      </c>
      <c r="K30" s="6">
        <v>1.1383263541606323</v>
      </c>
      <c r="L30" s="10">
        <v>39</v>
      </c>
      <c r="M30" s="10">
        <v>3.8718987590070069</v>
      </c>
      <c r="N30" s="7">
        <v>150</v>
      </c>
      <c r="O30" s="7">
        <v>130</v>
      </c>
      <c r="P30" s="15">
        <v>1.1538461538461537</v>
      </c>
      <c r="Q30" s="7">
        <v>26</v>
      </c>
      <c r="R30" s="9">
        <v>98</v>
      </c>
      <c r="S30" s="7">
        <v>150</v>
      </c>
      <c r="T30" s="9">
        <v>150</v>
      </c>
      <c r="U30" s="7">
        <v>150</v>
      </c>
      <c r="V30" s="15">
        <v>1</v>
      </c>
      <c r="W30" s="10">
        <v>1.1538461538461537</v>
      </c>
      <c r="X30" s="9">
        <v>150</v>
      </c>
      <c r="Y30" s="7">
        <v>22500</v>
      </c>
      <c r="Z30" s="21">
        <v>0</v>
      </c>
      <c r="AA30" s="6">
        <v>6</v>
      </c>
      <c r="AB30" s="10">
        <v>28.274333882308138</v>
      </c>
      <c r="AC30" s="14">
        <v>49</v>
      </c>
      <c r="AD30" s="9">
        <v>420</v>
      </c>
      <c r="AE30" s="22">
        <v>1.8430676901060121E-3</v>
      </c>
      <c r="AF30" s="10">
        <v>98</v>
      </c>
      <c r="AG30" s="15">
        <f>IF(C30="Exterior",$AT$1,$AU$1)</f>
        <v>0.9</v>
      </c>
      <c r="AH30" s="15">
        <f t="shared" si="0"/>
        <v>0.25</v>
      </c>
      <c r="AI30" s="15">
        <f t="shared" si="1"/>
        <v>0.75</v>
      </c>
      <c r="AJ30" s="15">
        <f t="shared" si="2"/>
        <v>1.5</v>
      </c>
      <c r="AK30" s="24">
        <v>6.6983182161753581</v>
      </c>
      <c r="AL30" s="31"/>
      <c r="AM30" s="24">
        <f>+AG30*(1+0.3*Z30)*M30</f>
        <v>3.4847088831063062</v>
      </c>
      <c r="AN30" s="24">
        <f>+G30*M30/P30</f>
        <v>4.7584632491658434</v>
      </c>
      <c r="AO30" s="24">
        <f>+AG30*AD30*AE30</f>
        <v>0.69667958686007259</v>
      </c>
      <c r="AP30" s="3">
        <f>AG30*$AT$2*(1+0.3*Z30)*M30+$AU$2*G30*M30/P30+AG30*$AV$2*AD30*AE30</f>
        <v>5.690818073929389</v>
      </c>
      <c r="AQ30" s="28">
        <f t="shared" si="3"/>
        <v>0.15041091057946734</v>
      </c>
      <c r="AY30" s="1" t="s">
        <v>258</v>
      </c>
      <c r="AZ30" s="1">
        <f>+AG30*(1.366*M30+50.593*E30+0.005*F30+0.018*O30-0.011*U30-0.024*N30+0.022*S30+3.88*Z30+0.001*AD30)</f>
        <v>7.2651121661739211</v>
      </c>
      <c r="BA30" s="28">
        <f t="shared" si="4"/>
        <v>8.4617351954084097E-2</v>
      </c>
    </row>
    <row r="31" spans="1:53" x14ac:dyDescent="0.2">
      <c r="A31" s="5" t="s">
        <v>29</v>
      </c>
      <c r="B31" s="7" t="s">
        <v>142</v>
      </c>
      <c r="C31" s="15" t="s">
        <v>217</v>
      </c>
      <c r="D31" s="7" t="s">
        <v>258</v>
      </c>
      <c r="E31" s="21">
        <v>3.5000000000000003E-2</v>
      </c>
      <c r="F31" s="9">
        <v>40.534676919204443</v>
      </c>
      <c r="G31" s="10">
        <v>1.4187136921721557</v>
      </c>
      <c r="H31" s="10">
        <v>1100</v>
      </c>
      <c r="I31" s="6">
        <v>3.2169550820612964</v>
      </c>
      <c r="J31" s="6">
        <v>3.6620049920700386</v>
      </c>
      <c r="K31" s="6">
        <v>1.1383450805671715</v>
      </c>
      <c r="L31" s="10">
        <v>33</v>
      </c>
      <c r="M31" s="10">
        <v>3.5616288408535777</v>
      </c>
      <c r="N31" s="7">
        <v>150</v>
      </c>
      <c r="O31" s="7">
        <v>130</v>
      </c>
      <c r="P31" s="15">
        <v>1.1538461538461537</v>
      </c>
      <c r="Q31" s="7">
        <v>26</v>
      </c>
      <c r="R31" s="9">
        <v>98</v>
      </c>
      <c r="S31" s="7">
        <v>150</v>
      </c>
      <c r="T31" s="9">
        <v>150</v>
      </c>
      <c r="U31" s="7">
        <v>150</v>
      </c>
      <c r="V31" s="15">
        <v>1</v>
      </c>
      <c r="W31" s="10">
        <v>1.1538461538461537</v>
      </c>
      <c r="X31" s="9">
        <v>150</v>
      </c>
      <c r="Y31" s="7">
        <v>22500</v>
      </c>
      <c r="Z31" s="21">
        <v>0</v>
      </c>
      <c r="AA31" s="6">
        <v>6</v>
      </c>
      <c r="AB31" s="10">
        <v>28.274333882308138</v>
      </c>
      <c r="AC31" s="14">
        <v>49</v>
      </c>
      <c r="AD31" s="9">
        <v>420</v>
      </c>
      <c r="AE31" s="22">
        <v>1.8430676901060121E-3</v>
      </c>
      <c r="AF31" s="10">
        <v>98</v>
      </c>
      <c r="AG31" s="15">
        <f>IF(C31="Exterior",$AT$1,$AU$1)</f>
        <v>0.9</v>
      </c>
      <c r="AH31" s="15">
        <f t="shared" si="0"/>
        <v>0.25</v>
      </c>
      <c r="AI31" s="15">
        <f t="shared" si="1"/>
        <v>0.75</v>
      </c>
      <c r="AJ31" s="15">
        <f t="shared" si="2"/>
        <v>1.5</v>
      </c>
      <c r="AK31" s="24">
        <v>5.8945200302343155</v>
      </c>
      <c r="AL31" s="31"/>
      <c r="AM31" s="24">
        <f>+AG31*(1+0.3*Z31)*M31</f>
        <v>3.20546595676822</v>
      </c>
      <c r="AN31" s="24">
        <f>+G31*M31/P31</f>
        <v>4.3792073892269867</v>
      </c>
      <c r="AO31" s="24">
        <f>+AG31*AD31*AE31</f>
        <v>0.69667958686007259</v>
      </c>
      <c r="AP31" s="3">
        <f>AG31*$AT$2*(1+0.3*Z31)*M31+$AU$2*G31*M31/P31+AG31*$AV$2*AD31*AE31</f>
        <v>5.2519510977021051</v>
      </c>
      <c r="AQ31" s="28">
        <f t="shared" si="3"/>
        <v>0.10901123912317376</v>
      </c>
      <c r="AY31" s="1" t="s">
        <v>258</v>
      </c>
      <c r="AZ31" s="1">
        <f>+AG31*(1.366*M31+50.593*E31+0.005*F31+0.018*O31-0.011*U31-0.024*N31+0.022*S31+3.88*Z31+0.001*AD31)</f>
        <v>6.8837520430818069</v>
      </c>
      <c r="BA31" s="28">
        <f t="shared" si="4"/>
        <v>0.1678223176396888</v>
      </c>
    </row>
    <row r="32" spans="1:53" x14ac:dyDescent="0.2">
      <c r="A32" s="5" t="s">
        <v>30</v>
      </c>
      <c r="B32" s="7" t="s">
        <v>143</v>
      </c>
      <c r="C32" s="15" t="s">
        <v>218</v>
      </c>
      <c r="D32" s="7" t="s">
        <v>219</v>
      </c>
      <c r="E32" s="21">
        <v>0.02</v>
      </c>
      <c r="F32" s="9">
        <v>307.69230769230768</v>
      </c>
      <c r="G32" s="10">
        <v>6.1538461538461533</v>
      </c>
      <c r="H32" s="10">
        <v>1600</v>
      </c>
      <c r="I32" s="6">
        <v>3.5165195380572625</v>
      </c>
      <c r="J32" s="6">
        <v>3.9434411817811288</v>
      </c>
      <c r="K32" s="6">
        <v>1.1214045988095729</v>
      </c>
      <c r="L32" s="10">
        <v>45.28</v>
      </c>
      <c r="M32" s="10">
        <v>4.1720057526326588</v>
      </c>
      <c r="N32" s="7">
        <v>300</v>
      </c>
      <c r="O32" s="7">
        <v>150</v>
      </c>
      <c r="P32" s="15">
        <v>2</v>
      </c>
      <c r="Q32" s="7">
        <v>24</v>
      </c>
      <c r="R32" s="9">
        <v>252</v>
      </c>
      <c r="S32" s="7">
        <v>250</v>
      </c>
      <c r="T32" s="9">
        <v>250</v>
      </c>
      <c r="U32" s="7">
        <v>250</v>
      </c>
      <c r="V32" s="15">
        <v>1</v>
      </c>
      <c r="W32" s="10">
        <v>1.6666666666666667</v>
      </c>
      <c r="X32" s="9">
        <v>250</v>
      </c>
      <c r="Y32" s="7">
        <v>62500</v>
      </c>
      <c r="Z32" s="21">
        <v>0.19</v>
      </c>
      <c r="AA32" s="6">
        <v>6</v>
      </c>
      <c r="AB32" s="10">
        <v>28.274333882308138</v>
      </c>
      <c r="AC32" s="14">
        <v>126</v>
      </c>
      <c r="AD32" s="9">
        <v>273</v>
      </c>
      <c r="AE32" s="22">
        <v>6.7556808422794914E-4</v>
      </c>
      <c r="AF32" s="10">
        <v>252</v>
      </c>
      <c r="AG32" s="15">
        <f>IF(C32="Exterior",$AT$1,$AU$1)</f>
        <v>1</v>
      </c>
      <c r="AH32" s="15">
        <f t="shared" si="0"/>
        <v>0</v>
      </c>
      <c r="AI32" s="15">
        <f t="shared" si="1"/>
        <v>1</v>
      </c>
      <c r="AJ32" s="15">
        <f t="shared" si="2"/>
        <v>2.1</v>
      </c>
      <c r="AK32" s="24">
        <v>7.9767919496855333</v>
      </c>
      <c r="AL32" s="31"/>
      <c r="AM32" s="24">
        <f>+AG32*(1+0.3*Z32)*M32</f>
        <v>4.4098100805327203</v>
      </c>
      <c r="AN32" s="24">
        <f>+G32*M32/P32</f>
        <v>12.836940777331257</v>
      </c>
      <c r="AO32" s="24">
        <f>+AG32*AD32*AE32</f>
        <v>0.18443008699423011</v>
      </c>
      <c r="AP32" s="3">
        <f>AG32*$AT$2*(1+0.3*Z32)*M32+$AU$2*G32*M32/P32+AG32*$AV$2*AD32*AE32</f>
        <v>8.3554702862570576</v>
      </c>
      <c r="AQ32" s="28">
        <f t="shared" si="3"/>
        <v>4.747251012187334E-2</v>
      </c>
      <c r="AY32" s="1" t="s">
        <v>219</v>
      </c>
      <c r="AZ32" s="1">
        <f>+AG32*(1.366*M32+50.593*E32+0.005*F32+0.018*O32-0.011*U32-0.024*N32+0.022*S32+3.88*Z32+0.001*AD32)</f>
        <v>7.5094813965577485</v>
      </c>
      <c r="BA32" s="28">
        <f t="shared" si="4"/>
        <v>5.8583771029180151E-2</v>
      </c>
    </row>
    <row r="33" spans="1:53" x14ac:dyDescent="0.2">
      <c r="A33" s="5" t="s">
        <v>31</v>
      </c>
      <c r="B33" s="7" t="s">
        <v>144</v>
      </c>
      <c r="C33" s="15" t="s">
        <v>218</v>
      </c>
      <c r="D33" s="7" t="s">
        <v>219</v>
      </c>
      <c r="E33" s="21">
        <v>0.02</v>
      </c>
      <c r="F33" s="9">
        <v>307.69230769230768</v>
      </c>
      <c r="G33" s="10">
        <v>6.1538461538461533</v>
      </c>
      <c r="H33" s="10">
        <v>1600</v>
      </c>
      <c r="I33" s="6">
        <v>3.5165195380572625</v>
      </c>
      <c r="J33" s="6">
        <v>3.9434411817811288</v>
      </c>
      <c r="K33" s="6">
        <v>1.1214045988095729</v>
      </c>
      <c r="L33" s="10">
        <v>45.28</v>
      </c>
      <c r="M33" s="10">
        <v>4.1720057526326588</v>
      </c>
      <c r="N33" s="7">
        <v>300</v>
      </c>
      <c r="O33" s="7">
        <v>150</v>
      </c>
      <c r="P33" s="15">
        <v>2</v>
      </c>
      <c r="Q33" s="7">
        <v>24</v>
      </c>
      <c r="R33" s="9">
        <v>252</v>
      </c>
      <c r="S33" s="7">
        <v>250</v>
      </c>
      <c r="T33" s="9">
        <v>250</v>
      </c>
      <c r="U33" s="7">
        <v>250</v>
      </c>
      <c r="V33" s="15">
        <v>1</v>
      </c>
      <c r="W33" s="10">
        <v>1.6666666666666667</v>
      </c>
      <c r="X33" s="9">
        <v>250</v>
      </c>
      <c r="Y33" s="7">
        <v>62500</v>
      </c>
      <c r="Z33" s="21">
        <v>7.0000000000000007E-2</v>
      </c>
      <c r="AA33" s="6">
        <v>6</v>
      </c>
      <c r="AB33" s="10">
        <v>28.274333882308138</v>
      </c>
      <c r="AC33" s="14">
        <v>126</v>
      </c>
      <c r="AD33" s="9">
        <v>273</v>
      </c>
      <c r="AE33" s="22">
        <v>6.7556808422794914E-4</v>
      </c>
      <c r="AF33" s="10">
        <v>252</v>
      </c>
      <c r="AG33" s="15">
        <f>IF(C33="Exterior",$AT$1,$AU$1)</f>
        <v>1</v>
      </c>
      <c r="AH33" s="15">
        <f t="shared" si="0"/>
        <v>0</v>
      </c>
      <c r="AI33" s="15">
        <f t="shared" si="1"/>
        <v>1</v>
      </c>
      <c r="AJ33" s="15">
        <f t="shared" si="2"/>
        <v>2.1</v>
      </c>
      <c r="AK33" s="24">
        <v>6.3610386343216536</v>
      </c>
      <c r="AL33" s="31"/>
      <c r="AM33" s="24">
        <f>+AG33*(1+0.3*Z33)*M33</f>
        <v>4.2596178734379446</v>
      </c>
      <c r="AN33" s="24">
        <f>+G33*M33/P33</f>
        <v>12.836940777331257</v>
      </c>
      <c r="AO33" s="24">
        <f>+AG33*AD33*AE33</f>
        <v>0.18443008699423011</v>
      </c>
      <c r="AP33" s="3">
        <f>AG33*$AT$2*(1+0.3*Z33)*M33+$AU$2*G33*M33/P33+AG33*$AV$2*AD33*AE33</f>
        <v>8.1602204170338482</v>
      </c>
      <c r="AQ33" s="28">
        <f t="shared" si="3"/>
        <v>0.28284402691795013</v>
      </c>
      <c r="AY33" s="1" t="s">
        <v>219</v>
      </c>
      <c r="AZ33" s="1">
        <f>+AG33*(1.366*M33+50.593*E33+0.005*F33+0.018*O33-0.011*U33-0.024*N33+0.022*S33+3.88*Z33+0.001*AD33)</f>
        <v>7.0438813965577491</v>
      </c>
      <c r="BA33" s="28">
        <f t="shared" si="4"/>
        <v>0.10734768352950184</v>
      </c>
    </row>
    <row r="34" spans="1:53" x14ac:dyDescent="0.2">
      <c r="A34" s="5" t="s">
        <v>32</v>
      </c>
      <c r="B34" s="7" t="s">
        <v>145</v>
      </c>
      <c r="C34" s="15" t="s">
        <v>218</v>
      </c>
      <c r="D34" s="7" t="s">
        <v>219</v>
      </c>
      <c r="E34" s="21">
        <v>0.02</v>
      </c>
      <c r="F34" s="9">
        <v>307.69230769230768</v>
      </c>
      <c r="G34" s="10">
        <v>6.1538461538461533</v>
      </c>
      <c r="H34" s="10">
        <v>1600</v>
      </c>
      <c r="I34" s="6">
        <v>3.5165195380572625</v>
      </c>
      <c r="J34" s="6">
        <v>3.9434411817811288</v>
      </c>
      <c r="K34" s="6">
        <v>1.1214045988095729</v>
      </c>
      <c r="L34" s="10">
        <v>45.28</v>
      </c>
      <c r="M34" s="10">
        <v>4.1720057526326588</v>
      </c>
      <c r="N34" s="7">
        <v>300</v>
      </c>
      <c r="O34" s="7">
        <v>150</v>
      </c>
      <c r="P34" s="15">
        <v>2</v>
      </c>
      <c r="Q34" s="7">
        <v>24</v>
      </c>
      <c r="R34" s="9">
        <v>252</v>
      </c>
      <c r="S34" s="7">
        <v>250</v>
      </c>
      <c r="T34" s="9">
        <v>250</v>
      </c>
      <c r="U34" s="7">
        <v>250</v>
      </c>
      <c r="V34" s="15">
        <v>1</v>
      </c>
      <c r="W34" s="10">
        <v>1.6666666666666667</v>
      </c>
      <c r="X34" s="9">
        <v>250</v>
      </c>
      <c r="Y34" s="7">
        <v>62500</v>
      </c>
      <c r="Z34" s="21">
        <v>0.08</v>
      </c>
      <c r="AA34" s="6">
        <v>6</v>
      </c>
      <c r="AB34" s="10">
        <v>28.274333882308138</v>
      </c>
      <c r="AC34" s="14">
        <v>126</v>
      </c>
      <c r="AD34" s="9">
        <v>273</v>
      </c>
      <c r="AE34" s="22">
        <v>6.7556808422794914E-4</v>
      </c>
      <c r="AF34" s="10">
        <v>252</v>
      </c>
      <c r="AG34" s="15">
        <f>IF(C34="Exterior",$AT$1,$AU$1)</f>
        <v>1</v>
      </c>
      <c r="AH34" s="15">
        <f t="shared" si="0"/>
        <v>0</v>
      </c>
      <c r="AI34" s="15">
        <f t="shared" si="1"/>
        <v>1</v>
      </c>
      <c r="AJ34" s="15">
        <f t="shared" si="2"/>
        <v>2.1</v>
      </c>
      <c r="AK34" s="24">
        <v>7.0441696316262359</v>
      </c>
      <c r="AL34" s="31"/>
      <c r="AM34" s="24">
        <f>+AG34*(1+0.3*Z34)*M34</f>
        <v>4.2721338906958426</v>
      </c>
      <c r="AN34" s="24">
        <f>+G34*M34/P34</f>
        <v>12.836940777331257</v>
      </c>
      <c r="AO34" s="24">
        <f>+AG34*AD34*AE34</f>
        <v>0.18443008699423011</v>
      </c>
      <c r="AP34" s="3">
        <f>AG34*$AT$2*(1+0.3*Z34)*M34+$AU$2*G34*M34/P34+AG34*$AV$2*AD34*AE34</f>
        <v>8.1764912394691169</v>
      </c>
      <c r="AQ34" s="28">
        <f t="shared" si="3"/>
        <v>0.16074593132440937</v>
      </c>
      <c r="AY34" s="1" t="s">
        <v>219</v>
      </c>
      <c r="AZ34" s="1">
        <f>+AG34*(1.366*M34+50.593*E34+0.005*F34+0.018*O34-0.011*U34-0.024*N34+0.022*S34+3.88*Z34+0.001*AD34)</f>
        <v>7.0826813965577493</v>
      </c>
      <c r="BA34" s="28">
        <f t="shared" si="4"/>
        <v>5.4671830670583238E-3</v>
      </c>
    </row>
    <row r="35" spans="1:53" x14ac:dyDescent="0.2">
      <c r="A35" s="5" t="s">
        <v>33</v>
      </c>
      <c r="B35" s="7" t="s">
        <v>146</v>
      </c>
      <c r="C35" s="15" t="s">
        <v>218</v>
      </c>
      <c r="D35" s="7" t="s">
        <v>219</v>
      </c>
      <c r="E35" s="21">
        <v>0.02</v>
      </c>
      <c r="F35" s="9">
        <v>307.69230769230768</v>
      </c>
      <c r="G35" s="10">
        <v>6.1538461538461533</v>
      </c>
      <c r="H35" s="10">
        <v>1600</v>
      </c>
      <c r="I35" s="6">
        <v>3.5165195380572625</v>
      </c>
      <c r="J35" s="6">
        <v>3.9434411817811288</v>
      </c>
      <c r="K35" s="6">
        <v>1.1214045988095729</v>
      </c>
      <c r="L35" s="10">
        <v>45.28</v>
      </c>
      <c r="M35" s="10">
        <v>4.1720057526326588</v>
      </c>
      <c r="N35" s="7">
        <v>300</v>
      </c>
      <c r="O35" s="7">
        <v>150</v>
      </c>
      <c r="P35" s="15">
        <v>2</v>
      </c>
      <c r="Q35" s="7">
        <v>24</v>
      </c>
      <c r="R35" s="9">
        <v>252</v>
      </c>
      <c r="S35" s="7">
        <v>250</v>
      </c>
      <c r="T35" s="9">
        <v>250</v>
      </c>
      <c r="U35" s="7">
        <v>250</v>
      </c>
      <c r="V35" s="15">
        <v>1</v>
      </c>
      <c r="W35" s="10">
        <v>1.6666666666666667</v>
      </c>
      <c r="X35" s="9">
        <v>250</v>
      </c>
      <c r="Y35" s="7">
        <v>62500</v>
      </c>
      <c r="Z35" s="21">
        <v>0.22</v>
      </c>
      <c r="AA35" s="6">
        <v>6</v>
      </c>
      <c r="AB35" s="10">
        <v>28.274333882308138</v>
      </c>
      <c r="AC35" s="14">
        <v>126</v>
      </c>
      <c r="AD35" s="9">
        <v>273</v>
      </c>
      <c r="AE35" s="22">
        <v>6.7556808422794914E-4</v>
      </c>
      <c r="AF35" s="10">
        <v>252</v>
      </c>
      <c r="AG35" s="15">
        <f>IF(C35="Exterior",$AT$1,$AU$1)</f>
        <v>1</v>
      </c>
      <c r="AH35" s="15">
        <f t="shared" si="0"/>
        <v>0</v>
      </c>
      <c r="AI35" s="15">
        <f t="shared" si="1"/>
        <v>1</v>
      </c>
      <c r="AJ35" s="15">
        <f t="shared" si="2"/>
        <v>2.1</v>
      </c>
      <c r="AK35" s="24">
        <v>7.9807521293800541</v>
      </c>
      <c r="AL35" s="31"/>
      <c r="AM35" s="24">
        <f>+AG35*(1+0.3*Z35)*M35</f>
        <v>4.4473581323064142</v>
      </c>
      <c r="AN35" s="24">
        <f>+G35*M35/P35</f>
        <v>12.836940777331257</v>
      </c>
      <c r="AO35" s="24">
        <f>+AG35*AD35*AE35</f>
        <v>0.18443008699423011</v>
      </c>
      <c r="AP35" s="3">
        <f>AG35*$AT$2*(1+0.3*Z35)*M35+$AU$2*G35*M35/P35+AG35*$AV$2*AD35*AE35</f>
        <v>8.4042827535628586</v>
      </c>
      <c r="AQ35" s="28">
        <f t="shared" si="3"/>
        <v>5.3069011205552179E-2</v>
      </c>
      <c r="AY35" s="1" t="s">
        <v>219</v>
      </c>
      <c r="AZ35" s="1">
        <f>+AG35*(1.366*M35+50.593*E35+0.005*F35+0.018*O35-0.011*U35-0.024*N35+0.022*S35+3.88*Z35+0.001*AD35)</f>
        <v>7.625881396557749</v>
      </c>
      <c r="BA35" s="28">
        <f t="shared" si="4"/>
        <v>4.4465825660202719E-2</v>
      </c>
    </row>
    <row r="36" spans="1:53" x14ac:dyDescent="0.2">
      <c r="A36" s="5" t="s">
        <v>34</v>
      </c>
      <c r="B36" s="7" t="s">
        <v>147</v>
      </c>
      <c r="C36" s="15" t="s">
        <v>218</v>
      </c>
      <c r="D36" s="7" t="s">
        <v>219</v>
      </c>
      <c r="E36" s="21">
        <v>0.02</v>
      </c>
      <c r="F36" s="9">
        <v>307.69230769230768</v>
      </c>
      <c r="G36" s="10">
        <v>6.1538461538461533</v>
      </c>
      <c r="H36" s="10">
        <v>1600</v>
      </c>
      <c r="I36" s="6">
        <v>3.5165195380572625</v>
      </c>
      <c r="J36" s="6">
        <v>3.9434411817811288</v>
      </c>
      <c r="K36" s="6">
        <v>1.1214045988095729</v>
      </c>
      <c r="L36" s="10">
        <v>45.28</v>
      </c>
      <c r="M36" s="10">
        <v>4.1720057526326588</v>
      </c>
      <c r="N36" s="7">
        <v>300</v>
      </c>
      <c r="O36" s="7">
        <v>150</v>
      </c>
      <c r="P36" s="15">
        <v>2</v>
      </c>
      <c r="Q36" s="7">
        <v>24</v>
      </c>
      <c r="R36" s="9">
        <v>252</v>
      </c>
      <c r="S36" s="7">
        <v>250</v>
      </c>
      <c r="T36" s="9">
        <v>250</v>
      </c>
      <c r="U36" s="7">
        <v>250</v>
      </c>
      <c r="V36" s="15">
        <v>1</v>
      </c>
      <c r="W36" s="10">
        <v>1.6666666666666667</v>
      </c>
      <c r="X36" s="9">
        <v>250</v>
      </c>
      <c r="Y36" s="7">
        <v>62500</v>
      </c>
      <c r="Z36" s="21">
        <v>0.27</v>
      </c>
      <c r="AA36" s="6">
        <v>6</v>
      </c>
      <c r="AB36" s="10">
        <v>28.274333882308138</v>
      </c>
      <c r="AC36" s="14">
        <v>126</v>
      </c>
      <c r="AD36" s="9">
        <v>273</v>
      </c>
      <c r="AE36" s="22">
        <v>6.7556808422794914E-4</v>
      </c>
      <c r="AF36" s="10">
        <v>252</v>
      </c>
      <c r="AG36" s="15">
        <f>IF(C36="Exterior",$AT$1,$AU$1)</f>
        <v>1</v>
      </c>
      <c r="AH36" s="15">
        <f t="shared" si="0"/>
        <v>0</v>
      </c>
      <c r="AI36" s="15">
        <f t="shared" si="1"/>
        <v>1</v>
      </c>
      <c r="AJ36" s="15">
        <f t="shared" si="2"/>
        <v>2.1</v>
      </c>
      <c r="AK36" s="24">
        <v>8.4114216711590295</v>
      </c>
      <c r="AL36" s="31"/>
      <c r="AM36" s="24">
        <f>+AG36*(1+0.3*Z36)*M36</f>
        <v>4.509938218595904</v>
      </c>
      <c r="AN36" s="24">
        <f>+G36*M36/P36</f>
        <v>12.836940777331257</v>
      </c>
      <c r="AO36" s="24">
        <f>+AG36*AD36*AE36</f>
        <v>0.18443008699423011</v>
      </c>
      <c r="AP36" s="3">
        <f>AG36*$AT$2*(1+0.3*Z36)*M36+$AU$2*G36*M36/P36+AG36*$AV$2*AD36*AE36</f>
        <v>8.4856368657391972</v>
      </c>
      <c r="AQ36" s="28">
        <f t="shared" si="3"/>
        <v>8.823145180634059E-3</v>
      </c>
      <c r="AY36" s="1" t="s">
        <v>219</v>
      </c>
      <c r="AZ36" s="1">
        <f>+AG36*(1.366*M36+50.593*E36+0.005*F36+0.018*O36-0.011*U36-0.024*N36+0.022*S36+3.88*Z36+0.001*AD36)</f>
        <v>7.8198813965577489</v>
      </c>
      <c r="BA36" s="28">
        <f t="shared" si="4"/>
        <v>7.032583762023796E-2</v>
      </c>
    </row>
    <row r="37" spans="1:53" x14ac:dyDescent="0.2">
      <c r="A37" s="5" t="s">
        <v>35</v>
      </c>
      <c r="B37" s="7" t="s">
        <v>148</v>
      </c>
      <c r="C37" s="15" t="s">
        <v>218</v>
      </c>
      <c r="D37" s="7" t="s">
        <v>219</v>
      </c>
      <c r="E37" s="21">
        <v>0.02</v>
      </c>
      <c r="F37" s="9">
        <v>307.69230769230768</v>
      </c>
      <c r="G37" s="10">
        <v>6.1538461538461533</v>
      </c>
      <c r="H37" s="10">
        <v>1600</v>
      </c>
      <c r="I37" s="6">
        <v>3.5165195380572625</v>
      </c>
      <c r="J37" s="6">
        <v>3.9434411817811288</v>
      </c>
      <c r="K37" s="6">
        <v>1.1214045988095729</v>
      </c>
      <c r="L37" s="10">
        <v>45.28</v>
      </c>
      <c r="M37" s="10">
        <v>4.1720057526326588</v>
      </c>
      <c r="N37" s="7">
        <v>300</v>
      </c>
      <c r="O37" s="7">
        <v>150</v>
      </c>
      <c r="P37" s="15">
        <v>2</v>
      </c>
      <c r="Q37" s="7">
        <v>24</v>
      </c>
      <c r="R37" s="9">
        <v>252</v>
      </c>
      <c r="S37" s="7">
        <v>250</v>
      </c>
      <c r="T37" s="9">
        <v>250</v>
      </c>
      <c r="U37" s="7">
        <v>250</v>
      </c>
      <c r="V37" s="15">
        <v>1</v>
      </c>
      <c r="W37" s="10">
        <v>1.6666666666666667</v>
      </c>
      <c r="X37" s="9">
        <v>250</v>
      </c>
      <c r="Y37" s="7">
        <v>62500</v>
      </c>
      <c r="Z37" s="21">
        <v>0.19</v>
      </c>
      <c r="AA37" s="6">
        <v>6</v>
      </c>
      <c r="AB37" s="10">
        <v>28.274333882308138</v>
      </c>
      <c r="AC37" s="14">
        <v>126</v>
      </c>
      <c r="AD37" s="9">
        <v>273</v>
      </c>
      <c r="AE37" s="22">
        <v>6.7556808422794914E-4</v>
      </c>
      <c r="AF37" s="10">
        <v>252</v>
      </c>
      <c r="AG37" s="15">
        <f>IF(C37="Exterior",$AT$1,$AU$1)</f>
        <v>1</v>
      </c>
      <c r="AH37" s="15">
        <f t="shared" si="0"/>
        <v>0</v>
      </c>
      <c r="AI37" s="15">
        <f t="shared" si="1"/>
        <v>1</v>
      </c>
      <c r="AJ37" s="15">
        <f t="shared" si="2"/>
        <v>2.1</v>
      </c>
      <c r="AK37" s="24">
        <v>7.5896843845462705</v>
      </c>
      <c r="AL37" s="31"/>
      <c r="AM37" s="24">
        <f>+AG37*(1+0.3*Z37)*M37</f>
        <v>4.4098100805327203</v>
      </c>
      <c r="AN37" s="24">
        <f>+G37*M37/P37</f>
        <v>12.836940777331257</v>
      </c>
      <c r="AO37" s="24">
        <f>+AG37*AD37*AE37</f>
        <v>0.18443008699423011</v>
      </c>
      <c r="AP37" s="3">
        <f>AG37*$AT$2*(1+0.3*Z37)*M37+$AU$2*G37*M37/P37+AG37*$AV$2*AD37*AE37</f>
        <v>8.3554702862570576</v>
      </c>
      <c r="AQ37" s="28">
        <f t="shared" si="3"/>
        <v>0.10089825385493519</v>
      </c>
      <c r="AY37" s="1" t="s">
        <v>219</v>
      </c>
      <c r="AZ37" s="1">
        <f>+AG37*(1.366*M37+50.593*E37+0.005*F37+0.018*O37-0.011*U37-0.024*N37+0.022*S37+3.88*Z37+0.001*AD37)</f>
        <v>7.5094813965577485</v>
      </c>
      <c r="BA37" s="28">
        <f t="shared" si="4"/>
        <v>1.0567368012275613E-2</v>
      </c>
    </row>
    <row r="38" spans="1:53" x14ac:dyDescent="0.2">
      <c r="A38" s="5" t="s">
        <v>36</v>
      </c>
      <c r="B38" s="7" t="s">
        <v>149</v>
      </c>
      <c r="C38" s="15" t="s">
        <v>218</v>
      </c>
      <c r="D38" s="7" t="s">
        <v>219</v>
      </c>
      <c r="E38" s="21">
        <v>0.02</v>
      </c>
      <c r="F38" s="9">
        <v>307.69230769230768</v>
      </c>
      <c r="G38" s="10">
        <v>6.1538461538461533</v>
      </c>
      <c r="H38" s="10">
        <v>1600</v>
      </c>
      <c r="I38" s="6">
        <v>3.5165195380572625</v>
      </c>
      <c r="J38" s="6">
        <v>3.9434411817811288</v>
      </c>
      <c r="K38" s="6">
        <v>1.1214045988095729</v>
      </c>
      <c r="L38" s="10">
        <v>45.28</v>
      </c>
      <c r="M38" s="10">
        <v>4.1720057526326588</v>
      </c>
      <c r="N38" s="7">
        <v>300</v>
      </c>
      <c r="O38" s="7">
        <v>150</v>
      </c>
      <c r="P38" s="15">
        <v>2</v>
      </c>
      <c r="Q38" s="7">
        <v>24</v>
      </c>
      <c r="R38" s="9">
        <v>252</v>
      </c>
      <c r="S38" s="7">
        <v>250</v>
      </c>
      <c r="T38" s="9">
        <v>250</v>
      </c>
      <c r="U38" s="7">
        <v>250</v>
      </c>
      <c r="V38" s="15">
        <v>1</v>
      </c>
      <c r="W38" s="10">
        <v>1.6666666666666667</v>
      </c>
      <c r="X38" s="9">
        <v>250</v>
      </c>
      <c r="Y38" s="7">
        <v>62500</v>
      </c>
      <c r="Z38" s="21">
        <v>0.19</v>
      </c>
      <c r="AA38" s="6">
        <v>6</v>
      </c>
      <c r="AB38" s="10">
        <v>28.274333882308138</v>
      </c>
      <c r="AC38" s="14">
        <v>126</v>
      </c>
      <c r="AD38" s="9">
        <v>273</v>
      </c>
      <c r="AE38" s="22">
        <v>6.7556808422794914E-4</v>
      </c>
      <c r="AF38" s="10">
        <v>252</v>
      </c>
      <c r="AG38" s="15">
        <f>IF(C38="Exterior",$AT$1,$AU$1)</f>
        <v>1</v>
      </c>
      <c r="AH38" s="15">
        <f t="shared" si="0"/>
        <v>0</v>
      </c>
      <c r="AI38" s="15">
        <f t="shared" si="1"/>
        <v>1</v>
      </c>
      <c r="AJ38" s="15">
        <f t="shared" si="2"/>
        <v>2.1</v>
      </c>
      <c r="AK38" s="24">
        <v>7.757992021563342</v>
      </c>
      <c r="AL38" s="31"/>
      <c r="AM38" s="24">
        <f>+AG38*(1+0.3*Z38)*M38</f>
        <v>4.4098100805327203</v>
      </c>
      <c r="AN38" s="24">
        <f>+G38*M38/P38</f>
        <v>12.836940777331257</v>
      </c>
      <c r="AO38" s="24">
        <f>+AG38*AD38*AE38</f>
        <v>0.18443008699423011</v>
      </c>
      <c r="AP38" s="3">
        <f>AG38*$AT$2*(1+0.3*Z38)*M38+$AU$2*G38*M38/P38+AG38*$AV$2*AD38*AE38</f>
        <v>8.3554702862570576</v>
      </c>
      <c r="AQ38" s="28">
        <f t="shared" si="3"/>
        <v>7.7014550032150644E-2</v>
      </c>
      <c r="AY38" s="1" t="s">
        <v>219</v>
      </c>
      <c r="AZ38" s="1">
        <f>+AG38*(1.366*M38+50.593*E38+0.005*F38+0.018*O38-0.011*U38-0.024*N38+0.022*S38+3.88*Z38+0.001*AD38)</f>
        <v>7.5094813965577485</v>
      </c>
      <c r="BA38" s="28">
        <f t="shared" si="4"/>
        <v>3.2032853902769963E-2</v>
      </c>
    </row>
    <row r="39" spans="1:53" x14ac:dyDescent="0.2">
      <c r="A39" s="5" t="s">
        <v>37</v>
      </c>
      <c r="B39" s="7">
        <v>2</v>
      </c>
      <c r="C39" s="15" t="s">
        <v>217</v>
      </c>
      <c r="D39" s="7" t="s">
        <v>258</v>
      </c>
      <c r="E39" s="21">
        <v>1.15E-2</v>
      </c>
      <c r="F39" s="9">
        <v>40.976922148612395</v>
      </c>
      <c r="G39" s="10">
        <v>0.47123460470904255</v>
      </c>
      <c r="H39" s="10">
        <v>1225</v>
      </c>
      <c r="I39" s="6">
        <v>2.7899650882638429</v>
      </c>
      <c r="J39" s="6">
        <v>2.9116754935686715</v>
      </c>
      <c r="K39" s="6">
        <v>1.04362434706327</v>
      </c>
      <c r="L39" s="10">
        <v>24.821126255519999</v>
      </c>
      <c r="M39" s="10">
        <v>3.0888899191492545</v>
      </c>
      <c r="N39" s="7">
        <v>240</v>
      </c>
      <c r="O39" s="7">
        <v>200</v>
      </c>
      <c r="P39" s="15">
        <v>1.2</v>
      </c>
      <c r="Q39" s="7">
        <v>27</v>
      </c>
      <c r="R39" s="9">
        <v>186</v>
      </c>
      <c r="S39" s="7">
        <v>200</v>
      </c>
      <c r="T39" s="9">
        <v>200</v>
      </c>
      <c r="U39" s="7">
        <v>200</v>
      </c>
      <c r="V39" s="15">
        <v>1</v>
      </c>
      <c r="W39" s="10">
        <v>1</v>
      </c>
      <c r="X39" s="9">
        <v>200</v>
      </c>
      <c r="Y39" s="7">
        <v>40000</v>
      </c>
      <c r="Z39" s="21">
        <v>0.1</v>
      </c>
      <c r="AA39" s="6">
        <v>8</v>
      </c>
      <c r="AB39" s="10">
        <v>50.26548245743669</v>
      </c>
      <c r="AC39" s="14">
        <v>50</v>
      </c>
      <c r="AD39" s="9">
        <v>500</v>
      </c>
      <c r="AE39" s="22">
        <v>7.4351026134958434E-3</v>
      </c>
      <c r="AF39" s="10">
        <v>186</v>
      </c>
      <c r="AG39" s="15">
        <f>IF(C39="Exterior",$AT$1,$AU$1)</f>
        <v>0.9</v>
      </c>
      <c r="AH39" s="15">
        <f t="shared" si="0"/>
        <v>0.25</v>
      </c>
      <c r="AI39" s="15">
        <f t="shared" si="1"/>
        <v>0.75</v>
      </c>
      <c r="AJ39" s="15">
        <f t="shared" si="2"/>
        <v>1.5</v>
      </c>
      <c r="AK39" s="24">
        <v>3.734935582806739</v>
      </c>
      <c r="AL39" s="31"/>
      <c r="AM39" s="24">
        <f>+AG39*(1+0.3*Z39)*M39</f>
        <v>2.8634009550513588</v>
      </c>
      <c r="AN39" s="24">
        <f>+G39*M39/P39</f>
        <v>1.2129931833667045</v>
      </c>
      <c r="AO39" s="24">
        <f>+AG39*AD39*AE39</f>
        <v>3.3457961760731294</v>
      </c>
      <c r="AP39" s="3">
        <f>AG39*$AT$2*(1+0.3*Z39)*M39+$AU$2*G39*M39/P39+AG39*$AV$2*AD39*AE39</f>
        <v>4.9687587310620467</v>
      </c>
      <c r="AQ39" s="28">
        <f t="shared" si="3"/>
        <v>0.33034656713626936</v>
      </c>
      <c r="AY39" s="1" t="s">
        <v>258</v>
      </c>
      <c r="AZ39" s="1">
        <f>+AG39*(1.366*M39+50.593*E39+0.005*F39+0.018*O39-0.011*U39-0.024*N39+0.022*S39+3.88*Z39+0.001*AD39)</f>
        <v>5.3407149662708511</v>
      </c>
      <c r="BA39" s="28">
        <f t="shared" si="4"/>
        <v>0.42993496082130467</v>
      </c>
    </row>
    <row r="40" spans="1:53" x14ac:dyDescent="0.2">
      <c r="A40" s="5" t="s">
        <v>38</v>
      </c>
      <c r="B40" s="7">
        <v>3</v>
      </c>
      <c r="C40" s="15" t="s">
        <v>217</v>
      </c>
      <c r="D40" s="7" t="s">
        <v>258</v>
      </c>
      <c r="E40" s="21">
        <v>1.15E-2</v>
      </c>
      <c r="F40" s="9">
        <v>40.976922148612395</v>
      </c>
      <c r="G40" s="10">
        <v>0.47123460470904255</v>
      </c>
      <c r="H40" s="10">
        <v>1225</v>
      </c>
      <c r="I40" s="6">
        <v>2.9083518202791594</v>
      </c>
      <c r="J40" s="6">
        <v>3.0352267694691104</v>
      </c>
      <c r="K40" s="6">
        <v>1.04362434706327</v>
      </c>
      <c r="L40" s="10">
        <v>26.972290530998396</v>
      </c>
      <c r="M40" s="10">
        <v>3.2199609438804977</v>
      </c>
      <c r="N40" s="7">
        <v>240</v>
      </c>
      <c r="O40" s="7">
        <v>200</v>
      </c>
      <c r="P40" s="15">
        <v>1.2</v>
      </c>
      <c r="Q40" s="7">
        <v>27</v>
      </c>
      <c r="R40" s="9">
        <v>186</v>
      </c>
      <c r="S40" s="7">
        <v>200</v>
      </c>
      <c r="T40" s="9">
        <v>200</v>
      </c>
      <c r="U40" s="7">
        <v>200</v>
      </c>
      <c r="V40" s="15">
        <v>1</v>
      </c>
      <c r="W40" s="10">
        <v>1</v>
      </c>
      <c r="X40" s="9">
        <v>200</v>
      </c>
      <c r="Y40" s="7">
        <v>40000</v>
      </c>
      <c r="Z40" s="21">
        <v>0.1</v>
      </c>
      <c r="AA40" s="6">
        <v>8</v>
      </c>
      <c r="AB40" s="10">
        <v>50.26548245743669</v>
      </c>
      <c r="AC40" s="14">
        <v>50</v>
      </c>
      <c r="AD40" s="9">
        <v>500</v>
      </c>
      <c r="AE40" s="22">
        <v>7.4351026134958434E-3</v>
      </c>
      <c r="AF40" s="10">
        <v>186</v>
      </c>
      <c r="AG40" s="15">
        <f>IF(C40="Exterior",$AT$1,$AU$1)</f>
        <v>0.9</v>
      </c>
      <c r="AH40" s="15">
        <f t="shared" si="0"/>
        <v>0.25</v>
      </c>
      <c r="AI40" s="15">
        <f t="shared" si="1"/>
        <v>0.75</v>
      </c>
      <c r="AJ40" s="15">
        <f t="shared" si="2"/>
        <v>1.5</v>
      </c>
      <c r="AK40" s="24">
        <v>3.8554696737158296</v>
      </c>
      <c r="AL40" s="31"/>
      <c r="AM40" s="24">
        <f>+AG40*(1+0.3*Z40)*M40</f>
        <v>2.9849037949772215</v>
      </c>
      <c r="AN40" s="24">
        <f>+G40*M40/P40</f>
        <v>1.2644641854734016</v>
      </c>
      <c r="AO40" s="24">
        <f>+AG40*AD40*AE40</f>
        <v>3.3457961760731294</v>
      </c>
      <c r="AP40" s="3">
        <f>AG40*$AT$2*(1+0.3*Z40)*M40+$AU$2*G40*M40/P40+AG40*$AV$2*AD40*AE40</f>
        <v>5.1370066233870082</v>
      </c>
      <c r="AQ40" s="28">
        <f t="shared" si="3"/>
        <v>0.33239450913280227</v>
      </c>
      <c r="AY40" s="1" t="s">
        <v>258</v>
      </c>
      <c r="AZ40" s="1">
        <f>+AG40*(1.366*M40+50.593*E40+0.005*F40+0.018*O40-0.011*U40-0.024*N40+0.022*S40+3.88*Z40+0.001*AD40)</f>
        <v>5.5018536840754404</v>
      </c>
      <c r="BA40" s="28">
        <f t="shared" si="4"/>
        <v>0.42702553766240797</v>
      </c>
    </row>
    <row r="41" spans="1:53" x14ac:dyDescent="0.2">
      <c r="A41" s="5" t="s">
        <v>39</v>
      </c>
      <c r="B41" s="7">
        <v>4</v>
      </c>
      <c r="C41" s="15" t="s">
        <v>217</v>
      </c>
      <c r="D41" s="7" t="s">
        <v>258</v>
      </c>
      <c r="E41" s="21">
        <v>0.01</v>
      </c>
      <c r="F41" s="9">
        <v>43.032342665467795</v>
      </c>
      <c r="G41" s="10">
        <v>0.43032342665467799</v>
      </c>
      <c r="H41" s="10">
        <v>1225</v>
      </c>
      <c r="I41" s="6">
        <v>2.9261400706569365</v>
      </c>
      <c r="J41" s="6">
        <v>3.0383168440614994</v>
      </c>
      <c r="K41" s="6">
        <v>1.0383360914706241</v>
      </c>
      <c r="L41" s="10">
        <v>27.303238881072005</v>
      </c>
      <c r="M41" s="10">
        <v>3.2396550782273223</v>
      </c>
      <c r="N41" s="7">
        <v>240</v>
      </c>
      <c r="O41" s="7">
        <v>200</v>
      </c>
      <c r="P41" s="15">
        <v>1.2</v>
      </c>
      <c r="Q41" s="7">
        <v>27</v>
      </c>
      <c r="R41" s="9">
        <v>186</v>
      </c>
      <c r="S41" s="7">
        <v>200</v>
      </c>
      <c r="T41" s="9">
        <v>200</v>
      </c>
      <c r="U41" s="7">
        <v>200</v>
      </c>
      <c r="V41" s="15">
        <v>1</v>
      </c>
      <c r="W41" s="10">
        <v>1</v>
      </c>
      <c r="X41" s="9">
        <v>200</v>
      </c>
      <c r="Y41" s="7">
        <v>40000</v>
      </c>
      <c r="Z41" s="21">
        <v>0.1</v>
      </c>
      <c r="AA41" s="6">
        <v>8</v>
      </c>
      <c r="AB41" s="10">
        <v>50.26548245743669</v>
      </c>
      <c r="AC41" s="14">
        <v>50</v>
      </c>
      <c r="AD41" s="9">
        <v>500</v>
      </c>
      <c r="AE41" s="22">
        <v>7.4351026134958434E-3</v>
      </c>
      <c r="AF41" s="10">
        <v>186</v>
      </c>
      <c r="AG41" s="15">
        <f>IF(C41="Exterior",$AT$1,$AU$1)</f>
        <v>0.9</v>
      </c>
      <c r="AH41" s="15">
        <f t="shared" si="0"/>
        <v>0.25</v>
      </c>
      <c r="AI41" s="15">
        <f t="shared" si="1"/>
        <v>0.75</v>
      </c>
      <c r="AJ41" s="15">
        <f t="shared" si="2"/>
        <v>1.5</v>
      </c>
      <c r="AK41" s="24">
        <v>3.8434128555340119</v>
      </c>
      <c r="AL41" s="31"/>
      <c r="AM41" s="24">
        <f>+AG41*(1+0.3*Z41)*M41</f>
        <v>3.0031602575167278</v>
      </c>
      <c r="AN41" s="24">
        <f>+G41*M41/P41</f>
        <v>1.1617495620350087</v>
      </c>
      <c r="AO41" s="24">
        <f>+AG41*AD41*AE41</f>
        <v>3.3457961760731294</v>
      </c>
      <c r="AP41" s="3">
        <f>AG41*$AT$2*(1+0.3*Z41)*M41+$AU$2*G41*M41/P41+AG41*$AV$2*AD41*AE41</f>
        <v>5.1401971000006874</v>
      </c>
      <c r="AQ41" s="28">
        <f t="shared" si="3"/>
        <v>0.33740435732775254</v>
      </c>
      <c r="AY41" s="1" t="s">
        <v>258</v>
      </c>
      <c r="AZ41" s="1">
        <f>+AG41*(1.366*M41+50.593*E41+0.005*F41+0.018*O41-0.011*U41-0.024*N41+0.022*S41+3.88*Z41+0.001*AD41)</f>
        <v>5.4670144951672759</v>
      </c>
      <c r="BA41" s="28">
        <f t="shared" si="4"/>
        <v>0.42243747956857924</v>
      </c>
    </row>
    <row r="42" spans="1:53" x14ac:dyDescent="0.2">
      <c r="A42" s="5" t="s">
        <v>40</v>
      </c>
      <c r="B42" s="7" t="s">
        <v>150</v>
      </c>
      <c r="C42" s="15" t="s">
        <v>217</v>
      </c>
      <c r="D42" s="7" t="s">
        <v>221</v>
      </c>
      <c r="E42" s="21">
        <v>0.02</v>
      </c>
      <c r="F42" s="9">
        <v>60</v>
      </c>
      <c r="G42" s="10">
        <v>1.2</v>
      </c>
      <c r="H42" s="10">
        <v>1172</v>
      </c>
      <c r="I42" s="6">
        <v>2.6266020220810011</v>
      </c>
      <c r="J42" s="6">
        <v>2.8507379633181364</v>
      </c>
      <c r="K42" s="6">
        <v>1.0853330422168628</v>
      </c>
      <c r="L42" s="10">
        <v>22.3</v>
      </c>
      <c r="M42" s="10">
        <v>2.9278183003731635</v>
      </c>
      <c r="N42" s="7">
        <v>304.8</v>
      </c>
      <c r="O42" s="7">
        <v>254</v>
      </c>
      <c r="P42" s="15">
        <v>1.2</v>
      </c>
      <c r="Q42" s="7">
        <v>42.35</v>
      </c>
      <c r="R42" s="9">
        <v>220.10000000000002</v>
      </c>
      <c r="S42" s="7">
        <v>254</v>
      </c>
      <c r="T42" s="9">
        <v>254</v>
      </c>
      <c r="U42" s="7">
        <v>254</v>
      </c>
      <c r="V42" s="15">
        <v>1</v>
      </c>
      <c r="W42" s="10">
        <v>1</v>
      </c>
      <c r="X42" s="9">
        <v>254</v>
      </c>
      <c r="Y42" s="7">
        <v>64516</v>
      </c>
      <c r="Z42" s="21">
        <v>0</v>
      </c>
      <c r="AA42" s="6">
        <v>9.5</v>
      </c>
      <c r="AB42" s="10">
        <v>70.882184246619701</v>
      </c>
      <c r="AC42" s="14">
        <v>102</v>
      </c>
      <c r="AD42" s="9">
        <v>420</v>
      </c>
      <c r="AE42" s="22">
        <v>3.730740534894444E-3</v>
      </c>
      <c r="AF42" s="10">
        <v>220.10000000000002</v>
      </c>
      <c r="AG42" s="15">
        <f>IF(C42="Exterior",$AT$1,$AU$1)</f>
        <v>0.9</v>
      </c>
      <c r="AH42" s="15">
        <f t="shared" si="0"/>
        <v>0.25</v>
      </c>
      <c r="AI42" s="15">
        <f t="shared" si="1"/>
        <v>0.75</v>
      </c>
      <c r="AJ42" s="15">
        <f t="shared" si="2"/>
        <v>1.5</v>
      </c>
      <c r="AK42" s="24">
        <v>5.1960617943705874</v>
      </c>
      <c r="AL42" s="31"/>
      <c r="AM42" s="24">
        <f>+AG42*(1+0.3*Z42)*M42</f>
        <v>2.6350364703358471</v>
      </c>
      <c r="AN42" s="24">
        <f>+G42*M42/P42</f>
        <v>2.9278183003731635</v>
      </c>
      <c r="AO42" s="24">
        <f>+AG42*AD42*AE42</f>
        <v>1.4102199221901</v>
      </c>
      <c r="AP42" s="3">
        <f>AG42*$AT$2*(1+0.3*Z42)*M42+$AU$2*G42*M42/P42+AG42*$AV$2*AD42*AE42</f>
        <v>4.4341770481682641</v>
      </c>
      <c r="AQ42" s="28">
        <f t="shared" si="3"/>
        <v>0.1466273451612429</v>
      </c>
      <c r="AY42" s="1" t="s">
        <v>221</v>
      </c>
      <c r="AZ42" s="1">
        <f>+AG42*(1.366*M42+50.593*E42+0.005*F42+0.018*O42-0.011*U42-0.024*N42+0.022*S42+3.88*Z42+0.001*AD42)</f>
        <v>5.2038538184787653</v>
      </c>
      <c r="BA42" s="28">
        <f t="shared" si="4"/>
        <v>1.4996018939997591E-3</v>
      </c>
    </row>
    <row r="43" spans="1:53" x14ac:dyDescent="0.2">
      <c r="A43" s="5" t="s">
        <v>41</v>
      </c>
      <c r="B43" s="7" t="s">
        <v>151</v>
      </c>
      <c r="C43" s="15" t="s">
        <v>217</v>
      </c>
      <c r="D43" s="7" t="s">
        <v>221</v>
      </c>
      <c r="E43" s="21">
        <v>0.02</v>
      </c>
      <c r="F43" s="9">
        <v>60</v>
      </c>
      <c r="G43" s="10">
        <v>1.2</v>
      </c>
      <c r="H43" s="10">
        <v>1172</v>
      </c>
      <c r="I43" s="6">
        <v>2.6266020220810011</v>
      </c>
      <c r="J43" s="6">
        <v>2.8507379633181364</v>
      </c>
      <c r="K43" s="6">
        <v>1.0853330422168628</v>
      </c>
      <c r="L43" s="10">
        <v>22.3</v>
      </c>
      <c r="M43" s="10">
        <v>2.9278183003731635</v>
      </c>
      <c r="N43" s="7">
        <v>304.8</v>
      </c>
      <c r="O43" s="7">
        <v>254</v>
      </c>
      <c r="P43" s="15">
        <v>1.2</v>
      </c>
      <c r="Q43" s="7">
        <v>42.35</v>
      </c>
      <c r="R43" s="9">
        <v>220.10000000000002</v>
      </c>
      <c r="S43" s="7">
        <v>254</v>
      </c>
      <c r="T43" s="9">
        <v>254</v>
      </c>
      <c r="U43" s="7">
        <v>254</v>
      </c>
      <c r="V43" s="15">
        <v>1</v>
      </c>
      <c r="W43" s="10">
        <v>1</v>
      </c>
      <c r="X43" s="9">
        <v>254</v>
      </c>
      <c r="Y43" s="7">
        <v>64516</v>
      </c>
      <c r="Z43" s="21">
        <v>0</v>
      </c>
      <c r="AA43" s="6">
        <v>9.5</v>
      </c>
      <c r="AB43" s="10">
        <v>70.882184246619701</v>
      </c>
      <c r="AC43" s="14">
        <v>102</v>
      </c>
      <c r="AD43" s="9">
        <v>420</v>
      </c>
      <c r="AE43" s="22">
        <v>3.730740534894444E-3</v>
      </c>
      <c r="AF43" s="10">
        <v>220.10000000000002</v>
      </c>
      <c r="AG43" s="15">
        <f>IF(C43="Exterior",$AT$1,$AU$1)</f>
        <v>0.9</v>
      </c>
      <c r="AH43" s="15">
        <f t="shared" si="0"/>
        <v>0.25</v>
      </c>
      <c r="AI43" s="15">
        <f t="shared" si="1"/>
        <v>0.75</v>
      </c>
      <c r="AJ43" s="15">
        <f t="shared" si="2"/>
        <v>1.5</v>
      </c>
      <c r="AK43" s="24">
        <v>4.3476291356045733</v>
      </c>
      <c r="AL43" s="31"/>
      <c r="AM43" s="24">
        <f>+AG43*(1+0.3*Z43)*M43</f>
        <v>2.6350364703358471</v>
      </c>
      <c r="AN43" s="24">
        <f>+G43*M43/P43</f>
        <v>2.9278183003731635</v>
      </c>
      <c r="AO43" s="24">
        <f>+AG43*AD43*AE43</f>
        <v>1.4102199221901</v>
      </c>
      <c r="AP43" s="3">
        <f>AG43*$AT$2*(1+0.3*Z43)*M43+$AU$2*G43*M43/P43+AG43*$AV$2*AD43*AE43</f>
        <v>4.4341770481682641</v>
      </c>
      <c r="AQ43" s="28">
        <f t="shared" si="3"/>
        <v>1.9906921649529237E-2</v>
      </c>
      <c r="AY43" s="1" t="s">
        <v>221</v>
      </c>
      <c r="AZ43" s="1">
        <f>+AG43*(1.366*M43+50.593*E43+0.005*F43+0.018*O43-0.011*U43-0.024*N43+0.022*S43+3.88*Z43+0.001*AD43)</f>
        <v>5.2038538184787653</v>
      </c>
      <c r="BA43" s="28">
        <f t="shared" si="4"/>
        <v>0.19694059823599167</v>
      </c>
    </row>
    <row r="44" spans="1:53" x14ac:dyDescent="0.2">
      <c r="A44" s="5" t="s">
        <v>42</v>
      </c>
      <c r="B44" s="7" t="s">
        <v>152</v>
      </c>
      <c r="C44" s="15" t="s">
        <v>217</v>
      </c>
      <c r="D44" s="7" t="s">
        <v>221</v>
      </c>
      <c r="E44" s="21">
        <v>0.02</v>
      </c>
      <c r="F44" s="9">
        <v>60</v>
      </c>
      <c r="G44" s="10">
        <v>1.2</v>
      </c>
      <c r="H44" s="10">
        <v>1172</v>
      </c>
      <c r="I44" s="6">
        <v>2.6266020220810011</v>
      </c>
      <c r="J44" s="6">
        <v>2.8507379633181364</v>
      </c>
      <c r="K44" s="6">
        <v>1.0853330422168628</v>
      </c>
      <c r="L44" s="10">
        <v>22.3</v>
      </c>
      <c r="M44" s="10">
        <v>2.9278183003731635</v>
      </c>
      <c r="N44" s="7">
        <v>304.8</v>
      </c>
      <c r="O44" s="7">
        <v>254</v>
      </c>
      <c r="P44" s="15">
        <v>1.2</v>
      </c>
      <c r="Q44" s="7">
        <v>42.35</v>
      </c>
      <c r="R44" s="9">
        <v>220.10000000000002</v>
      </c>
      <c r="S44" s="7">
        <v>254</v>
      </c>
      <c r="T44" s="9">
        <v>254</v>
      </c>
      <c r="U44" s="7">
        <v>254</v>
      </c>
      <c r="V44" s="15">
        <v>1</v>
      </c>
      <c r="W44" s="10">
        <v>1</v>
      </c>
      <c r="X44" s="9">
        <v>254</v>
      </c>
      <c r="Y44" s="7">
        <v>64516</v>
      </c>
      <c r="Z44" s="21">
        <v>0</v>
      </c>
      <c r="AA44" s="6">
        <v>9.5</v>
      </c>
      <c r="AB44" s="10">
        <v>70.882184246619701</v>
      </c>
      <c r="AC44" s="14">
        <v>102</v>
      </c>
      <c r="AD44" s="9">
        <v>420</v>
      </c>
      <c r="AE44" s="22">
        <v>3.730740534894444E-3</v>
      </c>
      <c r="AF44" s="10">
        <v>220.10000000000002</v>
      </c>
      <c r="AG44" s="15">
        <f>IF(C44="Exterior",$AT$1,$AU$1)</f>
        <v>0.9</v>
      </c>
      <c r="AH44" s="15">
        <f t="shared" si="0"/>
        <v>0.25</v>
      </c>
      <c r="AI44" s="15">
        <f t="shared" si="1"/>
        <v>0.75</v>
      </c>
      <c r="AJ44" s="15">
        <f t="shared" si="2"/>
        <v>1.5</v>
      </c>
      <c r="AK44" s="24">
        <v>4.7888095640423494</v>
      </c>
      <c r="AL44" s="31"/>
      <c r="AM44" s="24">
        <f>+AG44*(1+0.3*Z44)*M44</f>
        <v>2.6350364703358471</v>
      </c>
      <c r="AN44" s="24">
        <f>+G44*M44/P44</f>
        <v>2.9278183003731635</v>
      </c>
      <c r="AO44" s="24">
        <f>+AG44*AD44*AE44</f>
        <v>1.4102199221901</v>
      </c>
      <c r="AP44" s="3">
        <f>AG44*$AT$2*(1+0.3*Z44)*M44+$AU$2*G44*M44/P44+AG44*$AV$2*AD44*AE44</f>
        <v>4.4341770481682641</v>
      </c>
      <c r="AQ44" s="28">
        <f t="shared" si="3"/>
        <v>7.4054420233560389E-2</v>
      </c>
      <c r="AY44" s="1" t="s">
        <v>221</v>
      </c>
      <c r="AZ44" s="1">
        <f>+AG44*(1.366*M44+50.593*E44+0.005*F44+0.018*O44-0.011*U44-0.024*N44+0.022*S44+3.88*Z44+0.001*AD44)</f>
        <v>5.2038538184787653</v>
      </c>
      <c r="BA44" s="28">
        <f t="shared" si="4"/>
        <v>8.66696094062398E-2</v>
      </c>
    </row>
    <row r="45" spans="1:53" x14ac:dyDescent="0.2">
      <c r="A45" s="5" t="s">
        <v>43</v>
      </c>
      <c r="B45" s="7" t="s">
        <v>153</v>
      </c>
      <c r="C45" s="15" t="s">
        <v>217</v>
      </c>
      <c r="D45" s="7" t="s">
        <v>221</v>
      </c>
      <c r="E45" s="21">
        <v>0.02</v>
      </c>
      <c r="F45" s="9">
        <v>60</v>
      </c>
      <c r="G45" s="10">
        <v>1.2</v>
      </c>
      <c r="H45" s="10">
        <v>1172</v>
      </c>
      <c r="I45" s="6">
        <v>2.6266020220810011</v>
      </c>
      <c r="J45" s="6">
        <v>2.8507379633181364</v>
      </c>
      <c r="K45" s="6">
        <v>1.0853330422168628</v>
      </c>
      <c r="L45" s="10">
        <v>22.3</v>
      </c>
      <c r="M45" s="10">
        <v>2.9278183003731635</v>
      </c>
      <c r="N45" s="7">
        <v>304.8</v>
      </c>
      <c r="O45" s="7">
        <v>254</v>
      </c>
      <c r="P45" s="15">
        <v>1.2</v>
      </c>
      <c r="Q45" s="7">
        <v>42.35</v>
      </c>
      <c r="R45" s="9">
        <v>220.10000000000002</v>
      </c>
      <c r="S45" s="7">
        <v>254</v>
      </c>
      <c r="T45" s="9">
        <v>254</v>
      </c>
      <c r="U45" s="7">
        <v>254</v>
      </c>
      <c r="V45" s="15">
        <v>1</v>
      </c>
      <c r="W45" s="10">
        <v>1</v>
      </c>
      <c r="X45" s="9">
        <v>254</v>
      </c>
      <c r="Y45" s="7">
        <v>64516</v>
      </c>
      <c r="Z45" s="21">
        <v>0</v>
      </c>
      <c r="AA45" s="6">
        <v>9.5</v>
      </c>
      <c r="AB45" s="10">
        <v>70.882184246619701</v>
      </c>
      <c r="AC45" s="14">
        <v>102</v>
      </c>
      <c r="AD45" s="9">
        <v>420</v>
      </c>
      <c r="AE45" s="22">
        <v>3.730740534894444E-3</v>
      </c>
      <c r="AF45" s="10">
        <v>220.10000000000002</v>
      </c>
      <c r="AG45" s="15">
        <f>IF(C45="Exterior",$AT$1,$AU$1)</f>
        <v>0.9</v>
      </c>
      <c r="AH45" s="15">
        <f t="shared" si="0"/>
        <v>0.25</v>
      </c>
      <c r="AI45" s="15">
        <f t="shared" si="1"/>
        <v>0.75</v>
      </c>
      <c r="AJ45" s="15">
        <f t="shared" si="2"/>
        <v>1.5</v>
      </c>
      <c r="AK45" s="24">
        <v>4.8462673850019016</v>
      </c>
      <c r="AL45" s="31"/>
      <c r="AM45" s="24">
        <f>+AG45*(1+0.3*Z45)*M45</f>
        <v>2.6350364703358471</v>
      </c>
      <c r="AN45" s="24">
        <f>+G45*M45/P45</f>
        <v>2.9278183003731635</v>
      </c>
      <c r="AO45" s="24">
        <f>+AG45*AD45*AE45</f>
        <v>1.4102199221901</v>
      </c>
      <c r="AP45" s="3">
        <f>AG45*$AT$2*(1+0.3*Z45)*M45+$AU$2*G45*M45/P45+AG45*$AV$2*AD45*AE45</f>
        <v>4.4341770481682641</v>
      </c>
      <c r="AQ45" s="28">
        <f t="shared" si="3"/>
        <v>8.5032521752506599E-2</v>
      </c>
      <c r="AY45" s="1" t="s">
        <v>221</v>
      </c>
      <c r="AZ45" s="1">
        <f>+AG45*(1.366*M45+50.593*E45+0.005*F45+0.018*O45-0.011*U45-0.024*N45+0.022*S45+3.88*Z45+0.001*AD45)</f>
        <v>5.2038538184787653</v>
      </c>
      <c r="BA45" s="28">
        <f t="shared" si="4"/>
        <v>7.3785948043954941E-2</v>
      </c>
    </row>
    <row r="46" spans="1:53" x14ac:dyDescent="0.2">
      <c r="A46" s="5" t="s">
        <v>44</v>
      </c>
      <c r="B46" s="7" t="s">
        <v>154</v>
      </c>
      <c r="C46" s="15" t="s">
        <v>218</v>
      </c>
      <c r="D46" s="7" t="s">
        <v>221</v>
      </c>
      <c r="E46" s="21">
        <v>0.01</v>
      </c>
      <c r="F46" s="9">
        <v>63.636363636363633</v>
      </c>
      <c r="G46" s="10">
        <v>0.63636363636363635</v>
      </c>
      <c r="H46" s="10">
        <v>1345</v>
      </c>
      <c r="I46" s="6">
        <v>4.4435969188508899</v>
      </c>
      <c r="J46" s="6">
        <v>4.6320337011031727</v>
      </c>
      <c r="K46" s="6">
        <v>1.0424063626142337</v>
      </c>
      <c r="L46" s="10">
        <v>74.492999999999995</v>
      </c>
      <c r="M46" s="10">
        <v>5.3511783001503499</v>
      </c>
      <c r="N46" s="7">
        <v>250</v>
      </c>
      <c r="O46" s="7">
        <v>150</v>
      </c>
      <c r="P46" s="15">
        <v>1.6666666666666667</v>
      </c>
      <c r="Q46" s="7">
        <v>35</v>
      </c>
      <c r="R46" s="9">
        <v>180</v>
      </c>
      <c r="S46" s="7">
        <v>200</v>
      </c>
      <c r="T46" s="9">
        <v>200</v>
      </c>
      <c r="U46" s="7">
        <v>200</v>
      </c>
      <c r="V46" s="15">
        <v>1</v>
      </c>
      <c r="W46" s="10">
        <v>1.3333333333333333</v>
      </c>
      <c r="X46" s="9">
        <v>200</v>
      </c>
      <c r="Y46" s="7">
        <v>40000</v>
      </c>
      <c r="Z46" s="21">
        <v>0.3</v>
      </c>
      <c r="AA46" s="6">
        <v>8</v>
      </c>
      <c r="AB46" s="10">
        <v>50.26548245743669</v>
      </c>
      <c r="AC46" s="14">
        <v>59.342500000000001</v>
      </c>
      <c r="AD46" s="9">
        <v>306.89999999999998</v>
      </c>
      <c r="AE46" s="22">
        <v>3.0159289474462015E-3</v>
      </c>
      <c r="AF46" s="10">
        <v>180</v>
      </c>
      <c r="AG46" s="15">
        <f>IF(C46="Exterior",$AT$1,$AU$1)</f>
        <v>1</v>
      </c>
      <c r="AH46" s="15">
        <f t="shared" si="0"/>
        <v>0</v>
      </c>
      <c r="AI46" s="15">
        <f t="shared" si="1"/>
        <v>1</v>
      </c>
      <c r="AJ46" s="15">
        <f t="shared" si="2"/>
        <v>2.1</v>
      </c>
      <c r="AK46" s="24">
        <v>9.1383541666666677</v>
      </c>
      <c r="AL46" s="31"/>
      <c r="AM46" s="24">
        <f>+AG46*(1+0.3*Z46)*M46</f>
        <v>5.8327843471638818</v>
      </c>
      <c r="AN46" s="24">
        <f>+G46*M46/P46</f>
        <v>2.0431771691483154</v>
      </c>
      <c r="AO46" s="24">
        <f>+AG46*AD46*AE46</f>
        <v>0.92558859397123916</v>
      </c>
      <c r="AP46" s="3">
        <f>AG46*$AT$2*(1+0.3*Z46)*M46+$AU$2*G46*M46/P46+AG46*$AV$2*AD46*AE46</f>
        <v>8.268931663334083</v>
      </c>
      <c r="AQ46" s="28">
        <f t="shared" si="3"/>
        <v>9.5139943963204673E-2</v>
      </c>
      <c r="AY46" s="1" t="s">
        <v>221</v>
      </c>
      <c r="AZ46" s="1">
        <f>+AG46*(1.366*M46+50.593*E46+0.005*F46+0.018*O46-0.011*U46-0.024*N46+0.022*S46+3.88*Z46+0.001*AD46)</f>
        <v>8.5047213761871969</v>
      </c>
      <c r="BA46" s="28">
        <f t="shared" si="4"/>
        <v>6.9337736196604036E-2</v>
      </c>
    </row>
    <row r="47" spans="1:53" x14ac:dyDescent="0.2">
      <c r="A47" s="5" t="s">
        <v>45</v>
      </c>
      <c r="B47" s="7" t="s">
        <v>155</v>
      </c>
      <c r="C47" s="15" t="s">
        <v>218</v>
      </c>
      <c r="D47" s="7" t="s">
        <v>221</v>
      </c>
      <c r="E47" s="21">
        <v>5.0000000000000001E-3</v>
      </c>
      <c r="F47" s="9">
        <v>63.636363636363633</v>
      </c>
      <c r="G47" s="10">
        <v>0.31818181818181818</v>
      </c>
      <c r="H47" s="10">
        <v>1345</v>
      </c>
      <c r="I47" s="6">
        <v>4.5187697048219624</v>
      </c>
      <c r="J47" s="6">
        <v>4.6135872184422029</v>
      </c>
      <c r="K47" s="6">
        <v>1.0209830373783071</v>
      </c>
      <c r="L47" s="10">
        <v>76.352999999999994</v>
      </c>
      <c r="M47" s="10">
        <v>5.4175726298777018</v>
      </c>
      <c r="N47" s="7">
        <v>250</v>
      </c>
      <c r="O47" s="7">
        <v>150</v>
      </c>
      <c r="P47" s="15">
        <v>1.6666666666666667</v>
      </c>
      <c r="Q47" s="7">
        <v>35</v>
      </c>
      <c r="R47" s="9">
        <v>180</v>
      </c>
      <c r="S47" s="7">
        <v>200</v>
      </c>
      <c r="T47" s="9">
        <v>200</v>
      </c>
      <c r="U47" s="7">
        <v>200</v>
      </c>
      <c r="V47" s="15">
        <v>1</v>
      </c>
      <c r="W47" s="10">
        <v>1.3333333333333333</v>
      </c>
      <c r="X47" s="9">
        <v>200</v>
      </c>
      <c r="Y47" s="7">
        <v>40000</v>
      </c>
      <c r="Z47" s="21">
        <v>0.3</v>
      </c>
      <c r="AA47" s="6">
        <v>8</v>
      </c>
      <c r="AB47" s="10">
        <v>50.26548245743669</v>
      </c>
      <c r="AC47" s="14">
        <v>59.342500000000001</v>
      </c>
      <c r="AD47" s="9">
        <v>306.89999999999998</v>
      </c>
      <c r="AE47" s="22">
        <v>3.0159289474462015E-3</v>
      </c>
      <c r="AF47" s="10">
        <v>180</v>
      </c>
      <c r="AG47" s="15">
        <f>IF(C47="Exterior",$AT$1,$AU$1)</f>
        <v>1</v>
      </c>
      <c r="AH47" s="15">
        <f t="shared" si="0"/>
        <v>0</v>
      </c>
      <c r="AI47" s="15">
        <f t="shared" si="1"/>
        <v>1</v>
      </c>
      <c r="AJ47" s="15">
        <f t="shared" si="2"/>
        <v>2.1</v>
      </c>
      <c r="AK47" s="24">
        <v>8.0289895833333329</v>
      </c>
      <c r="AL47" s="31"/>
      <c r="AM47" s="24">
        <f>+AG47*(1+0.3*Z47)*M47</f>
        <v>5.9051541665666951</v>
      </c>
      <c r="AN47" s="24">
        <f>+G47*M47/P47</f>
        <v>1.0342638657039247</v>
      </c>
      <c r="AO47" s="24">
        <f>+AG47*AD47*AE47</f>
        <v>0.92558859397123916</v>
      </c>
      <c r="AP47" s="3">
        <f>AG47*$AT$2*(1+0.3*Z47)*M47+$AU$2*G47*M47/P47+AG47*$AV$2*AD47*AE47</f>
        <v>8.1612297678688623</v>
      </c>
      <c r="AQ47" s="28">
        <f t="shared" si="3"/>
        <v>1.6470339531892669E-2</v>
      </c>
      <c r="AY47" s="1" t="s">
        <v>221</v>
      </c>
      <c r="AZ47" s="1">
        <f>+AG47*(1.366*M47+50.593*E47+0.005*F47+0.018*O47-0.011*U47-0.024*N47+0.022*S47+3.88*Z47+0.001*AD47)</f>
        <v>8.342451030594761</v>
      </c>
      <c r="BA47" s="28">
        <f t="shared" si="4"/>
        <v>3.9041207365882617E-2</v>
      </c>
    </row>
    <row r="48" spans="1:53" x14ac:dyDescent="0.2">
      <c r="A48" s="5" t="s">
        <v>46</v>
      </c>
      <c r="B48" s="7" t="s">
        <v>156</v>
      </c>
      <c r="C48" s="15" t="s">
        <v>218</v>
      </c>
      <c r="D48" s="7" t="s">
        <v>221</v>
      </c>
      <c r="E48" s="21">
        <v>0.01</v>
      </c>
      <c r="F48" s="9">
        <v>63.636363636363633</v>
      </c>
      <c r="G48" s="10">
        <v>0.63636363636363635</v>
      </c>
      <c r="H48" s="10">
        <v>1345</v>
      </c>
      <c r="I48" s="6">
        <v>4.6992553713576131</v>
      </c>
      <c r="J48" s="6">
        <v>4.8985336986522894</v>
      </c>
      <c r="K48" s="6">
        <v>1.0424063626142337</v>
      </c>
      <c r="L48" s="10">
        <v>83.234999999999999</v>
      </c>
      <c r="M48" s="10">
        <v>5.6564594933580139</v>
      </c>
      <c r="N48" s="7">
        <v>250</v>
      </c>
      <c r="O48" s="7">
        <v>150</v>
      </c>
      <c r="P48" s="15">
        <v>1.6666666666666667</v>
      </c>
      <c r="Q48" s="7">
        <v>35</v>
      </c>
      <c r="R48" s="9">
        <v>180</v>
      </c>
      <c r="S48" s="7">
        <v>200</v>
      </c>
      <c r="T48" s="9">
        <v>200</v>
      </c>
      <c r="U48" s="7">
        <v>200</v>
      </c>
      <c r="V48" s="15">
        <v>1</v>
      </c>
      <c r="W48" s="10">
        <v>1.3333333333333333</v>
      </c>
      <c r="X48" s="9">
        <v>200</v>
      </c>
      <c r="Y48" s="7">
        <v>40000</v>
      </c>
      <c r="Z48" s="21">
        <v>0.3</v>
      </c>
      <c r="AA48" s="6">
        <v>8</v>
      </c>
      <c r="AB48" s="10">
        <v>50.26548245743669</v>
      </c>
      <c r="AC48" s="14">
        <v>59.342500000000001</v>
      </c>
      <c r="AD48" s="9">
        <v>306.89999999999998</v>
      </c>
      <c r="AE48" s="22">
        <v>3.0159289474462015E-3</v>
      </c>
      <c r="AF48" s="10">
        <v>180</v>
      </c>
      <c r="AG48" s="15">
        <f>IF(C48="Exterior",$AT$1,$AU$1)</f>
        <v>1</v>
      </c>
      <c r="AH48" s="15">
        <f t="shared" si="0"/>
        <v>0</v>
      </c>
      <c r="AI48" s="15">
        <f t="shared" si="1"/>
        <v>1</v>
      </c>
      <c r="AJ48" s="15">
        <f t="shared" si="2"/>
        <v>2.1</v>
      </c>
      <c r="AK48" s="24">
        <v>9.4808229166666678</v>
      </c>
      <c r="AL48" s="31"/>
      <c r="AM48" s="24">
        <f>+AG48*(1+0.3*Z48)*M48</f>
        <v>6.1655408477602354</v>
      </c>
      <c r="AN48" s="24">
        <f>+G48*M48/P48</f>
        <v>2.1597390792821507</v>
      </c>
      <c r="AO48" s="24">
        <f>+AG48*AD48*AE48</f>
        <v>0.92558859397123916</v>
      </c>
      <c r="AP48" s="3">
        <f>AG48*$AT$2*(1+0.3*Z48)*M48+$AU$2*G48*M48/P48+AG48*$AV$2*AD48*AE48</f>
        <v>8.7248274961361094</v>
      </c>
      <c r="AQ48" s="28">
        <f t="shared" si="3"/>
        <v>7.9739430551072493E-2</v>
      </c>
      <c r="AY48" s="1" t="s">
        <v>221</v>
      </c>
      <c r="AZ48" s="1">
        <f>+AG48*(1.366*M48+50.593*E48+0.005*F48+0.018*O48-0.011*U48-0.024*N48+0.022*S48+3.88*Z48+0.001*AD48)</f>
        <v>8.9217354861088669</v>
      </c>
      <c r="BA48" s="28">
        <f t="shared" si="4"/>
        <v>5.8970348404563243E-2</v>
      </c>
    </row>
    <row r="49" spans="1:53" x14ac:dyDescent="0.2">
      <c r="A49" s="5" t="s">
        <v>47</v>
      </c>
      <c r="B49" s="7" t="s">
        <v>157</v>
      </c>
      <c r="C49" s="15" t="s">
        <v>218</v>
      </c>
      <c r="D49" s="7" t="s">
        <v>221</v>
      </c>
      <c r="E49" s="21">
        <v>0.01</v>
      </c>
      <c r="F49" s="9">
        <v>63.636363636363633</v>
      </c>
      <c r="G49" s="10">
        <v>0.63636363636363635</v>
      </c>
      <c r="H49" s="10">
        <v>1345</v>
      </c>
      <c r="I49" s="6">
        <v>4.4155281624019231</v>
      </c>
      <c r="J49" s="6">
        <v>4.6027746507901002</v>
      </c>
      <c r="K49" s="6">
        <v>1.0424063626142337</v>
      </c>
      <c r="L49" s="10">
        <v>73.563000000000002</v>
      </c>
      <c r="M49" s="10">
        <v>5.3176702793610664</v>
      </c>
      <c r="N49" s="7">
        <v>250</v>
      </c>
      <c r="O49" s="7">
        <v>150</v>
      </c>
      <c r="P49" s="15">
        <v>1.6666666666666667</v>
      </c>
      <c r="Q49" s="7">
        <v>35</v>
      </c>
      <c r="R49" s="9">
        <v>180</v>
      </c>
      <c r="S49" s="7">
        <v>200</v>
      </c>
      <c r="T49" s="9">
        <v>200</v>
      </c>
      <c r="U49" s="7">
        <v>200</v>
      </c>
      <c r="V49" s="15">
        <v>1</v>
      </c>
      <c r="W49" s="10">
        <v>1.3333333333333333</v>
      </c>
      <c r="X49" s="9">
        <v>200</v>
      </c>
      <c r="Y49" s="7">
        <v>40000</v>
      </c>
      <c r="Z49" s="21">
        <v>0.2</v>
      </c>
      <c r="AA49" s="6">
        <v>0</v>
      </c>
      <c r="AB49" s="10">
        <v>0</v>
      </c>
      <c r="AC49" s="9">
        <v>1000000000000</v>
      </c>
      <c r="AD49" s="9">
        <v>0</v>
      </c>
      <c r="AE49" s="22">
        <v>0</v>
      </c>
      <c r="AF49" s="10">
        <v>180</v>
      </c>
      <c r="AG49" s="15">
        <f>IF(C49="Exterior",$AT$1,$AU$1)</f>
        <v>1</v>
      </c>
      <c r="AH49" s="15">
        <f t="shared" si="0"/>
        <v>0</v>
      </c>
      <c r="AI49" s="15">
        <f t="shared" si="1"/>
        <v>1</v>
      </c>
      <c r="AJ49" s="15">
        <f t="shared" si="2"/>
        <v>2.1</v>
      </c>
      <c r="AK49" s="24">
        <v>8.1021666666666672</v>
      </c>
      <c r="AL49" s="31"/>
      <c r="AM49" s="24">
        <f>+AG49*(1+0.3*Z49)*M49</f>
        <v>5.6367304961227305</v>
      </c>
      <c r="AN49" s="24">
        <f>+G49*M49/P49</f>
        <v>2.030383197574225</v>
      </c>
      <c r="AO49" s="24">
        <f>+AG49*AD49*AE49</f>
        <v>0</v>
      </c>
      <c r="AP49" s="3">
        <f>AG49*$AT$2*(1+0.3*Z49)*M49+$AU$2*G49*M49/P49+AG49*$AV$2*AD49*AE49</f>
        <v>7.7338262844743957</v>
      </c>
      <c r="AQ49" s="28">
        <f t="shared" si="3"/>
        <v>4.5461960651546479E-2</v>
      </c>
      <c r="AY49" s="1" t="s">
        <v>221</v>
      </c>
      <c r="AZ49" s="1">
        <f>+AG49*(1.366*M49+50.593*E49+0.005*F49+0.018*O49-0.011*U49-0.024*N49+0.022*S49+3.88*Z49+0.001*AD49)</f>
        <v>7.7640494197890346</v>
      </c>
      <c r="BA49" s="28">
        <f t="shared" si="4"/>
        <v>4.173170718256012E-2</v>
      </c>
    </row>
    <row r="50" spans="1:53" x14ac:dyDescent="0.2">
      <c r="A50" s="5" t="s">
        <v>48</v>
      </c>
      <c r="B50" s="7" t="s">
        <v>158</v>
      </c>
      <c r="C50" s="15" t="s">
        <v>218</v>
      </c>
      <c r="D50" s="7" t="s">
        <v>221</v>
      </c>
      <c r="E50" s="21">
        <v>0.01</v>
      </c>
      <c r="F50" s="9">
        <v>63.636363636363633</v>
      </c>
      <c r="G50" s="10">
        <v>0.63636363636363635</v>
      </c>
      <c r="H50" s="10">
        <v>1345</v>
      </c>
      <c r="I50" s="6">
        <v>4.4881418177272119</v>
      </c>
      <c r="J50" s="6">
        <v>4.6784675871138584</v>
      </c>
      <c r="K50" s="6">
        <v>1.0424063626142337</v>
      </c>
      <c r="L50" s="10">
        <v>75.981000000000009</v>
      </c>
      <c r="M50" s="10">
        <v>5.404359018422074</v>
      </c>
      <c r="N50" s="7">
        <v>250</v>
      </c>
      <c r="O50" s="7">
        <v>150</v>
      </c>
      <c r="P50" s="15">
        <v>1.6666666666666667</v>
      </c>
      <c r="Q50" s="7">
        <v>35</v>
      </c>
      <c r="R50" s="9">
        <v>180</v>
      </c>
      <c r="S50" s="7">
        <v>200</v>
      </c>
      <c r="T50" s="9">
        <v>200</v>
      </c>
      <c r="U50" s="7">
        <v>200</v>
      </c>
      <c r="V50" s="15">
        <v>1</v>
      </c>
      <c r="W50" s="10">
        <v>1.3333333333333333</v>
      </c>
      <c r="X50" s="9">
        <v>200</v>
      </c>
      <c r="Y50" s="7">
        <v>40000</v>
      </c>
      <c r="Z50" s="21">
        <v>0.3</v>
      </c>
      <c r="AA50" s="6">
        <v>0</v>
      </c>
      <c r="AB50" s="10">
        <v>0</v>
      </c>
      <c r="AC50" s="9">
        <v>1000000000000</v>
      </c>
      <c r="AD50" s="9">
        <v>0</v>
      </c>
      <c r="AE50" s="22">
        <v>0</v>
      </c>
      <c r="AF50" s="10">
        <v>180</v>
      </c>
      <c r="AG50" s="15">
        <f>IF(C50="Exterior",$AT$1,$AU$1)</f>
        <v>1</v>
      </c>
      <c r="AH50" s="15">
        <f t="shared" si="0"/>
        <v>0</v>
      </c>
      <c r="AI50" s="15">
        <f t="shared" si="1"/>
        <v>1</v>
      </c>
      <c r="AJ50" s="15">
        <f t="shared" si="2"/>
        <v>2.1</v>
      </c>
      <c r="AK50" s="24">
        <v>8.6436770833333352</v>
      </c>
      <c r="AL50" s="31"/>
      <c r="AM50" s="24">
        <f>+AG50*(1+0.3*Z50)*M50</f>
        <v>5.8907513300800609</v>
      </c>
      <c r="AN50" s="24">
        <f>+G50*M50/P50</f>
        <v>2.0634825343066097</v>
      </c>
      <c r="AO50" s="24">
        <f>+AG50*AD50*AE50</f>
        <v>0</v>
      </c>
      <c r="AP50" s="3">
        <f>AG50*$AT$2*(1+0.3*Z50)*M50+$AU$2*G50*M50/P50+AG50*$AV$2*AD50*AE50</f>
        <v>8.0706732359654012</v>
      </c>
      <c r="AQ50" s="28">
        <f t="shared" si="3"/>
        <v>6.6291676776402853E-2</v>
      </c>
      <c r="AY50" s="1" t="s">
        <v>221</v>
      </c>
      <c r="AZ50" s="1">
        <f>+AG50*(1.366*M50+50.593*E50+0.005*F50+0.018*O50-0.011*U50-0.024*N50+0.022*S50+3.88*Z50+0.001*AD50)</f>
        <v>8.2704662373463727</v>
      </c>
      <c r="BA50" s="28">
        <f t="shared" si="4"/>
        <v>4.3177324000983855E-2</v>
      </c>
    </row>
    <row r="51" spans="1:53" x14ac:dyDescent="0.2">
      <c r="A51" s="5" t="s">
        <v>49</v>
      </c>
      <c r="B51" s="7" t="s">
        <v>159</v>
      </c>
      <c r="C51" s="15" t="s">
        <v>218</v>
      </c>
      <c r="D51" s="7" t="s">
        <v>221</v>
      </c>
      <c r="E51" s="21">
        <v>0.01</v>
      </c>
      <c r="F51" s="9">
        <v>63.636363636363633</v>
      </c>
      <c r="G51" s="10">
        <v>0.63636363636363635</v>
      </c>
      <c r="H51" s="10">
        <v>1345</v>
      </c>
      <c r="I51" s="6">
        <v>4.3872798325053166</v>
      </c>
      <c r="J51" s="6">
        <v>4.5733284119726516</v>
      </c>
      <c r="K51" s="6">
        <v>1.0424063626142337</v>
      </c>
      <c r="L51" s="10">
        <v>72.632999999999996</v>
      </c>
      <c r="M51" s="10">
        <v>5.2839497726605984</v>
      </c>
      <c r="N51" s="7">
        <v>250</v>
      </c>
      <c r="O51" s="7">
        <v>150</v>
      </c>
      <c r="P51" s="15">
        <v>1.6666666666666667</v>
      </c>
      <c r="Q51" s="7">
        <v>35</v>
      </c>
      <c r="R51" s="9">
        <v>180</v>
      </c>
      <c r="S51" s="7">
        <v>200</v>
      </c>
      <c r="T51" s="9">
        <v>200</v>
      </c>
      <c r="U51" s="7">
        <v>200</v>
      </c>
      <c r="V51" s="15">
        <v>1</v>
      </c>
      <c r="W51" s="10">
        <v>1.3333333333333333</v>
      </c>
      <c r="X51" s="9">
        <v>200</v>
      </c>
      <c r="Y51" s="7">
        <v>40000</v>
      </c>
      <c r="Z51" s="21">
        <v>0.4</v>
      </c>
      <c r="AA51" s="6">
        <v>0</v>
      </c>
      <c r="AB51" s="10">
        <v>0</v>
      </c>
      <c r="AC51" s="9">
        <v>1000000000000</v>
      </c>
      <c r="AD51" s="9">
        <v>0</v>
      </c>
      <c r="AE51" s="22">
        <v>0</v>
      </c>
      <c r="AF51" s="10">
        <v>180</v>
      </c>
      <c r="AG51" s="15">
        <f>IF(C51="Exterior",$AT$1,$AU$1)</f>
        <v>1</v>
      </c>
      <c r="AH51" s="15">
        <f t="shared" si="0"/>
        <v>0</v>
      </c>
      <c r="AI51" s="15">
        <f t="shared" si="1"/>
        <v>1</v>
      </c>
      <c r="AJ51" s="15">
        <f t="shared" si="2"/>
        <v>2.1</v>
      </c>
      <c r="AK51" s="24">
        <v>8.7227083333333351</v>
      </c>
      <c r="AL51" s="31"/>
      <c r="AM51" s="24">
        <f>+AG51*(1+0.3*Z51)*M51</f>
        <v>5.9180237453798705</v>
      </c>
      <c r="AN51" s="24">
        <f>+G51*M51/P51</f>
        <v>2.0175080950158648</v>
      </c>
      <c r="AO51" s="24">
        <f>+AG51*AD51*AE51</f>
        <v>0</v>
      </c>
      <c r="AP51" s="3">
        <f>AG51*$AT$2*(1+0.3*Z51)*M51+$AU$2*G51*M51/P51+AG51*$AV$2*AD51*AE51</f>
        <v>8.0969324879970053</v>
      </c>
      <c r="AQ51" s="28">
        <f t="shared" si="3"/>
        <v>7.1741003071828374E-2</v>
      </c>
      <c r="AY51" s="1" t="s">
        <v>221</v>
      </c>
      <c r="AZ51" s="1">
        <f>+AG51*(1.366*M51+50.593*E51+0.005*F51+0.018*O51-0.011*U51-0.024*N51+0.022*S51+3.88*Z51+0.001*AD51)</f>
        <v>8.4939872076361969</v>
      </c>
      <c r="BA51" s="28">
        <f t="shared" si="4"/>
        <v>2.6221342839481791E-2</v>
      </c>
    </row>
    <row r="52" spans="1:53" x14ac:dyDescent="0.2">
      <c r="A52" s="5" t="s">
        <v>50</v>
      </c>
      <c r="B52" s="7" t="s">
        <v>160</v>
      </c>
      <c r="C52" s="15" t="s">
        <v>217</v>
      </c>
      <c r="D52" s="7" t="s">
        <v>220</v>
      </c>
      <c r="E52" s="21">
        <v>1.4999999999999999E-2</v>
      </c>
      <c r="F52" s="9">
        <v>48.387096774193552</v>
      </c>
      <c r="G52" s="10">
        <v>0.72580645161290325</v>
      </c>
      <c r="H52" s="10">
        <v>1270</v>
      </c>
      <c r="I52" s="6">
        <v>2.4042181855794551</v>
      </c>
      <c r="J52" s="6">
        <v>2.5482663613967294</v>
      </c>
      <c r="K52" s="6">
        <v>1.0599147684188057</v>
      </c>
      <c r="L52" s="10">
        <v>20</v>
      </c>
      <c r="M52" s="10">
        <v>2.7727242920997393</v>
      </c>
      <c r="N52" s="7">
        <v>300</v>
      </c>
      <c r="O52" s="7">
        <v>200</v>
      </c>
      <c r="P52" s="15">
        <v>1.5</v>
      </c>
      <c r="Q52" s="7">
        <v>25</v>
      </c>
      <c r="R52" s="9">
        <v>250</v>
      </c>
      <c r="S52" s="7">
        <v>200</v>
      </c>
      <c r="T52" s="9">
        <v>200</v>
      </c>
      <c r="U52" s="7">
        <v>200</v>
      </c>
      <c r="V52" s="15">
        <v>1</v>
      </c>
      <c r="W52" s="10">
        <v>1</v>
      </c>
      <c r="X52" s="9">
        <v>200</v>
      </c>
      <c r="Y52" s="7">
        <v>40000</v>
      </c>
      <c r="Z52" s="21">
        <v>0.1875</v>
      </c>
      <c r="AA52" s="6">
        <v>5</v>
      </c>
      <c r="AB52" s="10">
        <v>19.634954084936208</v>
      </c>
      <c r="AC52" s="14">
        <v>102.5</v>
      </c>
      <c r="AD52" s="9">
        <v>518</v>
      </c>
      <c r="AE52" s="22">
        <v>1.0275625971116614E-3</v>
      </c>
      <c r="AF52" s="10">
        <v>250</v>
      </c>
      <c r="AG52" s="15">
        <f>IF(C52="Exterior",$AT$1,$AU$1)</f>
        <v>0.9</v>
      </c>
      <c r="AH52" s="15">
        <f t="shared" si="0"/>
        <v>0.25</v>
      </c>
      <c r="AI52" s="15">
        <f t="shared" si="1"/>
        <v>0.75</v>
      </c>
      <c r="AJ52" s="15">
        <f t="shared" si="2"/>
        <v>1.5</v>
      </c>
      <c r="AK52" s="24">
        <v>2.7683461538461538</v>
      </c>
      <c r="AL52" s="31"/>
      <c r="AM52" s="24">
        <f>+AG52*(1+0.3*Z52)*M52</f>
        <v>2.6358210301773144</v>
      </c>
      <c r="AN52" s="24">
        <f>+G52*M52/P52</f>
        <v>1.3416407864998738</v>
      </c>
      <c r="AO52" s="24">
        <f>+AG52*AD52*AE52</f>
        <v>0.47904968277345655</v>
      </c>
      <c r="AP52" s="3">
        <f>AG52*$AT$2*(1+0.3*Z52)*M52+$AU$2*G52*M52/P52+AG52*$AV$2*AD52*AE52</f>
        <v>3.8386104013625206</v>
      </c>
      <c r="AQ52" s="28">
        <f t="shared" si="3"/>
        <v>0.38660781132063771</v>
      </c>
      <c r="AY52" s="1" t="s">
        <v>220</v>
      </c>
      <c r="AZ52" s="1">
        <f>+AG52*(1.366*M52+50.593*E52+0.005*F52+0.018*O52-0.011*U52-0.024*N52+0.022*S52+3.88*Z52+0.001*AD52)</f>
        <v>4.17048468019129</v>
      </c>
      <c r="BA52" s="28">
        <f t="shared" si="4"/>
        <v>0.50648959646794867</v>
      </c>
    </row>
    <row r="53" spans="1:53" x14ac:dyDescent="0.2">
      <c r="A53" s="5" t="s">
        <v>51</v>
      </c>
      <c r="B53" s="7" t="s">
        <v>161</v>
      </c>
      <c r="C53" s="15" t="s">
        <v>218</v>
      </c>
      <c r="D53" s="7" t="s">
        <v>221</v>
      </c>
      <c r="E53" s="21">
        <v>1.6E-2</v>
      </c>
      <c r="F53" s="9">
        <v>100</v>
      </c>
      <c r="G53" s="10">
        <v>1.6</v>
      </c>
      <c r="H53" s="10">
        <v>1225</v>
      </c>
      <c r="I53" s="6">
        <v>3.7881541698214978</v>
      </c>
      <c r="J53" s="6">
        <v>4.077816187679649</v>
      </c>
      <c r="K53" s="6">
        <v>1.0764652136298349</v>
      </c>
      <c r="L53" s="10">
        <v>46</v>
      </c>
      <c r="M53" s="10">
        <v>4.2050445895376658</v>
      </c>
      <c r="N53" s="7">
        <v>500</v>
      </c>
      <c r="O53" s="7">
        <v>400</v>
      </c>
      <c r="P53" s="15">
        <v>1.25</v>
      </c>
      <c r="Q53" s="7">
        <v>60</v>
      </c>
      <c r="R53" s="9">
        <v>380</v>
      </c>
      <c r="S53" s="7">
        <v>400</v>
      </c>
      <c r="T53" s="9">
        <v>400</v>
      </c>
      <c r="U53" s="7">
        <v>400</v>
      </c>
      <c r="V53" s="15">
        <v>1</v>
      </c>
      <c r="W53" s="10">
        <v>1</v>
      </c>
      <c r="X53" s="9">
        <v>400</v>
      </c>
      <c r="Y53" s="7">
        <v>160000</v>
      </c>
      <c r="Z53" s="21">
        <v>9.0656690217391311E-2</v>
      </c>
      <c r="AA53" s="6">
        <v>10</v>
      </c>
      <c r="AB53" s="10">
        <v>78.539816339744831</v>
      </c>
      <c r="AC53" s="14">
        <v>109.75</v>
      </c>
      <c r="AD53" s="9">
        <v>400</v>
      </c>
      <c r="AE53" s="22">
        <v>2.4308073157151026E-3</v>
      </c>
      <c r="AF53" s="10">
        <v>380</v>
      </c>
      <c r="AG53" s="15">
        <f>IF(C53="Exterior",$AT$1,$AU$1)</f>
        <v>1</v>
      </c>
      <c r="AH53" s="15">
        <f t="shared" si="0"/>
        <v>0</v>
      </c>
      <c r="AI53" s="15">
        <f t="shared" si="1"/>
        <v>1</v>
      </c>
      <c r="AJ53" s="15">
        <f t="shared" si="2"/>
        <v>2.1</v>
      </c>
      <c r="AK53" s="24">
        <v>8.1921212406015016</v>
      </c>
      <c r="AL53" s="31"/>
      <c r="AM53" s="24">
        <f>+AG53*(1+0.3*Z53)*M53</f>
        <v>4.319409216948876</v>
      </c>
      <c r="AN53" s="24">
        <f>+G53*M53/P53</f>
        <v>5.3824570746082125</v>
      </c>
      <c r="AO53" s="24">
        <f>+AG53*AD53*AE53</f>
        <v>0.972322926286041</v>
      </c>
      <c r="AP53" s="3">
        <f>AG53*$AT$2*(1+0.3*Z53)*M53+$AU$2*G53*M53/P53+AG53*$AV$2*AD53*AE53</f>
        <v>6.9834202748409941</v>
      </c>
      <c r="AQ53" s="28">
        <f t="shared" si="3"/>
        <v>0.1475443209714703</v>
      </c>
      <c r="AY53" s="1" t="s">
        <v>221</v>
      </c>
      <c r="AZ53" s="1">
        <f>+AG53*(1.366*M53+50.593*E53+0.005*F53+0.018*O53-0.011*U53-0.024*N53+0.022*S53+3.88*Z53+0.001*AD53)</f>
        <v>7.4053268673519304</v>
      </c>
      <c r="BA53" s="28">
        <f t="shared" si="4"/>
        <v>9.604281359388199E-2</v>
      </c>
    </row>
    <row r="54" spans="1:53" x14ac:dyDescent="0.2">
      <c r="A54" s="5" t="s">
        <v>52</v>
      </c>
      <c r="B54" s="7" t="s">
        <v>161</v>
      </c>
      <c r="C54" s="15" t="s">
        <v>217</v>
      </c>
      <c r="D54" s="7" t="s">
        <v>221</v>
      </c>
      <c r="E54" s="21">
        <v>0.01</v>
      </c>
      <c r="F54" s="9">
        <v>60</v>
      </c>
      <c r="G54" s="10">
        <v>0.6</v>
      </c>
      <c r="H54" s="10">
        <v>1172</v>
      </c>
      <c r="I54" s="6">
        <v>3.7502975062786685</v>
      </c>
      <c r="J54" s="6">
        <v>3.9070343871914206</v>
      </c>
      <c r="K54" s="6">
        <v>1.0417931859140099</v>
      </c>
      <c r="L54" s="10">
        <v>45</v>
      </c>
      <c r="M54" s="10">
        <v>4.1590864381496093</v>
      </c>
      <c r="N54" s="7">
        <v>450</v>
      </c>
      <c r="O54" s="7">
        <v>350</v>
      </c>
      <c r="P54" s="15">
        <v>1.2857142857142858</v>
      </c>
      <c r="Q54" s="7">
        <v>43</v>
      </c>
      <c r="R54" s="9">
        <v>364</v>
      </c>
      <c r="S54" s="7">
        <v>350</v>
      </c>
      <c r="T54" s="9">
        <v>350</v>
      </c>
      <c r="U54" s="7">
        <v>350</v>
      </c>
      <c r="V54" s="15">
        <v>1</v>
      </c>
      <c r="W54" s="10">
        <v>1</v>
      </c>
      <c r="X54" s="9">
        <v>350</v>
      </c>
      <c r="Y54" s="7">
        <v>122500</v>
      </c>
      <c r="Z54" s="21">
        <v>6.3492063492063489E-2</v>
      </c>
      <c r="AA54" s="6">
        <v>0</v>
      </c>
      <c r="AB54" s="10">
        <v>0</v>
      </c>
      <c r="AC54" s="9">
        <v>1000000000000</v>
      </c>
      <c r="AD54" s="9">
        <v>0</v>
      </c>
      <c r="AE54" s="22">
        <v>0</v>
      </c>
      <c r="AF54" s="10">
        <v>364</v>
      </c>
      <c r="AG54" s="15">
        <f>IF(C54="Exterior",$AT$1,$AU$1)</f>
        <v>0.9</v>
      </c>
      <c r="AH54" s="15">
        <f t="shared" si="0"/>
        <v>0.25</v>
      </c>
      <c r="AI54" s="15">
        <f t="shared" si="1"/>
        <v>0.75</v>
      </c>
      <c r="AJ54" s="15">
        <f t="shared" si="2"/>
        <v>1.5</v>
      </c>
      <c r="AK54" s="24">
        <v>4.0639174702848173</v>
      </c>
      <c r="AL54" s="31"/>
      <c r="AM54" s="24">
        <f>+AG54*(1+0.3*Z54)*M54</f>
        <v>3.8144764189886415</v>
      </c>
      <c r="AN54" s="24">
        <f>+G54*M54/P54</f>
        <v>1.9409070044698176</v>
      </c>
      <c r="AO54" s="24">
        <f>+AG54*AD54*AE54</f>
        <v>0</v>
      </c>
      <c r="AP54" s="3">
        <f>AG54*$AT$2*(1+0.3*Z54)*M54+$AU$2*G54*M54/P54+AG54*$AV$2*AD54*AE54</f>
        <v>5.3470007455791979</v>
      </c>
      <c r="AQ54" s="28">
        <f t="shared" si="3"/>
        <v>0.31572572146856526</v>
      </c>
      <c r="AY54" s="1" t="s">
        <v>221</v>
      </c>
      <c r="AZ54" s="1">
        <f>+AG54*(1.366*M54+50.593*E54+0.005*F54+0.018*O54-0.011*U54-0.024*N54+0.022*S54+3.88*Z54+0.001*AD54)</f>
        <v>5.4752321527754155</v>
      </c>
      <c r="BA54" s="28">
        <f t="shared" si="4"/>
        <v>0.34727936598370118</v>
      </c>
    </row>
    <row r="55" spans="1:53" x14ac:dyDescent="0.2">
      <c r="A55" s="5" t="s">
        <v>53</v>
      </c>
      <c r="B55" s="7" t="s">
        <v>162</v>
      </c>
      <c r="C55" s="15" t="s">
        <v>217</v>
      </c>
      <c r="D55" s="7" t="s">
        <v>221</v>
      </c>
      <c r="E55" s="21">
        <v>1.6E-2</v>
      </c>
      <c r="F55" s="9">
        <v>100</v>
      </c>
      <c r="G55" s="10">
        <v>1.6</v>
      </c>
      <c r="H55" s="10">
        <v>1225</v>
      </c>
      <c r="I55" s="6">
        <v>3.6618727468791157</v>
      </c>
      <c r="J55" s="6">
        <v>3.9418786287544978</v>
      </c>
      <c r="K55" s="6">
        <v>1.0764652136298349</v>
      </c>
      <c r="L55" s="10">
        <v>43</v>
      </c>
      <c r="M55" s="10">
        <v>4.0656118850672405</v>
      </c>
      <c r="N55" s="7">
        <v>450</v>
      </c>
      <c r="O55" s="7">
        <v>350</v>
      </c>
      <c r="P55" s="15">
        <v>1.2857142857142858</v>
      </c>
      <c r="Q55" s="7">
        <v>43</v>
      </c>
      <c r="R55" s="9">
        <v>364</v>
      </c>
      <c r="S55" s="7">
        <v>350</v>
      </c>
      <c r="T55" s="9">
        <v>350</v>
      </c>
      <c r="U55" s="7">
        <v>350</v>
      </c>
      <c r="V55" s="15">
        <v>1</v>
      </c>
      <c r="W55" s="10">
        <v>1</v>
      </c>
      <c r="X55" s="9">
        <v>350</v>
      </c>
      <c r="Y55" s="7">
        <v>122500</v>
      </c>
      <c r="Z55" s="21">
        <v>6.6445182724252497E-2</v>
      </c>
      <c r="AA55" s="6">
        <v>0</v>
      </c>
      <c r="AB55" s="10">
        <v>0</v>
      </c>
      <c r="AC55" s="9">
        <v>1000000000000</v>
      </c>
      <c r="AD55" s="9">
        <v>0</v>
      </c>
      <c r="AE55" s="22">
        <v>0</v>
      </c>
      <c r="AF55" s="10">
        <v>364</v>
      </c>
      <c r="AG55" s="15">
        <f>IF(C55="Exterior",$AT$1,$AU$1)</f>
        <v>0.9</v>
      </c>
      <c r="AH55" s="15">
        <f t="shared" si="0"/>
        <v>0.25</v>
      </c>
      <c r="AI55" s="15">
        <f t="shared" si="1"/>
        <v>0.75</v>
      </c>
      <c r="AJ55" s="15">
        <f t="shared" si="2"/>
        <v>1.5</v>
      </c>
      <c r="AK55" s="24">
        <v>5.0426463332585785</v>
      </c>
      <c r="AL55" s="31"/>
      <c r="AM55" s="24">
        <f>+AG55*(1+0.3*Z55)*M55</f>
        <v>3.7319885841995966</v>
      </c>
      <c r="AN55" s="24">
        <f>+G55*M55/P55</f>
        <v>5.0594281236392327</v>
      </c>
      <c r="AO55" s="24">
        <f>+AG55*AD55*AE55</f>
        <v>0</v>
      </c>
      <c r="AP55" s="3">
        <f>AG55*$AT$2*(1+0.3*Z55)*M55+$AU$2*G55*M55/P55+AG55*$AV$2*AD55*AE55</f>
        <v>5.8634707841873226</v>
      </c>
      <c r="AQ55" s="28">
        <f t="shared" si="3"/>
        <v>0.16277652579262367</v>
      </c>
      <c r="AY55" s="1" t="s">
        <v>221</v>
      </c>
      <c r="AZ55" s="1">
        <f>+AG55*(1.366*M55+50.593*E55+0.005*F55+0.018*O55-0.011*U55-0.024*N55+0.022*S55+3.88*Z55+0.001*AD55)</f>
        <v>5.8238290295747559</v>
      </c>
      <c r="BA55" s="28">
        <f t="shared" si="4"/>
        <v>0.15491522599233606</v>
      </c>
    </row>
    <row r="56" spans="1:53" x14ac:dyDescent="0.2">
      <c r="A56" s="5" t="s">
        <v>54</v>
      </c>
      <c r="B56" s="7" t="s">
        <v>163</v>
      </c>
      <c r="C56" s="15" t="s">
        <v>218</v>
      </c>
      <c r="D56" s="7" t="s">
        <v>219</v>
      </c>
      <c r="E56" s="21">
        <v>0.01</v>
      </c>
      <c r="F56" s="9">
        <v>120</v>
      </c>
      <c r="G56" s="10">
        <v>1.2</v>
      </c>
      <c r="H56" s="10">
        <v>1200</v>
      </c>
      <c r="I56" s="6">
        <v>4.0556141828334713</v>
      </c>
      <c r="J56" s="6">
        <v>4.2544991929606288</v>
      </c>
      <c r="K56" s="6">
        <v>1.0490394305673834</v>
      </c>
      <c r="L56" s="10">
        <v>52.5</v>
      </c>
      <c r="M56" s="10">
        <v>4.4923267913187255</v>
      </c>
      <c r="N56" s="7">
        <v>420</v>
      </c>
      <c r="O56" s="7">
        <v>380</v>
      </c>
      <c r="P56" s="15">
        <v>1.1052631578947369</v>
      </c>
      <c r="Q56" s="7">
        <v>50</v>
      </c>
      <c r="R56" s="9">
        <v>320</v>
      </c>
      <c r="S56" s="7">
        <v>500</v>
      </c>
      <c r="T56" s="9">
        <v>500</v>
      </c>
      <c r="U56" s="7">
        <v>500</v>
      </c>
      <c r="V56" s="15">
        <v>1</v>
      </c>
      <c r="W56" s="10">
        <v>1.3157894736842106</v>
      </c>
      <c r="X56" s="9">
        <v>500</v>
      </c>
      <c r="Y56" s="7">
        <v>250000</v>
      </c>
      <c r="Z56" s="21">
        <v>0</v>
      </c>
      <c r="AA56" s="6">
        <v>0</v>
      </c>
      <c r="AB56" s="10">
        <v>0</v>
      </c>
      <c r="AC56" s="9">
        <v>1000000000000</v>
      </c>
      <c r="AD56" s="9">
        <v>0</v>
      </c>
      <c r="AE56" s="22">
        <v>0</v>
      </c>
      <c r="AF56" s="10">
        <v>320</v>
      </c>
      <c r="AG56" s="15">
        <f>IF(C56="Exterior",$AT$1,$AU$1)</f>
        <v>1</v>
      </c>
      <c r="AH56" s="15">
        <f t="shared" si="0"/>
        <v>0</v>
      </c>
      <c r="AI56" s="15">
        <f t="shared" si="1"/>
        <v>1</v>
      </c>
      <c r="AJ56" s="15">
        <f t="shared" si="2"/>
        <v>2.1</v>
      </c>
      <c r="AK56" s="24">
        <v>9.4448076923076929</v>
      </c>
      <c r="AL56" s="31"/>
      <c r="AM56" s="24">
        <f>+AG56*(1+0.3*Z56)*M56</f>
        <v>4.4923267913187255</v>
      </c>
      <c r="AN56" s="24">
        <f>+G56*M56/P56</f>
        <v>4.8773833734317584</v>
      </c>
      <c r="AO56" s="24">
        <f>+AG56*AD56*AE56</f>
        <v>0</v>
      </c>
      <c r="AP56" s="3">
        <f>AG56*$AT$2*(1+0.3*Z56)*M56+$AU$2*G56*M56/P56+AG56*$AV$2*AD56*AE56</f>
        <v>6.8155015034006947</v>
      </c>
      <c r="AQ56" s="28">
        <f t="shared" si="3"/>
        <v>0.27838641871431985</v>
      </c>
      <c r="AY56" s="1" t="s">
        <v>219</v>
      </c>
      <c r="AZ56" s="1">
        <f>+AG56*(1.366*M56+50.593*E56+0.005*F56+0.018*O56-0.011*U56-0.024*N56+0.022*S56+3.88*Z56+0.001*AD56)</f>
        <v>9.5024483969413804</v>
      </c>
      <c r="BA56" s="28">
        <f t="shared" si="4"/>
        <v>6.1028987049289423E-3</v>
      </c>
    </row>
    <row r="57" spans="1:53" x14ac:dyDescent="0.2">
      <c r="A57" s="5" t="s">
        <v>55</v>
      </c>
      <c r="B57" s="7" t="s">
        <v>164</v>
      </c>
      <c r="C57" s="15" t="s">
        <v>218</v>
      </c>
      <c r="D57" s="7" t="s">
        <v>219</v>
      </c>
      <c r="E57" s="21">
        <v>0.01</v>
      </c>
      <c r="F57" s="9">
        <v>120</v>
      </c>
      <c r="G57" s="10">
        <v>1.2</v>
      </c>
      <c r="H57" s="10">
        <v>1200</v>
      </c>
      <c r="I57" s="6">
        <v>4.071049790901605</v>
      </c>
      <c r="J57" s="6">
        <v>4.2706917544588849</v>
      </c>
      <c r="K57" s="6">
        <v>1.0490394305673834</v>
      </c>
      <c r="L57" s="10">
        <v>52.9</v>
      </c>
      <c r="M57" s="10">
        <v>4.5094079434001086</v>
      </c>
      <c r="N57" s="7">
        <v>420</v>
      </c>
      <c r="O57" s="7">
        <v>380</v>
      </c>
      <c r="P57" s="15">
        <v>1.1052631578947369</v>
      </c>
      <c r="Q57" s="7">
        <v>50</v>
      </c>
      <c r="R57" s="9">
        <v>320</v>
      </c>
      <c r="S57" s="7">
        <v>500</v>
      </c>
      <c r="T57" s="9">
        <v>500</v>
      </c>
      <c r="U57" s="7">
        <v>500</v>
      </c>
      <c r="V57" s="15">
        <v>1</v>
      </c>
      <c r="W57" s="10">
        <v>1.3157894736842106</v>
      </c>
      <c r="X57" s="9">
        <v>500</v>
      </c>
      <c r="Y57" s="7">
        <v>250000</v>
      </c>
      <c r="Z57" s="21">
        <v>0</v>
      </c>
      <c r="AA57" s="6">
        <v>10</v>
      </c>
      <c r="AB57" s="10">
        <v>78.539816339744831</v>
      </c>
      <c r="AC57" s="14">
        <v>60</v>
      </c>
      <c r="AD57" s="9">
        <v>346</v>
      </c>
      <c r="AE57" s="22">
        <v>9.8376729952411816E-3</v>
      </c>
      <c r="AF57" s="10">
        <v>320</v>
      </c>
      <c r="AG57" s="15">
        <f>IF(C57="Exterior",$AT$1,$AU$1)</f>
        <v>1</v>
      </c>
      <c r="AH57" s="15">
        <f t="shared" si="0"/>
        <v>0</v>
      </c>
      <c r="AI57" s="15">
        <f t="shared" si="1"/>
        <v>1</v>
      </c>
      <c r="AJ57" s="15">
        <f t="shared" si="2"/>
        <v>2.1</v>
      </c>
      <c r="AK57" s="24">
        <v>9.1978846153846163</v>
      </c>
      <c r="AL57" s="31"/>
      <c r="AM57" s="24">
        <f>+AG57*(1+0.3*Z57)*M57</f>
        <v>4.5094079434001086</v>
      </c>
      <c r="AN57" s="24">
        <f>+G57*M57/P57</f>
        <v>4.8959286242629743</v>
      </c>
      <c r="AO57" s="24">
        <f>+AG57*AD57*AE57</f>
        <v>3.4038348563534488</v>
      </c>
      <c r="AP57" s="3">
        <f>AG57*$AT$2*(1+0.3*Z57)*M57+$AU$2*G57*M57/P57+AG57*$AV$2*AD57*AE57</f>
        <v>7.8625665081787712</v>
      </c>
      <c r="AQ57" s="28">
        <f t="shared" si="3"/>
        <v>0.14517665344185313</v>
      </c>
      <c r="AY57" s="1" t="s">
        <v>219</v>
      </c>
      <c r="AZ57" s="1">
        <f>+AG57*(1.366*M57+50.593*E57+0.005*F57+0.018*O57-0.011*U57-0.024*N57+0.022*S57+3.88*Z57+0.001*AD57)</f>
        <v>9.871781250684549</v>
      </c>
      <c r="BA57" s="28">
        <f t="shared" si="4"/>
        <v>7.3266480661516017E-2</v>
      </c>
    </row>
    <row r="58" spans="1:53" x14ac:dyDescent="0.2">
      <c r="A58" s="5" t="s">
        <v>56</v>
      </c>
      <c r="B58" s="7" t="s">
        <v>165</v>
      </c>
      <c r="C58" s="15" t="s">
        <v>218</v>
      </c>
      <c r="D58" s="7" t="s">
        <v>219</v>
      </c>
      <c r="E58" s="21">
        <v>0.02</v>
      </c>
      <c r="F58" s="9">
        <v>120</v>
      </c>
      <c r="G58" s="10">
        <v>2.4</v>
      </c>
      <c r="H58" s="10">
        <v>1200</v>
      </c>
      <c r="I58" s="6">
        <v>3.9482533819399186</v>
      </c>
      <c r="J58" s="6">
        <v>4.3449885964440993</v>
      </c>
      <c r="K58" s="6">
        <v>1.10048372688514</v>
      </c>
      <c r="L58" s="10">
        <v>50</v>
      </c>
      <c r="M58" s="10">
        <v>4.3840620433565949</v>
      </c>
      <c r="N58" s="7">
        <v>420</v>
      </c>
      <c r="O58" s="7">
        <v>380</v>
      </c>
      <c r="P58" s="15">
        <v>1.1052631578947369</v>
      </c>
      <c r="Q58" s="7">
        <v>50</v>
      </c>
      <c r="R58" s="9">
        <v>320</v>
      </c>
      <c r="S58" s="7">
        <v>500</v>
      </c>
      <c r="T58" s="9">
        <v>500</v>
      </c>
      <c r="U58" s="7">
        <v>500</v>
      </c>
      <c r="V58" s="15">
        <v>1</v>
      </c>
      <c r="W58" s="10">
        <v>1.3157894736842106</v>
      </c>
      <c r="X58" s="9">
        <v>500</v>
      </c>
      <c r="Y58" s="7">
        <v>250000</v>
      </c>
      <c r="Z58" s="21">
        <v>0</v>
      </c>
      <c r="AA58" s="6">
        <v>0</v>
      </c>
      <c r="AB58" s="10">
        <v>0</v>
      </c>
      <c r="AC58" s="9">
        <v>1000000000000</v>
      </c>
      <c r="AD58" s="9">
        <v>0</v>
      </c>
      <c r="AE58" s="22">
        <v>0</v>
      </c>
      <c r="AF58" s="10">
        <v>320</v>
      </c>
      <c r="AG58" s="15">
        <f>IF(C58="Exterior",$AT$1,$AU$1)</f>
        <v>1</v>
      </c>
      <c r="AH58" s="15">
        <f t="shared" si="0"/>
        <v>0</v>
      </c>
      <c r="AI58" s="15">
        <f t="shared" si="1"/>
        <v>1</v>
      </c>
      <c r="AJ58" s="15">
        <f t="shared" si="2"/>
        <v>2.1</v>
      </c>
      <c r="AK58" s="24">
        <v>9.6094230769230755</v>
      </c>
      <c r="AL58" s="31"/>
      <c r="AM58" s="24">
        <f>+AG58*(1+0.3*Z58)*M58</f>
        <v>4.3840620433565949</v>
      </c>
      <c r="AN58" s="24">
        <f>+G58*M58/P58</f>
        <v>9.5196775798600335</v>
      </c>
      <c r="AO58" s="24">
        <f>+AG58*AD58*AE58</f>
        <v>0</v>
      </c>
      <c r="AP58" s="3">
        <f>AG58*$AT$2*(1+0.3*Z58)*M58+$AU$2*G58*M58/P58+AG58*$AV$2*AD58*AE58</f>
        <v>7.6032161723355802</v>
      </c>
      <c r="AQ58" s="28">
        <f t="shared" si="3"/>
        <v>0.20877495855140141</v>
      </c>
      <c r="AY58" s="1" t="s">
        <v>219</v>
      </c>
      <c r="AZ58" s="1">
        <f>+AG58*(1.366*M58+50.593*E58+0.005*F58+0.018*O58-0.011*U58-0.024*N58+0.022*S58+3.88*Z58+0.001*AD58)</f>
        <v>9.8604887512251089</v>
      </c>
      <c r="BA58" s="28">
        <f t="shared" si="4"/>
        <v>2.6127028885320376E-2</v>
      </c>
    </row>
    <row r="59" spans="1:53" x14ac:dyDescent="0.2">
      <c r="A59" s="5" t="s">
        <v>57</v>
      </c>
      <c r="B59" s="7" t="s">
        <v>166</v>
      </c>
      <c r="C59" s="15" t="s">
        <v>218</v>
      </c>
      <c r="D59" s="7" t="s">
        <v>220</v>
      </c>
      <c r="E59" s="21">
        <v>0.01</v>
      </c>
      <c r="F59" s="9">
        <v>81.25</v>
      </c>
      <c r="G59" s="10">
        <v>0.8125</v>
      </c>
      <c r="H59" s="10">
        <v>2830</v>
      </c>
      <c r="I59" s="6">
        <v>4.1547575236107344</v>
      </c>
      <c r="J59" s="6">
        <v>4.3415410992777392</v>
      </c>
      <c r="K59" s="6">
        <v>1.0449565527243281</v>
      </c>
      <c r="L59" s="10">
        <v>56.8</v>
      </c>
      <c r="M59" s="10">
        <v>4.6726780329913593</v>
      </c>
      <c r="N59" s="7">
        <v>420</v>
      </c>
      <c r="O59" s="7">
        <v>380</v>
      </c>
      <c r="P59" s="15">
        <v>1.1052631578947369</v>
      </c>
      <c r="Q59" s="7">
        <v>50</v>
      </c>
      <c r="R59" s="9">
        <v>320</v>
      </c>
      <c r="S59" s="7">
        <v>500</v>
      </c>
      <c r="T59" s="9">
        <v>500</v>
      </c>
      <c r="U59" s="7">
        <v>500</v>
      </c>
      <c r="V59" s="15">
        <v>1</v>
      </c>
      <c r="W59" s="10">
        <v>1.3157894736842106</v>
      </c>
      <c r="X59" s="9">
        <v>500</v>
      </c>
      <c r="Y59" s="7">
        <v>250000</v>
      </c>
      <c r="Z59" s="21">
        <v>0</v>
      </c>
      <c r="AA59" s="6">
        <v>0</v>
      </c>
      <c r="AB59" s="10">
        <v>0</v>
      </c>
      <c r="AC59" s="9">
        <v>1000000000000</v>
      </c>
      <c r="AD59" s="9">
        <v>0</v>
      </c>
      <c r="AE59" s="22">
        <v>0</v>
      </c>
      <c r="AF59" s="10">
        <v>320</v>
      </c>
      <c r="AG59" s="15">
        <f>IF(C59="Exterior",$AT$1,$AU$1)</f>
        <v>1</v>
      </c>
      <c r="AH59" s="15">
        <f t="shared" si="0"/>
        <v>0</v>
      </c>
      <c r="AI59" s="15">
        <f t="shared" si="1"/>
        <v>1</v>
      </c>
      <c r="AJ59" s="15">
        <f t="shared" si="2"/>
        <v>2.1</v>
      </c>
      <c r="AK59" s="24">
        <v>11.872884615384615</v>
      </c>
      <c r="AL59" s="31"/>
      <c r="AM59" s="24">
        <f>+AG59*(1+0.3*Z59)*M59</f>
        <v>4.6726780329913593</v>
      </c>
      <c r="AN59" s="24">
        <f>+G59*M59/P59</f>
        <v>3.4349746254430524</v>
      </c>
      <c r="AO59" s="24">
        <f>+AG59*AD59*AE59</f>
        <v>0</v>
      </c>
      <c r="AP59" s="3">
        <f>AG59*$AT$2*(1+0.3*Z59)*M59+$AU$2*G59*M59/P59+AG59*$AV$2*AD59*AE59</f>
        <v>6.7614763679773775</v>
      </c>
      <c r="AQ59" s="28">
        <f t="shared" si="3"/>
        <v>0.4305110689599384</v>
      </c>
      <c r="AY59" s="1" t="s">
        <v>220</v>
      </c>
      <c r="AZ59" s="1">
        <f>+AG59*(1.366*M59+50.593*E59+0.005*F59+0.018*O59-0.011*U59-0.024*N59+0.022*S59+3.88*Z59+0.001*AD59)</f>
        <v>9.5550581930661966</v>
      </c>
      <c r="BA59" s="28">
        <f t="shared" si="4"/>
        <v>0.19522015899278863</v>
      </c>
    </row>
    <row r="60" spans="1:53" x14ac:dyDescent="0.2">
      <c r="A60" s="5" t="s">
        <v>58</v>
      </c>
      <c r="B60" s="7" t="s">
        <v>167</v>
      </c>
      <c r="C60" s="15" t="s">
        <v>218</v>
      </c>
      <c r="D60" s="7" t="s">
        <v>220</v>
      </c>
      <c r="E60" s="21">
        <v>0.02</v>
      </c>
      <c r="F60" s="9">
        <v>81.25</v>
      </c>
      <c r="G60" s="10">
        <v>1.625</v>
      </c>
      <c r="H60" s="10">
        <v>2830</v>
      </c>
      <c r="I60" s="6">
        <v>4.1790166498830805</v>
      </c>
      <c r="J60" s="6">
        <v>4.5632111901803496</v>
      </c>
      <c r="K60" s="6">
        <v>1.0919341970815115</v>
      </c>
      <c r="L60" s="10">
        <v>59.2</v>
      </c>
      <c r="M60" s="10">
        <v>4.7703752472944938</v>
      </c>
      <c r="N60" s="7">
        <v>420</v>
      </c>
      <c r="O60" s="7">
        <v>380</v>
      </c>
      <c r="P60" s="15">
        <v>1.1052631578947369</v>
      </c>
      <c r="Q60" s="7">
        <v>50</v>
      </c>
      <c r="R60" s="9">
        <v>320</v>
      </c>
      <c r="S60" s="7">
        <v>500</v>
      </c>
      <c r="T60" s="9">
        <v>500</v>
      </c>
      <c r="U60" s="7">
        <v>500</v>
      </c>
      <c r="V60" s="15">
        <v>1</v>
      </c>
      <c r="W60" s="10">
        <v>1.3157894736842106</v>
      </c>
      <c r="X60" s="9">
        <v>500</v>
      </c>
      <c r="Y60" s="7">
        <v>250000</v>
      </c>
      <c r="Z60" s="21">
        <v>0</v>
      </c>
      <c r="AA60" s="6">
        <v>0</v>
      </c>
      <c r="AB60" s="10">
        <v>0</v>
      </c>
      <c r="AC60" s="9">
        <v>1000000000000</v>
      </c>
      <c r="AD60" s="9">
        <v>0</v>
      </c>
      <c r="AE60" s="22">
        <v>0</v>
      </c>
      <c r="AF60" s="10">
        <v>320</v>
      </c>
      <c r="AG60" s="15">
        <f>IF(C60="Exterior",$AT$1,$AU$1)</f>
        <v>1</v>
      </c>
      <c r="AH60" s="15">
        <f t="shared" si="0"/>
        <v>0</v>
      </c>
      <c r="AI60" s="15">
        <f t="shared" si="1"/>
        <v>1</v>
      </c>
      <c r="AJ60" s="15">
        <f t="shared" si="2"/>
        <v>2.1</v>
      </c>
      <c r="AK60" s="24">
        <v>13.251538461538461</v>
      </c>
      <c r="AL60" s="31"/>
      <c r="AM60" s="24">
        <f>+AG60*(1+0.3*Z60)*M60</f>
        <v>4.7703752472944938</v>
      </c>
      <c r="AN60" s="24">
        <f>+G60*M60/P60</f>
        <v>7.0135874171532135</v>
      </c>
      <c r="AO60" s="24">
        <f>+AG60*AD60*AE60</f>
        <v>0</v>
      </c>
      <c r="AP60" s="3">
        <f>AG60*$AT$2*(1+0.3*Z60)*M60+$AU$2*G60*M60/P60+AG60*$AV$2*AD60*AE60</f>
        <v>7.604205304913485</v>
      </c>
      <c r="AQ60" s="28">
        <f t="shared" si="3"/>
        <v>0.42616434106997558</v>
      </c>
      <c r="AY60" s="1" t="s">
        <v>220</v>
      </c>
      <c r="AZ60" s="1">
        <f>+AG60*(1.366*M60+50.593*E60+0.005*F60+0.018*O60-0.011*U60-0.024*N60+0.022*S60+3.88*Z60+0.001*AD60)</f>
        <v>10.194442587804279</v>
      </c>
      <c r="BA60" s="28">
        <f t="shared" si="4"/>
        <v>0.23069743053662489</v>
      </c>
    </row>
    <row r="61" spans="1:53" x14ac:dyDescent="0.2">
      <c r="A61" s="5" t="s">
        <v>59</v>
      </c>
      <c r="B61" s="7" t="s">
        <v>168</v>
      </c>
      <c r="C61" s="15" t="s">
        <v>218</v>
      </c>
      <c r="D61" s="7" t="s">
        <v>224</v>
      </c>
      <c r="E61" s="21">
        <v>0.01</v>
      </c>
      <c r="F61" s="9">
        <v>60</v>
      </c>
      <c r="G61" s="10">
        <v>0.6</v>
      </c>
      <c r="H61" s="10">
        <v>3432</v>
      </c>
      <c r="I61" s="6">
        <v>3.9330551835593508</v>
      </c>
      <c r="J61" s="6">
        <v>4.0974300900559069</v>
      </c>
      <c r="K61" s="6">
        <v>1.0417931859140099</v>
      </c>
      <c r="L61" s="10">
        <v>51.3</v>
      </c>
      <c r="M61" s="10">
        <v>4.4406891357085554</v>
      </c>
      <c r="N61" s="7">
        <v>420</v>
      </c>
      <c r="O61" s="7">
        <v>380</v>
      </c>
      <c r="P61" s="15">
        <v>1.1052631578947369</v>
      </c>
      <c r="Q61" s="7">
        <v>50</v>
      </c>
      <c r="R61" s="9">
        <v>320</v>
      </c>
      <c r="S61" s="7">
        <v>500</v>
      </c>
      <c r="T61" s="9">
        <v>500</v>
      </c>
      <c r="U61" s="7">
        <v>500</v>
      </c>
      <c r="V61" s="15">
        <v>1</v>
      </c>
      <c r="W61" s="10">
        <v>1.3157894736842106</v>
      </c>
      <c r="X61" s="9">
        <v>500</v>
      </c>
      <c r="Y61" s="7">
        <v>250000</v>
      </c>
      <c r="Z61" s="21">
        <v>0</v>
      </c>
      <c r="AA61" s="6">
        <v>0</v>
      </c>
      <c r="AB61" s="10">
        <v>0</v>
      </c>
      <c r="AC61" s="9">
        <v>1000000000000</v>
      </c>
      <c r="AD61" s="9">
        <v>0</v>
      </c>
      <c r="AE61" s="22">
        <v>0</v>
      </c>
      <c r="AF61" s="10">
        <v>320</v>
      </c>
      <c r="AG61" s="15">
        <f>IF(C61="Exterior",$AT$1,$AU$1)</f>
        <v>1</v>
      </c>
      <c r="AH61" s="15">
        <f t="shared" si="0"/>
        <v>0</v>
      </c>
      <c r="AI61" s="15">
        <f t="shared" si="1"/>
        <v>1</v>
      </c>
      <c r="AJ61" s="15">
        <f t="shared" si="2"/>
        <v>2.1</v>
      </c>
      <c r="AK61" s="24">
        <v>11.193846153846154</v>
      </c>
      <c r="AL61" s="31"/>
      <c r="AM61" s="24">
        <f>+AG61*(1+0.3*Z61)*M61</f>
        <v>4.4406891357085554</v>
      </c>
      <c r="AN61" s="24">
        <f>+G61*M61/P61</f>
        <v>2.4106598165275011</v>
      </c>
      <c r="AO61" s="24">
        <f>+AG61*AD61*AE61</f>
        <v>0</v>
      </c>
      <c r="AP61" s="3">
        <f>AG61*$AT$2*(1+0.3*Z61)*M61+$AU$2*G61*M61/P61+AG61*$AV$2*AD61*AE61</f>
        <v>6.2550278397266226</v>
      </c>
      <c r="AQ61" s="28">
        <f t="shared" si="3"/>
        <v>0.44120834307005158</v>
      </c>
      <c r="AY61" s="1" t="s">
        <v>224</v>
      </c>
      <c r="AZ61" s="1">
        <f>+AG61*(1.366*M61+50.593*E61+0.005*F61+0.018*O61-0.011*U61-0.024*N61+0.022*S61+3.88*Z61+0.001*AD61)</f>
        <v>9.1319113593778862</v>
      </c>
      <c r="BA61" s="28">
        <f t="shared" si="4"/>
        <v>0.18420253111659898</v>
      </c>
    </row>
    <row r="62" spans="1:53" x14ac:dyDescent="0.2">
      <c r="A62" s="5" t="s">
        <v>60</v>
      </c>
      <c r="B62" s="7" t="s">
        <v>169</v>
      </c>
      <c r="C62" s="15" t="s">
        <v>218</v>
      </c>
      <c r="D62" s="7" t="s">
        <v>223</v>
      </c>
      <c r="E62" s="21">
        <v>0.01</v>
      </c>
      <c r="F62" s="9">
        <v>42.857142857142861</v>
      </c>
      <c r="G62" s="10">
        <v>0.4285714285714286</v>
      </c>
      <c r="H62" s="10">
        <v>580</v>
      </c>
      <c r="I62" s="6">
        <v>3.9219042993593476</v>
      </c>
      <c r="J62" s="6">
        <v>4.072088650461235</v>
      </c>
      <c r="K62" s="6">
        <v>1.0382937317278293</v>
      </c>
      <c r="L62" s="10">
        <v>51.5</v>
      </c>
      <c r="M62" s="10">
        <v>4.4493370292662702</v>
      </c>
      <c r="N62" s="7">
        <v>420</v>
      </c>
      <c r="O62" s="7">
        <v>380</v>
      </c>
      <c r="P62" s="15">
        <v>1.1052631578947369</v>
      </c>
      <c r="Q62" s="7">
        <v>50</v>
      </c>
      <c r="R62" s="9">
        <v>320</v>
      </c>
      <c r="S62" s="7">
        <v>500</v>
      </c>
      <c r="T62" s="9">
        <v>500</v>
      </c>
      <c r="U62" s="7">
        <v>500</v>
      </c>
      <c r="V62" s="15">
        <v>1</v>
      </c>
      <c r="W62" s="10">
        <v>1.3157894736842106</v>
      </c>
      <c r="X62" s="9">
        <v>500</v>
      </c>
      <c r="Y62" s="7">
        <v>250000</v>
      </c>
      <c r="Z62" s="21">
        <v>0</v>
      </c>
      <c r="AA62" s="6">
        <v>0</v>
      </c>
      <c r="AB62" s="10">
        <v>0</v>
      </c>
      <c r="AC62" s="9">
        <v>1000000000000</v>
      </c>
      <c r="AD62" s="9">
        <v>0</v>
      </c>
      <c r="AE62" s="22">
        <v>0</v>
      </c>
      <c r="AF62" s="10">
        <v>320</v>
      </c>
      <c r="AG62" s="15">
        <f>IF(C62="Exterior",$AT$1,$AU$1)</f>
        <v>1</v>
      </c>
      <c r="AH62" s="15">
        <f t="shared" si="0"/>
        <v>0</v>
      </c>
      <c r="AI62" s="15">
        <f t="shared" si="1"/>
        <v>1</v>
      </c>
      <c r="AJ62" s="15">
        <f t="shared" si="2"/>
        <v>2.1</v>
      </c>
      <c r="AK62" s="24">
        <v>10.185576923076924</v>
      </c>
      <c r="AL62" s="31"/>
      <c r="AM62" s="24">
        <f>+AG62*(1+0.3*Z62)*M62</f>
        <v>4.4493370292662702</v>
      </c>
      <c r="AN62" s="24">
        <f>+G62*M62/P62</f>
        <v>1.7252531337971251</v>
      </c>
      <c r="AO62" s="24">
        <f>+AG62*AD62*AE62</f>
        <v>0</v>
      </c>
      <c r="AP62" s="3">
        <f>AG62*$AT$2*(1+0.3*Z62)*M62+$AU$2*G62*M62/P62+AG62*$AV$2*AD62*AE62</f>
        <v>6.1291887648055772</v>
      </c>
      <c r="AQ62" s="28">
        <f t="shared" si="3"/>
        <v>0.39824824738999343</v>
      </c>
      <c r="AY62" s="1" t="s">
        <v>223</v>
      </c>
      <c r="AZ62" s="1">
        <f>+AG62*(1.366*M62+50.593*E62+0.005*F62+0.018*O62-0.011*U62-0.024*N62+0.022*S62+3.88*Z62+0.001*AD62)</f>
        <v>9.0580100962634393</v>
      </c>
      <c r="BA62" s="28">
        <f t="shared" si="4"/>
        <v>0.11070230339715136</v>
      </c>
    </row>
    <row r="63" spans="1:53" x14ac:dyDescent="0.2">
      <c r="A63" s="5" t="s">
        <v>61</v>
      </c>
      <c r="B63" s="7" t="s">
        <v>170</v>
      </c>
      <c r="C63" s="15" t="s">
        <v>218</v>
      </c>
      <c r="D63" s="7" t="s">
        <v>219</v>
      </c>
      <c r="E63" s="21">
        <v>0.01</v>
      </c>
      <c r="F63" s="9">
        <v>120</v>
      </c>
      <c r="G63" s="10">
        <v>1.2</v>
      </c>
      <c r="H63" s="10">
        <v>1200</v>
      </c>
      <c r="I63" s="6">
        <v>3.921959510244847</v>
      </c>
      <c r="J63" s="6">
        <v>4.1142901713355879</v>
      </c>
      <c r="K63" s="6">
        <v>1.0490394305673834</v>
      </c>
      <c r="L63" s="10">
        <v>49.1</v>
      </c>
      <c r="M63" s="10">
        <v>4.3444263142560029</v>
      </c>
      <c r="N63" s="7">
        <v>420</v>
      </c>
      <c r="O63" s="7">
        <v>380</v>
      </c>
      <c r="P63" s="15">
        <v>1.1052631578947369</v>
      </c>
      <c r="Q63" s="7">
        <v>50</v>
      </c>
      <c r="R63" s="9">
        <v>320</v>
      </c>
      <c r="S63" s="7">
        <v>500</v>
      </c>
      <c r="T63" s="9">
        <v>500</v>
      </c>
      <c r="U63" s="7">
        <v>500</v>
      </c>
      <c r="V63" s="15">
        <v>1</v>
      </c>
      <c r="W63" s="10">
        <v>1.3157894736842106</v>
      </c>
      <c r="X63" s="9">
        <v>500</v>
      </c>
      <c r="Y63" s="7">
        <v>250000</v>
      </c>
      <c r="Z63" s="21">
        <v>0</v>
      </c>
      <c r="AA63" s="6">
        <v>0</v>
      </c>
      <c r="AB63" s="10">
        <v>0</v>
      </c>
      <c r="AC63" s="9">
        <v>1000000000000</v>
      </c>
      <c r="AD63" s="9">
        <v>0</v>
      </c>
      <c r="AE63" s="22">
        <v>0</v>
      </c>
      <c r="AF63" s="10">
        <v>320</v>
      </c>
      <c r="AG63" s="15">
        <f>IF(C63="Exterior",$AT$1,$AU$1)</f>
        <v>1</v>
      </c>
      <c r="AH63" s="15">
        <f t="shared" si="0"/>
        <v>0</v>
      </c>
      <c r="AI63" s="15">
        <f t="shared" si="1"/>
        <v>1</v>
      </c>
      <c r="AJ63" s="15">
        <f t="shared" si="2"/>
        <v>2.1</v>
      </c>
      <c r="AK63" s="24">
        <v>9.4859615384615399</v>
      </c>
      <c r="AL63" s="31"/>
      <c r="AM63" s="24">
        <f>+AG63*(1+0.3*Z63)*M63</f>
        <v>4.3444263142560029</v>
      </c>
      <c r="AN63" s="24">
        <f>+G63*M63/P63</f>
        <v>4.7168057126208023</v>
      </c>
      <c r="AO63" s="24">
        <f>+AG63*AD63*AE63</f>
        <v>0</v>
      </c>
      <c r="AP63" s="3">
        <f>AG63*$AT$2*(1+0.3*Z63)*M63+$AU$2*G63*M63/P63+AG63*$AV$2*AD63*AE63</f>
        <v>6.5911153510569651</v>
      </c>
      <c r="AQ63" s="28">
        <f t="shared" si="3"/>
        <v>0.3051716134065276</v>
      </c>
      <c r="AY63" s="1" t="s">
        <v>219</v>
      </c>
      <c r="AZ63" s="1">
        <f>+AG63*(1.366*M63+50.593*E63+0.005*F63+0.018*O63-0.011*U63-0.024*N63+0.022*S63+3.88*Z63+0.001*AD63)</f>
        <v>9.3004163452736996</v>
      </c>
      <c r="BA63" s="28">
        <f t="shared" si="4"/>
        <v>1.9559977387166645E-2</v>
      </c>
    </row>
    <row r="64" spans="1:53" x14ac:dyDescent="0.2">
      <c r="A64" s="5" t="s">
        <v>62</v>
      </c>
      <c r="B64" s="7" t="s">
        <v>171</v>
      </c>
      <c r="C64" s="15" t="s">
        <v>218</v>
      </c>
      <c r="D64" s="7" t="s">
        <v>219</v>
      </c>
      <c r="E64" s="21">
        <v>0.01</v>
      </c>
      <c r="F64" s="9">
        <v>120</v>
      </c>
      <c r="G64" s="10">
        <v>1.2</v>
      </c>
      <c r="H64" s="10">
        <v>1200</v>
      </c>
      <c r="I64" s="6">
        <v>3.8777321207117961</v>
      </c>
      <c r="J64" s="6">
        <v>4.067893895804354</v>
      </c>
      <c r="K64" s="6">
        <v>1.0490394305673834</v>
      </c>
      <c r="L64" s="10">
        <v>48</v>
      </c>
      <c r="M64" s="10">
        <v>4.295486002770815</v>
      </c>
      <c r="N64" s="7">
        <v>420</v>
      </c>
      <c r="O64" s="7">
        <v>380</v>
      </c>
      <c r="P64" s="15">
        <v>1.1052631578947369</v>
      </c>
      <c r="Q64" s="7">
        <v>50</v>
      </c>
      <c r="R64" s="9">
        <v>320</v>
      </c>
      <c r="S64" s="7">
        <v>500</v>
      </c>
      <c r="T64" s="9">
        <v>500</v>
      </c>
      <c r="U64" s="7">
        <v>500</v>
      </c>
      <c r="V64" s="15">
        <v>1</v>
      </c>
      <c r="W64" s="10">
        <v>1.3157894736842106</v>
      </c>
      <c r="X64" s="9">
        <v>500</v>
      </c>
      <c r="Y64" s="7">
        <v>250000</v>
      </c>
      <c r="Z64" s="21">
        <v>0</v>
      </c>
      <c r="AA64" s="6">
        <v>0</v>
      </c>
      <c r="AB64" s="10">
        <v>0</v>
      </c>
      <c r="AC64" s="9">
        <v>1000000000000</v>
      </c>
      <c r="AD64" s="9">
        <v>0</v>
      </c>
      <c r="AE64" s="22">
        <v>0</v>
      </c>
      <c r="AF64" s="10">
        <v>320</v>
      </c>
      <c r="AG64" s="15">
        <f>IF(C64="Exterior",$AT$1,$AU$1)</f>
        <v>1</v>
      </c>
      <c r="AH64" s="15">
        <f t="shared" si="0"/>
        <v>0</v>
      </c>
      <c r="AI64" s="15">
        <f t="shared" si="1"/>
        <v>1</v>
      </c>
      <c r="AJ64" s="15">
        <f t="shared" si="2"/>
        <v>2.1</v>
      </c>
      <c r="AK64" s="24">
        <v>9.6300000000000008</v>
      </c>
      <c r="AL64" s="31"/>
      <c r="AM64" s="24">
        <f>+AG64*(1+0.3*Z64)*M64</f>
        <v>4.295486002770815</v>
      </c>
      <c r="AN64" s="24">
        <f>+G64*M64/P64</f>
        <v>4.6636705172940269</v>
      </c>
      <c r="AO64" s="24">
        <f>+AG64*AD64*AE64</f>
        <v>0</v>
      </c>
      <c r="AP64" s="3">
        <f>AG64*$AT$2*(1+0.3*Z64)*M64+$AU$2*G64*M64/P64+AG64*$AV$2*AD64*AE64</f>
        <v>6.5168659070608648</v>
      </c>
      <c r="AQ64" s="28">
        <f t="shared" si="3"/>
        <v>0.32327456832182094</v>
      </c>
      <c r="AY64" s="1" t="s">
        <v>219</v>
      </c>
      <c r="AZ64" s="1">
        <f>+AG64*(1.366*M64+50.593*E64+0.005*F64+0.018*O64-0.011*U64-0.024*N64+0.022*S64+3.88*Z64+0.001*AD64)</f>
        <v>9.2335638797849331</v>
      </c>
      <c r="BA64" s="28">
        <f t="shared" si="4"/>
        <v>4.1166782992218862E-2</v>
      </c>
    </row>
    <row r="65" spans="1:53" x14ac:dyDescent="0.2">
      <c r="A65" s="5" t="s">
        <v>63</v>
      </c>
      <c r="B65" s="7" t="s">
        <v>172</v>
      </c>
      <c r="C65" s="15" t="s">
        <v>217</v>
      </c>
      <c r="D65" s="7" t="s">
        <v>220</v>
      </c>
      <c r="E65" s="21">
        <v>0.02</v>
      </c>
      <c r="F65" s="9">
        <v>62.5</v>
      </c>
      <c r="G65" s="10">
        <v>1.25</v>
      </c>
      <c r="H65" s="10">
        <v>2413.1650526499998</v>
      </c>
      <c r="I65" s="6">
        <v>2.2494982464864046</v>
      </c>
      <c r="J65" s="6">
        <v>2.4434488903165255</v>
      </c>
      <c r="K65" s="6">
        <v>1.0862195132328114</v>
      </c>
      <c r="L65" s="10">
        <v>18.836476916280002</v>
      </c>
      <c r="M65" s="10">
        <v>2.6908626361481245</v>
      </c>
      <c r="N65" s="7">
        <v>254</v>
      </c>
      <c r="O65" s="7">
        <v>203.2</v>
      </c>
      <c r="P65" s="15">
        <v>1.25</v>
      </c>
      <c r="Q65" s="7">
        <v>57.149999999999991</v>
      </c>
      <c r="R65" s="9">
        <v>139.70000000000002</v>
      </c>
      <c r="S65" s="7">
        <v>304.79999999999995</v>
      </c>
      <c r="T65" s="9">
        <v>304.79999999999995</v>
      </c>
      <c r="U65" s="7">
        <v>203.2</v>
      </c>
      <c r="V65" s="15">
        <v>1.4999999999999998</v>
      </c>
      <c r="W65" s="10">
        <v>1.4999999999999998</v>
      </c>
      <c r="X65" s="9">
        <v>203.2</v>
      </c>
      <c r="Y65" s="7">
        <v>61935.359999999986</v>
      </c>
      <c r="Z65" s="21">
        <v>3.8128355313125771E-2</v>
      </c>
      <c r="AA65" s="6">
        <v>12.7</v>
      </c>
      <c r="AB65" s="10">
        <v>126.67686977437442</v>
      </c>
      <c r="AC65" s="14">
        <v>63.5</v>
      </c>
      <c r="AD65" s="9">
        <v>400</v>
      </c>
      <c r="AE65" s="22">
        <v>1.0431069357622362E-2</v>
      </c>
      <c r="AF65" s="10">
        <v>139.70000000000002</v>
      </c>
      <c r="AG65" s="15">
        <f>IF(C65="Exterior",$AT$1,$AU$1)</f>
        <v>0.9</v>
      </c>
      <c r="AH65" s="15">
        <f t="shared" si="0"/>
        <v>0.25</v>
      </c>
      <c r="AI65" s="15">
        <f t="shared" si="1"/>
        <v>0.75</v>
      </c>
      <c r="AJ65" s="15">
        <f t="shared" si="2"/>
        <v>1.5</v>
      </c>
      <c r="AK65" s="24">
        <v>5.7451553597280762</v>
      </c>
      <c r="AL65" s="31"/>
      <c r="AM65" s="24">
        <f>+AG65*(1+0.3*Z65)*M65</f>
        <v>2.4494778775395769</v>
      </c>
      <c r="AN65" s="24">
        <f>+G65*M65/P65</f>
        <v>2.6908626361481245</v>
      </c>
      <c r="AO65" s="24">
        <f>+AG65*AD65*AE65</f>
        <v>3.7551849687440502</v>
      </c>
      <c r="AP65" s="3">
        <f>AG65*$AT$2*(1+0.3*Z65)*M65+$AU$2*G65*M65/P65+AG65*$AV$2*AD65*AE65</f>
        <v>4.8490492586542899</v>
      </c>
      <c r="AQ65" s="28">
        <f t="shared" si="3"/>
        <v>0.15597595625615943</v>
      </c>
      <c r="AY65" s="1" t="s">
        <v>220</v>
      </c>
      <c r="AZ65" s="1">
        <f>+AG65*(1.366*M65+50.593*E65+0.005*F65+0.018*O65-0.011*U65-0.024*N65+0.022*S65+3.88*Z65+0.001*AD65)</f>
        <v>6.8220147416339385</v>
      </c>
      <c r="BA65" s="28">
        <f t="shared" si="4"/>
        <v>0.18743781751392552</v>
      </c>
    </row>
    <row r="66" spans="1:53" x14ac:dyDescent="0.2">
      <c r="A66" s="5" t="s">
        <v>64</v>
      </c>
      <c r="B66" s="7" t="s">
        <v>173</v>
      </c>
      <c r="C66" s="15" t="s">
        <v>217</v>
      </c>
      <c r="D66" s="7" t="s">
        <v>220</v>
      </c>
      <c r="E66" s="21">
        <v>0.02</v>
      </c>
      <c r="F66" s="9">
        <v>62.5</v>
      </c>
      <c r="G66" s="10">
        <v>1.25</v>
      </c>
      <c r="H66" s="10">
        <v>2413.1650526499998</v>
      </c>
      <c r="I66" s="6">
        <v>2.2494982464864046</v>
      </c>
      <c r="J66" s="6">
        <v>2.4434488903165255</v>
      </c>
      <c r="K66" s="6">
        <v>1.0862195132328114</v>
      </c>
      <c r="L66" s="10">
        <v>18.836476916280002</v>
      </c>
      <c r="M66" s="10">
        <v>2.6908626361481245</v>
      </c>
      <c r="N66" s="7">
        <v>254</v>
      </c>
      <c r="O66" s="7">
        <v>203.2</v>
      </c>
      <c r="P66" s="15">
        <v>1.25</v>
      </c>
      <c r="Q66" s="7">
        <v>57.149999999999991</v>
      </c>
      <c r="R66" s="9">
        <v>139.70000000000002</v>
      </c>
      <c r="S66" s="7">
        <v>304.79999999999995</v>
      </c>
      <c r="T66" s="9">
        <v>304.79999999999995</v>
      </c>
      <c r="U66" s="7">
        <v>203.2</v>
      </c>
      <c r="V66" s="15">
        <v>1.4999999999999998</v>
      </c>
      <c r="W66" s="10">
        <v>1.4999999999999998</v>
      </c>
      <c r="X66" s="9">
        <v>203.2</v>
      </c>
      <c r="Y66" s="7">
        <v>61935.359999999986</v>
      </c>
      <c r="Z66" s="21">
        <v>3.8128355313125771E-2</v>
      </c>
      <c r="AA66" s="6">
        <v>12.7</v>
      </c>
      <c r="AB66" s="10">
        <v>126.67686977437442</v>
      </c>
      <c r="AC66" s="14">
        <v>83.82</v>
      </c>
      <c r="AD66" s="9">
        <v>400</v>
      </c>
      <c r="AE66" s="22">
        <v>6.9540462384149069E-3</v>
      </c>
      <c r="AF66" s="10">
        <v>139.70000000000002</v>
      </c>
      <c r="AG66" s="15">
        <f>IF(C66="Exterior",$AT$1,$AU$1)</f>
        <v>0.9</v>
      </c>
      <c r="AH66" s="15">
        <f t="shared" si="0"/>
        <v>0.25</v>
      </c>
      <c r="AI66" s="15">
        <f t="shared" si="1"/>
        <v>0.75</v>
      </c>
      <c r="AJ66" s="15">
        <f t="shared" si="2"/>
        <v>1.5</v>
      </c>
      <c r="AK66" s="24">
        <v>5.6184239914987799</v>
      </c>
      <c r="AL66" s="31"/>
      <c r="AM66" s="24">
        <f>+AG66*(1+0.3*Z66)*M66</f>
        <v>2.4494778775395769</v>
      </c>
      <c r="AN66" s="24">
        <f>+G66*M66/P66</f>
        <v>2.6908626361481245</v>
      </c>
      <c r="AO66" s="24">
        <f>+AG66*AD66*AE66</f>
        <v>2.5034566458293663</v>
      </c>
      <c r="AP66" s="3">
        <f>AG66*$AT$2*(1+0.3*Z66)*M66+$AU$2*G66*M66/P66+AG66*$AV$2*AD66*AE66</f>
        <v>4.4735307617798856</v>
      </c>
      <c r="AQ66" s="28">
        <f t="shared" si="3"/>
        <v>0.20377480080734894</v>
      </c>
      <c r="AY66" s="1" t="s">
        <v>220</v>
      </c>
      <c r="AZ66" s="1">
        <f>+AG66*(1.366*M66+50.593*E66+0.005*F66+0.018*O66-0.011*U66-0.024*N66+0.022*S66+3.88*Z66+0.001*AD66)</f>
        <v>6.8220147416339385</v>
      </c>
      <c r="BA66" s="28">
        <f t="shared" si="4"/>
        <v>0.21422212918717207</v>
      </c>
    </row>
    <row r="67" spans="1:53" x14ac:dyDescent="0.2">
      <c r="A67" s="5" t="s">
        <v>65</v>
      </c>
      <c r="B67" s="7" t="s">
        <v>174</v>
      </c>
      <c r="C67" s="15" t="s">
        <v>217</v>
      </c>
      <c r="D67" s="7" t="s">
        <v>220</v>
      </c>
      <c r="E67" s="21">
        <v>0.02</v>
      </c>
      <c r="F67" s="9">
        <v>62.5</v>
      </c>
      <c r="G67" s="10">
        <v>1.25</v>
      </c>
      <c r="H67" s="10">
        <v>2413.1650526499998</v>
      </c>
      <c r="I67" s="6">
        <v>3.0690762889527061</v>
      </c>
      <c r="J67" s="6">
        <v>3.3336905526605718</v>
      </c>
      <c r="K67" s="6">
        <v>1.0862195132328114</v>
      </c>
      <c r="L67" s="10">
        <v>32.736307612920001</v>
      </c>
      <c r="M67" s="10">
        <v>3.5473703847225266</v>
      </c>
      <c r="N67" s="7">
        <v>254</v>
      </c>
      <c r="O67" s="7">
        <v>203.2</v>
      </c>
      <c r="P67" s="15">
        <v>1.25</v>
      </c>
      <c r="Q67" s="7">
        <v>57.149999999999991</v>
      </c>
      <c r="R67" s="9">
        <v>139.70000000000002</v>
      </c>
      <c r="S67" s="7">
        <v>304.79999999999995</v>
      </c>
      <c r="T67" s="9">
        <v>304.79999999999995</v>
      </c>
      <c r="U67" s="7">
        <v>203.2</v>
      </c>
      <c r="V67" s="15">
        <v>1.4999999999999998</v>
      </c>
      <c r="W67" s="10">
        <v>1.4999999999999998</v>
      </c>
      <c r="X67" s="9">
        <v>203.2</v>
      </c>
      <c r="Y67" s="7">
        <v>61935.359999999986</v>
      </c>
      <c r="Z67" s="21">
        <v>2.1939062071495281E-2</v>
      </c>
      <c r="AA67" s="6">
        <v>12.7</v>
      </c>
      <c r="AB67" s="10">
        <v>126.67686977437442</v>
      </c>
      <c r="AC67" s="14">
        <v>127</v>
      </c>
      <c r="AD67" s="9">
        <v>400</v>
      </c>
      <c r="AE67" s="22">
        <v>3.4770231192074535E-3</v>
      </c>
      <c r="AF67" s="10">
        <v>139.70000000000002</v>
      </c>
      <c r="AG67" s="15">
        <f>IF(C67="Exterior",$AT$1,$AU$1)</f>
        <v>0.9</v>
      </c>
      <c r="AH67" s="15">
        <f t="shared" ref="AH67:AH130" si="5">IF(C67="Exterior",0.25,0)</f>
        <v>0.25</v>
      </c>
      <c r="AI67" s="15">
        <f t="shared" ref="AI67:AI130" si="6">IF(C67="Exterior",0.75,1)</f>
        <v>0.75</v>
      </c>
      <c r="AJ67" s="15">
        <f t="shared" ref="AJ67:AJ130" si="7">IF(C67="Exterior",1.5,2.1)</f>
        <v>1.5</v>
      </c>
      <c r="AK67" s="24">
        <v>7.3081755678893909</v>
      </c>
      <c r="AL67" s="31"/>
      <c r="AM67" s="24">
        <f>+AG67*(1+0.3*Z67)*M67</f>
        <v>3.2136463605967469</v>
      </c>
      <c r="AN67" s="24">
        <f>+G67*M67/P67</f>
        <v>3.5473703847225266</v>
      </c>
      <c r="AO67" s="24">
        <f>+AG67*AD67*AE67</f>
        <v>1.2517283229146832</v>
      </c>
      <c r="AP67" s="3">
        <f>AG67*$AT$2*(1+0.3*Z67)*M67+$AU$2*G67*M67/P67+AG67*$AV$2*AD67*AE67</f>
        <v>5.2627328425946818</v>
      </c>
      <c r="AQ67" s="28">
        <f t="shared" ref="AQ67:AQ130" si="8">ABS(AK67-AP67)/AK67</f>
        <v>0.27988417988779041</v>
      </c>
      <c r="AY67" s="1" t="s">
        <v>220</v>
      </c>
      <c r="AZ67" s="1">
        <f>+AG67*(1.366*M67+50.593*E67+0.005*F67+0.018*O67-0.011*U67-0.024*N67+0.022*S67+3.88*Z67+0.001*AD67)</f>
        <v>7.8184723557315365</v>
      </c>
      <c r="BA67" s="28">
        <f t="shared" ref="BA67:BA130" si="9">ABS(AZ67-AK67)/AK67</f>
        <v>6.9825469175136393E-2</v>
      </c>
    </row>
    <row r="68" spans="1:53" x14ac:dyDescent="0.2">
      <c r="A68" s="5" t="s">
        <v>66</v>
      </c>
      <c r="B68" s="7" t="s">
        <v>175</v>
      </c>
      <c r="C68" s="15" t="s">
        <v>217</v>
      </c>
      <c r="D68" s="7" t="s">
        <v>220</v>
      </c>
      <c r="E68" s="21">
        <v>0.02</v>
      </c>
      <c r="F68" s="9">
        <v>62.5</v>
      </c>
      <c r="G68" s="10">
        <v>1.25</v>
      </c>
      <c r="H68" s="10">
        <v>2413.1650526499998</v>
      </c>
      <c r="I68" s="6">
        <v>3.0690762889527061</v>
      </c>
      <c r="J68" s="6">
        <v>3.3336905526605718</v>
      </c>
      <c r="K68" s="6">
        <v>1.0862195132328114</v>
      </c>
      <c r="L68" s="10">
        <v>32.736307612920001</v>
      </c>
      <c r="M68" s="10">
        <v>3.5473703847225266</v>
      </c>
      <c r="N68" s="7">
        <v>254</v>
      </c>
      <c r="O68" s="7">
        <v>203.2</v>
      </c>
      <c r="P68" s="15">
        <v>1.25</v>
      </c>
      <c r="Q68" s="7">
        <v>57.149999999999991</v>
      </c>
      <c r="R68" s="9">
        <v>139.70000000000002</v>
      </c>
      <c r="S68" s="7">
        <v>304.79999999999995</v>
      </c>
      <c r="T68" s="9">
        <v>304.79999999999995</v>
      </c>
      <c r="U68" s="7">
        <v>203.2</v>
      </c>
      <c r="V68" s="15">
        <v>1.4999999999999998</v>
      </c>
      <c r="W68" s="10">
        <v>1.4999999999999998</v>
      </c>
      <c r="X68" s="9">
        <v>203.2</v>
      </c>
      <c r="Y68" s="7">
        <v>61935.359999999986</v>
      </c>
      <c r="Z68" s="21">
        <v>2.1939062071495281E-2</v>
      </c>
      <c r="AA68" s="6">
        <v>12.7</v>
      </c>
      <c r="AB68" s="10">
        <v>126.67686977437442</v>
      </c>
      <c r="AC68" s="9">
        <v>1000000000000</v>
      </c>
      <c r="AD68" s="9">
        <v>0</v>
      </c>
      <c r="AE68" s="22">
        <v>0</v>
      </c>
      <c r="AF68" s="10">
        <v>139.70000000000002</v>
      </c>
      <c r="AG68" s="15">
        <f>IF(C68="Exterior",$AT$1,$AU$1)</f>
        <v>0.9</v>
      </c>
      <c r="AH68" s="15">
        <f t="shared" si="5"/>
        <v>0.25</v>
      </c>
      <c r="AI68" s="15">
        <f t="shared" si="6"/>
        <v>0.75</v>
      </c>
      <c r="AJ68" s="15">
        <f t="shared" si="7"/>
        <v>1.5</v>
      </c>
      <c r="AK68" s="24">
        <v>6.7167625161526763</v>
      </c>
      <c r="AL68" s="31"/>
      <c r="AM68" s="24">
        <f>+AG68*(1+0.3*Z68)*M68</f>
        <v>3.2136463605967469</v>
      </c>
      <c r="AN68" s="24">
        <f>+G68*M68/P68</f>
        <v>3.5473703847225266</v>
      </c>
      <c r="AO68" s="24">
        <f>+AG68*AD68*AE68</f>
        <v>0</v>
      </c>
      <c r="AP68" s="3">
        <f>AG68*$AT$2*(1+0.3*Z68)*M68+$AU$2*G68*M68/P68+AG68*$AV$2*AD68*AE68</f>
        <v>4.8872143457202766</v>
      </c>
      <c r="AQ68" s="28">
        <f t="shared" si="8"/>
        <v>0.27238541872407224</v>
      </c>
      <c r="AY68" s="1" t="s">
        <v>220</v>
      </c>
      <c r="AZ68" s="1">
        <f>+AG68*(1.366*M68+50.593*E68+0.005*F68+0.018*O68-0.011*U68-0.024*N68+0.022*S68+3.88*Z68+0.001*AD68)</f>
        <v>7.4584723557315362</v>
      </c>
      <c r="BA68" s="28">
        <f t="shared" si="9"/>
        <v>0.11042668812469897</v>
      </c>
    </row>
    <row r="69" spans="1:53" x14ac:dyDescent="0.2">
      <c r="A69" s="5" t="s">
        <v>67</v>
      </c>
      <c r="B69" s="7">
        <v>10</v>
      </c>
      <c r="C69" s="15" t="s">
        <v>217</v>
      </c>
      <c r="D69" s="7" t="s">
        <v>221</v>
      </c>
      <c r="E69" s="21">
        <v>0.01</v>
      </c>
      <c r="F69" s="9">
        <v>75</v>
      </c>
      <c r="G69" s="10">
        <v>0.75</v>
      </c>
      <c r="H69" s="10">
        <v>1100</v>
      </c>
      <c r="I69" s="6">
        <v>2.6176194119084619</v>
      </c>
      <c r="J69" s="6">
        <v>2.7331100259807561</v>
      </c>
      <c r="K69" s="6">
        <v>1.0441204758594345</v>
      </c>
      <c r="L69" s="10">
        <v>22</v>
      </c>
      <c r="M69" s="10">
        <v>2.9080577710905264</v>
      </c>
      <c r="N69" s="7">
        <v>600</v>
      </c>
      <c r="O69" s="7">
        <v>250</v>
      </c>
      <c r="P69" s="15">
        <v>2.4</v>
      </c>
      <c r="Q69" s="7">
        <v>43</v>
      </c>
      <c r="R69" s="9">
        <v>514</v>
      </c>
      <c r="S69" s="7">
        <v>400</v>
      </c>
      <c r="T69" s="9">
        <v>400</v>
      </c>
      <c r="U69" s="7">
        <v>250</v>
      </c>
      <c r="V69" s="15">
        <v>1.6</v>
      </c>
      <c r="W69" s="10">
        <v>1.6</v>
      </c>
      <c r="X69" s="9">
        <v>250</v>
      </c>
      <c r="Y69" s="7">
        <v>100000</v>
      </c>
      <c r="Z69" s="21">
        <v>6.8181818181818177E-2</v>
      </c>
      <c r="AA69" s="6">
        <v>8</v>
      </c>
      <c r="AB69" s="10">
        <v>50.26548245743669</v>
      </c>
      <c r="AC69" s="14">
        <v>321.25</v>
      </c>
      <c r="AD69" s="9">
        <v>520</v>
      </c>
      <c r="AE69" s="22">
        <v>1.1292978392104108E-3</v>
      </c>
      <c r="AF69" s="10">
        <v>514</v>
      </c>
      <c r="AG69" s="15">
        <f>IF(C69="Exterior",$AT$1,$AU$1)</f>
        <v>0.9</v>
      </c>
      <c r="AH69" s="15">
        <f t="shared" si="5"/>
        <v>0.25</v>
      </c>
      <c r="AI69" s="15">
        <f t="shared" si="6"/>
        <v>0.75</v>
      </c>
      <c r="AJ69" s="15">
        <f t="shared" si="7"/>
        <v>1.5</v>
      </c>
      <c r="AK69" s="24">
        <v>2.3114260959792481</v>
      </c>
      <c r="AL69" s="31"/>
      <c r="AM69" s="24">
        <f>+AG69*(1+0.3*Z69)*M69</f>
        <v>2.6707866938583678</v>
      </c>
      <c r="AN69" s="24">
        <f>+G69*M69/P69</f>
        <v>0.90876805346578959</v>
      </c>
      <c r="AO69" s="24">
        <f>+AG69*AD69*AE69</f>
        <v>0.52851138875047221</v>
      </c>
      <c r="AP69" s="3">
        <f>AG69*$AT$2*(1+0.3*Z69)*M69+$AU$2*G69*M69/P69+AG69*$AV$2*AD69*AE69</f>
        <v>3.812329729334178</v>
      </c>
      <c r="AQ69" s="28">
        <f t="shared" si="8"/>
        <v>0.64934095706791961</v>
      </c>
      <c r="AY69" s="1" t="s">
        <v>221</v>
      </c>
      <c r="AZ69" s="1">
        <f>+AG69*(1.366*M69+50.593*E69+0.005*F69+0.018*O69-0.011*U69-0.024*N69+0.022*S69+3.88*Z69+0.001*AD69)</f>
        <v>1.6090941328696018</v>
      </c>
      <c r="BA69" s="28">
        <f t="shared" si="9"/>
        <v>0.30385222539944529</v>
      </c>
    </row>
    <row r="70" spans="1:53" x14ac:dyDescent="0.2">
      <c r="A70" s="5" t="s">
        <v>68</v>
      </c>
      <c r="B70" s="7">
        <v>3</v>
      </c>
      <c r="C70" s="15" t="s">
        <v>217</v>
      </c>
      <c r="D70" s="7" t="s">
        <v>221</v>
      </c>
      <c r="E70" s="21">
        <v>0.01</v>
      </c>
      <c r="F70" s="9">
        <v>75</v>
      </c>
      <c r="G70" s="10">
        <v>0.75</v>
      </c>
      <c r="H70" s="10">
        <v>1100</v>
      </c>
      <c r="I70" s="6">
        <v>2.7915464147314482</v>
      </c>
      <c r="J70" s="6">
        <v>2.9147107709330977</v>
      </c>
      <c r="K70" s="6">
        <v>1.0441204758594345</v>
      </c>
      <c r="L70" s="10">
        <v>25</v>
      </c>
      <c r="M70" s="10">
        <v>3.1</v>
      </c>
      <c r="N70" s="7">
        <v>600</v>
      </c>
      <c r="O70" s="7">
        <v>250</v>
      </c>
      <c r="P70" s="15">
        <v>2.4</v>
      </c>
      <c r="Q70" s="7">
        <v>43</v>
      </c>
      <c r="R70" s="9">
        <v>514</v>
      </c>
      <c r="S70" s="7">
        <v>400</v>
      </c>
      <c r="T70" s="9">
        <v>400</v>
      </c>
      <c r="U70" s="7">
        <v>250</v>
      </c>
      <c r="V70" s="15">
        <v>1.6</v>
      </c>
      <c r="W70" s="10">
        <v>1.6</v>
      </c>
      <c r="X70" s="9">
        <v>250</v>
      </c>
      <c r="Y70" s="7">
        <v>100000</v>
      </c>
      <c r="Z70" s="21">
        <v>0.06</v>
      </c>
      <c r="AA70" s="6">
        <v>0</v>
      </c>
      <c r="AB70" s="10">
        <v>0</v>
      </c>
      <c r="AC70" s="9">
        <v>1000000000000</v>
      </c>
      <c r="AD70" s="9">
        <v>0</v>
      </c>
      <c r="AE70" s="22">
        <v>0</v>
      </c>
      <c r="AF70" s="10">
        <v>514</v>
      </c>
      <c r="AG70" s="15">
        <f>IF(C70="Exterior",$AT$1,$AU$1)</f>
        <v>0.9</v>
      </c>
      <c r="AH70" s="15">
        <f t="shared" si="5"/>
        <v>0.25</v>
      </c>
      <c r="AI70" s="15">
        <f t="shared" si="6"/>
        <v>0.75</v>
      </c>
      <c r="AJ70" s="15">
        <f t="shared" si="7"/>
        <v>1.5</v>
      </c>
      <c r="AK70" s="24">
        <v>2.368221582360571</v>
      </c>
      <c r="AL70" s="31"/>
      <c r="AM70" s="24">
        <f>+AG70*(1+0.3*Z70)*M70</f>
        <v>2.84022</v>
      </c>
      <c r="AN70" s="24">
        <f>+G70*M70/P70</f>
        <v>0.96875000000000011</v>
      </c>
      <c r="AO70" s="24">
        <f>+AG70*AD70*AE70</f>
        <v>0</v>
      </c>
      <c r="AP70" s="3">
        <f>AG70*$AT$2*(1+0.3*Z70)*M70+$AU$2*G70*M70/P70+AG70*$AV$2*AD70*AE70</f>
        <v>3.8860360000000007</v>
      </c>
      <c r="AQ70" s="28">
        <f t="shared" si="8"/>
        <v>0.64090895418937899</v>
      </c>
      <c r="AY70" s="1" t="s">
        <v>221</v>
      </c>
      <c r="AZ70" s="1">
        <f>+AG70*(1.366*M70+50.593*E70+0.005*F70+0.018*O70-0.011*U70-0.024*N70+0.022*S70+3.88*Z70+0.001*AD70)</f>
        <v>1.3484969999999983</v>
      </c>
      <c r="BA70" s="28">
        <f t="shared" si="9"/>
        <v>0.43058664356235721</v>
      </c>
    </row>
    <row r="71" spans="1:53" x14ac:dyDescent="0.2">
      <c r="A71" s="5" t="s">
        <v>69</v>
      </c>
      <c r="B71" s="7">
        <v>5</v>
      </c>
      <c r="C71" s="15" t="s">
        <v>217</v>
      </c>
      <c r="D71" s="7" t="s">
        <v>221</v>
      </c>
      <c r="E71" s="21">
        <v>0.01</v>
      </c>
      <c r="F71" s="9">
        <v>75</v>
      </c>
      <c r="G71" s="10">
        <v>0.75</v>
      </c>
      <c r="H71" s="10">
        <v>1100</v>
      </c>
      <c r="I71" s="6">
        <v>2.858155241689996</v>
      </c>
      <c r="J71" s="6">
        <v>2.9842584110334958</v>
      </c>
      <c r="K71" s="6">
        <v>1.0441204758594345</v>
      </c>
      <c r="L71" s="10">
        <v>26.2</v>
      </c>
      <c r="M71" s="10">
        <v>3.1735280052332926</v>
      </c>
      <c r="N71" s="7">
        <v>600</v>
      </c>
      <c r="O71" s="7">
        <v>250</v>
      </c>
      <c r="P71" s="15">
        <v>2.4</v>
      </c>
      <c r="Q71" s="7">
        <v>43</v>
      </c>
      <c r="R71" s="9">
        <v>514</v>
      </c>
      <c r="S71" s="7">
        <v>400</v>
      </c>
      <c r="T71" s="9">
        <v>400</v>
      </c>
      <c r="U71" s="7">
        <v>250</v>
      </c>
      <c r="V71" s="15">
        <v>1.6</v>
      </c>
      <c r="W71" s="10">
        <v>1.6</v>
      </c>
      <c r="X71" s="9">
        <v>250</v>
      </c>
      <c r="Y71" s="7">
        <v>100000</v>
      </c>
      <c r="Z71" s="21">
        <v>5.7251908396946563E-2</v>
      </c>
      <c r="AA71" s="6">
        <v>8</v>
      </c>
      <c r="AB71" s="10">
        <v>50.26548245743669</v>
      </c>
      <c r="AC71" s="14">
        <v>257</v>
      </c>
      <c r="AD71" s="9">
        <v>520</v>
      </c>
      <c r="AE71" s="22">
        <v>1.6939467588156162E-3</v>
      </c>
      <c r="AF71" s="10">
        <v>514</v>
      </c>
      <c r="AG71" s="15">
        <f>IF(C71="Exterior",$AT$1,$AU$1)</f>
        <v>0.9</v>
      </c>
      <c r="AH71" s="15">
        <f t="shared" si="5"/>
        <v>0.25</v>
      </c>
      <c r="AI71" s="15">
        <f t="shared" si="6"/>
        <v>0.75</v>
      </c>
      <c r="AJ71" s="15">
        <f t="shared" si="7"/>
        <v>1.5</v>
      </c>
      <c r="AK71" s="24">
        <v>2.3316143190661478</v>
      </c>
      <c r="AL71" s="31"/>
      <c r="AM71" s="24">
        <f>+AG71*(1+0.3*Z71)*M71</f>
        <v>2.9052316490656684</v>
      </c>
      <c r="AN71" s="24">
        <f>+G71*M71/P71</f>
        <v>0.99172750163540402</v>
      </c>
      <c r="AO71" s="24">
        <f>+AG71*AD71*AE71</f>
        <v>0.79276708312570843</v>
      </c>
      <c r="AP71" s="3">
        <f>AG71*$AT$2*(1+0.3*Z71)*M71+$AU$2*G71*M71/P71+AG71*$AV$2*AD71*AE71</f>
        <v>4.2129767690501634</v>
      </c>
      <c r="AQ71" s="28">
        <f t="shared" si="8"/>
        <v>0.80689264712421827</v>
      </c>
      <c r="AY71" s="1" t="s">
        <v>221</v>
      </c>
      <c r="AZ71" s="1">
        <f>+AG71*(1.366*M71+50.593*E71+0.005*F71+0.018*O71-0.011*U71-0.024*N71+0.022*S71+3.88*Z71+0.001*AD71)</f>
        <v>1.897295993755947</v>
      </c>
      <c r="BA71" s="28">
        <f t="shared" si="9"/>
        <v>0.18627365673588453</v>
      </c>
    </row>
    <row r="72" spans="1:53" x14ac:dyDescent="0.2">
      <c r="A72" s="5" t="s">
        <v>70</v>
      </c>
      <c r="B72" s="7">
        <v>6</v>
      </c>
      <c r="C72" s="15" t="s">
        <v>217</v>
      </c>
      <c r="D72" s="7" t="s">
        <v>221</v>
      </c>
      <c r="E72" s="21">
        <v>0.01</v>
      </c>
      <c r="F72" s="9">
        <v>75</v>
      </c>
      <c r="G72" s="10">
        <v>0.75</v>
      </c>
      <c r="H72" s="10">
        <v>1100</v>
      </c>
      <c r="I72" s="6">
        <v>3.160368868597462</v>
      </c>
      <c r="J72" s="6">
        <v>3.2998058469713247</v>
      </c>
      <c r="K72" s="6">
        <v>1.0441204758594345</v>
      </c>
      <c r="L72" s="10">
        <v>32</v>
      </c>
      <c r="M72" s="10">
        <v>3.5072496346852757</v>
      </c>
      <c r="N72" s="7">
        <v>600</v>
      </c>
      <c r="O72" s="7">
        <v>250</v>
      </c>
      <c r="P72" s="15">
        <v>2.4</v>
      </c>
      <c r="Q72" s="7">
        <v>43</v>
      </c>
      <c r="R72" s="9">
        <v>514</v>
      </c>
      <c r="S72" s="7">
        <v>400</v>
      </c>
      <c r="T72" s="9">
        <v>400</v>
      </c>
      <c r="U72" s="7">
        <v>250</v>
      </c>
      <c r="V72" s="15">
        <v>1.6</v>
      </c>
      <c r="W72" s="10">
        <v>1.6</v>
      </c>
      <c r="X72" s="9">
        <v>250</v>
      </c>
      <c r="Y72" s="7">
        <v>100000</v>
      </c>
      <c r="Z72" s="21">
        <v>4.6875E-2</v>
      </c>
      <c r="AA72" s="6">
        <v>8</v>
      </c>
      <c r="AB72" s="10">
        <v>50.26548245743669</v>
      </c>
      <c r="AC72" s="14">
        <v>257</v>
      </c>
      <c r="AD72" s="9">
        <v>520</v>
      </c>
      <c r="AE72" s="22">
        <v>1.6939467588156162E-3</v>
      </c>
      <c r="AF72" s="10">
        <v>514</v>
      </c>
      <c r="AG72" s="15">
        <f>IF(C72="Exterior",$AT$1,$AU$1)</f>
        <v>0.9</v>
      </c>
      <c r="AH72" s="15">
        <f t="shared" si="5"/>
        <v>0.25</v>
      </c>
      <c r="AI72" s="15">
        <f t="shared" si="6"/>
        <v>0.75</v>
      </c>
      <c r="AJ72" s="15">
        <f t="shared" si="7"/>
        <v>1.5</v>
      </c>
      <c r="AK72" s="24">
        <v>2.501599221789883</v>
      </c>
      <c r="AL72" s="31"/>
      <c r="AM72" s="24">
        <f>+AG72*(1+0.3*Z72)*M72</f>
        <v>3.2009132994057339</v>
      </c>
      <c r="AN72" s="24">
        <f>+G72*M72/P72</f>
        <v>1.0960155108391487</v>
      </c>
      <c r="AO72" s="24">
        <f>+AG72*AD72*AE72</f>
        <v>0.79276708312570843</v>
      </c>
      <c r="AP72" s="3">
        <f>AG72*$AT$2*(1+0.3*Z72)*M72+$AU$2*G72*M72/P72+AG72*$AV$2*AD72*AE72</f>
        <v>4.6182205163329977</v>
      </c>
      <c r="AQ72" s="28">
        <f t="shared" si="8"/>
        <v>0.8461072725425145</v>
      </c>
      <c r="AY72" s="1" t="s">
        <v>221</v>
      </c>
      <c r="AZ72" s="1">
        <f>+AG72*(1.366*M72+50.593*E72+0.005*F72+0.018*O72-0.011*U72-0.024*N72+0.022*S72+3.88*Z72+0.001*AD72)</f>
        <v>2.2713372008820767</v>
      </c>
      <c r="BA72" s="28">
        <f t="shared" si="9"/>
        <v>9.2045927621873372E-2</v>
      </c>
    </row>
    <row r="73" spans="1:53" x14ac:dyDescent="0.2">
      <c r="A73" s="5" t="s">
        <v>71</v>
      </c>
      <c r="B73" s="7">
        <v>8</v>
      </c>
      <c r="C73" s="15" t="s">
        <v>217</v>
      </c>
      <c r="D73" s="7" t="s">
        <v>221</v>
      </c>
      <c r="E73" s="21">
        <v>0.01</v>
      </c>
      <c r="F73" s="9">
        <v>75</v>
      </c>
      <c r="G73" s="10">
        <v>0.75</v>
      </c>
      <c r="H73" s="10">
        <v>1100</v>
      </c>
      <c r="I73" s="6">
        <v>3.160368868597462</v>
      </c>
      <c r="J73" s="6">
        <v>3.2998058469713247</v>
      </c>
      <c r="K73" s="6">
        <v>1.0441204758594345</v>
      </c>
      <c r="L73" s="10">
        <v>32</v>
      </c>
      <c r="M73" s="10">
        <v>3.5072496346852757</v>
      </c>
      <c r="N73" s="7">
        <v>600</v>
      </c>
      <c r="O73" s="7">
        <v>250</v>
      </c>
      <c r="P73" s="15">
        <v>2.4</v>
      </c>
      <c r="Q73" s="7">
        <v>43</v>
      </c>
      <c r="R73" s="9">
        <v>514</v>
      </c>
      <c r="S73" s="7">
        <v>400</v>
      </c>
      <c r="T73" s="9">
        <v>400</v>
      </c>
      <c r="U73" s="7">
        <v>250</v>
      </c>
      <c r="V73" s="15">
        <v>1.6</v>
      </c>
      <c r="W73" s="10">
        <v>1.6</v>
      </c>
      <c r="X73" s="9">
        <v>250</v>
      </c>
      <c r="Y73" s="7">
        <v>100000</v>
      </c>
      <c r="Z73" s="21">
        <v>4.6875E-2</v>
      </c>
      <c r="AA73" s="6">
        <v>8</v>
      </c>
      <c r="AB73" s="10">
        <v>50.26548245743669</v>
      </c>
      <c r="AC73" s="14">
        <v>321.25</v>
      </c>
      <c r="AD73" s="9">
        <v>520</v>
      </c>
      <c r="AE73" s="22">
        <v>1.1292978392104108E-3</v>
      </c>
      <c r="AF73" s="10">
        <v>514</v>
      </c>
      <c r="AG73" s="15">
        <f>IF(C73="Exterior",$AT$1,$AU$1)</f>
        <v>0.9</v>
      </c>
      <c r="AH73" s="15">
        <f t="shared" si="5"/>
        <v>0.25</v>
      </c>
      <c r="AI73" s="15">
        <f t="shared" si="6"/>
        <v>0.75</v>
      </c>
      <c r="AJ73" s="15">
        <f t="shared" si="7"/>
        <v>1.5</v>
      </c>
      <c r="AK73" s="24">
        <v>2.2436904280155643</v>
      </c>
      <c r="AL73" s="31"/>
      <c r="AM73" s="24">
        <f>+AG73*(1+0.3*Z73)*M73</f>
        <v>3.2009132994057339</v>
      </c>
      <c r="AN73" s="24">
        <f>+G73*M73/P73</f>
        <v>1.0960155108391487</v>
      </c>
      <c r="AO73" s="24">
        <f>+AG73*AD73*AE73</f>
        <v>0.52851138875047221</v>
      </c>
      <c r="AP73" s="3">
        <f>AG73*$AT$2*(1+0.3*Z73)*M73+$AU$2*G73*M73/P73+AG73*$AV$2*AD73*AE73</f>
        <v>4.5389438080204272</v>
      </c>
      <c r="AQ73" s="28">
        <f t="shared" si="8"/>
        <v>1.0229813129946379</v>
      </c>
      <c r="AY73" s="1" t="s">
        <v>221</v>
      </c>
      <c r="AZ73" s="1">
        <f>+AG73*(1.366*M73+50.593*E73+0.005*F73+0.018*O73-0.011*U73-0.024*N73+0.022*S73+3.88*Z73+0.001*AD73)</f>
        <v>2.2713372008820767</v>
      </c>
      <c r="BA73" s="28">
        <f t="shared" si="9"/>
        <v>1.2322008652042358E-2</v>
      </c>
    </row>
    <row r="74" spans="1:53" x14ac:dyDescent="0.2">
      <c r="A74" s="5" t="s">
        <v>72</v>
      </c>
      <c r="B74" s="7">
        <v>9</v>
      </c>
      <c r="C74" s="15" t="s">
        <v>217</v>
      </c>
      <c r="D74" s="7" t="s">
        <v>221</v>
      </c>
      <c r="E74" s="21">
        <v>0.03</v>
      </c>
      <c r="F74" s="9">
        <v>75</v>
      </c>
      <c r="G74" s="10">
        <v>2.25</v>
      </c>
      <c r="H74" s="10">
        <v>1100</v>
      </c>
      <c r="I74" s="6">
        <v>2.5996692848129741</v>
      </c>
      <c r="J74" s="6">
        <v>2.9591701733620375</v>
      </c>
      <c r="K74" s="6">
        <v>1.1382871623899371</v>
      </c>
      <c r="L74" s="10">
        <v>22</v>
      </c>
      <c r="M74" s="10">
        <v>2.9080577710905264</v>
      </c>
      <c r="N74" s="7">
        <v>600</v>
      </c>
      <c r="O74" s="7">
        <v>250</v>
      </c>
      <c r="P74" s="15">
        <v>2.4</v>
      </c>
      <c r="Q74" s="7">
        <v>43</v>
      </c>
      <c r="R74" s="9">
        <v>514</v>
      </c>
      <c r="S74" s="7">
        <v>400</v>
      </c>
      <c r="T74" s="9">
        <v>400</v>
      </c>
      <c r="U74" s="7">
        <v>250</v>
      </c>
      <c r="V74" s="15">
        <v>1.6</v>
      </c>
      <c r="W74" s="10">
        <v>1.6</v>
      </c>
      <c r="X74" s="9">
        <v>250</v>
      </c>
      <c r="Y74" s="7">
        <v>100000</v>
      </c>
      <c r="Z74" s="21">
        <v>6.8181818181818177E-2</v>
      </c>
      <c r="AA74" s="6">
        <v>0</v>
      </c>
      <c r="AB74" s="10">
        <v>0</v>
      </c>
      <c r="AC74" s="9">
        <v>1000000000000</v>
      </c>
      <c r="AD74" s="9">
        <v>0</v>
      </c>
      <c r="AE74" s="22">
        <v>0</v>
      </c>
      <c r="AF74" s="10">
        <v>514</v>
      </c>
      <c r="AG74" s="15">
        <f>IF(C74="Exterior",$AT$1,$AU$1)</f>
        <v>0.9</v>
      </c>
      <c r="AH74" s="15">
        <f t="shared" si="5"/>
        <v>0.25</v>
      </c>
      <c r="AI74" s="15">
        <f t="shared" si="6"/>
        <v>0.75</v>
      </c>
      <c r="AJ74" s="15">
        <f t="shared" si="7"/>
        <v>1.5</v>
      </c>
      <c r="AK74" s="24">
        <v>2.1967970428015566</v>
      </c>
      <c r="AL74" s="31"/>
      <c r="AM74" s="24">
        <f>+AG74*(1+0.3*Z74)*M74</f>
        <v>2.6707866938583678</v>
      </c>
      <c r="AN74" s="24">
        <f>+G74*M74/P74</f>
        <v>2.7263041603973686</v>
      </c>
      <c r="AO74" s="24">
        <f>+AG74*AD74*AE74</f>
        <v>0</v>
      </c>
      <c r="AP74" s="3">
        <f>AG74*$AT$2*(1+0.3*Z74)*M74+$AU$2*G74*M74/P74+AG74*$AV$2*AD74*AE74</f>
        <v>4.0172835340953519</v>
      </c>
      <c r="AQ74" s="28">
        <f t="shared" si="8"/>
        <v>0.82870035593827285</v>
      </c>
      <c r="AY74" s="1" t="s">
        <v>221</v>
      </c>
      <c r="AZ74" s="1">
        <f>+AG74*(1.366*M74+50.593*E74+0.005*F74+0.018*O74-0.011*U74-0.024*N74+0.022*S74+3.88*Z74+0.001*AD74)</f>
        <v>2.051768132869602</v>
      </c>
      <c r="BA74" s="28">
        <f t="shared" si="9"/>
        <v>6.6018347214725159E-2</v>
      </c>
    </row>
    <row r="75" spans="1:53" x14ac:dyDescent="0.2">
      <c r="A75" s="5" t="s">
        <v>73</v>
      </c>
      <c r="B75" s="7" t="s">
        <v>176</v>
      </c>
      <c r="C75" s="15" t="s">
        <v>217</v>
      </c>
      <c r="D75" s="7" t="s">
        <v>220</v>
      </c>
      <c r="E75" s="21">
        <v>0.02</v>
      </c>
      <c r="F75" s="9">
        <v>65</v>
      </c>
      <c r="G75" s="10">
        <v>1.3</v>
      </c>
      <c r="H75" s="10">
        <v>2950</v>
      </c>
      <c r="I75" s="6">
        <v>5.7161567620211393</v>
      </c>
      <c r="J75" s="6">
        <v>6.2138733552776095</v>
      </c>
      <c r="K75" s="6">
        <v>1.0870718935777552</v>
      </c>
      <c r="L75" s="10">
        <v>107</v>
      </c>
      <c r="M75" s="10">
        <v>6.4133298683289324</v>
      </c>
      <c r="N75" s="7">
        <v>450</v>
      </c>
      <c r="O75" s="7">
        <v>350</v>
      </c>
      <c r="P75" s="15">
        <v>1.2857142857142858</v>
      </c>
      <c r="Q75" s="7">
        <v>53</v>
      </c>
      <c r="R75" s="9">
        <v>344</v>
      </c>
      <c r="S75" s="7">
        <v>350</v>
      </c>
      <c r="T75" s="9">
        <v>350</v>
      </c>
      <c r="U75" s="7">
        <v>350</v>
      </c>
      <c r="V75" s="15">
        <v>1</v>
      </c>
      <c r="W75" s="10">
        <v>1</v>
      </c>
      <c r="X75" s="9">
        <v>350</v>
      </c>
      <c r="Y75" s="7">
        <v>122500</v>
      </c>
      <c r="Z75" s="21">
        <v>0.1</v>
      </c>
      <c r="AA75" s="6">
        <v>0</v>
      </c>
      <c r="AB75" s="10">
        <v>0</v>
      </c>
      <c r="AC75" s="9">
        <v>1000000000000</v>
      </c>
      <c r="AD75" s="9">
        <v>0</v>
      </c>
      <c r="AE75" s="22">
        <v>0</v>
      </c>
      <c r="AF75" s="10">
        <v>344</v>
      </c>
      <c r="AG75" s="15">
        <f>IF(C75="Exterior",$AT$1,$AU$1)</f>
        <v>0.9</v>
      </c>
      <c r="AH75" s="15">
        <f t="shared" si="5"/>
        <v>0.25</v>
      </c>
      <c r="AI75" s="15">
        <f t="shared" si="6"/>
        <v>0.75</v>
      </c>
      <c r="AJ75" s="15">
        <f t="shared" si="7"/>
        <v>1.5</v>
      </c>
      <c r="AK75" s="24">
        <v>8.59</v>
      </c>
      <c r="AL75" s="31"/>
      <c r="AM75" s="24">
        <f>+AG75*(1+0.3*Z75)*M75</f>
        <v>5.9451567879409204</v>
      </c>
      <c r="AN75" s="24">
        <f>+G75*M75/P75</f>
        <v>6.4845890890881419</v>
      </c>
      <c r="AO75" s="24">
        <f>+AG75*AD75*AE75</f>
        <v>0</v>
      </c>
      <c r="AP75" s="3">
        <f>AG75*$AT$2*(1+0.3*Z75)*M75+$AU$2*G75*M75/P75+AG75*$AV$2*AD75*AE75</f>
        <v>9.0256216421408269</v>
      </c>
      <c r="AQ75" s="28">
        <f t="shared" si="8"/>
        <v>5.0712647513483936E-2</v>
      </c>
      <c r="AY75" s="1" t="s">
        <v>220</v>
      </c>
      <c r="AZ75" s="1">
        <f>+AG75*(1.366*M75+50.593*E75+0.005*F75+0.018*O75-0.011*U75-0.024*N75+0.022*S75+3.88*Z75+0.001*AD75)</f>
        <v>8.8519217401235899</v>
      </c>
      <c r="BA75" s="28">
        <f t="shared" si="9"/>
        <v>3.0491471492850995E-2</v>
      </c>
    </row>
    <row r="76" spans="1:53" x14ac:dyDescent="0.2">
      <c r="A76" s="5" t="s">
        <v>74</v>
      </c>
      <c r="B76" s="7" t="s">
        <v>161</v>
      </c>
      <c r="C76" s="15" t="s">
        <v>217</v>
      </c>
      <c r="D76" s="7" t="s">
        <v>220</v>
      </c>
      <c r="E76" s="21">
        <v>0.02</v>
      </c>
      <c r="F76" s="9">
        <v>65</v>
      </c>
      <c r="G76" s="10">
        <v>1.3</v>
      </c>
      <c r="H76" s="10">
        <v>2950</v>
      </c>
      <c r="I76" s="6">
        <v>5.7161567620211393</v>
      </c>
      <c r="J76" s="6">
        <v>6.2138733552776095</v>
      </c>
      <c r="K76" s="6">
        <v>1.0870718935777552</v>
      </c>
      <c r="L76" s="10">
        <v>107</v>
      </c>
      <c r="M76" s="10">
        <v>6.4133298683289324</v>
      </c>
      <c r="N76" s="7">
        <v>450</v>
      </c>
      <c r="O76" s="7">
        <v>350</v>
      </c>
      <c r="P76" s="15">
        <v>1.2857142857142858</v>
      </c>
      <c r="Q76" s="7">
        <v>53</v>
      </c>
      <c r="R76" s="9">
        <v>344</v>
      </c>
      <c r="S76" s="7">
        <v>350</v>
      </c>
      <c r="T76" s="9">
        <v>350</v>
      </c>
      <c r="U76" s="7">
        <v>350</v>
      </c>
      <c r="V76" s="15">
        <v>1</v>
      </c>
      <c r="W76" s="10">
        <v>1</v>
      </c>
      <c r="X76" s="9">
        <v>350</v>
      </c>
      <c r="Y76" s="7">
        <v>122500</v>
      </c>
      <c r="Z76" s="21">
        <v>0.1</v>
      </c>
      <c r="AA76" s="6">
        <v>0</v>
      </c>
      <c r="AB76" s="10">
        <v>0</v>
      </c>
      <c r="AC76" s="9">
        <v>1000000000000</v>
      </c>
      <c r="AD76" s="9">
        <v>0</v>
      </c>
      <c r="AE76" s="22">
        <v>0</v>
      </c>
      <c r="AF76" s="10">
        <v>344</v>
      </c>
      <c r="AG76" s="15">
        <f>IF(C76="Exterior",$AT$1,$AU$1)</f>
        <v>0.9</v>
      </c>
      <c r="AH76" s="15">
        <f t="shared" si="5"/>
        <v>0.25</v>
      </c>
      <c r="AI76" s="15">
        <f t="shared" si="6"/>
        <v>0.75</v>
      </c>
      <c r="AJ76" s="15">
        <f t="shared" si="7"/>
        <v>1.5</v>
      </c>
      <c r="AK76" s="24">
        <v>9</v>
      </c>
      <c r="AL76" s="31"/>
      <c r="AM76" s="24">
        <f>+AG76*(1+0.3*Z76)*M76</f>
        <v>5.9451567879409204</v>
      </c>
      <c r="AN76" s="24">
        <f>+G76*M76/P76</f>
        <v>6.4845890890881419</v>
      </c>
      <c r="AO76" s="24">
        <f>+AG76*AD76*AE76</f>
        <v>0</v>
      </c>
      <c r="AP76" s="3">
        <f>AG76*$AT$2*(1+0.3*Z76)*M76+$AU$2*G76*M76/P76+AG76*$AV$2*AD76*AE76</f>
        <v>9.0256216421408269</v>
      </c>
      <c r="AQ76" s="28">
        <f t="shared" si="8"/>
        <v>2.8468491267585388E-3</v>
      </c>
      <c r="AY76" s="1" t="s">
        <v>220</v>
      </c>
      <c r="AZ76" s="1">
        <f>+AG76*(1.366*M76+50.593*E76+0.005*F76+0.018*O76-0.011*U76-0.024*N76+0.022*S76+3.88*Z76+0.001*AD76)</f>
        <v>8.8519217401235899</v>
      </c>
      <c r="BA76" s="28">
        <f t="shared" si="9"/>
        <v>1.6453139986267788E-2</v>
      </c>
    </row>
    <row r="77" spans="1:53" x14ac:dyDescent="0.2">
      <c r="A77" s="5" t="s">
        <v>75</v>
      </c>
      <c r="B77" s="7" t="s">
        <v>177</v>
      </c>
      <c r="C77" s="15" t="s">
        <v>217</v>
      </c>
      <c r="D77" s="7" t="s">
        <v>225</v>
      </c>
      <c r="E77" s="21">
        <v>8.6924397505269788E-3</v>
      </c>
      <c r="F77" s="9">
        <v>25</v>
      </c>
      <c r="G77" s="10">
        <v>0.21731099376317448</v>
      </c>
      <c r="H77" s="10">
        <v>155</v>
      </c>
      <c r="I77" s="6">
        <v>3.0806427244910437</v>
      </c>
      <c r="J77" s="6">
        <v>3.1680559544015017</v>
      </c>
      <c r="K77" s="6">
        <v>1.0283749975988856</v>
      </c>
      <c r="L77" s="10">
        <v>29.960000000000004</v>
      </c>
      <c r="M77" s="10">
        <v>3.3936151814841948</v>
      </c>
      <c r="N77" s="7">
        <v>120</v>
      </c>
      <c r="O77" s="7">
        <v>100</v>
      </c>
      <c r="P77" s="15">
        <v>1.2</v>
      </c>
      <c r="Q77" s="7">
        <v>17</v>
      </c>
      <c r="R77" s="9">
        <v>86</v>
      </c>
      <c r="S77" s="7">
        <v>100</v>
      </c>
      <c r="T77" s="9">
        <v>100</v>
      </c>
      <c r="U77" s="7">
        <v>100</v>
      </c>
      <c r="V77" s="15">
        <v>1</v>
      </c>
      <c r="W77" s="10">
        <v>1</v>
      </c>
      <c r="X77" s="9">
        <v>100</v>
      </c>
      <c r="Y77" s="7">
        <v>10000</v>
      </c>
      <c r="Z77" s="21">
        <v>0.1</v>
      </c>
      <c r="AA77" s="6">
        <v>6</v>
      </c>
      <c r="AB77" s="10">
        <v>28.274333882308138</v>
      </c>
      <c r="AC77" s="14">
        <v>25</v>
      </c>
      <c r="AD77" s="9">
        <v>285</v>
      </c>
      <c r="AE77" s="22">
        <v>1.3194689145077132E-2</v>
      </c>
      <c r="AF77" s="10">
        <v>86</v>
      </c>
      <c r="AG77" s="15">
        <f>IF(C77="Exterior",$AT$1,$AU$1)</f>
        <v>0.9</v>
      </c>
      <c r="AH77" s="15">
        <f t="shared" si="5"/>
        <v>0.25</v>
      </c>
      <c r="AI77" s="15">
        <f t="shared" si="6"/>
        <v>0.75</v>
      </c>
      <c r="AJ77" s="15">
        <f t="shared" si="7"/>
        <v>1.5</v>
      </c>
      <c r="AK77" s="24">
        <v>3.14</v>
      </c>
      <c r="AL77" s="31"/>
      <c r="AM77" s="24">
        <f>+AG77*(1+0.3*Z77)*M77</f>
        <v>3.1458812732358488</v>
      </c>
      <c r="AN77" s="24">
        <f>+G77*M77/P77</f>
        <v>0.61455823961510503</v>
      </c>
      <c r="AO77" s="24">
        <f>+AG77*AD77*AE77</f>
        <v>3.3844377657122844</v>
      </c>
      <c r="AP77" s="3">
        <f>AG77*$AT$2*(1+0.3*Z77)*M77+$AU$2*G77*M77/P77+AG77*$AV$2*AD77*AE77</f>
        <v>5.2278886328433112</v>
      </c>
      <c r="AQ77" s="28">
        <f t="shared" si="8"/>
        <v>0.66493268561888885</v>
      </c>
      <c r="AY77" s="1" t="s">
        <v>225</v>
      </c>
      <c r="AZ77" s="1">
        <f>+AG77*(1.366*M77+50.593*E77+0.005*F77+0.018*O77-0.011*U77-0.024*N77+0.022*S77+3.88*Z77+0.001*AD77)</f>
        <v>5.3041094479852404</v>
      </c>
      <c r="BA77" s="28">
        <f t="shared" si="9"/>
        <v>0.68920683056854781</v>
      </c>
    </row>
    <row r="78" spans="1:53" x14ac:dyDescent="0.2">
      <c r="A78" s="5" t="s">
        <v>76</v>
      </c>
      <c r="B78" s="7" t="s">
        <v>178</v>
      </c>
      <c r="C78" s="15" t="s">
        <v>217</v>
      </c>
      <c r="D78" s="7" t="s">
        <v>225</v>
      </c>
      <c r="E78" s="21">
        <v>8.6924397505269788E-3</v>
      </c>
      <c r="F78" s="9">
        <v>25</v>
      </c>
      <c r="G78" s="10">
        <v>0.21731099376317448</v>
      </c>
      <c r="H78" s="10">
        <v>155</v>
      </c>
      <c r="I78" s="6">
        <v>3.0806427244910437</v>
      </c>
      <c r="J78" s="6">
        <v>3.1680559544015017</v>
      </c>
      <c r="K78" s="6">
        <v>1.0283749975988856</v>
      </c>
      <c r="L78" s="10">
        <v>29.960000000000004</v>
      </c>
      <c r="M78" s="10">
        <v>3.3936151814841948</v>
      </c>
      <c r="N78" s="7">
        <v>120</v>
      </c>
      <c r="O78" s="7">
        <v>100</v>
      </c>
      <c r="P78" s="15">
        <v>1.2</v>
      </c>
      <c r="Q78" s="7">
        <v>17</v>
      </c>
      <c r="R78" s="9">
        <v>86</v>
      </c>
      <c r="S78" s="7">
        <v>100</v>
      </c>
      <c r="T78" s="9">
        <v>100</v>
      </c>
      <c r="U78" s="7">
        <v>100</v>
      </c>
      <c r="V78" s="15">
        <v>1</v>
      </c>
      <c r="W78" s="10">
        <v>1</v>
      </c>
      <c r="X78" s="9">
        <v>100</v>
      </c>
      <c r="Y78" s="7">
        <v>10000</v>
      </c>
      <c r="Z78" s="21">
        <v>0.1</v>
      </c>
      <c r="AA78" s="6">
        <v>6</v>
      </c>
      <c r="AB78" s="10">
        <v>28.274333882308138</v>
      </c>
      <c r="AC78" s="14">
        <v>25</v>
      </c>
      <c r="AD78" s="9">
        <v>285</v>
      </c>
      <c r="AE78" s="22">
        <v>1.3194689145077132E-2</v>
      </c>
      <c r="AF78" s="10">
        <v>86</v>
      </c>
      <c r="AG78" s="15">
        <f>IF(C78="Exterior",$AT$1,$AU$1)</f>
        <v>0.9</v>
      </c>
      <c r="AH78" s="15">
        <f t="shared" si="5"/>
        <v>0.25</v>
      </c>
      <c r="AI78" s="15">
        <f t="shared" si="6"/>
        <v>0.75</v>
      </c>
      <c r="AJ78" s="15">
        <f t="shared" si="7"/>
        <v>1.5</v>
      </c>
      <c r="AK78" s="24">
        <v>3.14</v>
      </c>
      <c r="AL78" s="31"/>
      <c r="AM78" s="24">
        <f>+AG78*(1+0.3*Z78)*M78</f>
        <v>3.1458812732358488</v>
      </c>
      <c r="AN78" s="24">
        <f>+G78*M78/P78</f>
        <v>0.61455823961510503</v>
      </c>
      <c r="AO78" s="24">
        <f>+AG78*AD78*AE78</f>
        <v>3.3844377657122844</v>
      </c>
      <c r="AP78" s="3">
        <f>AG78*$AT$2*(1+0.3*Z78)*M78+$AU$2*G78*M78/P78+AG78*$AV$2*AD78*AE78</f>
        <v>5.2278886328433112</v>
      </c>
      <c r="AQ78" s="28">
        <f t="shared" si="8"/>
        <v>0.66493268561888885</v>
      </c>
      <c r="AY78" s="1" t="s">
        <v>225</v>
      </c>
      <c r="AZ78" s="1">
        <f>+AG78*(1.366*M78+50.593*E78+0.005*F78+0.018*O78-0.011*U78-0.024*N78+0.022*S78+3.88*Z78+0.001*AD78)</f>
        <v>5.3041094479852404</v>
      </c>
      <c r="BA78" s="28">
        <f t="shared" si="9"/>
        <v>0.68920683056854781</v>
      </c>
    </row>
    <row r="79" spans="1:53" x14ac:dyDescent="0.2">
      <c r="A79" s="5" t="s">
        <v>77</v>
      </c>
      <c r="B79" s="7" t="s">
        <v>179</v>
      </c>
      <c r="C79" s="15" t="s">
        <v>217</v>
      </c>
      <c r="D79" s="7" t="s">
        <v>225</v>
      </c>
      <c r="E79" s="21">
        <v>8.6924397505269788E-3</v>
      </c>
      <c r="F79" s="9">
        <v>25</v>
      </c>
      <c r="G79" s="10">
        <v>0.21731099376317448</v>
      </c>
      <c r="H79" s="10">
        <v>155</v>
      </c>
      <c r="I79" s="6">
        <v>3.0806427244910437</v>
      </c>
      <c r="J79" s="6">
        <v>3.1680559544015017</v>
      </c>
      <c r="K79" s="6">
        <v>1.0283749975988856</v>
      </c>
      <c r="L79" s="10">
        <v>29.960000000000004</v>
      </c>
      <c r="M79" s="10">
        <v>3.3936151814841948</v>
      </c>
      <c r="N79" s="7">
        <v>150</v>
      </c>
      <c r="O79" s="7">
        <v>80</v>
      </c>
      <c r="P79" s="15">
        <v>1.875</v>
      </c>
      <c r="Q79" s="7">
        <v>18</v>
      </c>
      <c r="R79" s="9">
        <v>114</v>
      </c>
      <c r="S79" s="7">
        <v>100</v>
      </c>
      <c r="T79" s="9">
        <v>100</v>
      </c>
      <c r="U79" s="7">
        <v>80</v>
      </c>
      <c r="V79" s="15">
        <v>1.25</v>
      </c>
      <c r="W79" s="10">
        <v>1.25</v>
      </c>
      <c r="X79" s="9">
        <v>80</v>
      </c>
      <c r="Y79" s="7">
        <v>8000</v>
      </c>
      <c r="Z79" s="21">
        <v>0.1</v>
      </c>
      <c r="AA79" s="6">
        <v>6</v>
      </c>
      <c r="AB79" s="10">
        <v>28.274333882308138</v>
      </c>
      <c r="AC79" s="14">
        <v>150</v>
      </c>
      <c r="AD79" s="9">
        <v>285</v>
      </c>
      <c r="AE79" s="22">
        <v>6.5973445725385658E-3</v>
      </c>
      <c r="AF79" s="10">
        <v>114</v>
      </c>
      <c r="AG79" s="15">
        <f>IF(C79="Exterior",$AT$1,$AU$1)</f>
        <v>0.9</v>
      </c>
      <c r="AH79" s="15">
        <f t="shared" si="5"/>
        <v>0.25</v>
      </c>
      <c r="AI79" s="15">
        <f t="shared" si="6"/>
        <v>0.75</v>
      </c>
      <c r="AJ79" s="15">
        <f t="shared" si="7"/>
        <v>1.5</v>
      </c>
      <c r="AK79" s="24">
        <v>3.16</v>
      </c>
      <c r="AL79" s="31"/>
      <c r="AM79" s="24">
        <f>+AG79*(1+0.3*Z79)*M79</f>
        <v>3.1458812732358488</v>
      </c>
      <c r="AN79" s="24">
        <f>+G79*M79/P79</f>
        <v>0.39331727335366723</v>
      </c>
      <c r="AO79" s="24">
        <f>+AG79*AD79*AE79</f>
        <v>1.6922188828561422</v>
      </c>
      <c r="AP79" s="3">
        <f>AG79*$AT$2*(1+0.3*Z79)*M79+$AU$2*G79*M79/P79+AG79*$AV$2*AD79*AE79</f>
        <v>4.6759747747341809</v>
      </c>
      <c r="AQ79" s="28">
        <f t="shared" si="8"/>
        <v>0.47973885276398121</v>
      </c>
      <c r="AY79" s="1" t="s">
        <v>225</v>
      </c>
      <c r="AZ79" s="1">
        <f>+AG79*(1.366*M79+50.593*E79+0.005*F79+0.018*O79-0.011*U79-0.024*N79+0.022*S79+3.88*Z79+0.001*AD79)</f>
        <v>4.5301094479852404</v>
      </c>
      <c r="BA79" s="28">
        <f t="shared" si="9"/>
        <v>0.43357893923583551</v>
      </c>
    </row>
    <row r="80" spans="1:53" x14ac:dyDescent="0.2">
      <c r="A80" s="5" t="s">
        <v>78</v>
      </c>
      <c r="B80" s="7" t="s">
        <v>180</v>
      </c>
      <c r="C80" s="15" t="s">
        <v>218</v>
      </c>
      <c r="D80" s="7" t="s">
        <v>219</v>
      </c>
      <c r="E80" s="21">
        <v>0.02</v>
      </c>
      <c r="F80" s="9">
        <v>307.69230769230768</v>
      </c>
      <c r="G80" s="10">
        <v>6.1538461538461533</v>
      </c>
      <c r="H80" s="10">
        <v>1600</v>
      </c>
      <c r="I80" s="6">
        <v>3.3281279989399351</v>
      </c>
      <c r="J80" s="6">
        <v>3.7321780434381444</v>
      </c>
      <c r="K80" s="6">
        <v>1.1214045988095729</v>
      </c>
      <c r="L80" s="10">
        <v>38.28</v>
      </c>
      <c r="M80" s="10">
        <v>3.8359916579679889</v>
      </c>
      <c r="N80" s="7">
        <v>300</v>
      </c>
      <c r="O80" s="7">
        <v>150</v>
      </c>
      <c r="P80" s="15">
        <v>2</v>
      </c>
      <c r="Q80" s="7">
        <v>29</v>
      </c>
      <c r="R80" s="9">
        <v>242</v>
      </c>
      <c r="S80" s="7">
        <v>250</v>
      </c>
      <c r="T80" s="9">
        <v>250</v>
      </c>
      <c r="U80" s="7">
        <v>250</v>
      </c>
      <c r="V80" s="15">
        <v>1</v>
      </c>
      <c r="W80" s="10">
        <v>1.6666666666666667</v>
      </c>
      <c r="X80" s="9">
        <v>250</v>
      </c>
      <c r="Y80" s="7">
        <v>62500</v>
      </c>
      <c r="Z80" s="21">
        <v>0.4</v>
      </c>
      <c r="AA80" s="6">
        <v>6</v>
      </c>
      <c r="AB80" s="10">
        <v>28.274333882308138</v>
      </c>
      <c r="AC80" s="14">
        <v>50</v>
      </c>
      <c r="AD80" s="9">
        <v>385</v>
      </c>
      <c r="AE80" s="22">
        <v>3.3778404211397459E-3</v>
      </c>
      <c r="AF80" s="10">
        <v>242</v>
      </c>
      <c r="AG80" s="15">
        <f>IF(C80="Exterior",$AT$1,$AU$1)</f>
        <v>1</v>
      </c>
      <c r="AH80" s="15">
        <f t="shared" si="5"/>
        <v>0</v>
      </c>
      <c r="AI80" s="15">
        <f t="shared" si="6"/>
        <v>1</v>
      </c>
      <c r="AJ80" s="15">
        <f t="shared" si="7"/>
        <v>2.1</v>
      </c>
      <c r="AK80" s="24">
        <v>8.92</v>
      </c>
      <c r="AL80" s="31"/>
      <c r="AM80" s="24">
        <f>+AG80*(1+0.3*Z80)*M80</f>
        <v>4.296310656924148</v>
      </c>
      <c r="AN80" s="24">
        <f>+G80*M80/P80</f>
        <v>11.803051255286119</v>
      </c>
      <c r="AO80" s="24">
        <f>+AG80*AD80*AE80</f>
        <v>1.3004685621388021</v>
      </c>
      <c r="AP80" s="3">
        <f>AG80*$AT$2*(1+0.3*Z80)*M80+$AU$2*G80*M80/P80+AG80*$AV$2*AD80*AE80</f>
        <v>8.3359546737002574</v>
      </c>
      <c r="AQ80" s="28">
        <f t="shared" si="8"/>
        <v>6.5475933441675169E-2</v>
      </c>
      <c r="AY80" s="1" t="s">
        <v>219</v>
      </c>
      <c r="AZ80" s="1">
        <f>+AG80*(1.366*M80+50.593*E80+0.005*F80+0.018*O80-0.011*U80-0.024*N80+0.022*S80+3.88*Z80+0.001*AD80)</f>
        <v>7.9772861432458111</v>
      </c>
      <c r="BA80" s="28">
        <f t="shared" si="9"/>
        <v>0.10568540995002117</v>
      </c>
    </row>
    <row r="81" spans="1:53" x14ac:dyDescent="0.2">
      <c r="A81" s="5" t="s">
        <v>79</v>
      </c>
      <c r="B81" s="7" t="s">
        <v>181</v>
      </c>
      <c r="C81" s="15" t="s">
        <v>218</v>
      </c>
      <c r="D81" s="7" t="s">
        <v>219</v>
      </c>
      <c r="E81" s="21">
        <v>0.02</v>
      </c>
      <c r="F81" s="9">
        <v>307.69230769230768</v>
      </c>
      <c r="G81" s="10">
        <v>6.1538461538461533</v>
      </c>
      <c r="H81" s="10">
        <v>1600</v>
      </c>
      <c r="I81" s="6">
        <v>3.3281279989399351</v>
      </c>
      <c r="J81" s="6">
        <v>3.7321780434381444</v>
      </c>
      <c r="K81" s="6">
        <v>1.1214045988095729</v>
      </c>
      <c r="L81" s="10">
        <v>38.28</v>
      </c>
      <c r="M81" s="10">
        <v>3.8359916579679889</v>
      </c>
      <c r="N81" s="7">
        <v>300</v>
      </c>
      <c r="O81" s="7">
        <v>150</v>
      </c>
      <c r="P81" s="15">
        <v>2</v>
      </c>
      <c r="Q81" s="7">
        <v>29</v>
      </c>
      <c r="R81" s="9">
        <v>242</v>
      </c>
      <c r="S81" s="7">
        <v>250</v>
      </c>
      <c r="T81" s="9">
        <v>250</v>
      </c>
      <c r="U81" s="7">
        <v>250</v>
      </c>
      <c r="V81" s="15">
        <v>1</v>
      </c>
      <c r="W81" s="10">
        <v>1.6666666666666667</v>
      </c>
      <c r="X81" s="9">
        <v>250</v>
      </c>
      <c r="Y81" s="7">
        <v>62500</v>
      </c>
      <c r="Z81" s="21">
        <v>0.4</v>
      </c>
      <c r="AA81" s="6">
        <v>6</v>
      </c>
      <c r="AB81" s="10">
        <v>28.274333882308138</v>
      </c>
      <c r="AC81" s="14">
        <v>50</v>
      </c>
      <c r="AD81" s="9">
        <v>385</v>
      </c>
      <c r="AE81" s="22">
        <v>3.3778404211397459E-3</v>
      </c>
      <c r="AF81" s="10">
        <v>242</v>
      </c>
      <c r="AG81" s="15">
        <f>IF(C81="Exterior",$AT$1,$AU$1)</f>
        <v>1</v>
      </c>
      <c r="AH81" s="15">
        <f t="shared" si="5"/>
        <v>0</v>
      </c>
      <c r="AI81" s="15">
        <f t="shared" si="6"/>
        <v>1</v>
      </c>
      <c r="AJ81" s="15">
        <f t="shared" si="7"/>
        <v>2.1</v>
      </c>
      <c r="AK81" s="24">
        <v>8.8320000000000007</v>
      </c>
      <c r="AL81" s="31"/>
      <c r="AM81" s="24">
        <f>+AG81*(1+0.3*Z81)*M81</f>
        <v>4.296310656924148</v>
      </c>
      <c r="AN81" s="24">
        <f>+G81*M81/P81</f>
        <v>11.803051255286119</v>
      </c>
      <c r="AO81" s="24">
        <f>+AG81*AD81*AE81</f>
        <v>1.3004685621388021</v>
      </c>
      <c r="AP81" s="3">
        <f>AG81*$AT$2*(1+0.3*Z81)*M81+$AU$2*G81*M81/P81+AG81*$AV$2*AD81*AE81</f>
        <v>8.3359546737002574</v>
      </c>
      <c r="AQ81" s="28">
        <f t="shared" si="8"/>
        <v>5.6164552343720933E-2</v>
      </c>
      <c r="AY81" s="1" t="s">
        <v>219</v>
      </c>
      <c r="AZ81" s="1">
        <f>+AG81*(1.366*M81+50.593*E81+0.005*F81+0.018*O81-0.011*U81-0.024*N81+0.022*S81+3.88*Z81+0.001*AD81)</f>
        <v>7.9772861432458111</v>
      </c>
      <c r="BA81" s="28">
        <f t="shared" si="9"/>
        <v>9.6774666752059507E-2</v>
      </c>
    </row>
    <row r="82" spans="1:53" x14ac:dyDescent="0.2">
      <c r="A82" s="5" t="s">
        <v>80</v>
      </c>
      <c r="B82" s="7" t="s">
        <v>182</v>
      </c>
      <c r="C82" s="15" t="s">
        <v>218</v>
      </c>
      <c r="D82" s="7" t="s">
        <v>219</v>
      </c>
      <c r="E82" s="21">
        <v>0.02</v>
      </c>
      <c r="F82" s="9">
        <v>307.69230769230768</v>
      </c>
      <c r="G82" s="10">
        <v>6.1538461538461533</v>
      </c>
      <c r="H82" s="10">
        <v>1600</v>
      </c>
      <c r="I82" s="6">
        <v>3.3281279989399351</v>
      </c>
      <c r="J82" s="6">
        <v>3.7321780434381444</v>
      </c>
      <c r="K82" s="6">
        <v>1.1214045988095729</v>
      </c>
      <c r="L82" s="10">
        <v>38.28</v>
      </c>
      <c r="M82" s="10">
        <v>3.8359916579679889</v>
      </c>
      <c r="N82" s="7">
        <v>300</v>
      </c>
      <c r="O82" s="7">
        <v>150</v>
      </c>
      <c r="P82" s="15">
        <v>2</v>
      </c>
      <c r="Q82" s="7">
        <v>29</v>
      </c>
      <c r="R82" s="9">
        <v>242</v>
      </c>
      <c r="S82" s="7">
        <v>250</v>
      </c>
      <c r="T82" s="9">
        <v>250</v>
      </c>
      <c r="U82" s="7">
        <v>250</v>
      </c>
      <c r="V82" s="15">
        <v>1</v>
      </c>
      <c r="W82" s="10">
        <v>1.6666666666666667</v>
      </c>
      <c r="X82" s="9">
        <v>250</v>
      </c>
      <c r="Y82" s="7">
        <v>62500</v>
      </c>
      <c r="Z82" s="21">
        <v>0.4</v>
      </c>
      <c r="AA82" s="6">
        <v>6</v>
      </c>
      <c r="AB82" s="10">
        <v>28.274333882308138</v>
      </c>
      <c r="AC82" s="14">
        <v>50</v>
      </c>
      <c r="AD82" s="9">
        <v>385</v>
      </c>
      <c r="AE82" s="22">
        <v>3.3778404211397459E-3</v>
      </c>
      <c r="AF82" s="10">
        <v>242</v>
      </c>
      <c r="AG82" s="15">
        <f>IF(C82="Exterior",$AT$1,$AU$1)</f>
        <v>1</v>
      </c>
      <c r="AH82" s="15">
        <f t="shared" si="5"/>
        <v>0</v>
      </c>
      <c r="AI82" s="15">
        <f t="shared" si="6"/>
        <v>1</v>
      </c>
      <c r="AJ82" s="15">
        <f t="shared" si="7"/>
        <v>2.1</v>
      </c>
      <c r="AK82" s="24">
        <v>9.2159999999999993</v>
      </c>
      <c r="AL82" s="31"/>
      <c r="AM82" s="24">
        <f>+AG82*(1+0.3*Z82)*M82</f>
        <v>4.296310656924148</v>
      </c>
      <c r="AN82" s="24">
        <f>+G82*M82/P82</f>
        <v>11.803051255286119</v>
      </c>
      <c r="AO82" s="24">
        <f>+AG82*AD82*AE82</f>
        <v>1.3004685621388021</v>
      </c>
      <c r="AP82" s="3">
        <f>AG82*$AT$2*(1+0.3*Z82)*M82+$AU$2*G82*M82/P82+AG82*$AV$2*AD82*AE82</f>
        <v>8.3359546737002574</v>
      </c>
      <c r="AQ82" s="28">
        <f t="shared" si="8"/>
        <v>9.5491029329399083E-2</v>
      </c>
      <c r="AY82" s="1" t="s">
        <v>219</v>
      </c>
      <c r="AZ82" s="1">
        <f>+AG82*(1.366*M82+50.593*E82+0.005*F82+0.018*O82-0.011*U82-0.024*N82+0.022*S82+3.88*Z82+0.001*AD82)</f>
        <v>7.9772861432458111</v>
      </c>
      <c r="BA82" s="28">
        <f t="shared" si="9"/>
        <v>0.13440905563739022</v>
      </c>
    </row>
    <row r="83" spans="1:53" x14ac:dyDescent="0.2">
      <c r="A83" s="5" t="s">
        <v>81</v>
      </c>
      <c r="B83" s="7" t="s">
        <v>183</v>
      </c>
      <c r="C83" s="15" t="s">
        <v>218</v>
      </c>
      <c r="D83" s="7" t="s">
        <v>219</v>
      </c>
      <c r="E83" s="21">
        <v>0.02</v>
      </c>
      <c r="F83" s="9">
        <v>307.69230769230768</v>
      </c>
      <c r="G83" s="10">
        <v>6.1538461538461533</v>
      </c>
      <c r="H83" s="10">
        <v>1600</v>
      </c>
      <c r="I83" s="6">
        <v>3.3281279989399351</v>
      </c>
      <c r="J83" s="6">
        <v>3.7321780434381444</v>
      </c>
      <c r="K83" s="6">
        <v>1.1214045988095729</v>
      </c>
      <c r="L83" s="10">
        <v>38.28</v>
      </c>
      <c r="M83" s="10">
        <v>3.8359916579679889</v>
      </c>
      <c r="N83" s="7">
        <v>300</v>
      </c>
      <c r="O83" s="7">
        <v>150</v>
      </c>
      <c r="P83" s="15">
        <v>2</v>
      </c>
      <c r="Q83" s="7">
        <v>29</v>
      </c>
      <c r="R83" s="9">
        <v>242</v>
      </c>
      <c r="S83" s="7">
        <v>250</v>
      </c>
      <c r="T83" s="9">
        <v>250</v>
      </c>
      <c r="U83" s="7">
        <v>250</v>
      </c>
      <c r="V83" s="15">
        <v>1</v>
      </c>
      <c r="W83" s="10">
        <v>1.6666666666666667</v>
      </c>
      <c r="X83" s="9">
        <v>250</v>
      </c>
      <c r="Y83" s="7">
        <v>62500</v>
      </c>
      <c r="Z83" s="21">
        <v>0.4</v>
      </c>
      <c r="AA83" s="6">
        <v>6</v>
      </c>
      <c r="AB83" s="10">
        <v>28.274333882308138</v>
      </c>
      <c r="AC83" s="14">
        <v>50</v>
      </c>
      <c r="AD83" s="9">
        <v>385</v>
      </c>
      <c r="AE83" s="22">
        <v>3.3778404211397459E-3</v>
      </c>
      <c r="AF83" s="10">
        <v>242</v>
      </c>
      <c r="AG83" s="15">
        <f>IF(C83="Exterior",$AT$1,$AU$1)</f>
        <v>1</v>
      </c>
      <c r="AH83" s="15">
        <f t="shared" si="5"/>
        <v>0</v>
      </c>
      <c r="AI83" s="15">
        <f t="shared" si="6"/>
        <v>1</v>
      </c>
      <c r="AJ83" s="15">
        <f t="shared" si="7"/>
        <v>2.1</v>
      </c>
      <c r="AK83" s="24">
        <v>9.2639999999999993</v>
      </c>
      <c r="AL83" s="31"/>
      <c r="AM83" s="24">
        <f>+AG83*(1+0.3*Z83)*M83</f>
        <v>4.296310656924148</v>
      </c>
      <c r="AN83" s="24">
        <f>+G83*M83/P83</f>
        <v>11.803051255286119</v>
      </c>
      <c r="AO83" s="24">
        <f>+AG83*AD83*AE83</f>
        <v>1.3004685621388021</v>
      </c>
      <c r="AP83" s="3">
        <f>AG83*$AT$2*(1+0.3*Z83)*M83+$AU$2*G83*M83/P83+AG83*$AV$2*AD83*AE83</f>
        <v>8.3359546737002574</v>
      </c>
      <c r="AQ83" s="28">
        <f t="shared" si="8"/>
        <v>0.10017760430696697</v>
      </c>
      <c r="AY83" s="1" t="s">
        <v>219</v>
      </c>
      <c r="AZ83" s="1">
        <f>+AG83*(1.366*M83+50.593*E83+0.005*F83+0.018*O83-0.011*U83-0.024*N83+0.022*S83+3.88*Z83+0.001*AD83)</f>
        <v>7.9772861432458111</v>
      </c>
      <c r="BA83" s="28">
        <f t="shared" si="9"/>
        <v>0.1388939828102535</v>
      </c>
    </row>
    <row r="84" spans="1:53" x14ac:dyDescent="0.2">
      <c r="A84" s="5" t="s">
        <v>82</v>
      </c>
      <c r="B84" s="7" t="s">
        <v>184</v>
      </c>
      <c r="C84" s="15" t="s">
        <v>218</v>
      </c>
      <c r="D84" s="7" t="s">
        <v>219</v>
      </c>
      <c r="E84" s="21">
        <v>0.02</v>
      </c>
      <c r="F84" s="9">
        <v>307.69230769230768</v>
      </c>
      <c r="G84" s="10">
        <v>6.1538461538461533</v>
      </c>
      <c r="H84" s="10">
        <v>1600</v>
      </c>
      <c r="I84" s="6">
        <v>3.3281279989399351</v>
      </c>
      <c r="J84" s="6">
        <v>3.7321780434381444</v>
      </c>
      <c r="K84" s="6">
        <v>1.1214045988095729</v>
      </c>
      <c r="L84" s="10">
        <v>38.28</v>
      </c>
      <c r="M84" s="10">
        <v>3.8359916579679889</v>
      </c>
      <c r="N84" s="7">
        <v>300</v>
      </c>
      <c r="O84" s="7">
        <v>150</v>
      </c>
      <c r="P84" s="15">
        <v>2</v>
      </c>
      <c r="Q84" s="7">
        <v>29</v>
      </c>
      <c r="R84" s="9">
        <v>242</v>
      </c>
      <c r="S84" s="7">
        <v>250</v>
      </c>
      <c r="T84" s="9">
        <v>250</v>
      </c>
      <c r="U84" s="7">
        <v>250</v>
      </c>
      <c r="V84" s="15">
        <v>1</v>
      </c>
      <c r="W84" s="10">
        <v>1.6666666666666667</v>
      </c>
      <c r="X84" s="9">
        <v>250</v>
      </c>
      <c r="Y84" s="7">
        <v>62500</v>
      </c>
      <c r="Z84" s="21">
        <v>0.4</v>
      </c>
      <c r="AA84" s="6">
        <v>6</v>
      </c>
      <c r="AB84" s="10">
        <v>28.274333882308138</v>
      </c>
      <c r="AC84" s="14">
        <v>50</v>
      </c>
      <c r="AD84" s="9">
        <v>385</v>
      </c>
      <c r="AE84" s="22">
        <v>3.3778404211397459E-3</v>
      </c>
      <c r="AF84" s="10">
        <v>242</v>
      </c>
      <c r="AG84" s="15">
        <f>IF(C84="Exterior",$AT$1,$AU$1)</f>
        <v>1</v>
      </c>
      <c r="AH84" s="15">
        <f t="shared" si="5"/>
        <v>0</v>
      </c>
      <c r="AI84" s="15">
        <f t="shared" si="6"/>
        <v>1</v>
      </c>
      <c r="AJ84" s="15">
        <f t="shared" si="7"/>
        <v>2.1</v>
      </c>
      <c r="AK84" s="24">
        <v>8.8320000000000007</v>
      </c>
      <c r="AL84" s="31"/>
      <c r="AM84" s="24">
        <f>+AG84*(1+0.3*Z84)*M84</f>
        <v>4.296310656924148</v>
      </c>
      <c r="AN84" s="24">
        <f>+G84*M84/P84</f>
        <v>11.803051255286119</v>
      </c>
      <c r="AO84" s="24">
        <f>+AG84*AD84*AE84</f>
        <v>1.3004685621388021</v>
      </c>
      <c r="AP84" s="3">
        <f>AG84*$AT$2*(1+0.3*Z84)*M84+$AU$2*G84*M84/P84+AG84*$AV$2*AD84*AE84</f>
        <v>8.3359546737002574</v>
      </c>
      <c r="AQ84" s="28">
        <f t="shared" si="8"/>
        <v>5.6164552343720933E-2</v>
      </c>
      <c r="AY84" s="1" t="s">
        <v>219</v>
      </c>
      <c r="AZ84" s="1">
        <f>+AG84*(1.366*M84+50.593*E84+0.005*F84+0.018*O84-0.011*U84-0.024*N84+0.022*S84+3.88*Z84+0.001*AD84)</f>
        <v>7.9772861432458111</v>
      </c>
      <c r="BA84" s="28">
        <f t="shared" si="9"/>
        <v>9.6774666752059507E-2</v>
      </c>
    </row>
    <row r="85" spans="1:53" x14ac:dyDescent="0.2">
      <c r="A85" s="5" t="s">
        <v>83</v>
      </c>
      <c r="B85" s="7" t="s">
        <v>185</v>
      </c>
      <c r="C85" s="15" t="s">
        <v>218</v>
      </c>
      <c r="D85" s="7" t="s">
        <v>219</v>
      </c>
      <c r="E85" s="21">
        <v>0.02</v>
      </c>
      <c r="F85" s="9">
        <v>307.69230769230768</v>
      </c>
      <c r="G85" s="10">
        <v>6.1538461538461533</v>
      </c>
      <c r="H85" s="10">
        <v>1600</v>
      </c>
      <c r="I85" s="6">
        <v>3.3281279989399351</v>
      </c>
      <c r="J85" s="6">
        <v>3.7321780434381444</v>
      </c>
      <c r="K85" s="6">
        <v>1.1214045988095729</v>
      </c>
      <c r="L85" s="10">
        <v>38.28</v>
      </c>
      <c r="M85" s="10">
        <v>3.8359916579679889</v>
      </c>
      <c r="N85" s="7">
        <v>300</v>
      </c>
      <c r="O85" s="7">
        <v>150</v>
      </c>
      <c r="P85" s="15">
        <v>2</v>
      </c>
      <c r="Q85" s="7">
        <v>29</v>
      </c>
      <c r="R85" s="9">
        <v>242</v>
      </c>
      <c r="S85" s="7">
        <v>250</v>
      </c>
      <c r="T85" s="9">
        <v>250</v>
      </c>
      <c r="U85" s="7">
        <v>250</v>
      </c>
      <c r="V85" s="15">
        <v>1</v>
      </c>
      <c r="W85" s="10">
        <v>1.6666666666666667</v>
      </c>
      <c r="X85" s="9">
        <v>250</v>
      </c>
      <c r="Y85" s="7">
        <v>62500</v>
      </c>
      <c r="Z85" s="21">
        <v>0.4</v>
      </c>
      <c r="AA85" s="6">
        <v>6</v>
      </c>
      <c r="AB85" s="10">
        <v>28.274333882308138</v>
      </c>
      <c r="AC85" s="14">
        <v>50</v>
      </c>
      <c r="AD85" s="9">
        <v>385</v>
      </c>
      <c r="AE85" s="22">
        <v>3.3778404211397459E-3</v>
      </c>
      <c r="AF85" s="10">
        <v>242</v>
      </c>
      <c r="AG85" s="15">
        <f>IF(C85="Exterior",$AT$1,$AU$1)</f>
        <v>1</v>
      </c>
      <c r="AH85" s="15">
        <f t="shared" si="5"/>
        <v>0</v>
      </c>
      <c r="AI85" s="15">
        <f t="shared" si="6"/>
        <v>1</v>
      </c>
      <c r="AJ85" s="15">
        <f t="shared" si="7"/>
        <v>2.1</v>
      </c>
      <c r="AK85" s="24">
        <v>9.1760000000000002</v>
      </c>
      <c r="AL85" s="31"/>
      <c r="AM85" s="24">
        <f>+AG85*(1+0.3*Z85)*M85</f>
        <v>4.296310656924148</v>
      </c>
      <c r="AN85" s="24">
        <f>+G85*M85/P85</f>
        <v>11.803051255286119</v>
      </c>
      <c r="AO85" s="24">
        <f>+AG85*AD85*AE85</f>
        <v>1.3004685621388021</v>
      </c>
      <c r="AP85" s="3">
        <f>AG85*$AT$2*(1+0.3*Z85)*M85+$AU$2*G85*M85/P85+AG85*$AV$2*AD85*AE85</f>
        <v>8.3359546737002574</v>
      </c>
      <c r="AQ85" s="28">
        <f t="shared" si="8"/>
        <v>9.1548095717060018E-2</v>
      </c>
      <c r="AY85" s="1" t="s">
        <v>219</v>
      </c>
      <c r="AZ85" s="1">
        <f>+AG85*(1.366*M85+50.593*E85+0.005*F85+0.018*O85-0.011*U85-0.024*N85+0.022*S85+3.88*Z85+0.001*AD85)</f>
        <v>7.9772861432458111</v>
      </c>
      <c r="BA85" s="28">
        <f t="shared" si="9"/>
        <v>0.13063577340390028</v>
      </c>
    </row>
    <row r="86" spans="1:53" x14ac:dyDescent="0.2">
      <c r="A86" s="5" t="s">
        <v>84</v>
      </c>
      <c r="B86" s="7" t="s">
        <v>186</v>
      </c>
      <c r="C86" s="15" t="s">
        <v>217</v>
      </c>
      <c r="D86" s="7" t="s">
        <v>221</v>
      </c>
      <c r="E86" s="21">
        <v>1.4999999999999999E-2</v>
      </c>
      <c r="F86" s="9">
        <v>80</v>
      </c>
      <c r="G86" s="10">
        <v>1.2</v>
      </c>
      <c r="H86" s="10">
        <v>1225</v>
      </c>
      <c r="I86" s="6">
        <v>3.2956492315779005</v>
      </c>
      <c r="J86" s="6">
        <v>3.519551558870039</v>
      </c>
      <c r="K86" s="6">
        <v>1.0679387615486426</v>
      </c>
      <c r="L86" s="10">
        <v>34.86</v>
      </c>
      <c r="M86" s="10">
        <v>3.6606261759431269</v>
      </c>
      <c r="N86" s="7">
        <v>200</v>
      </c>
      <c r="O86" s="7">
        <v>125</v>
      </c>
      <c r="P86" s="15">
        <v>1.6</v>
      </c>
      <c r="Q86" s="7">
        <v>36.200000000000003</v>
      </c>
      <c r="R86" s="9">
        <v>127.6</v>
      </c>
      <c r="S86" s="7">
        <v>200</v>
      </c>
      <c r="T86" s="9">
        <v>200</v>
      </c>
      <c r="U86" s="7">
        <v>200</v>
      </c>
      <c r="V86" s="15">
        <v>1</v>
      </c>
      <c r="W86" s="10">
        <v>1.6</v>
      </c>
      <c r="X86" s="9">
        <v>200</v>
      </c>
      <c r="Y86" s="7">
        <v>40000</v>
      </c>
      <c r="Z86" s="21">
        <v>0.4</v>
      </c>
      <c r="AA86" s="6">
        <v>8</v>
      </c>
      <c r="AB86" s="10">
        <v>50.26548245743669</v>
      </c>
      <c r="AC86" s="14">
        <v>160</v>
      </c>
      <c r="AD86" s="9">
        <v>618.70000000000005</v>
      </c>
      <c r="AE86" s="22">
        <v>1.9100883333825942E-3</v>
      </c>
      <c r="AF86" s="10">
        <v>127.6</v>
      </c>
      <c r="AG86" s="15">
        <f>IF(C86="Exterior",$AT$1,$AU$1)</f>
        <v>0.9</v>
      </c>
      <c r="AH86" s="15">
        <f t="shared" si="5"/>
        <v>0.25</v>
      </c>
      <c r="AI86" s="15">
        <f t="shared" si="6"/>
        <v>0.75</v>
      </c>
      <c r="AJ86" s="15">
        <f t="shared" si="7"/>
        <v>1.5</v>
      </c>
      <c r="AK86" s="24">
        <v>4.9744115726227793</v>
      </c>
      <c r="AL86" s="31"/>
      <c r="AM86" s="24">
        <f>+AG86*(1+0.3*Z86)*M86</f>
        <v>3.6899111853506725</v>
      </c>
      <c r="AN86" s="24">
        <f>+G86*M86/P86</f>
        <v>2.7454696319573451</v>
      </c>
      <c r="AO86" s="24">
        <f>+AG86*AD86*AE86</f>
        <v>1.0635944866774301</v>
      </c>
      <c r="AP86" s="3">
        <f>AG86*$AT$2*(1+0.3*Z86)*M86+$AU$2*G86*M86/P86+AG86*$AV$2*AD86*AE86</f>
        <v>5.6650568133505725</v>
      </c>
      <c r="AQ86" s="28">
        <f t="shared" si="8"/>
        <v>0.13883958547556363</v>
      </c>
      <c r="AY86" s="1" t="s">
        <v>221</v>
      </c>
      <c r="AZ86" s="1">
        <f>+AG86*(1.366*M86+50.593*E86+0.005*F86+0.018*O86-0.011*U86-0.024*N86+0.022*S86+3.88*Z86+0.001*AD86)</f>
        <v>7.1820093207044824</v>
      </c>
      <c r="BA86" s="28">
        <f t="shared" si="9"/>
        <v>0.44379073099448785</v>
      </c>
    </row>
    <row r="87" spans="1:53" x14ac:dyDescent="0.2">
      <c r="A87" s="5" t="s">
        <v>85</v>
      </c>
      <c r="B87" s="7" t="s">
        <v>187</v>
      </c>
      <c r="C87" s="15" t="s">
        <v>217</v>
      </c>
      <c r="D87" s="7" t="s">
        <v>221</v>
      </c>
      <c r="E87" s="21">
        <v>1.4999999999999999E-2</v>
      </c>
      <c r="F87" s="9">
        <v>80</v>
      </c>
      <c r="G87" s="10">
        <v>1.2</v>
      </c>
      <c r="H87" s="10">
        <v>1225</v>
      </c>
      <c r="I87" s="6">
        <v>3.2956492315779005</v>
      </c>
      <c r="J87" s="6">
        <v>3.519551558870039</v>
      </c>
      <c r="K87" s="6">
        <v>1.0679387615486426</v>
      </c>
      <c r="L87" s="10">
        <v>34.86</v>
      </c>
      <c r="M87" s="10">
        <v>3.6606261759431269</v>
      </c>
      <c r="N87" s="7">
        <v>200</v>
      </c>
      <c r="O87" s="7">
        <v>125</v>
      </c>
      <c r="P87" s="15">
        <v>1.6</v>
      </c>
      <c r="Q87" s="7">
        <v>36.200000000000003</v>
      </c>
      <c r="R87" s="9">
        <v>127.6</v>
      </c>
      <c r="S87" s="7">
        <v>200</v>
      </c>
      <c r="T87" s="9">
        <v>200</v>
      </c>
      <c r="U87" s="7">
        <v>200</v>
      </c>
      <c r="V87" s="15">
        <v>1</v>
      </c>
      <c r="W87" s="10">
        <v>1.6</v>
      </c>
      <c r="X87" s="9">
        <v>200</v>
      </c>
      <c r="Y87" s="7">
        <v>40000</v>
      </c>
      <c r="Z87" s="21">
        <v>0.4</v>
      </c>
      <c r="AA87" s="6">
        <v>8</v>
      </c>
      <c r="AB87" s="10">
        <v>50.26548245743669</v>
      </c>
      <c r="AC87" s="14">
        <v>140</v>
      </c>
      <c r="AD87" s="9">
        <v>618.70000000000005</v>
      </c>
      <c r="AE87" s="22">
        <v>1.9100883333825942E-3</v>
      </c>
      <c r="AF87" s="10">
        <v>127.6</v>
      </c>
      <c r="AG87" s="15">
        <f>IF(C87="Exterior",$AT$1,$AU$1)</f>
        <v>0.9</v>
      </c>
      <c r="AH87" s="15">
        <f t="shared" si="5"/>
        <v>0.25</v>
      </c>
      <c r="AI87" s="15">
        <f t="shared" si="6"/>
        <v>0.75</v>
      </c>
      <c r="AJ87" s="15">
        <f t="shared" si="7"/>
        <v>1.5</v>
      </c>
      <c r="AK87" s="24">
        <v>6.1624235893416932</v>
      </c>
      <c r="AL87" s="31"/>
      <c r="AM87" s="24">
        <f>+AG87*(1+0.3*Z87)*M87</f>
        <v>3.6899111853506725</v>
      </c>
      <c r="AN87" s="24">
        <f>+G87*M87/P87</f>
        <v>2.7454696319573451</v>
      </c>
      <c r="AO87" s="24">
        <f>+AG87*AD87*AE87</f>
        <v>1.0635944866774301</v>
      </c>
      <c r="AP87" s="3">
        <f>AG87*$AT$2*(1+0.3*Z87)*M87+$AU$2*G87*M87/P87+AG87*$AV$2*AD87*AE87</f>
        <v>5.6650568133505725</v>
      </c>
      <c r="AQ87" s="28">
        <f t="shared" si="8"/>
        <v>8.0709605365549428E-2</v>
      </c>
      <c r="AY87" s="1" t="s">
        <v>221</v>
      </c>
      <c r="AZ87" s="1">
        <f>+AG87*(1.366*M87+50.593*E87+0.005*F87+0.018*O87-0.011*U87-0.024*N87+0.022*S87+3.88*Z87+0.001*AD87)</f>
        <v>7.1820093207044824</v>
      </c>
      <c r="BA87" s="28">
        <f t="shared" si="9"/>
        <v>0.16545206874876764</v>
      </c>
    </row>
    <row r="88" spans="1:53" x14ac:dyDescent="0.2">
      <c r="A88" s="5" t="s">
        <v>86</v>
      </c>
      <c r="B88" s="7" t="s">
        <v>188</v>
      </c>
      <c r="C88" s="15" t="s">
        <v>218</v>
      </c>
      <c r="D88" s="7" t="s">
        <v>220</v>
      </c>
      <c r="E88" s="21">
        <v>5.0000000000000001E-3</v>
      </c>
      <c r="F88" s="9">
        <v>65</v>
      </c>
      <c r="G88" s="10">
        <v>0.32500000000000001</v>
      </c>
      <c r="H88" s="10">
        <v>2950</v>
      </c>
      <c r="I88" s="6">
        <v>4.7940519257374206</v>
      </c>
      <c r="J88" s="6">
        <v>4.8951646104656987</v>
      </c>
      <c r="K88" s="6">
        <v>1.0210912785874184</v>
      </c>
      <c r="L88" s="10">
        <v>76.352999999999994</v>
      </c>
      <c r="M88" s="10">
        <v>5.4175726298777018</v>
      </c>
      <c r="N88" s="7">
        <v>250</v>
      </c>
      <c r="O88" s="7">
        <v>150</v>
      </c>
      <c r="P88" s="15">
        <v>1.6666666666666667</v>
      </c>
      <c r="Q88" s="7">
        <v>36</v>
      </c>
      <c r="R88" s="9">
        <v>178</v>
      </c>
      <c r="S88" s="7">
        <v>200</v>
      </c>
      <c r="T88" s="9">
        <v>200</v>
      </c>
      <c r="U88" s="7">
        <v>200</v>
      </c>
      <c r="V88" s="15">
        <v>1</v>
      </c>
      <c r="W88" s="10">
        <v>1.3333333333333333</v>
      </c>
      <c r="X88" s="9">
        <v>200</v>
      </c>
      <c r="Y88" s="7">
        <v>40000</v>
      </c>
      <c r="Z88" s="21">
        <v>0.3</v>
      </c>
      <c r="AA88" s="6">
        <v>8</v>
      </c>
      <c r="AB88" s="10">
        <v>50.26548245743669</v>
      </c>
      <c r="AC88" s="14">
        <v>100</v>
      </c>
      <c r="AD88" s="9">
        <v>306.92</v>
      </c>
      <c r="AE88" s="22">
        <v>3.1767784913099991E-3</v>
      </c>
      <c r="AF88" s="10">
        <v>178</v>
      </c>
      <c r="AG88" s="15">
        <f>IF(C88="Exterior",$AT$1,$AU$1)</f>
        <v>1</v>
      </c>
      <c r="AH88" s="15">
        <f t="shared" si="5"/>
        <v>0</v>
      </c>
      <c r="AI88" s="15">
        <f t="shared" si="6"/>
        <v>1</v>
      </c>
      <c r="AJ88" s="15">
        <f t="shared" si="7"/>
        <v>2.1</v>
      </c>
      <c r="AK88" s="24">
        <v>8.2025000000000006</v>
      </c>
      <c r="AL88" s="31"/>
      <c r="AM88" s="24">
        <f>+AG88*(1+0.3*Z88)*M88</f>
        <v>5.9051541665666951</v>
      </c>
      <c r="AN88" s="24">
        <f>+G88*M88/P88</f>
        <v>1.0564266628261518</v>
      </c>
      <c r="AO88" s="24">
        <f>+AG88*AD88*AE88</f>
        <v>0.97501685455286502</v>
      </c>
      <c r="AP88" s="3">
        <f>AG88*$AT$2*(1+0.3*Z88)*M88+$AU$2*G88*M88/P88+AG88*$AV$2*AD88*AE88</f>
        <v>8.1804908054677945</v>
      </c>
      <c r="AQ88" s="28">
        <f t="shared" si="8"/>
        <v>2.6832300557398433E-3</v>
      </c>
      <c r="AY88" s="1" t="s">
        <v>220</v>
      </c>
      <c r="AZ88" s="1">
        <f>+AG88*(1.366*M88+50.593*E88+0.005*F88+0.018*O88-0.011*U88-0.024*N88+0.022*S88+3.88*Z88+0.001*AD88)</f>
        <v>8.3492892124129412</v>
      </c>
      <c r="BA88" s="28">
        <f t="shared" si="9"/>
        <v>1.7895667468813242E-2</v>
      </c>
    </row>
    <row r="89" spans="1:53" x14ac:dyDescent="0.2">
      <c r="A89" s="5" t="s">
        <v>87</v>
      </c>
      <c r="B89" s="7" t="s">
        <v>189</v>
      </c>
      <c r="C89" s="15" t="s">
        <v>218</v>
      </c>
      <c r="D89" s="7" t="s">
        <v>220</v>
      </c>
      <c r="E89" s="21">
        <v>0.01</v>
      </c>
      <c r="F89" s="9">
        <v>65</v>
      </c>
      <c r="G89" s="10">
        <v>0.65</v>
      </c>
      <c r="H89" s="10">
        <v>2950</v>
      </c>
      <c r="I89" s="6">
        <v>4.6861271571878351</v>
      </c>
      <c r="J89" s="6">
        <v>4.8858845702533991</v>
      </c>
      <c r="K89" s="6">
        <v>1.042627399207289</v>
      </c>
      <c r="L89" s="10">
        <v>75.981000000000009</v>
      </c>
      <c r="M89" s="10">
        <v>5.404359018422074</v>
      </c>
      <c r="N89" s="7">
        <v>250</v>
      </c>
      <c r="O89" s="7">
        <v>150</v>
      </c>
      <c r="P89" s="15">
        <v>1.6666666666666667</v>
      </c>
      <c r="Q89" s="7">
        <v>36</v>
      </c>
      <c r="R89" s="9">
        <v>178</v>
      </c>
      <c r="S89" s="7">
        <v>200</v>
      </c>
      <c r="T89" s="9">
        <v>200</v>
      </c>
      <c r="U89" s="7">
        <v>200</v>
      </c>
      <c r="V89" s="15">
        <v>1</v>
      </c>
      <c r="W89" s="10">
        <v>1.3333333333333333</v>
      </c>
      <c r="X89" s="9">
        <v>200</v>
      </c>
      <c r="Y89" s="7">
        <v>40000</v>
      </c>
      <c r="Z89" s="21">
        <v>0.3</v>
      </c>
      <c r="AA89" s="6">
        <v>0</v>
      </c>
      <c r="AB89" s="10">
        <v>0</v>
      </c>
      <c r="AC89" s="9">
        <v>1000000000000</v>
      </c>
      <c r="AD89" s="9">
        <v>0</v>
      </c>
      <c r="AE89" s="22">
        <v>0</v>
      </c>
      <c r="AF89" s="10">
        <v>178</v>
      </c>
      <c r="AG89" s="15">
        <f>IF(C89="Exterior",$AT$1,$AU$1)</f>
        <v>1</v>
      </c>
      <c r="AH89" s="15">
        <f t="shared" si="5"/>
        <v>0</v>
      </c>
      <c r="AI89" s="15">
        <f t="shared" si="6"/>
        <v>1</v>
      </c>
      <c r="AJ89" s="15">
        <f t="shared" si="7"/>
        <v>2.1</v>
      </c>
      <c r="AK89" s="24">
        <v>8.7100000000000009</v>
      </c>
      <c r="AL89" s="31"/>
      <c r="AM89" s="24">
        <f>+AG89*(1+0.3*Z89)*M89</f>
        <v>5.8907513300800609</v>
      </c>
      <c r="AN89" s="24">
        <f>+G89*M89/P89</f>
        <v>2.1077000171846088</v>
      </c>
      <c r="AO89" s="24">
        <f>+AG89*AD89*AE89</f>
        <v>0</v>
      </c>
      <c r="AP89" s="3">
        <f>AG89*$AT$2*(1+0.3*Z89)*M89+$AU$2*G89*M89/P89+AG89*$AV$2*AD89*AE89</f>
        <v>8.079516732541002</v>
      </c>
      <c r="AQ89" s="28">
        <f t="shared" si="8"/>
        <v>7.2386138629046928E-2</v>
      </c>
      <c r="AY89" s="1" t="s">
        <v>220</v>
      </c>
      <c r="AZ89" s="1">
        <f>+AG89*(1.366*M89+50.593*E89+0.005*F89+0.018*O89-0.011*U89-0.024*N89+0.022*S89+3.88*Z89+0.001*AD89)</f>
        <v>8.2772844191645536</v>
      </c>
      <c r="BA89" s="28">
        <f t="shared" si="9"/>
        <v>4.9680319269282111E-2</v>
      </c>
    </row>
    <row r="90" spans="1:53" x14ac:dyDescent="0.2">
      <c r="A90" s="5" t="s">
        <v>88</v>
      </c>
      <c r="B90" s="7" t="s">
        <v>190</v>
      </c>
      <c r="C90" s="15" t="s">
        <v>218</v>
      </c>
      <c r="D90" s="7" t="s">
        <v>220</v>
      </c>
      <c r="E90" s="21">
        <v>0.01</v>
      </c>
      <c r="F90" s="9">
        <v>65</v>
      </c>
      <c r="G90" s="10">
        <v>0.65</v>
      </c>
      <c r="H90" s="10">
        <v>2950</v>
      </c>
      <c r="I90" s="6">
        <v>4.6042138380690654</v>
      </c>
      <c r="J90" s="6">
        <v>4.8004794993801596</v>
      </c>
      <c r="K90" s="6">
        <v>1.042627399207289</v>
      </c>
      <c r="L90" s="10">
        <v>73.563000000000002</v>
      </c>
      <c r="M90" s="10">
        <v>5.3176702793610664</v>
      </c>
      <c r="N90" s="7">
        <v>250</v>
      </c>
      <c r="O90" s="7">
        <v>150</v>
      </c>
      <c r="P90" s="15">
        <v>1.6666666666666667</v>
      </c>
      <c r="Q90" s="7">
        <v>36</v>
      </c>
      <c r="R90" s="9">
        <v>178</v>
      </c>
      <c r="S90" s="7">
        <v>200</v>
      </c>
      <c r="T90" s="9">
        <v>200</v>
      </c>
      <c r="U90" s="7">
        <v>200</v>
      </c>
      <c r="V90" s="15">
        <v>1</v>
      </c>
      <c r="W90" s="10">
        <v>1.3333333333333333</v>
      </c>
      <c r="X90" s="9">
        <v>200</v>
      </c>
      <c r="Y90" s="7">
        <v>40000</v>
      </c>
      <c r="Z90" s="21">
        <v>0.2</v>
      </c>
      <c r="AA90" s="6">
        <v>0</v>
      </c>
      <c r="AB90" s="10">
        <v>0</v>
      </c>
      <c r="AC90" s="9">
        <v>1000000000000</v>
      </c>
      <c r="AD90" s="9">
        <v>0</v>
      </c>
      <c r="AE90" s="22">
        <v>0</v>
      </c>
      <c r="AF90" s="10">
        <v>178</v>
      </c>
      <c r="AG90" s="15">
        <f>IF(C90="Exterior",$AT$1,$AU$1)</f>
        <v>1</v>
      </c>
      <c r="AH90" s="15">
        <f t="shared" si="5"/>
        <v>0</v>
      </c>
      <c r="AI90" s="15">
        <f t="shared" si="6"/>
        <v>1</v>
      </c>
      <c r="AJ90" s="15">
        <f t="shared" si="7"/>
        <v>2.1</v>
      </c>
      <c r="AK90" s="24">
        <v>8.2725000000000009</v>
      </c>
      <c r="AL90" s="31"/>
      <c r="AM90" s="24">
        <f>+AG90*(1+0.3*Z90)*M90</f>
        <v>5.6367304961227305</v>
      </c>
      <c r="AN90" s="24">
        <f>+G90*M90/P90</f>
        <v>2.073891408950816</v>
      </c>
      <c r="AO90" s="24">
        <f>+AG90*AD90*AE90</f>
        <v>0</v>
      </c>
      <c r="AP90" s="3">
        <f>AG90*$AT$2*(1+0.3*Z90)*M90+$AU$2*G90*M90/P90+AG90*$AV$2*AD90*AE90</f>
        <v>7.7425279267497134</v>
      </c>
      <c r="AQ90" s="28">
        <f t="shared" si="8"/>
        <v>6.406431831372468E-2</v>
      </c>
      <c r="AY90" s="1" t="s">
        <v>220</v>
      </c>
      <c r="AZ90" s="1">
        <f>+AG90*(1.366*M90+50.593*E90+0.005*F90+0.018*O90-0.011*U90-0.024*N90+0.022*S90+3.88*Z90+0.001*AD90)</f>
        <v>7.7708676016072173</v>
      </c>
      <c r="BA90" s="28">
        <f t="shared" si="9"/>
        <v>6.0638549216413838E-2</v>
      </c>
    </row>
    <row r="91" spans="1:53" x14ac:dyDescent="0.2">
      <c r="A91" s="5" t="s">
        <v>89</v>
      </c>
      <c r="B91" s="7" t="s">
        <v>191</v>
      </c>
      <c r="C91" s="15" t="s">
        <v>218</v>
      </c>
      <c r="D91" s="7" t="s">
        <v>220</v>
      </c>
      <c r="E91" s="21">
        <v>0.01</v>
      </c>
      <c r="F91" s="9">
        <v>65</v>
      </c>
      <c r="G91" s="10">
        <v>0.65</v>
      </c>
      <c r="H91" s="10">
        <v>2950</v>
      </c>
      <c r="I91" s="6">
        <v>4.5723179825262958</v>
      </c>
      <c r="J91" s="6">
        <v>4.7672240064701104</v>
      </c>
      <c r="K91" s="6">
        <v>1.042627399207289</v>
      </c>
      <c r="L91" s="10">
        <v>72.632999999999996</v>
      </c>
      <c r="M91" s="10">
        <v>5.2839497726605984</v>
      </c>
      <c r="N91" s="7">
        <v>250</v>
      </c>
      <c r="O91" s="7">
        <v>150</v>
      </c>
      <c r="P91" s="15">
        <v>1.6666666666666667</v>
      </c>
      <c r="Q91" s="7">
        <v>36</v>
      </c>
      <c r="R91" s="9">
        <v>178</v>
      </c>
      <c r="S91" s="7">
        <v>200</v>
      </c>
      <c r="T91" s="9">
        <v>200</v>
      </c>
      <c r="U91" s="7">
        <v>200</v>
      </c>
      <c r="V91" s="15">
        <v>1</v>
      </c>
      <c r="W91" s="10">
        <v>1.3333333333333333</v>
      </c>
      <c r="X91" s="9">
        <v>200</v>
      </c>
      <c r="Y91" s="7">
        <v>40000</v>
      </c>
      <c r="Z91" s="21">
        <v>0.4</v>
      </c>
      <c r="AA91" s="6">
        <v>0</v>
      </c>
      <c r="AB91" s="10">
        <v>0</v>
      </c>
      <c r="AC91" s="9">
        <v>1000000000000</v>
      </c>
      <c r="AD91" s="9">
        <v>0</v>
      </c>
      <c r="AE91" s="22">
        <v>0</v>
      </c>
      <c r="AF91" s="10">
        <v>178</v>
      </c>
      <c r="AG91" s="15">
        <f>IF(C91="Exterior",$AT$1,$AU$1)</f>
        <v>1</v>
      </c>
      <c r="AH91" s="15">
        <f t="shared" si="5"/>
        <v>0</v>
      </c>
      <c r="AI91" s="15">
        <f t="shared" si="6"/>
        <v>1</v>
      </c>
      <c r="AJ91" s="15">
        <f t="shared" si="7"/>
        <v>2.1</v>
      </c>
      <c r="AK91" s="24">
        <v>9.0124999999999993</v>
      </c>
      <c r="AL91" s="31"/>
      <c r="AM91" s="24">
        <f>+AG91*(1+0.3*Z91)*M91</f>
        <v>5.9180237453798705</v>
      </c>
      <c r="AN91" s="24">
        <f>+G91*M91/P91</f>
        <v>2.0607404113376333</v>
      </c>
      <c r="AO91" s="24">
        <f>+AG91*AD91*AE91</f>
        <v>0</v>
      </c>
      <c r="AP91" s="3">
        <f>AG91*$AT$2*(1+0.3*Z91)*M91+$AU$2*G91*M91/P91+AG91*$AV$2*AD91*AE91</f>
        <v>8.105578951261359</v>
      </c>
      <c r="AQ91" s="28">
        <f t="shared" si="8"/>
        <v>0.10062924257848992</v>
      </c>
      <c r="AY91" s="1" t="s">
        <v>220</v>
      </c>
      <c r="AZ91" s="1">
        <f>+AG91*(1.366*M91+50.593*E91+0.005*F91+0.018*O91-0.011*U91-0.024*N91+0.022*S91+3.88*Z91+0.001*AD91)</f>
        <v>8.5008053894543778</v>
      </c>
      <c r="BA91" s="28">
        <f t="shared" si="9"/>
        <v>5.6776101031414318E-2</v>
      </c>
    </row>
    <row r="92" spans="1:53" x14ac:dyDescent="0.2">
      <c r="A92" s="5" t="s">
        <v>90</v>
      </c>
      <c r="B92" s="7" t="s">
        <v>192</v>
      </c>
      <c r="C92" s="15" t="s">
        <v>218</v>
      </c>
      <c r="D92" s="7" t="s">
        <v>219</v>
      </c>
      <c r="E92" s="21">
        <v>0.02</v>
      </c>
      <c r="F92" s="9">
        <v>307.69230769230768</v>
      </c>
      <c r="G92" s="10">
        <v>6.1538461538461533</v>
      </c>
      <c r="H92" s="10">
        <v>1600</v>
      </c>
      <c r="I92" s="6">
        <v>3.3281279989399351</v>
      </c>
      <c r="J92" s="6">
        <v>3.7321780434381444</v>
      </c>
      <c r="K92" s="6">
        <v>1.1214045988095729</v>
      </c>
      <c r="L92" s="10">
        <v>36.066729323308266</v>
      </c>
      <c r="M92" s="10">
        <v>3.7234460855341651</v>
      </c>
      <c r="N92" s="7">
        <v>300</v>
      </c>
      <c r="O92" s="7">
        <v>150</v>
      </c>
      <c r="P92" s="15">
        <v>2</v>
      </c>
      <c r="Q92" s="7">
        <v>40</v>
      </c>
      <c r="R92" s="9">
        <v>220</v>
      </c>
      <c r="S92" s="7">
        <v>250</v>
      </c>
      <c r="T92" s="9">
        <v>250</v>
      </c>
      <c r="U92" s="7">
        <v>250</v>
      </c>
      <c r="V92" s="15">
        <v>1</v>
      </c>
      <c r="W92" s="10">
        <v>1.6666666666666667</v>
      </c>
      <c r="X92" s="9">
        <v>250</v>
      </c>
      <c r="Y92" s="7">
        <v>62500</v>
      </c>
      <c r="Z92" s="21">
        <v>0.3</v>
      </c>
      <c r="AA92" s="6">
        <v>6</v>
      </c>
      <c r="AB92" s="10">
        <v>28.274333882308138</v>
      </c>
      <c r="AC92" s="14">
        <v>50</v>
      </c>
      <c r="AD92" s="9">
        <v>380</v>
      </c>
      <c r="AE92" s="22">
        <v>3.0762475263951252E-3</v>
      </c>
      <c r="AF92" s="10">
        <v>220</v>
      </c>
      <c r="AG92" s="15">
        <f>IF(C92="Exterior",$AT$1,$AU$1)</f>
        <v>1</v>
      </c>
      <c r="AH92" s="15">
        <f t="shared" si="5"/>
        <v>0</v>
      </c>
      <c r="AI92" s="15">
        <f t="shared" si="6"/>
        <v>1</v>
      </c>
      <c r="AJ92" s="15">
        <f t="shared" si="7"/>
        <v>2.1</v>
      </c>
      <c r="AK92" s="24">
        <v>8.8640000000000008</v>
      </c>
      <c r="AL92" s="31"/>
      <c r="AM92" s="24">
        <f>+AG92*(1+0.3*Z92)*M92</f>
        <v>4.05855623323224</v>
      </c>
      <c r="AN92" s="24">
        <f>+G92*M92/P92</f>
        <v>11.456757186258969</v>
      </c>
      <c r="AO92" s="24">
        <f>+AG92*AD92*AE92</f>
        <v>1.1689740600301477</v>
      </c>
      <c r="AP92" s="3">
        <f>AG92*$AT$2*(1+0.3*Z92)*M92+$AU$2*G92*M92/P92+AG92*$AV$2*AD92*AE92</f>
        <v>7.9181667584627515</v>
      </c>
      <c r="AQ92" s="28">
        <f t="shared" si="8"/>
        <v>0.10670501371133226</v>
      </c>
      <c r="AY92" s="1" t="s">
        <v>219</v>
      </c>
      <c r="AZ92" s="1">
        <f>+AG92*(1.366*M92+50.593*E92+0.005*F92+0.018*O92-0.011*U92-0.024*N92+0.022*S92+3.88*Z92+0.001*AD92)</f>
        <v>7.430548891301207</v>
      </c>
      <c r="BA92" s="28">
        <f t="shared" si="9"/>
        <v>0.16171605468172312</v>
      </c>
    </row>
    <row r="93" spans="1:53" x14ac:dyDescent="0.2">
      <c r="A93" s="5" t="s">
        <v>91</v>
      </c>
      <c r="B93" s="7" t="s">
        <v>193</v>
      </c>
      <c r="C93" s="15" t="s">
        <v>218</v>
      </c>
      <c r="D93" s="7" t="s">
        <v>219</v>
      </c>
      <c r="E93" s="21">
        <v>0.02</v>
      </c>
      <c r="F93" s="9">
        <v>307.69230769230768</v>
      </c>
      <c r="G93" s="10">
        <v>6.1538461538461533</v>
      </c>
      <c r="H93" s="10">
        <v>1600</v>
      </c>
      <c r="I93" s="6">
        <v>3.3281279989399351</v>
      </c>
      <c r="J93" s="6">
        <v>3.7321780434381444</v>
      </c>
      <c r="K93" s="6">
        <v>1.1214045988095729</v>
      </c>
      <c r="L93" s="10">
        <v>36.066729323308266</v>
      </c>
      <c r="M93" s="10">
        <v>3.7234460855341651</v>
      </c>
      <c r="N93" s="7">
        <v>300</v>
      </c>
      <c r="O93" s="7">
        <v>150</v>
      </c>
      <c r="P93" s="15">
        <v>2</v>
      </c>
      <c r="Q93" s="7">
        <v>40</v>
      </c>
      <c r="R93" s="9">
        <v>220</v>
      </c>
      <c r="S93" s="7">
        <v>250</v>
      </c>
      <c r="T93" s="9">
        <v>250</v>
      </c>
      <c r="U93" s="7">
        <v>250</v>
      </c>
      <c r="V93" s="15">
        <v>1</v>
      </c>
      <c r="W93" s="10">
        <v>1.6666666666666667</v>
      </c>
      <c r="X93" s="9">
        <v>250</v>
      </c>
      <c r="Y93" s="7">
        <v>62500</v>
      </c>
      <c r="Z93" s="21">
        <v>0.3</v>
      </c>
      <c r="AA93" s="6">
        <v>6</v>
      </c>
      <c r="AB93" s="10">
        <v>28.274333882308138</v>
      </c>
      <c r="AC93" s="14">
        <v>50</v>
      </c>
      <c r="AD93" s="9">
        <v>380</v>
      </c>
      <c r="AE93" s="22">
        <v>3.0762475263951252E-3</v>
      </c>
      <c r="AF93" s="10">
        <v>220</v>
      </c>
      <c r="AG93" s="15">
        <f>IF(C93="Exterior",$AT$1,$AU$1)</f>
        <v>1</v>
      </c>
      <c r="AH93" s="15">
        <f t="shared" si="5"/>
        <v>0</v>
      </c>
      <c r="AI93" s="15">
        <f t="shared" si="6"/>
        <v>1</v>
      </c>
      <c r="AJ93" s="15">
        <f t="shared" si="7"/>
        <v>2.1</v>
      </c>
      <c r="AK93" s="24">
        <v>8.4160000000000004</v>
      </c>
      <c r="AL93" s="31"/>
      <c r="AM93" s="24">
        <f>+AG93*(1+0.3*Z93)*M93</f>
        <v>4.05855623323224</v>
      </c>
      <c r="AN93" s="24">
        <f>+G93*M93/P93</f>
        <v>11.456757186258969</v>
      </c>
      <c r="AO93" s="24">
        <f>+AG93*AD93*AE93</f>
        <v>1.1689740600301477</v>
      </c>
      <c r="AP93" s="3">
        <f>AG93*$AT$2*(1+0.3*Z93)*M93+$AU$2*G93*M93/P93+AG93*$AV$2*AD93*AE93</f>
        <v>7.9181667584627515</v>
      </c>
      <c r="AQ93" s="28">
        <f t="shared" si="8"/>
        <v>5.9153189346155988E-2</v>
      </c>
      <c r="AY93" s="1" t="s">
        <v>219</v>
      </c>
      <c r="AZ93" s="1">
        <f>+AG93*(1.366*M93+50.593*E93+0.005*F93+0.018*O93-0.011*U93-0.024*N93+0.022*S93+3.88*Z93+0.001*AD93)</f>
        <v>7.430548891301207</v>
      </c>
      <c r="BA93" s="28">
        <f t="shared" si="9"/>
        <v>0.11709257470280339</v>
      </c>
    </row>
    <row r="94" spans="1:53" x14ac:dyDescent="0.2">
      <c r="A94" s="5" t="s">
        <v>92</v>
      </c>
      <c r="B94" s="7" t="s">
        <v>194</v>
      </c>
      <c r="C94" s="15" t="s">
        <v>217</v>
      </c>
      <c r="D94" s="7" t="s">
        <v>221</v>
      </c>
      <c r="E94" s="21">
        <v>0.01</v>
      </c>
      <c r="F94" s="9">
        <v>60</v>
      </c>
      <c r="G94" s="10">
        <v>0.6</v>
      </c>
      <c r="H94" s="10">
        <v>1172</v>
      </c>
      <c r="I94" s="6">
        <v>4.1132093777973422</v>
      </c>
      <c r="J94" s="6">
        <v>4.285113502026876</v>
      </c>
      <c r="K94" s="6">
        <v>1.0417931859140099</v>
      </c>
      <c r="L94" s="10">
        <v>54.1</v>
      </c>
      <c r="M94" s="10">
        <v>4.5602675360114562</v>
      </c>
      <c r="N94" s="7">
        <v>375</v>
      </c>
      <c r="O94" s="7">
        <v>250</v>
      </c>
      <c r="P94" s="15">
        <v>1.5</v>
      </c>
      <c r="Q94" s="7">
        <v>67</v>
      </c>
      <c r="R94" s="9">
        <v>241</v>
      </c>
      <c r="S94" s="7">
        <v>300</v>
      </c>
      <c r="T94" s="9">
        <v>300</v>
      </c>
      <c r="U94" s="7">
        <v>300</v>
      </c>
      <c r="V94" s="15">
        <v>1</v>
      </c>
      <c r="W94" s="10">
        <v>1.2</v>
      </c>
      <c r="X94" s="9">
        <v>300</v>
      </c>
      <c r="Y94" s="7">
        <v>90000</v>
      </c>
      <c r="Z94" s="21">
        <v>0.1</v>
      </c>
      <c r="AA94" s="6">
        <v>0</v>
      </c>
      <c r="AB94" s="10">
        <v>0</v>
      </c>
      <c r="AC94" s="9">
        <v>1000000000000</v>
      </c>
      <c r="AD94" s="9">
        <v>0</v>
      </c>
      <c r="AE94" s="22">
        <v>0</v>
      </c>
      <c r="AF94" s="10">
        <v>241</v>
      </c>
      <c r="AG94" s="15">
        <f>IF(C94="Exterior",$AT$1,$AU$1)</f>
        <v>0.9</v>
      </c>
      <c r="AH94" s="15">
        <f t="shared" si="5"/>
        <v>0.25</v>
      </c>
      <c r="AI94" s="15">
        <f t="shared" si="6"/>
        <v>0.75</v>
      </c>
      <c r="AJ94" s="15">
        <f t="shared" si="7"/>
        <v>1.5</v>
      </c>
      <c r="AK94" s="24">
        <v>4.9111111111111114</v>
      </c>
      <c r="AL94" s="31"/>
      <c r="AM94" s="24">
        <f>+AG94*(1+0.3*Z94)*M94</f>
        <v>4.22736800588262</v>
      </c>
      <c r="AN94" s="24">
        <f>+G94*M94/P94</f>
        <v>1.8241070144045823</v>
      </c>
      <c r="AO94" s="24">
        <f>+AG94*AD94*AE94</f>
        <v>0</v>
      </c>
      <c r="AP94" s="3">
        <f>AG94*$AT$2*(1+0.3*Z94)*M94+$AU$2*G94*M94/P94+AG94*$AV$2*AD94*AE94</f>
        <v>5.8603998105283237</v>
      </c>
      <c r="AQ94" s="28">
        <f t="shared" si="8"/>
        <v>0.19329407906685317</v>
      </c>
      <c r="AY94" s="1" t="s">
        <v>221</v>
      </c>
      <c r="AZ94" s="1">
        <f>+AG94*(1.366*M94+50.593*E94+0.005*F94+0.018*O94-0.011*U94-0.024*N94+0.022*S94+3.88*Z94+0.001*AD94)</f>
        <v>5.6009299087724829</v>
      </c>
      <c r="BA94" s="28">
        <f t="shared" si="9"/>
        <v>0.14046084115276794</v>
      </c>
    </row>
    <row r="95" spans="1:53" x14ac:dyDescent="0.2">
      <c r="A95" s="5" t="s">
        <v>93</v>
      </c>
      <c r="B95" s="7" t="s">
        <v>195</v>
      </c>
      <c r="C95" s="15" t="s">
        <v>217</v>
      </c>
      <c r="D95" s="7" t="s">
        <v>221</v>
      </c>
      <c r="E95" s="21">
        <v>0.02</v>
      </c>
      <c r="F95" s="9">
        <v>60</v>
      </c>
      <c r="G95" s="10">
        <v>1.2</v>
      </c>
      <c r="H95" s="10">
        <v>1172</v>
      </c>
      <c r="I95" s="6">
        <v>4.1303363280004213</v>
      </c>
      <c r="J95" s="6">
        <v>4.4827904922475232</v>
      </c>
      <c r="K95" s="6">
        <v>1.0853330422168628</v>
      </c>
      <c r="L95" s="10">
        <v>54.7</v>
      </c>
      <c r="M95" s="10">
        <v>4.5854857976009482</v>
      </c>
      <c r="N95" s="7">
        <v>375</v>
      </c>
      <c r="O95" s="7">
        <v>250</v>
      </c>
      <c r="P95" s="15">
        <v>1.5</v>
      </c>
      <c r="Q95" s="7">
        <v>67</v>
      </c>
      <c r="R95" s="9">
        <v>241</v>
      </c>
      <c r="S95" s="7">
        <v>300</v>
      </c>
      <c r="T95" s="9">
        <v>300</v>
      </c>
      <c r="U95" s="7">
        <v>300</v>
      </c>
      <c r="V95" s="15">
        <v>1</v>
      </c>
      <c r="W95" s="10">
        <v>1.2</v>
      </c>
      <c r="X95" s="9">
        <v>300</v>
      </c>
      <c r="Y95" s="7">
        <v>90000</v>
      </c>
      <c r="Z95" s="21">
        <v>0.1</v>
      </c>
      <c r="AA95" s="6">
        <v>0</v>
      </c>
      <c r="AB95" s="10">
        <v>0</v>
      </c>
      <c r="AC95" s="9">
        <v>1000000000000</v>
      </c>
      <c r="AD95" s="9">
        <v>0</v>
      </c>
      <c r="AE95" s="22">
        <v>0</v>
      </c>
      <c r="AF95" s="10">
        <v>241</v>
      </c>
      <c r="AG95" s="15">
        <f>IF(C95="Exterior",$AT$1,$AU$1)</f>
        <v>0.9</v>
      </c>
      <c r="AH95" s="15">
        <f t="shared" si="5"/>
        <v>0.25</v>
      </c>
      <c r="AI95" s="15">
        <f t="shared" si="6"/>
        <v>0.75</v>
      </c>
      <c r="AJ95" s="15">
        <f t="shared" si="7"/>
        <v>1.5</v>
      </c>
      <c r="AK95" s="24">
        <v>5.7222222222222223</v>
      </c>
      <c r="AL95" s="31"/>
      <c r="AM95" s="24">
        <f>+AG95*(1+0.3*Z95)*M95</f>
        <v>4.250745334376079</v>
      </c>
      <c r="AN95" s="24">
        <f>+G95*M95/P95</f>
        <v>3.6683886380807582</v>
      </c>
      <c r="AO95" s="24">
        <f>+AG95*AD95*AE95</f>
        <v>0</v>
      </c>
      <c r="AP95" s="3">
        <f>AG95*$AT$2*(1+0.3*Z95)*M95+$AU$2*G95*M95/P95+AG95*$AV$2*AD95*AE95</f>
        <v>6.2596466623050553</v>
      </c>
      <c r="AQ95" s="28">
        <f t="shared" si="8"/>
        <v>9.3918834189232941E-2</v>
      </c>
      <c r="AY95" s="1" t="s">
        <v>221</v>
      </c>
      <c r="AZ95" s="1">
        <f>+AG95*(1.366*M95+50.593*E95+0.005*F95+0.018*O95-0.011*U95-0.024*N95+0.022*S95+3.88*Z95+0.001*AD95)</f>
        <v>6.0872702395706044</v>
      </c>
      <c r="BA95" s="28">
        <f t="shared" si="9"/>
        <v>6.3794799148260944E-2</v>
      </c>
    </row>
    <row r="96" spans="1:53" x14ac:dyDescent="0.2">
      <c r="A96" s="5" t="s">
        <v>94</v>
      </c>
      <c r="B96" s="7" t="s">
        <v>196</v>
      </c>
      <c r="C96" s="15" t="s">
        <v>217</v>
      </c>
      <c r="D96" s="7" t="s">
        <v>221</v>
      </c>
      <c r="E96" s="21">
        <v>0.01</v>
      </c>
      <c r="F96" s="9">
        <v>60</v>
      </c>
      <c r="G96" s="10">
        <v>0.6</v>
      </c>
      <c r="H96" s="10">
        <v>1172</v>
      </c>
      <c r="I96" s="6">
        <v>4.1132093777973422</v>
      </c>
      <c r="J96" s="6">
        <v>4.285113502026876</v>
      </c>
      <c r="K96" s="6">
        <v>1.0417931859140099</v>
      </c>
      <c r="L96" s="10">
        <v>54.1</v>
      </c>
      <c r="M96" s="10">
        <v>4.5602675360114562</v>
      </c>
      <c r="N96" s="7">
        <v>375</v>
      </c>
      <c r="O96" s="7">
        <v>250</v>
      </c>
      <c r="P96" s="15">
        <v>1.5</v>
      </c>
      <c r="Q96" s="7">
        <v>67</v>
      </c>
      <c r="R96" s="9">
        <v>241</v>
      </c>
      <c r="S96" s="7">
        <v>300</v>
      </c>
      <c r="T96" s="9">
        <v>300</v>
      </c>
      <c r="U96" s="7">
        <v>300</v>
      </c>
      <c r="V96" s="15">
        <v>1</v>
      </c>
      <c r="W96" s="10">
        <v>1.2</v>
      </c>
      <c r="X96" s="9">
        <v>300</v>
      </c>
      <c r="Y96" s="7">
        <v>90000</v>
      </c>
      <c r="Z96" s="21">
        <v>0.1</v>
      </c>
      <c r="AA96" s="6">
        <v>12.7</v>
      </c>
      <c r="AB96" s="10">
        <v>126.67686977437442</v>
      </c>
      <c r="AC96" s="14">
        <v>60</v>
      </c>
      <c r="AD96" s="9">
        <v>400</v>
      </c>
      <c r="AE96" s="22">
        <v>8.8189621695368928E-3</v>
      </c>
      <c r="AF96" s="10">
        <v>241</v>
      </c>
      <c r="AG96" s="15">
        <f>IF(C96="Exterior",$AT$1,$AU$1)</f>
        <v>0.9</v>
      </c>
      <c r="AH96" s="15">
        <f t="shared" si="5"/>
        <v>0.25</v>
      </c>
      <c r="AI96" s="15">
        <f t="shared" si="6"/>
        <v>0.75</v>
      </c>
      <c r="AJ96" s="15">
        <f t="shared" si="7"/>
        <v>1.5</v>
      </c>
      <c r="AK96" s="24">
        <v>5.822222222222222</v>
      </c>
      <c r="AL96" s="31"/>
      <c r="AM96" s="24">
        <f>+AG96*(1+0.3*Z96)*M96</f>
        <v>4.22736800588262</v>
      </c>
      <c r="AN96" s="24">
        <f>+G96*M96/P96</f>
        <v>1.8241070144045823</v>
      </c>
      <c r="AO96" s="24">
        <f>+AG96*AD96*AE96</f>
        <v>3.1748263810332813</v>
      </c>
      <c r="AP96" s="3">
        <f>AG96*$AT$2*(1+0.3*Z96)*M96+$AU$2*G96*M96/P96+AG96*$AV$2*AD96*AE96</f>
        <v>6.8128477248383081</v>
      </c>
      <c r="AQ96" s="28">
        <f t="shared" si="8"/>
        <v>0.17014560159436595</v>
      </c>
      <c r="AY96" s="1" t="s">
        <v>221</v>
      </c>
      <c r="AZ96" s="1">
        <f>+AG96*(1.366*M96+50.593*E96+0.005*F96+0.018*O96-0.011*U96-0.024*N96+0.022*S96+3.88*Z96+0.001*AD96)</f>
        <v>5.9609299087724832</v>
      </c>
      <c r="BA96" s="28">
        <f t="shared" si="9"/>
        <v>2.38238392929838E-2</v>
      </c>
    </row>
    <row r="97" spans="1:53" x14ac:dyDescent="0.2">
      <c r="A97" s="5" t="s">
        <v>95</v>
      </c>
      <c r="B97" s="7" t="s">
        <v>197</v>
      </c>
      <c r="C97" s="15" t="s">
        <v>217</v>
      </c>
      <c r="D97" s="7" t="s">
        <v>221</v>
      </c>
      <c r="E97" s="21">
        <v>0.02</v>
      </c>
      <c r="F97" s="9">
        <v>60</v>
      </c>
      <c r="G97" s="10">
        <v>1.2</v>
      </c>
      <c r="H97" s="10">
        <v>1172</v>
      </c>
      <c r="I97" s="6">
        <v>4.1303363280004213</v>
      </c>
      <c r="J97" s="6">
        <v>4.4827904922475232</v>
      </c>
      <c r="K97" s="6">
        <v>1.0853330422168628</v>
      </c>
      <c r="L97" s="10">
        <v>54.7</v>
      </c>
      <c r="M97" s="10">
        <v>4.5854857976009482</v>
      </c>
      <c r="N97" s="7">
        <v>375</v>
      </c>
      <c r="O97" s="7">
        <v>250</v>
      </c>
      <c r="P97" s="15">
        <v>1.5</v>
      </c>
      <c r="Q97" s="7">
        <v>67</v>
      </c>
      <c r="R97" s="9">
        <v>241</v>
      </c>
      <c r="S97" s="7">
        <v>300</v>
      </c>
      <c r="T97" s="9">
        <v>300</v>
      </c>
      <c r="U97" s="7">
        <v>300</v>
      </c>
      <c r="V97" s="15">
        <v>1</v>
      </c>
      <c r="W97" s="10">
        <v>1.2</v>
      </c>
      <c r="X97" s="9">
        <v>300</v>
      </c>
      <c r="Y97" s="7">
        <v>90000</v>
      </c>
      <c r="Z97" s="21">
        <v>0.1</v>
      </c>
      <c r="AA97" s="6">
        <v>12.7</v>
      </c>
      <c r="AB97" s="10">
        <v>126.67686977437442</v>
      </c>
      <c r="AC97" s="14">
        <v>60</v>
      </c>
      <c r="AD97" s="9">
        <v>400</v>
      </c>
      <c r="AE97" s="22">
        <v>8.8189621695368928E-3</v>
      </c>
      <c r="AF97" s="10">
        <v>241</v>
      </c>
      <c r="AG97" s="15">
        <f>IF(C97="Exterior",$AT$1,$AU$1)</f>
        <v>0.9</v>
      </c>
      <c r="AH97" s="15">
        <f t="shared" si="5"/>
        <v>0.25</v>
      </c>
      <c r="AI97" s="15">
        <f t="shared" si="6"/>
        <v>0.75</v>
      </c>
      <c r="AJ97" s="15">
        <f t="shared" si="7"/>
        <v>1.5</v>
      </c>
      <c r="AK97" s="24">
        <v>6.1444444444444448</v>
      </c>
      <c r="AL97" s="31"/>
      <c r="AM97" s="24">
        <f>+AG97*(1+0.3*Z97)*M97</f>
        <v>4.250745334376079</v>
      </c>
      <c r="AN97" s="24">
        <f>+G97*M97/P97</f>
        <v>3.6683886380807582</v>
      </c>
      <c r="AO97" s="24">
        <f>+AG97*AD97*AE97</f>
        <v>3.1748263810332813</v>
      </c>
      <c r="AP97" s="3">
        <f>AG97*$AT$2*(1+0.3*Z97)*M97+$AU$2*G97*M97/P97+AG97*$AV$2*AD97*AE97</f>
        <v>7.2120945766150397</v>
      </c>
      <c r="AQ97" s="28">
        <f t="shared" si="8"/>
        <v>0.17375861102233911</v>
      </c>
      <c r="AY97" s="1" t="s">
        <v>221</v>
      </c>
      <c r="AZ97" s="1">
        <f>+AG97*(1.366*M97+50.593*E97+0.005*F97+0.018*O97-0.011*U97-0.024*N97+0.022*S97+3.88*Z97+0.001*AD97)</f>
        <v>6.4472702395706047</v>
      </c>
      <c r="BA97" s="28">
        <f t="shared" si="9"/>
        <v>4.9284487452720419E-2</v>
      </c>
    </row>
    <row r="98" spans="1:53" x14ac:dyDescent="0.2">
      <c r="A98" s="5" t="s">
        <v>96</v>
      </c>
      <c r="B98" s="7" t="s">
        <v>198</v>
      </c>
      <c r="C98" s="15" t="s">
        <v>217</v>
      </c>
      <c r="D98" s="7" t="s">
        <v>221</v>
      </c>
      <c r="E98" s="21">
        <v>1.4999999999999999E-2</v>
      </c>
      <c r="F98" s="9">
        <v>66.666666666666671</v>
      </c>
      <c r="G98" s="10">
        <v>1</v>
      </c>
      <c r="H98" s="10">
        <v>2300</v>
      </c>
      <c r="I98" s="6">
        <v>3.5286337097522611</v>
      </c>
      <c r="J98" s="6">
        <v>3.7580729815829468</v>
      </c>
      <c r="K98" s="6">
        <v>1.0650221277421266</v>
      </c>
      <c r="L98" s="10">
        <v>39.93</v>
      </c>
      <c r="M98" s="10">
        <v>3.9177917249389353</v>
      </c>
      <c r="N98" s="7">
        <v>150</v>
      </c>
      <c r="O98" s="7">
        <v>100</v>
      </c>
      <c r="P98" s="15">
        <v>1.5</v>
      </c>
      <c r="Q98" s="7">
        <v>18</v>
      </c>
      <c r="R98" s="9">
        <v>114</v>
      </c>
      <c r="S98" s="7">
        <v>100</v>
      </c>
      <c r="T98" s="9">
        <v>100</v>
      </c>
      <c r="U98" s="7">
        <v>200</v>
      </c>
      <c r="V98" s="15">
        <v>0.5</v>
      </c>
      <c r="W98" s="10">
        <v>1</v>
      </c>
      <c r="X98" s="9">
        <v>200</v>
      </c>
      <c r="Y98" s="7">
        <v>20000</v>
      </c>
      <c r="Z98" s="21">
        <v>5.6348610067618328E-2</v>
      </c>
      <c r="AA98" s="6">
        <v>5</v>
      </c>
      <c r="AB98" s="10">
        <v>19.634954084936208</v>
      </c>
      <c r="AC98" s="14">
        <v>50</v>
      </c>
      <c r="AD98" s="9">
        <v>250</v>
      </c>
      <c r="AE98" s="22">
        <v>1.7016960206944715E-3</v>
      </c>
      <c r="AF98" s="10">
        <v>114</v>
      </c>
      <c r="AG98" s="15">
        <f>IF(C98="Exterior",$AT$1,$AU$1)</f>
        <v>0.9</v>
      </c>
      <c r="AH98" s="15">
        <f t="shared" si="5"/>
        <v>0.25</v>
      </c>
      <c r="AI98" s="15">
        <f t="shared" si="6"/>
        <v>0.75</v>
      </c>
      <c r="AJ98" s="15">
        <f t="shared" si="7"/>
        <v>1.5</v>
      </c>
      <c r="AK98" s="24">
        <v>5.17</v>
      </c>
      <c r="AL98" s="31"/>
      <c r="AM98" s="24">
        <f>+AG98*(1+0.3*Z98)*M98</f>
        <v>3.5856183243684177</v>
      </c>
      <c r="AN98" s="24">
        <f>+G98*M98/P98</f>
        <v>2.6118611499592901</v>
      </c>
      <c r="AO98" s="24">
        <f>+AG98*AD98*AE98</f>
        <v>0.38288160465625609</v>
      </c>
      <c r="AP98" s="3">
        <f>AG98*$AT$2*(1+0.3*Z98)*M98+$AU$2*G98*M98/P98+AG98*$AV$2*AD98*AE98</f>
        <v>5.2985405330676789</v>
      </c>
      <c r="AQ98" s="28">
        <f t="shared" si="8"/>
        <v>2.4862772353516246E-2</v>
      </c>
      <c r="AY98" s="1" t="s">
        <v>221</v>
      </c>
      <c r="AZ98" s="1">
        <f>+AG98*(1.366*M98+50.593*E98+0.005*F98+0.018*O98-0.011*U98-0.024*N98+0.022*S98+3.88*Z98+0.001*AD98)</f>
        <v>4.601307992996051</v>
      </c>
      <c r="BA98" s="28">
        <f t="shared" si="9"/>
        <v>0.10999845396594757</v>
      </c>
    </row>
    <row r="99" spans="1:53" x14ac:dyDescent="0.2">
      <c r="A99" s="5" t="s">
        <v>97</v>
      </c>
      <c r="B99" s="7" t="s">
        <v>199</v>
      </c>
      <c r="C99" s="15" t="s">
        <v>217</v>
      </c>
      <c r="D99" s="7" t="s">
        <v>221</v>
      </c>
      <c r="E99" s="21">
        <v>1.4999999999999999E-2</v>
      </c>
      <c r="F99" s="9">
        <v>66.666666666666671</v>
      </c>
      <c r="G99" s="10">
        <v>1</v>
      </c>
      <c r="H99" s="10">
        <v>2300</v>
      </c>
      <c r="I99" s="6">
        <v>3.5286337097522611</v>
      </c>
      <c r="J99" s="6">
        <v>3.7580729815829468</v>
      </c>
      <c r="K99" s="6">
        <v>1.0650221277421266</v>
      </c>
      <c r="L99" s="10">
        <v>39.93</v>
      </c>
      <c r="M99" s="10">
        <v>3.9177917249389353</v>
      </c>
      <c r="N99" s="7">
        <v>150</v>
      </c>
      <c r="O99" s="7">
        <v>100</v>
      </c>
      <c r="P99" s="15">
        <v>1.5</v>
      </c>
      <c r="Q99" s="7">
        <v>18</v>
      </c>
      <c r="R99" s="9">
        <v>114</v>
      </c>
      <c r="S99" s="7">
        <v>100</v>
      </c>
      <c r="T99" s="9">
        <v>100</v>
      </c>
      <c r="U99" s="7">
        <v>200</v>
      </c>
      <c r="V99" s="15">
        <v>0.5</v>
      </c>
      <c r="W99" s="10">
        <v>1</v>
      </c>
      <c r="X99" s="9">
        <v>200</v>
      </c>
      <c r="Y99" s="7">
        <v>20000</v>
      </c>
      <c r="Z99" s="21">
        <v>5.6348610067618328E-2</v>
      </c>
      <c r="AA99" s="6">
        <v>5</v>
      </c>
      <c r="AB99" s="10">
        <v>19.634954084936208</v>
      </c>
      <c r="AC99" s="14">
        <v>25</v>
      </c>
      <c r="AD99" s="9">
        <v>250</v>
      </c>
      <c r="AE99" s="22">
        <v>4.2542400517361781E-3</v>
      </c>
      <c r="AF99" s="10">
        <v>114</v>
      </c>
      <c r="AG99" s="15">
        <f>IF(C99="Exterior",$AT$1,$AU$1)</f>
        <v>0.9</v>
      </c>
      <c r="AH99" s="15">
        <f t="shared" si="5"/>
        <v>0.25</v>
      </c>
      <c r="AI99" s="15">
        <f t="shared" si="6"/>
        <v>0.75</v>
      </c>
      <c r="AJ99" s="15">
        <f t="shared" si="7"/>
        <v>1.5</v>
      </c>
      <c r="AK99" s="24">
        <v>6.27</v>
      </c>
      <c r="AL99" s="31"/>
      <c r="AM99" s="24">
        <f>+AG99*(1+0.3*Z99)*M99</f>
        <v>3.5856183243684177</v>
      </c>
      <c r="AN99" s="24">
        <f>+G99*M99/P99</f>
        <v>2.6118611499592901</v>
      </c>
      <c r="AO99" s="24">
        <f>+AG99*AD99*AE99</f>
        <v>0.95720401164064006</v>
      </c>
      <c r="AP99" s="3">
        <f>AG99*$AT$2*(1+0.3*Z99)*M99+$AU$2*G99*M99/P99+AG99*$AV$2*AD99*AE99</f>
        <v>5.4708372551629942</v>
      </c>
      <c r="AQ99" s="28">
        <f t="shared" si="8"/>
        <v>0.12745817302025605</v>
      </c>
      <c r="AY99" s="1" t="s">
        <v>221</v>
      </c>
      <c r="AZ99" s="1">
        <f>+AG99*(1.366*M99+50.593*E99+0.005*F99+0.018*O99-0.011*U99-0.024*N99+0.022*S99+3.88*Z99+0.001*AD99)</f>
        <v>4.601307992996051</v>
      </c>
      <c r="BA99" s="28">
        <f t="shared" si="9"/>
        <v>0.26613907607718479</v>
      </c>
    </row>
    <row r="100" spans="1:53" x14ac:dyDescent="0.2">
      <c r="A100" s="5" t="s">
        <v>98</v>
      </c>
      <c r="B100" s="7" t="s">
        <v>200</v>
      </c>
      <c r="C100" s="15" t="s">
        <v>217</v>
      </c>
      <c r="D100" s="7" t="s">
        <v>226</v>
      </c>
      <c r="E100" s="21">
        <v>0.02</v>
      </c>
      <c r="F100" s="9">
        <v>315.78947368421052</v>
      </c>
      <c r="G100" s="10">
        <v>6.3157894736842106</v>
      </c>
      <c r="H100" s="10">
        <v>1600</v>
      </c>
      <c r="I100" s="6">
        <v>4.3175925455598154</v>
      </c>
      <c r="J100" s="6">
        <v>4.8442841355110167</v>
      </c>
      <c r="K100" s="6">
        <v>1.1219873307621044</v>
      </c>
      <c r="L100" s="10">
        <v>60.21</v>
      </c>
      <c r="M100" s="10">
        <v>4.8108963821724533</v>
      </c>
      <c r="N100" s="7">
        <v>250</v>
      </c>
      <c r="O100" s="7">
        <v>170</v>
      </c>
      <c r="P100" s="15">
        <v>1.4705882352941178</v>
      </c>
      <c r="Q100" s="7">
        <v>55</v>
      </c>
      <c r="R100" s="9">
        <v>140</v>
      </c>
      <c r="S100" s="7">
        <v>250</v>
      </c>
      <c r="T100" s="9">
        <v>250</v>
      </c>
      <c r="U100" s="7">
        <v>170</v>
      </c>
      <c r="V100" s="15">
        <v>1.4705882352941178</v>
      </c>
      <c r="W100" s="10">
        <v>1.4705882352941178</v>
      </c>
      <c r="X100" s="9">
        <v>170</v>
      </c>
      <c r="Y100" s="7">
        <v>42500</v>
      </c>
      <c r="Z100" s="21">
        <v>0.2</v>
      </c>
      <c r="AA100" s="6">
        <v>0</v>
      </c>
      <c r="AB100" s="10">
        <v>0</v>
      </c>
      <c r="AC100" s="9">
        <v>1000000000000</v>
      </c>
      <c r="AD100" s="9">
        <v>0</v>
      </c>
      <c r="AE100" s="22">
        <v>0</v>
      </c>
      <c r="AF100" s="10">
        <v>140</v>
      </c>
      <c r="AG100" s="15">
        <f>IF(C100="Exterior",$AT$1,$AU$1)</f>
        <v>0.9</v>
      </c>
      <c r="AH100" s="15">
        <f t="shared" si="5"/>
        <v>0.25</v>
      </c>
      <c r="AI100" s="15">
        <f t="shared" si="6"/>
        <v>0.75</v>
      </c>
      <c r="AJ100" s="15">
        <f t="shared" si="7"/>
        <v>1.5</v>
      </c>
      <c r="AK100" s="24">
        <v>9.2305882352941175</v>
      </c>
      <c r="AL100" s="31"/>
      <c r="AM100" s="24">
        <f>+AG100*(1+0.3*Z100)*M100</f>
        <v>4.5895951485925206</v>
      </c>
      <c r="AN100" s="24">
        <f>+G100*M100/P100</f>
        <v>20.661533936066956</v>
      </c>
      <c r="AO100" s="24">
        <f>+AG100*AD100*AE100</f>
        <v>0</v>
      </c>
      <c r="AP100" s="3">
        <f>AG100*$AT$2*(1+0.3*Z100)*M100+$AU$2*G100*M100/P100+AG100*$AV$2*AD100*AE100</f>
        <v>10.09878048038367</v>
      </c>
      <c r="AQ100" s="28">
        <f t="shared" si="8"/>
        <v>9.4056004120076447E-2</v>
      </c>
      <c r="AY100" s="1" t="s">
        <v>226</v>
      </c>
      <c r="AZ100" s="1">
        <f>+AG100*(1.366*M100+50.593*E100+0.005*F100+0.018*O100-0.011*U100-0.024*N100+0.022*S100+3.88*Z100+0.001*AD100)</f>
        <v>9.5656426438217608</v>
      </c>
      <c r="BA100" s="28">
        <f t="shared" si="9"/>
        <v>3.6298272654664385E-2</v>
      </c>
    </row>
    <row r="101" spans="1:53" x14ac:dyDescent="0.2">
      <c r="A101" s="5" t="s">
        <v>99</v>
      </c>
      <c r="B101" s="7" t="s">
        <v>200</v>
      </c>
      <c r="C101" s="15" t="s">
        <v>217</v>
      </c>
      <c r="D101" s="7" t="s">
        <v>222</v>
      </c>
      <c r="E101" s="21">
        <v>1.4999999999999999E-2</v>
      </c>
      <c r="F101" s="9">
        <v>315.78947368421052</v>
      </c>
      <c r="G101" s="10">
        <v>4.7368421052631575</v>
      </c>
      <c r="H101" s="10">
        <v>1950</v>
      </c>
      <c r="I101" s="6">
        <v>4.50470268427165</v>
      </c>
      <c r="J101" s="6">
        <v>4.9108548404938883</v>
      </c>
      <c r="K101" s="6">
        <v>1.0901618119305265</v>
      </c>
      <c r="L101" s="10">
        <v>64.64</v>
      </c>
      <c r="M101" s="10">
        <v>4.9847383080759613</v>
      </c>
      <c r="N101" s="7">
        <v>250</v>
      </c>
      <c r="O101" s="7">
        <v>170</v>
      </c>
      <c r="P101" s="15">
        <v>1.4705882352941178</v>
      </c>
      <c r="Q101" s="7">
        <v>55</v>
      </c>
      <c r="R101" s="9">
        <v>140</v>
      </c>
      <c r="S101" s="7">
        <v>250</v>
      </c>
      <c r="T101" s="9">
        <v>250</v>
      </c>
      <c r="U101" s="7">
        <v>170</v>
      </c>
      <c r="V101" s="15">
        <v>1.4705882352941178</v>
      </c>
      <c r="W101" s="10">
        <v>1.4705882352941178</v>
      </c>
      <c r="X101" s="9">
        <v>170</v>
      </c>
      <c r="Y101" s="7">
        <v>42500</v>
      </c>
      <c r="Z101" s="21">
        <v>0.2</v>
      </c>
      <c r="AA101" s="6">
        <v>0</v>
      </c>
      <c r="AB101" s="10">
        <v>0</v>
      </c>
      <c r="AC101" s="9">
        <v>1000000000000</v>
      </c>
      <c r="AD101" s="9">
        <v>0</v>
      </c>
      <c r="AE101" s="22">
        <v>0</v>
      </c>
      <c r="AF101" s="10">
        <v>140</v>
      </c>
      <c r="AG101" s="15">
        <f>IF(C101="Exterior",$AT$1,$AU$1)</f>
        <v>0.9</v>
      </c>
      <c r="AH101" s="15">
        <f t="shared" si="5"/>
        <v>0.25</v>
      </c>
      <c r="AI101" s="15">
        <f t="shared" si="6"/>
        <v>0.75</v>
      </c>
      <c r="AJ101" s="15">
        <f t="shared" si="7"/>
        <v>1.5</v>
      </c>
      <c r="AK101" s="24">
        <v>9.3647058823529417</v>
      </c>
      <c r="AL101" s="31"/>
      <c r="AM101" s="24">
        <f>+AG101*(1+0.3*Z101)*M101</f>
        <v>4.7554403459044678</v>
      </c>
      <c r="AN101" s="24">
        <f>+G101*M101/P101</f>
        <v>16.056104444960464</v>
      </c>
      <c r="AO101" s="24">
        <f>+AG101*AD101*AE101</f>
        <v>0</v>
      </c>
      <c r="AP101" s="3">
        <f>AG101*$AT$2*(1+0.3*Z101)*M101+$AU$2*G101*M101/P101+AG101*$AV$2*AD101*AE101</f>
        <v>9.3932933386679007</v>
      </c>
      <c r="AQ101" s="28">
        <f t="shared" si="8"/>
        <v>3.052680636647639E-3</v>
      </c>
      <c r="AY101" s="1" t="s">
        <v>222</v>
      </c>
      <c r="AZ101" s="1">
        <f>+AG101*(1.366*M101+50.593*E101+0.005*F101+0.018*O101-0.011*U101-0.024*N101+0.022*S101+3.88*Z101+0.001*AD101)</f>
        <v>9.5516954075275358</v>
      </c>
      <c r="BA101" s="28">
        <f t="shared" si="9"/>
        <v>1.9967474421910172E-2</v>
      </c>
    </row>
    <row r="102" spans="1:53" x14ac:dyDescent="0.2">
      <c r="A102" s="5" t="s">
        <v>100</v>
      </c>
      <c r="B102" s="7" t="s">
        <v>200</v>
      </c>
      <c r="C102" s="15" t="s">
        <v>217</v>
      </c>
      <c r="D102" s="7" t="s">
        <v>226</v>
      </c>
      <c r="E102" s="21">
        <v>2.5000000000000001E-2</v>
      </c>
      <c r="F102" s="9">
        <v>315.78947368421052</v>
      </c>
      <c r="G102" s="10">
        <v>7.8947368421052637</v>
      </c>
      <c r="H102" s="10">
        <v>1600</v>
      </c>
      <c r="I102" s="6">
        <v>4.2126938000086813</v>
      </c>
      <c r="J102" s="6">
        <v>4.8645742296732886</v>
      </c>
      <c r="K102" s="6">
        <v>1.1547419443737552</v>
      </c>
      <c r="L102" s="10">
        <v>57.35</v>
      </c>
      <c r="M102" s="10">
        <v>4.6952465323984853</v>
      </c>
      <c r="N102" s="7">
        <v>250</v>
      </c>
      <c r="O102" s="7">
        <v>170</v>
      </c>
      <c r="P102" s="15">
        <v>1.4705882352941178</v>
      </c>
      <c r="Q102" s="7">
        <v>55</v>
      </c>
      <c r="R102" s="9">
        <v>140</v>
      </c>
      <c r="S102" s="7">
        <v>250</v>
      </c>
      <c r="T102" s="9">
        <v>250</v>
      </c>
      <c r="U102" s="7">
        <v>170</v>
      </c>
      <c r="V102" s="15">
        <v>1.4705882352941178</v>
      </c>
      <c r="W102" s="10">
        <v>1.4705882352941178</v>
      </c>
      <c r="X102" s="9">
        <v>170</v>
      </c>
      <c r="Y102" s="7">
        <v>42500</v>
      </c>
      <c r="Z102" s="21">
        <v>0.2</v>
      </c>
      <c r="AA102" s="6">
        <v>0</v>
      </c>
      <c r="AB102" s="10">
        <v>0</v>
      </c>
      <c r="AC102" s="9">
        <v>1000000000000</v>
      </c>
      <c r="AD102" s="9">
        <v>0</v>
      </c>
      <c r="AE102" s="22">
        <v>0</v>
      </c>
      <c r="AF102" s="10">
        <v>140</v>
      </c>
      <c r="AG102" s="15">
        <f>IF(C102="Exterior",$AT$1,$AU$1)</f>
        <v>0.9</v>
      </c>
      <c r="AH102" s="15">
        <f t="shared" si="5"/>
        <v>0.25</v>
      </c>
      <c r="AI102" s="15">
        <f t="shared" si="6"/>
        <v>0.75</v>
      </c>
      <c r="AJ102" s="15">
        <f t="shared" si="7"/>
        <v>1.5</v>
      </c>
      <c r="AK102" s="24">
        <v>11.247058823529411</v>
      </c>
      <c r="AL102" s="31"/>
      <c r="AM102" s="24">
        <f>+AG102*(1+0.3*Z102)*M102</f>
        <v>4.479265191908155</v>
      </c>
      <c r="AN102" s="24">
        <f>+G102*M102/P102</f>
        <v>25.206060331823448</v>
      </c>
      <c r="AO102" s="24">
        <f>+AG102*AD102*AE102</f>
        <v>0</v>
      </c>
      <c r="AP102" s="3">
        <f>AG102*$AT$2*(1+0.3*Z102)*M102+$AU$2*G102*M102/P102+AG102*$AV$2*AD102*AE102</f>
        <v>10.864256815845293</v>
      </c>
      <c r="AQ102" s="28">
        <f t="shared" si="8"/>
        <v>3.4035743361035604E-2</v>
      </c>
      <c r="AY102" s="1" t="s">
        <v>226</v>
      </c>
      <c r="AZ102" s="1">
        <f>+AG102*(1.366*M102+50.593*E102+0.005*F102+0.018*O102-0.011*U102-0.024*N102+0.022*S102+3.88*Z102+0.001*AD102)</f>
        <v>9.6511312185096472</v>
      </c>
      <c r="BA102" s="28">
        <f t="shared" si="9"/>
        <v>0.14189732889820075</v>
      </c>
    </row>
    <row r="103" spans="1:53" x14ac:dyDescent="0.2">
      <c r="A103" s="5" t="s">
        <v>101</v>
      </c>
      <c r="B103" s="7" t="s">
        <v>201</v>
      </c>
      <c r="C103" s="15" t="s">
        <v>217</v>
      </c>
      <c r="D103" s="7" t="s">
        <v>221</v>
      </c>
      <c r="E103" s="21">
        <v>0.01</v>
      </c>
      <c r="F103" s="9">
        <v>63.636363636363633</v>
      </c>
      <c r="G103" s="10">
        <v>0.63636363636363635</v>
      </c>
      <c r="H103" s="10">
        <v>1150</v>
      </c>
      <c r="I103" s="6">
        <v>2.6888323461309374</v>
      </c>
      <c r="J103" s="6">
        <v>2.8028559456098465</v>
      </c>
      <c r="K103" s="6">
        <v>1.0424063626142337</v>
      </c>
      <c r="L103" s="10">
        <v>23.204999999999998</v>
      </c>
      <c r="M103" s="10">
        <v>2.9866372394383616</v>
      </c>
      <c r="N103" s="7">
        <v>330</v>
      </c>
      <c r="O103" s="7">
        <v>200</v>
      </c>
      <c r="P103" s="15">
        <v>1.65</v>
      </c>
      <c r="Q103" s="7">
        <v>25</v>
      </c>
      <c r="R103" s="9">
        <v>280</v>
      </c>
      <c r="S103" s="7">
        <v>230</v>
      </c>
      <c r="T103" s="9">
        <v>230</v>
      </c>
      <c r="U103" s="7">
        <v>230</v>
      </c>
      <c r="V103" s="15">
        <v>1</v>
      </c>
      <c r="W103" s="10">
        <v>1.1499999999999999</v>
      </c>
      <c r="X103" s="9">
        <v>230</v>
      </c>
      <c r="Y103" s="7">
        <v>52900</v>
      </c>
      <c r="Z103" s="21">
        <v>6.1097581391143053E-2</v>
      </c>
      <c r="AA103" s="6">
        <v>0</v>
      </c>
      <c r="AB103" s="10">
        <v>0</v>
      </c>
      <c r="AC103" s="9">
        <v>1000000000000</v>
      </c>
      <c r="AD103" s="9">
        <v>0</v>
      </c>
      <c r="AE103" s="22">
        <v>0</v>
      </c>
      <c r="AF103" s="10">
        <v>280</v>
      </c>
      <c r="AG103" s="15">
        <f>IF(C103="Exterior",$AT$1,$AU$1)</f>
        <v>0.9</v>
      </c>
      <c r="AH103" s="15">
        <f t="shared" si="5"/>
        <v>0.25</v>
      </c>
      <c r="AI103" s="15">
        <f t="shared" si="6"/>
        <v>0.75</v>
      </c>
      <c r="AJ103" s="15">
        <f t="shared" si="7"/>
        <v>1.5</v>
      </c>
      <c r="AK103" s="24">
        <v>2.96</v>
      </c>
      <c r="AL103" s="31"/>
      <c r="AM103" s="24">
        <f>+AG103*(1+0.3*Z103)*M103</f>
        <v>2.7372421196865746</v>
      </c>
      <c r="AN103" s="24">
        <f>+G103*M103/P103</f>
        <v>1.1518711116291203</v>
      </c>
      <c r="AO103" s="24">
        <f>+AG103*AD103*AE103</f>
        <v>0</v>
      </c>
      <c r="AP103" s="3">
        <f>AG103*$AT$2*(1+0.3*Z103)*M103+$AU$2*G103*M103/P103+AG103*$AV$2*AD103*AE103</f>
        <v>3.7887889779183714</v>
      </c>
      <c r="AQ103" s="28">
        <f t="shared" si="8"/>
        <v>0.27999627632377416</v>
      </c>
      <c r="AY103" s="1" t="s">
        <v>221</v>
      </c>
      <c r="AZ103" s="1">
        <f>+AG103*(1.366*M103+50.593*E103+0.005*F103+0.018*O103-0.011*U103-0.024*N103+0.022*S103+3.88*Z103+0.001*AD103)</f>
        <v>3.0158252127470293</v>
      </c>
      <c r="BA103" s="28">
        <f t="shared" si="9"/>
        <v>1.8859869171293696E-2</v>
      </c>
    </row>
    <row r="104" spans="1:53" x14ac:dyDescent="0.2">
      <c r="A104" s="5" t="s">
        <v>102</v>
      </c>
      <c r="B104" s="7" t="s">
        <v>202</v>
      </c>
      <c r="C104" s="15" t="s">
        <v>217</v>
      </c>
      <c r="D104" s="7" t="s">
        <v>221</v>
      </c>
      <c r="E104" s="21">
        <v>0.02</v>
      </c>
      <c r="F104" s="9">
        <v>63.636363636363633</v>
      </c>
      <c r="G104" s="10">
        <v>1.2727272727272727</v>
      </c>
      <c r="H104" s="10">
        <v>1150</v>
      </c>
      <c r="I104" s="6">
        <v>2.9499556238018232</v>
      </c>
      <c r="J104" s="6">
        <v>3.2054543035488012</v>
      </c>
      <c r="K104" s="6">
        <v>1.0866110248186371</v>
      </c>
      <c r="L104" s="10">
        <v>28.05</v>
      </c>
      <c r="M104" s="10">
        <v>3.2836595438626097</v>
      </c>
      <c r="N104" s="7">
        <v>330</v>
      </c>
      <c r="O104" s="7">
        <v>200</v>
      </c>
      <c r="P104" s="15">
        <v>1.65</v>
      </c>
      <c r="Q104" s="7">
        <v>25</v>
      </c>
      <c r="R104" s="9">
        <v>280</v>
      </c>
      <c r="S104" s="7">
        <v>230</v>
      </c>
      <c r="T104" s="9">
        <v>230</v>
      </c>
      <c r="U104" s="7">
        <v>230</v>
      </c>
      <c r="V104" s="15">
        <v>1</v>
      </c>
      <c r="W104" s="10">
        <v>1.1499999999999999</v>
      </c>
      <c r="X104" s="9">
        <v>230</v>
      </c>
      <c r="Y104" s="7">
        <v>52900</v>
      </c>
      <c r="Z104" s="21">
        <v>5.0544362787218342E-2</v>
      </c>
      <c r="AA104" s="6">
        <v>0</v>
      </c>
      <c r="AB104" s="10">
        <v>0</v>
      </c>
      <c r="AC104" s="9">
        <v>1000000000000</v>
      </c>
      <c r="AD104" s="9">
        <v>0</v>
      </c>
      <c r="AE104" s="22">
        <v>0</v>
      </c>
      <c r="AF104" s="10">
        <v>280</v>
      </c>
      <c r="AG104" s="15">
        <f>IF(C104="Exterior",$AT$1,$AU$1)</f>
        <v>0.9</v>
      </c>
      <c r="AH104" s="15">
        <f t="shared" si="5"/>
        <v>0.25</v>
      </c>
      <c r="AI104" s="15">
        <f t="shared" si="6"/>
        <v>0.75</v>
      </c>
      <c r="AJ104" s="15">
        <f t="shared" si="7"/>
        <v>1.5</v>
      </c>
      <c r="AK104" s="24">
        <v>2.92</v>
      </c>
      <c r="AL104" s="31"/>
      <c r="AM104" s="24">
        <f>+AG104*(1+0.3*Z104)*M104</f>
        <v>3.0001056188751187</v>
      </c>
      <c r="AN104" s="24">
        <f>+G104*M104/P104</f>
        <v>2.5328503368637212</v>
      </c>
      <c r="AO104" s="24">
        <f>+AG104*AD104*AE104</f>
        <v>0</v>
      </c>
      <c r="AP104" s="3">
        <f>AG104*$AT$2*(1+0.3*Z104)*M104+$AU$2*G104*M104/P104+AG104*$AV$2*AD104*AE104</f>
        <v>4.4067073719103993</v>
      </c>
      <c r="AQ104" s="28">
        <f t="shared" si="8"/>
        <v>0.50914636024328752</v>
      </c>
      <c r="AY104" s="1" t="s">
        <v>221</v>
      </c>
      <c r="AZ104" s="1">
        <f>+AG104*(1.366*M104+50.593*E104+0.005*F104+0.018*O104-0.011*U104-0.024*N104+0.022*S104+3.88*Z104+0.001*AD104)</f>
        <v>3.7994695944412955</v>
      </c>
      <c r="BA104" s="28">
        <f t="shared" si="9"/>
        <v>0.3011882172744163</v>
      </c>
    </row>
    <row r="105" spans="1:53" x14ac:dyDescent="0.2">
      <c r="A105" s="5" t="s">
        <v>103</v>
      </c>
      <c r="B105" s="7" t="s">
        <v>203</v>
      </c>
      <c r="C105" s="15" t="s">
        <v>217</v>
      </c>
      <c r="D105" s="7" t="s">
        <v>221</v>
      </c>
      <c r="E105" s="21">
        <v>0.01</v>
      </c>
      <c r="F105" s="9">
        <v>63.636363636363633</v>
      </c>
      <c r="G105" s="10">
        <v>0.63636363636363635</v>
      </c>
      <c r="H105" s="10">
        <v>1150</v>
      </c>
      <c r="I105" s="6">
        <v>2.9284718515976897</v>
      </c>
      <c r="J105" s="6">
        <v>3.0526576908421177</v>
      </c>
      <c r="K105" s="6">
        <v>1.0424063626142337</v>
      </c>
      <c r="L105" s="10">
        <v>27.497499999999999</v>
      </c>
      <c r="M105" s="10">
        <v>3.2511596392671955</v>
      </c>
      <c r="N105" s="7">
        <v>330</v>
      </c>
      <c r="O105" s="7">
        <v>250</v>
      </c>
      <c r="P105" s="15">
        <v>1.32</v>
      </c>
      <c r="Q105" s="7">
        <v>30</v>
      </c>
      <c r="R105" s="9">
        <v>270</v>
      </c>
      <c r="S105" s="7">
        <v>250</v>
      </c>
      <c r="T105" s="9">
        <v>250</v>
      </c>
      <c r="U105" s="7">
        <v>250</v>
      </c>
      <c r="V105" s="15">
        <v>1</v>
      </c>
      <c r="W105" s="10">
        <v>1</v>
      </c>
      <c r="X105" s="9">
        <v>250</v>
      </c>
      <c r="Y105" s="7">
        <v>62500</v>
      </c>
      <c r="Z105" s="21">
        <v>5.818710791890172E-2</v>
      </c>
      <c r="AA105" s="6">
        <v>6</v>
      </c>
      <c r="AB105" s="10">
        <v>28.274333882308138</v>
      </c>
      <c r="AC105" s="14">
        <v>135</v>
      </c>
      <c r="AD105" s="9">
        <v>383.73500000000001</v>
      </c>
      <c r="AE105" s="22">
        <v>5.7028474642619083E-4</v>
      </c>
      <c r="AF105" s="10">
        <v>270</v>
      </c>
      <c r="AG105" s="15">
        <f>IF(C105="Exterior",$AT$1,$AU$1)</f>
        <v>0.9</v>
      </c>
      <c r="AH105" s="15">
        <f t="shared" si="5"/>
        <v>0.25</v>
      </c>
      <c r="AI105" s="15">
        <f t="shared" si="6"/>
        <v>0.75</v>
      </c>
      <c r="AJ105" s="15">
        <f t="shared" si="7"/>
        <v>1.5</v>
      </c>
      <c r="AK105" s="24">
        <v>3.29</v>
      </c>
      <c r="AL105" s="31"/>
      <c r="AM105" s="24">
        <f>+AG105*(1+0.3*Z105)*M105</f>
        <v>2.977121081074213</v>
      </c>
      <c r="AN105" s="24">
        <f>+G105*M105/P105</f>
        <v>1.567363462456637</v>
      </c>
      <c r="AO105" s="24">
        <f>+AG105*AD105*AE105</f>
        <v>0.19695439545286891</v>
      </c>
      <c r="AP105" s="3">
        <f>AG105*$AT$2*(1+0.3*Z105)*M105+$AU$2*G105*M105/P105+AG105*$AV$2*AD105*AE105</f>
        <v>4.2428164165236657</v>
      </c>
      <c r="AQ105" s="28">
        <f t="shared" si="8"/>
        <v>0.28960985304670689</v>
      </c>
      <c r="AY105" s="1" t="s">
        <v>221</v>
      </c>
      <c r="AZ105" s="1">
        <f>+AG105*(1.366*M105+50.593*E105+0.005*F105+0.018*O105-0.011*U105-0.024*N105+0.022*S105+3.88*Z105+0.001*AD105)</f>
        <v>4.6842271777315334</v>
      </c>
      <c r="BA105" s="28">
        <f t="shared" si="9"/>
        <v>0.42377725766915908</v>
      </c>
    </row>
    <row r="106" spans="1:53" x14ac:dyDescent="0.2">
      <c r="A106" s="5" t="s">
        <v>104</v>
      </c>
      <c r="B106" s="7" t="s">
        <v>204</v>
      </c>
      <c r="C106" s="15" t="s">
        <v>217</v>
      </c>
      <c r="D106" s="7" t="s">
        <v>221</v>
      </c>
      <c r="E106" s="21">
        <v>0.01</v>
      </c>
      <c r="F106" s="9">
        <v>63.636363636363633</v>
      </c>
      <c r="G106" s="10">
        <v>0.63636363636363635</v>
      </c>
      <c r="H106" s="10">
        <v>1150</v>
      </c>
      <c r="I106" s="6">
        <v>2.9579065883830751</v>
      </c>
      <c r="J106" s="6">
        <v>3.0833406477490786</v>
      </c>
      <c r="K106" s="6">
        <v>1.0424063626142337</v>
      </c>
      <c r="L106" s="10">
        <v>28.05</v>
      </c>
      <c r="M106" s="10">
        <v>3.2836595438626097</v>
      </c>
      <c r="N106" s="7">
        <v>330</v>
      </c>
      <c r="O106" s="7">
        <v>250</v>
      </c>
      <c r="P106" s="15">
        <v>1.32</v>
      </c>
      <c r="Q106" s="7">
        <v>30</v>
      </c>
      <c r="R106" s="9">
        <v>270</v>
      </c>
      <c r="S106" s="7">
        <v>250</v>
      </c>
      <c r="T106" s="9">
        <v>250</v>
      </c>
      <c r="U106" s="7">
        <v>250</v>
      </c>
      <c r="V106" s="15">
        <v>1</v>
      </c>
      <c r="W106" s="10">
        <v>1</v>
      </c>
      <c r="X106" s="9">
        <v>250</v>
      </c>
      <c r="Y106" s="7">
        <v>62500</v>
      </c>
      <c r="Z106" s="21">
        <v>5.7040998217468802E-2</v>
      </c>
      <c r="AA106" s="6">
        <v>6</v>
      </c>
      <c r="AB106" s="10">
        <v>28.274333882308138</v>
      </c>
      <c r="AC106" s="14">
        <v>135</v>
      </c>
      <c r="AD106" s="9">
        <v>383.73500000000001</v>
      </c>
      <c r="AE106" s="22">
        <v>5.7028474642619083E-4</v>
      </c>
      <c r="AF106" s="10">
        <v>270</v>
      </c>
      <c r="AG106" s="15">
        <f>IF(C106="Exterior",$AT$1,$AU$1)</f>
        <v>0.9</v>
      </c>
      <c r="AH106" s="15">
        <f t="shared" si="5"/>
        <v>0.25</v>
      </c>
      <c r="AI106" s="15">
        <f t="shared" si="6"/>
        <v>0.75</v>
      </c>
      <c r="AJ106" s="15">
        <f t="shared" si="7"/>
        <v>1.5</v>
      </c>
      <c r="AK106" s="24">
        <v>3.12</v>
      </c>
      <c r="AL106" s="31"/>
      <c r="AM106" s="24">
        <f>+AG106*(1+0.3*Z106)*M106</f>
        <v>3.005865458387174</v>
      </c>
      <c r="AN106" s="24">
        <f>+G106*M106/P106</f>
        <v>1.5830314605398255</v>
      </c>
      <c r="AO106" s="24">
        <f>+AG106*AD106*AE106</f>
        <v>0.19695439545286891</v>
      </c>
      <c r="AP106" s="3">
        <f>AG106*$AT$2*(1+0.3*Z106)*M106+$AU$2*G106*M106/P106+AG106*$AV$2*AD106*AE106</f>
        <v>4.2833177066471526</v>
      </c>
      <c r="AQ106" s="28">
        <f t="shared" si="8"/>
        <v>0.37285823930998474</v>
      </c>
      <c r="AY106" s="1" t="s">
        <v>221</v>
      </c>
      <c r="AZ106" s="1">
        <f>+AG106*(1.366*M106+50.593*E106+0.005*F106+0.018*O106-0.011*U106-0.024*N106+0.022*S106+3.88*Z106+0.001*AD106)</f>
        <v>4.7201803453637305</v>
      </c>
      <c r="BA106" s="28">
        <f t="shared" si="9"/>
        <v>0.51287831582170851</v>
      </c>
    </row>
    <row r="107" spans="1:53" x14ac:dyDescent="0.2">
      <c r="A107" s="5" t="s">
        <v>105</v>
      </c>
      <c r="B107" s="7" t="s">
        <v>205</v>
      </c>
      <c r="C107" s="15" t="s">
        <v>217</v>
      </c>
      <c r="D107" s="7" t="s">
        <v>226</v>
      </c>
      <c r="E107" s="21">
        <v>2.5000000000000001E-2</v>
      </c>
      <c r="F107" s="9">
        <v>210.5263157894737</v>
      </c>
      <c r="G107" s="10">
        <v>5.2631578947368425</v>
      </c>
      <c r="H107" s="10">
        <v>1600</v>
      </c>
      <c r="I107" s="6">
        <v>4.3598682742052031</v>
      </c>
      <c r="J107" s="6">
        <v>4.9837474651470144</v>
      </c>
      <c r="K107" s="6">
        <v>1.1430958808166156</v>
      </c>
      <c r="L107" s="10">
        <v>61.12</v>
      </c>
      <c r="M107" s="10">
        <v>4.8471154308516322</v>
      </c>
      <c r="N107" s="7">
        <v>250</v>
      </c>
      <c r="O107" s="7">
        <v>170</v>
      </c>
      <c r="P107" s="15">
        <v>1.4705882352941178</v>
      </c>
      <c r="Q107" s="7">
        <v>55</v>
      </c>
      <c r="R107" s="9">
        <v>140</v>
      </c>
      <c r="S107" s="7">
        <v>250</v>
      </c>
      <c r="T107" s="9">
        <v>250</v>
      </c>
      <c r="U107" s="7">
        <v>170</v>
      </c>
      <c r="V107" s="15">
        <v>1.4705882352941178</v>
      </c>
      <c r="W107" s="10">
        <v>1.4705882352941178</v>
      </c>
      <c r="X107" s="9">
        <v>170</v>
      </c>
      <c r="Y107" s="7">
        <v>42500</v>
      </c>
      <c r="Z107" s="21">
        <v>0.2</v>
      </c>
      <c r="AA107" s="6">
        <v>0</v>
      </c>
      <c r="AB107" s="10">
        <v>0</v>
      </c>
      <c r="AC107" s="9">
        <v>1000000000000</v>
      </c>
      <c r="AD107" s="9">
        <v>0</v>
      </c>
      <c r="AE107" s="22">
        <v>0</v>
      </c>
      <c r="AF107" s="10">
        <v>140</v>
      </c>
      <c r="AG107" s="15">
        <f>IF(C107="Exterior",$AT$1,$AU$1)</f>
        <v>0.9</v>
      </c>
      <c r="AH107" s="15">
        <f t="shared" si="5"/>
        <v>0.25</v>
      </c>
      <c r="AI107" s="15">
        <f t="shared" si="6"/>
        <v>0.75</v>
      </c>
      <c r="AJ107" s="15">
        <f t="shared" si="7"/>
        <v>1.5</v>
      </c>
      <c r="AK107" s="24">
        <v>8.7529411764705891</v>
      </c>
      <c r="AL107" s="31"/>
      <c r="AM107" s="24">
        <f>+AG107*(1+0.3*Z107)*M107</f>
        <v>4.6241481210324578</v>
      </c>
      <c r="AN107" s="24">
        <f>+G107*M107/P107</f>
        <v>17.347571015679527</v>
      </c>
      <c r="AO107" s="24">
        <f>+AG107*AD107*AE107</f>
        <v>0</v>
      </c>
      <c r="AP107" s="3">
        <f>AG107*$AT$2*(1+0.3*Z107)*M107+$AU$2*G107*M107/P107+AG107*$AV$2*AD107*AE107</f>
        <v>9.480906760478101</v>
      </c>
      <c r="AQ107" s="28">
        <f t="shared" si="8"/>
        <v>8.3168111076127024E-2</v>
      </c>
      <c r="AY107" s="1" t="s">
        <v>226</v>
      </c>
      <c r="AZ107" s="1">
        <f>+AG107*(1.366*M107+50.593*E107+0.005*F107+0.018*O107-0.011*U107-0.024*N107+0.022*S107+3.88*Z107+0.001*AD107)</f>
        <v>9.3641546317416307</v>
      </c>
      <c r="BA107" s="28">
        <f t="shared" si="9"/>
        <v>6.9829494217793719E-2</v>
      </c>
    </row>
    <row r="108" spans="1:53" x14ac:dyDescent="0.2">
      <c r="A108" s="5" t="s">
        <v>106</v>
      </c>
      <c r="B108" s="7" t="s">
        <v>206</v>
      </c>
      <c r="C108" s="15" t="s">
        <v>217</v>
      </c>
      <c r="D108" s="7" t="s">
        <v>222</v>
      </c>
      <c r="E108" s="21">
        <v>0.02</v>
      </c>
      <c r="F108" s="9">
        <v>500</v>
      </c>
      <c r="G108" s="10">
        <v>10</v>
      </c>
      <c r="H108" s="10">
        <v>2700</v>
      </c>
      <c r="I108" s="6">
        <v>4.3892355598668891</v>
      </c>
      <c r="J108" s="6">
        <v>4.9701361879940711</v>
      </c>
      <c r="K108" s="6">
        <v>1.1323466513027154</v>
      </c>
      <c r="L108" s="10">
        <v>61.29</v>
      </c>
      <c r="M108" s="10">
        <v>4.8538516664603586</v>
      </c>
      <c r="N108" s="7">
        <v>250</v>
      </c>
      <c r="O108" s="7">
        <v>170</v>
      </c>
      <c r="P108" s="15">
        <v>1.4705882352941178</v>
      </c>
      <c r="Q108" s="7">
        <v>55</v>
      </c>
      <c r="R108" s="9">
        <v>140</v>
      </c>
      <c r="S108" s="7">
        <v>250</v>
      </c>
      <c r="T108" s="9">
        <v>250</v>
      </c>
      <c r="U108" s="7">
        <v>170</v>
      </c>
      <c r="V108" s="15">
        <v>1.4705882352941178</v>
      </c>
      <c r="W108" s="10">
        <v>1.4705882352941178</v>
      </c>
      <c r="X108" s="9">
        <v>170</v>
      </c>
      <c r="Y108" s="7">
        <v>42500</v>
      </c>
      <c r="Z108" s="21">
        <v>0.2</v>
      </c>
      <c r="AA108" s="6">
        <v>0</v>
      </c>
      <c r="AB108" s="10">
        <v>0</v>
      </c>
      <c r="AC108" s="9">
        <v>1000000000000</v>
      </c>
      <c r="AD108" s="9">
        <v>0</v>
      </c>
      <c r="AE108" s="22">
        <v>0</v>
      </c>
      <c r="AF108" s="10">
        <v>140</v>
      </c>
      <c r="AG108" s="15">
        <f>IF(C108="Exterior",$AT$1,$AU$1)</f>
        <v>0.9</v>
      </c>
      <c r="AH108" s="15">
        <f t="shared" si="5"/>
        <v>0.25</v>
      </c>
      <c r="AI108" s="15">
        <f t="shared" si="6"/>
        <v>0.75</v>
      </c>
      <c r="AJ108" s="15">
        <f t="shared" si="7"/>
        <v>1.5</v>
      </c>
      <c r="AK108" s="24">
        <v>12.635294117647058</v>
      </c>
      <c r="AL108" s="31"/>
      <c r="AM108" s="24">
        <f>+AG108*(1+0.3*Z108)*M108</f>
        <v>4.6305744898031822</v>
      </c>
      <c r="AN108" s="24">
        <f>+G108*M108/P108</f>
        <v>33.006191331930438</v>
      </c>
      <c r="AO108" s="24">
        <f>+AG108*AD108*AE108</f>
        <v>0</v>
      </c>
      <c r="AP108" s="3">
        <f>AG108*$AT$2*(1+0.3*Z108)*M108+$AU$2*G108*M108/P108+AG108*$AV$2*AD108*AE108</f>
        <v>12.620985103130224</v>
      </c>
      <c r="AQ108" s="28">
        <f t="shared" si="8"/>
        <v>1.1324639049636442E-3</v>
      </c>
      <c r="AY108" s="1" t="s">
        <v>222</v>
      </c>
      <c r="AZ108" s="1">
        <f>+AG108*(1.366*M108+50.593*E108+0.005*F108+0.018*O108-0.011*U108-0.024*N108+0.022*S108+3.88*Z108+0.001*AD108)</f>
        <v>10.447399238746364</v>
      </c>
      <c r="BA108" s="28">
        <f t="shared" si="9"/>
        <v>0.17315741592789483</v>
      </c>
    </row>
    <row r="109" spans="1:53" x14ac:dyDescent="0.2">
      <c r="A109" s="5" t="s">
        <v>107</v>
      </c>
      <c r="B109" s="7" t="s">
        <v>207</v>
      </c>
      <c r="C109" s="15" t="s">
        <v>217</v>
      </c>
      <c r="D109" s="7" t="s">
        <v>222</v>
      </c>
      <c r="E109" s="21">
        <v>0.02</v>
      </c>
      <c r="F109" s="9">
        <v>315.78947368421052</v>
      </c>
      <c r="G109" s="10">
        <v>6.3157894736842106</v>
      </c>
      <c r="H109" s="10">
        <v>1950</v>
      </c>
      <c r="I109" s="6">
        <v>4.4363988810271504</v>
      </c>
      <c r="J109" s="6">
        <v>4.9775833387196391</v>
      </c>
      <c r="K109" s="6">
        <v>1.1219873307621044</v>
      </c>
      <c r="L109" s="10">
        <v>62.67</v>
      </c>
      <c r="M109" s="10">
        <v>4.9081919277876658</v>
      </c>
      <c r="N109" s="7">
        <v>250</v>
      </c>
      <c r="O109" s="7">
        <v>170</v>
      </c>
      <c r="P109" s="15">
        <v>1.4705882352941178</v>
      </c>
      <c r="Q109" s="7">
        <v>55</v>
      </c>
      <c r="R109" s="9">
        <v>140</v>
      </c>
      <c r="S109" s="7">
        <v>250</v>
      </c>
      <c r="T109" s="9">
        <v>250</v>
      </c>
      <c r="U109" s="7">
        <v>170</v>
      </c>
      <c r="V109" s="15">
        <v>1.4705882352941178</v>
      </c>
      <c r="W109" s="10">
        <v>1.4705882352941178</v>
      </c>
      <c r="X109" s="9">
        <v>170</v>
      </c>
      <c r="Y109" s="7">
        <v>42500</v>
      </c>
      <c r="Z109" s="21">
        <v>0.2</v>
      </c>
      <c r="AA109" s="6">
        <v>10</v>
      </c>
      <c r="AB109" s="10">
        <v>78.539816339744831</v>
      </c>
      <c r="AC109" s="14">
        <v>75</v>
      </c>
      <c r="AD109" s="9">
        <v>505</v>
      </c>
      <c r="AE109" s="22">
        <v>2.4837061920145189E-3</v>
      </c>
      <c r="AF109" s="10">
        <v>140</v>
      </c>
      <c r="AG109" s="15">
        <f>IF(C109="Exterior",$AT$1,$AU$1)</f>
        <v>0.9</v>
      </c>
      <c r="AH109" s="15">
        <f t="shared" si="5"/>
        <v>0.25</v>
      </c>
      <c r="AI109" s="15">
        <f t="shared" si="6"/>
        <v>0.75</v>
      </c>
      <c r="AJ109" s="15">
        <f t="shared" si="7"/>
        <v>1.5</v>
      </c>
      <c r="AK109" s="24">
        <v>13.505882352941176</v>
      </c>
      <c r="AL109" s="31"/>
      <c r="AM109" s="24">
        <f>+AG109*(1+0.3*Z109)*M109</f>
        <v>4.6824150991094333</v>
      </c>
      <c r="AN109" s="24">
        <f>+G109*M109/P109</f>
        <v>21.079392700393342</v>
      </c>
      <c r="AO109" s="24">
        <f>+AG109*AD109*AE109</f>
        <v>1.1288444642705988</v>
      </c>
      <c r="AP109" s="3">
        <f>AG109*$AT$2*(1+0.3*Z109)*M109+$AU$2*G109*M109/P109+AG109*$AV$2*AD109*AE109</f>
        <v>10.641671508202112</v>
      </c>
      <c r="AQ109" s="28">
        <f t="shared" si="8"/>
        <v>0.21207136045541852</v>
      </c>
      <c r="AY109" s="1" t="s">
        <v>222</v>
      </c>
      <c r="AZ109" s="1">
        <f>+AG109*(1.366*M109+50.593*E109+0.005*F109+0.018*O109-0.011*U109-0.024*N109+0.022*S109+3.88*Z109+0.001*AD109)</f>
        <v>10.139757787601107</v>
      </c>
      <c r="BA109" s="28">
        <f t="shared" si="9"/>
        <v>0.24923396171943021</v>
      </c>
    </row>
    <row r="110" spans="1:53" x14ac:dyDescent="0.2">
      <c r="A110" s="5" t="s">
        <v>108</v>
      </c>
      <c r="B110" s="7" t="s">
        <v>208</v>
      </c>
      <c r="C110" s="15" t="s">
        <v>217</v>
      </c>
      <c r="D110" s="7" t="s">
        <v>222</v>
      </c>
      <c r="E110" s="21">
        <v>0.02</v>
      </c>
      <c r="F110" s="9">
        <v>315.78947368421052</v>
      </c>
      <c r="G110" s="10">
        <v>6.3157894736842106</v>
      </c>
      <c r="H110" s="10">
        <v>1950</v>
      </c>
      <c r="I110" s="6">
        <v>4.2981711263721172</v>
      </c>
      <c r="J110" s="6">
        <v>4.8224935492369996</v>
      </c>
      <c r="K110" s="6">
        <v>1.1219873307621044</v>
      </c>
      <c r="L110" s="10">
        <v>58.82</v>
      </c>
      <c r="M110" s="10">
        <v>4.7550402732258741</v>
      </c>
      <c r="N110" s="7">
        <v>250</v>
      </c>
      <c r="O110" s="7">
        <v>170</v>
      </c>
      <c r="P110" s="15">
        <v>1.4705882352941178</v>
      </c>
      <c r="Q110" s="7">
        <v>55</v>
      </c>
      <c r="R110" s="9">
        <v>140</v>
      </c>
      <c r="S110" s="7">
        <v>250</v>
      </c>
      <c r="T110" s="9">
        <v>250</v>
      </c>
      <c r="U110" s="7">
        <v>170</v>
      </c>
      <c r="V110" s="15">
        <v>1.4705882352941178</v>
      </c>
      <c r="W110" s="10">
        <v>1.4705882352941178</v>
      </c>
      <c r="X110" s="9">
        <v>170</v>
      </c>
      <c r="Y110" s="7">
        <v>42500</v>
      </c>
      <c r="Z110" s="21">
        <v>0.2</v>
      </c>
      <c r="AA110" s="6">
        <v>10</v>
      </c>
      <c r="AB110" s="10">
        <v>78.539816339744831</v>
      </c>
      <c r="AC110" s="14">
        <v>50</v>
      </c>
      <c r="AD110" s="9">
        <v>505</v>
      </c>
      <c r="AE110" s="22">
        <v>4.9674123840290378E-3</v>
      </c>
      <c r="AF110" s="10">
        <v>140</v>
      </c>
      <c r="AG110" s="15">
        <f>IF(C110="Exterior",$AT$1,$AU$1)</f>
        <v>0.9</v>
      </c>
      <c r="AH110" s="15">
        <f t="shared" si="5"/>
        <v>0.25</v>
      </c>
      <c r="AI110" s="15">
        <f t="shared" si="6"/>
        <v>0.75</v>
      </c>
      <c r="AJ110" s="15">
        <f t="shared" si="7"/>
        <v>1.5</v>
      </c>
      <c r="AK110" s="24">
        <v>14.423529411764706</v>
      </c>
      <c r="AL110" s="31"/>
      <c r="AM110" s="24">
        <f>+AG110*(1+0.3*Z110)*M110</f>
        <v>4.536308420657484</v>
      </c>
      <c r="AN110" s="24">
        <f>+G110*M110/P110</f>
        <v>20.421646647117434</v>
      </c>
      <c r="AO110" s="24">
        <f>+AG110*AD110*AE110</f>
        <v>2.2576889285411976</v>
      </c>
      <c r="AP110" s="3">
        <f>AG110*$AT$2*(1+0.3*Z110)*M110+$AU$2*G110*M110/P110+AG110*$AV$2*AD110*AE110</f>
        <v>10.658836954840577</v>
      </c>
      <c r="AQ110" s="28">
        <f t="shared" si="8"/>
        <v>0.26101048844906277</v>
      </c>
      <c r="AY110" s="1" t="s">
        <v>222</v>
      </c>
      <c r="AZ110" s="1">
        <f>+AG110*(1.366*M110+50.593*E110+0.005*F110+0.018*O110-0.011*U110-0.024*N110+0.022*S110+3.88*Z110+0.001*AD110)</f>
        <v>9.9514731434828398</v>
      </c>
      <c r="BA110" s="28">
        <f t="shared" si="9"/>
        <v>0.31005284078626316</v>
      </c>
    </row>
    <row r="111" spans="1:53" x14ac:dyDescent="0.2">
      <c r="A111" s="5" t="s">
        <v>109</v>
      </c>
      <c r="B111" s="7" t="s">
        <v>209</v>
      </c>
      <c r="C111" s="15" t="s">
        <v>217</v>
      </c>
      <c r="D111" s="7" t="s">
        <v>226</v>
      </c>
      <c r="E111" s="21">
        <v>0.02</v>
      </c>
      <c r="F111" s="9">
        <v>315.78947368421052</v>
      </c>
      <c r="G111" s="10">
        <v>6.3157894736842106</v>
      </c>
      <c r="H111" s="10">
        <v>1600</v>
      </c>
      <c r="I111" s="6">
        <v>4.3175925455598154</v>
      </c>
      <c r="J111" s="6">
        <v>4.8442841355110167</v>
      </c>
      <c r="K111" s="6">
        <v>1.1219873307621044</v>
      </c>
      <c r="L111" s="10">
        <v>60.21</v>
      </c>
      <c r="M111" s="10">
        <v>4.8108963821724533</v>
      </c>
      <c r="N111" s="7">
        <v>250</v>
      </c>
      <c r="O111" s="7">
        <v>170</v>
      </c>
      <c r="P111" s="15">
        <v>1.4705882352941178</v>
      </c>
      <c r="Q111" s="7">
        <v>55</v>
      </c>
      <c r="R111" s="9">
        <v>140</v>
      </c>
      <c r="S111" s="7">
        <v>250</v>
      </c>
      <c r="T111" s="9">
        <v>250</v>
      </c>
      <c r="U111" s="7">
        <v>170</v>
      </c>
      <c r="V111" s="15">
        <v>1.4705882352941178</v>
      </c>
      <c r="W111" s="10">
        <v>1.4705882352941178</v>
      </c>
      <c r="X111" s="9">
        <v>170</v>
      </c>
      <c r="Y111" s="7">
        <v>42500</v>
      </c>
      <c r="Z111" s="21">
        <v>0.2</v>
      </c>
      <c r="AA111" s="6">
        <v>0</v>
      </c>
      <c r="AB111" s="10">
        <v>0</v>
      </c>
      <c r="AC111" s="9">
        <v>1000000000000</v>
      </c>
      <c r="AD111" s="9">
        <v>0</v>
      </c>
      <c r="AE111" s="22">
        <v>0</v>
      </c>
      <c r="AF111" s="10">
        <v>140</v>
      </c>
      <c r="AG111" s="15">
        <f>IF(C111="Exterior",$AT$1,$AU$1)</f>
        <v>0.9</v>
      </c>
      <c r="AH111" s="15">
        <f t="shared" si="5"/>
        <v>0.25</v>
      </c>
      <c r="AI111" s="15">
        <f t="shared" si="6"/>
        <v>0.75</v>
      </c>
      <c r="AJ111" s="15">
        <f t="shared" si="7"/>
        <v>1.5</v>
      </c>
      <c r="AK111" s="24">
        <v>9.3647058823529417</v>
      </c>
      <c r="AL111" s="31"/>
      <c r="AM111" s="24">
        <f>+AG111*(1+0.3*Z111)*M111</f>
        <v>4.5895951485925206</v>
      </c>
      <c r="AN111" s="24">
        <f>+G111*M111/P111</f>
        <v>20.661533936066956</v>
      </c>
      <c r="AO111" s="24">
        <f>+AG111*AD111*AE111</f>
        <v>0</v>
      </c>
      <c r="AP111" s="3">
        <f>AG111*$AT$2*(1+0.3*Z111)*M111+$AU$2*G111*M111/P111+AG111*$AV$2*AD111*AE111</f>
        <v>10.09878048038367</v>
      </c>
      <c r="AQ111" s="28">
        <f t="shared" si="8"/>
        <v>7.838736285504011E-2</v>
      </c>
      <c r="AY111" s="1" t="s">
        <v>226</v>
      </c>
      <c r="AZ111" s="1">
        <f>+AG111*(1.366*M111+50.593*E111+0.005*F111+0.018*O111-0.011*U111-0.024*N111+0.022*S111+3.88*Z111+0.001*AD111)</f>
        <v>9.5656426438217608</v>
      </c>
      <c r="BA111" s="28">
        <f t="shared" si="9"/>
        <v>2.1456814980966864E-2</v>
      </c>
    </row>
    <row r="112" spans="1:53" x14ac:dyDescent="0.2">
      <c r="A112" s="5" t="s">
        <v>110</v>
      </c>
      <c r="B112" s="7" t="s">
        <v>210</v>
      </c>
      <c r="C112" s="15" t="s">
        <v>217</v>
      </c>
      <c r="D112" s="7" t="s">
        <v>226</v>
      </c>
      <c r="E112" s="21">
        <v>2.5000000000000001E-2</v>
      </c>
      <c r="F112" s="9">
        <v>315.78947368421052</v>
      </c>
      <c r="G112" s="10">
        <v>7.8947368421052637</v>
      </c>
      <c r="H112" s="10">
        <v>1600</v>
      </c>
      <c r="I112" s="6">
        <v>4.2126938000086813</v>
      </c>
      <c r="J112" s="6">
        <v>4.8645742296732886</v>
      </c>
      <c r="K112" s="6">
        <v>1.1547419443737552</v>
      </c>
      <c r="L112" s="10">
        <v>57.35</v>
      </c>
      <c r="M112" s="10">
        <v>4.6952465323984853</v>
      </c>
      <c r="N112" s="7">
        <v>250</v>
      </c>
      <c r="O112" s="7">
        <v>170</v>
      </c>
      <c r="P112" s="15">
        <v>1.4705882352941178</v>
      </c>
      <c r="Q112" s="7">
        <v>55</v>
      </c>
      <c r="R112" s="9">
        <v>140</v>
      </c>
      <c r="S112" s="7">
        <v>250</v>
      </c>
      <c r="T112" s="9">
        <v>250</v>
      </c>
      <c r="U112" s="7">
        <v>170</v>
      </c>
      <c r="V112" s="15">
        <v>1.4705882352941178</v>
      </c>
      <c r="W112" s="10">
        <v>1.4705882352941178</v>
      </c>
      <c r="X112" s="9">
        <v>170</v>
      </c>
      <c r="Y112" s="7">
        <v>42500</v>
      </c>
      <c r="Z112" s="21">
        <v>0.2</v>
      </c>
      <c r="AA112" s="6">
        <v>0</v>
      </c>
      <c r="AB112" s="10">
        <v>0</v>
      </c>
      <c r="AC112" s="9">
        <v>1000000000000</v>
      </c>
      <c r="AD112" s="9">
        <v>0</v>
      </c>
      <c r="AE112" s="22">
        <v>0</v>
      </c>
      <c r="AF112" s="10">
        <v>140</v>
      </c>
      <c r="AG112" s="15">
        <f>IF(C112="Exterior",$AT$1,$AU$1)</f>
        <v>0.9</v>
      </c>
      <c r="AH112" s="15">
        <f t="shared" si="5"/>
        <v>0.25</v>
      </c>
      <c r="AI112" s="15">
        <f t="shared" si="6"/>
        <v>0.75</v>
      </c>
      <c r="AJ112" s="15">
        <f t="shared" si="7"/>
        <v>1.5</v>
      </c>
      <c r="AK112" s="24">
        <v>11.247058823529411</v>
      </c>
      <c r="AL112" s="31"/>
      <c r="AM112" s="24">
        <f>+AG112*(1+0.3*Z112)*M112</f>
        <v>4.479265191908155</v>
      </c>
      <c r="AN112" s="24">
        <f>+G112*M112/P112</f>
        <v>25.206060331823448</v>
      </c>
      <c r="AO112" s="24">
        <f>+AG112*AD112*AE112</f>
        <v>0</v>
      </c>
      <c r="AP112" s="3">
        <f>AG112*$AT$2*(1+0.3*Z112)*M112+$AU$2*G112*M112/P112+AG112*$AV$2*AD112*AE112</f>
        <v>10.864256815845293</v>
      </c>
      <c r="AQ112" s="28">
        <f t="shared" si="8"/>
        <v>3.4035743361035604E-2</v>
      </c>
      <c r="AY112" s="1" t="s">
        <v>226</v>
      </c>
      <c r="AZ112" s="1">
        <f>+AG112*(1.366*M112+50.593*E112+0.005*F112+0.018*O112-0.011*U112-0.024*N112+0.022*S112+3.88*Z112+0.001*AD112)</f>
        <v>9.6511312185096472</v>
      </c>
      <c r="BA112" s="28">
        <f t="shared" si="9"/>
        <v>0.14189732889820075</v>
      </c>
    </row>
    <row r="113" spans="1:53" x14ac:dyDescent="0.2">
      <c r="A113" s="5" t="s">
        <v>111</v>
      </c>
      <c r="B113" s="7" t="s">
        <v>211</v>
      </c>
      <c r="C113" s="15" t="s">
        <v>217</v>
      </c>
      <c r="D113" s="7" t="s">
        <v>226</v>
      </c>
      <c r="E113" s="21">
        <v>0.03</v>
      </c>
      <c r="F113" s="9">
        <v>315.78947368421052</v>
      </c>
      <c r="G113" s="10">
        <v>9.473684210526315</v>
      </c>
      <c r="H113" s="10">
        <v>1600</v>
      </c>
      <c r="I113" s="6">
        <v>4.1416773007029288</v>
      </c>
      <c r="J113" s="6">
        <v>4.9221878861103292</v>
      </c>
      <c r="K113" s="6">
        <v>1.1884527761916486</v>
      </c>
      <c r="L113" s="10">
        <v>55.61</v>
      </c>
      <c r="M113" s="10">
        <v>4.6234709905005351</v>
      </c>
      <c r="N113" s="7">
        <v>250</v>
      </c>
      <c r="O113" s="7">
        <v>170</v>
      </c>
      <c r="P113" s="15">
        <v>1.4705882352941178</v>
      </c>
      <c r="Q113" s="7">
        <v>55</v>
      </c>
      <c r="R113" s="9">
        <v>140</v>
      </c>
      <c r="S113" s="7">
        <v>250</v>
      </c>
      <c r="T113" s="9">
        <v>250</v>
      </c>
      <c r="U113" s="7">
        <v>170</v>
      </c>
      <c r="V113" s="15">
        <v>1.4705882352941178</v>
      </c>
      <c r="W113" s="10">
        <v>1.4705882352941178</v>
      </c>
      <c r="X113" s="9">
        <v>170</v>
      </c>
      <c r="Y113" s="7">
        <v>42500</v>
      </c>
      <c r="Z113" s="21">
        <v>0.2</v>
      </c>
      <c r="AA113" s="6">
        <v>0</v>
      </c>
      <c r="AB113" s="10">
        <v>0</v>
      </c>
      <c r="AC113" s="9">
        <v>1000000000000</v>
      </c>
      <c r="AD113" s="9">
        <v>0</v>
      </c>
      <c r="AE113" s="22">
        <v>0</v>
      </c>
      <c r="AF113" s="10">
        <v>140</v>
      </c>
      <c r="AG113" s="15">
        <f>IF(C113="Exterior",$AT$1,$AU$1)</f>
        <v>0.9</v>
      </c>
      <c r="AH113" s="15">
        <f t="shared" si="5"/>
        <v>0.25</v>
      </c>
      <c r="AI113" s="15">
        <f t="shared" si="6"/>
        <v>0.75</v>
      </c>
      <c r="AJ113" s="15">
        <f t="shared" si="7"/>
        <v>1.5</v>
      </c>
      <c r="AK113" s="24">
        <v>10.188235294117646</v>
      </c>
      <c r="AL113" s="31"/>
      <c r="AM113" s="24">
        <f>+AG113*(1+0.3*Z113)*M113</f>
        <v>4.4107913249375112</v>
      </c>
      <c r="AN113" s="24">
        <f>+G113*M113/P113</f>
        <v>29.784886801961338</v>
      </c>
      <c r="AO113" s="24">
        <f>+AG113*AD113*AE113</f>
        <v>0</v>
      </c>
      <c r="AP113" s="3">
        <f>AG113*$AT$2*(1+0.3*Z113)*M113+$AU$2*G113*M113/P113+AG113*$AV$2*AD113*AE113</f>
        <v>11.691006082811032</v>
      </c>
      <c r="AQ113" s="28">
        <f t="shared" si="8"/>
        <v>0.14750059704265339</v>
      </c>
      <c r="AY113" s="1" t="s">
        <v>226</v>
      </c>
      <c r="AZ113" s="1">
        <f>+AG113*(1.366*M113+50.593*E113+0.005*F113+0.018*O113-0.011*U113-0.024*N113+0.022*S113+3.88*Z113+0.001*AD113)</f>
        <v>9.790558867300307</v>
      </c>
      <c r="BA113" s="28">
        <f t="shared" si="9"/>
        <v>3.9032905634496365E-2</v>
      </c>
    </row>
    <row r="114" spans="1:53" x14ac:dyDescent="0.2">
      <c r="A114" s="5" t="s">
        <v>112</v>
      </c>
      <c r="B114" s="7" t="s">
        <v>212</v>
      </c>
      <c r="C114" s="15" t="s">
        <v>217</v>
      </c>
      <c r="D114" s="7" t="s">
        <v>226</v>
      </c>
      <c r="E114" s="21">
        <v>0.02</v>
      </c>
      <c r="F114" s="9">
        <v>315.78947368421052</v>
      </c>
      <c r="G114" s="10">
        <v>6.3157894736842106</v>
      </c>
      <c r="H114" s="10">
        <v>1600</v>
      </c>
      <c r="I114" s="6">
        <v>4.2447074562887943</v>
      </c>
      <c r="J114" s="6">
        <v>4.7625079887474664</v>
      </c>
      <c r="K114" s="6">
        <v>1.1219873307621044</v>
      </c>
      <c r="L114" s="10">
        <v>58.22</v>
      </c>
      <c r="M114" s="10">
        <v>4.730725948519952</v>
      </c>
      <c r="N114" s="7">
        <v>250</v>
      </c>
      <c r="O114" s="7">
        <v>170</v>
      </c>
      <c r="P114" s="15">
        <v>1.4705882352941178</v>
      </c>
      <c r="Q114" s="7">
        <v>55</v>
      </c>
      <c r="R114" s="9">
        <v>140</v>
      </c>
      <c r="S114" s="7">
        <v>250</v>
      </c>
      <c r="T114" s="9">
        <v>250</v>
      </c>
      <c r="U114" s="7">
        <v>170</v>
      </c>
      <c r="V114" s="15">
        <v>1.4705882352941178</v>
      </c>
      <c r="W114" s="10">
        <v>1.4705882352941178</v>
      </c>
      <c r="X114" s="9">
        <v>170</v>
      </c>
      <c r="Y114" s="7">
        <v>42500</v>
      </c>
      <c r="Z114" s="21">
        <v>0.2</v>
      </c>
      <c r="AA114" s="6">
        <v>10</v>
      </c>
      <c r="AB114" s="10">
        <v>78.539816339744831</v>
      </c>
      <c r="AC114" s="14">
        <v>75</v>
      </c>
      <c r="AD114" s="9">
        <v>505</v>
      </c>
      <c r="AE114" s="22">
        <v>2.4837061920145189E-3</v>
      </c>
      <c r="AF114" s="10">
        <v>140</v>
      </c>
      <c r="AG114" s="15">
        <f>IF(C114="Exterior",$AT$1,$AU$1)</f>
        <v>0.9</v>
      </c>
      <c r="AH114" s="15">
        <f t="shared" si="5"/>
        <v>0.25</v>
      </c>
      <c r="AI114" s="15">
        <f t="shared" si="6"/>
        <v>0.75</v>
      </c>
      <c r="AJ114" s="15">
        <f t="shared" si="7"/>
        <v>1.5</v>
      </c>
      <c r="AK114" s="24">
        <v>11.341176470588236</v>
      </c>
      <c r="AL114" s="31"/>
      <c r="AM114" s="24">
        <f>+AG114*(1+0.3*Z114)*M114</f>
        <v>4.5131125548880346</v>
      </c>
      <c r="AN114" s="24">
        <f>+G114*M114/P114</f>
        <v>20.317223021012005</v>
      </c>
      <c r="AO114" s="24">
        <f>+AG114*AD114*AE114</f>
        <v>1.1288444642705988</v>
      </c>
      <c r="AP114" s="3">
        <f>AG114*$AT$2*(1+0.3*Z114)*M114+$AU$2*G114*M114/P114+AG114*$AV$2*AD114*AE114</f>
        <v>10.269144264838026</v>
      </c>
      <c r="AQ114" s="28">
        <f t="shared" si="8"/>
        <v>9.4525661295402311E-2</v>
      </c>
      <c r="AY114" s="1" t="s">
        <v>226</v>
      </c>
      <c r="AZ114" s="1">
        <f>+AG114*(1.366*M114+50.593*E114+0.005*F114+0.018*O114-0.011*U114-0.024*N114+0.022*S114+3.88*Z114+0.001*AD114)</f>
        <v>9.9215811126893776</v>
      </c>
      <c r="BA114" s="28">
        <f t="shared" si="9"/>
        <v>0.12517178985622712</v>
      </c>
    </row>
    <row r="115" spans="1:53" x14ac:dyDescent="0.2">
      <c r="A115" s="5" t="s">
        <v>113</v>
      </c>
      <c r="B115" s="7" t="s">
        <v>213</v>
      </c>
      <c r="C115" s="15" t="s">
        <v>217</v>
      </c>
      <c r="D115" s="7" t="s">
        <v>226</v>
      </c>
      <c r="E115" s="21">
        <v>0.02</v>
      </c>
      <c r="F115" s="9">
        <v>315.78947368421052</v>
      </c>
      <c r="G115" s="10">
        <v>6.3157894736842106</v>
      </c>
      <c r="H115" s="10">
        <v>1600</v>
      </c>
      <c r="I115" s="6">
        <v>4.3828325760258844</v>
      </c>
      <c r="J115" s="6">
        <v>4.9174826231524804</v>
      </c>
      <c r="K115" s="6">
        <v>1.1219873307621044</v>
      </c>
      <c r="L115" s="10">
        <v>62.02</v>
      </c>
      <c r="M115" s="10">
        <v>4.8826722191849008</v>
      </c>
      <c r="N115" s="7">
        <v>250</v>
      </c>
      <c r="O115" s="7">
        <v>170</v>
      </c>
      <c r="P115" s="15">
        <v>1.4705882352941178</v>
      </c>
      <c r="Q115" s="7">
        <v>55</v>
      </c>
      <c r="R115" s="9">
        <v>140</v>
      </c>
      <c r="S115" s="7">
        <v>250</v>
      </c>
      <c r="T115" s="9">
        <v>250</v>
      </c>
      <c r="U115" s="7">
        <v>170</v>
      </c>
      <c r="V115" s="15">
        <v>1.4705882352941178</v>
      </c>
      <c r="W115" s="10">
        <v>1.4705882352941178</v>
      </c>
      <c r="X115" s="9">
        <v>170</v>
      </c>
      <c r="Y115" s="7">
        <v>42500</v>
      </c>
      <c r="Z115" s="21">
        <v>0.2</v>
      </c>
      <c r="AA115" s="6">
        <v>10</v>
      </c>
      <c r="AB115" s="10">
        <v>78.539816339744831</v>
      </c>
      <c r="AC115" s="14">
        <v>50</v>
      </c>
      <c r="AD115" s="9">
        <v>505</v>
      </c>
      <c r="AE115" s="22">
        <v>4.9674123840290378E-3</v>
      </c>
      <c r="AF115" s="10">
        <v>140</v>
      </c>
      <c r="AG115" s="15">
        <f>IF(C115="Exterior",$AT$1,$AU$1)</f>
        <v>0.9</v>
      </c>
      <c r="AH115" s="15">
        <f t="shared" si="5"/>
        <v>0.25</v>
      </c>
      <c r="AI115" s="15">
        <f t="shared" si="6"/>
        <v>0.75</v>
      </c>
      <c r="AJ115" s="15">
        <f t="shared" si="7"/>
        <v>1.5</v>
      </c>
      <c r="AK115" s="24">
        <v>11.905882352941177</v>
      </c>
      <c r="AL115" s="31"/>
      <c r="AM115" s="24">
        <f>+AG115*(1+0.3*Z115)*M115</f>
        <v>4.6580692971023954</v>
      </c>
      <c r="AN115" s="24">
        <f>+G115*M115/P115</f>
        <v>20.969792267657255</v>
      </c>
      <c r="AO115" s="24">
        <f>+AG115*AD115*AE115</f>
        <v>2.2576889285411976</v>
      </c>
      <c r="AP115" s="3">
        <f>AG115*$AT$2*(1+0.3*Z115)*M115+$AU$2*G115*M115/P115+AG115*$AV$2*AD115*AE115</f>
        <v>10.926755218326926</v>
      </c>
      <c r="AQ115" s="28">
        <f t="shared" si="8"/>
        <v>8.2238939172145545E-2</v>
      </c>
      <c r="AY115" s="1" t="s">
        <v>226</v>
      </c>
      <c r="AZ115" s="1">
        <f>+AG115*(1.366*M115+50.593*E115+0.005*F115+0.018*O115-0.011*U115-0.024*N115+0.022*S115+3.88*Z115+0.001*AD115)</f>
        <v>10.108383857844867</v>
      </c>
      <c r="BA115" s="28">
        <f t="shared" si="9"/>
        <v>0.15097566411382049</v>
      </c>
    </row>
    <row r="116" spans="1:53" x14ac:dyDescent="0.2">
      <c r="A116" s="5" t="s">
        <v>114</v>
      </c>
      <c r="B116" s="7" t="s">
        <v>214</v>
      </c>
      <c r="C116" s="15" t="s">
        <v>217</v>
      </c>
      <c r="D116" s="7" t="s">
        <v>222</v>
      </c>
      <c r="E116" s="21">
        <v>1.4999999999999999E-2</v>
      </c>
      <c r="F116" s="9">
        <v>315.78947368421052</v>
      </c>
      <c r="G116" s="10">
        <v>4.7368421052631575</v>
      </c>
      <c r="H116" s="10">
        <v>1950</v>
      </c>
      <c r="I116" s="6">
        <v>4.50470268427165</v>
      </c>
      <c r="J116" s="6">
        <v>4.9108548404938883</v>
      </c>
      <c r="K116" s="6">
        <v>1.0901618119305265</v>
      </c>
      <c r="L116" s="10">
        <v>64.64</v>
      </c>
      <c r="M116" s="10">
        <v>4.9847383080759613</v>
      </c>
      <c r="N116" s="7">
        <v>250</v>
      </c>
      <c r="O116" s="7">
        <v>170</v>
      </c>
      <c r="P116" s="15">
        <v>1.4705882352941178</v>
      </c>
      <c r="Q116" s="7">
        <v>55</v>
      </c>
      <c r="R116" s="9">
        <v>140</v>
      </c>
      <c r="S116" s="7">
        <v>250</v>
      </c>
      <c r="T116" s="9">
        <v>250</v>
      </c>
      <c r="U116" s="7">
        <v>170</v>
      </c>
      <c r="V116" s="15">
        <v>1.4705882352941178</v>
      </c>
      <c r="W116" s="10">
        <v>1.4705882352941178</v>
      </c>
      <c r="X116" s="9">
        <v>170</v>
      </c>
      <c r="Y116" s="7">
        <v>42500</v>
      </c>
      <c r="Z116" s="21">
        <v>0.2</v>
      </c>
      <c r="AA116" s="6">
        <v>0</v>
      </c>
      <c r="AB116" s="10">
        <v>0</v>
      </c>
      <c r="AC116" s="9">
        <v>1000000000000</v>
      </c>
      <c r="AD116" s="9">
        <v>0</v>
      </c>
      <c r="AE116" s="22">
        <v>0</v>
      </c>
      <c r="AF116" s="10">
        <v>140</v>
      </c>
      <c r="AG116" s="15">
        <f>IF(C116="Exterior",$AT$1,$AU$1)</f>
        <v>0.9</v>
      </c>
      <c r="AH116" s="15">
        <f t="shared" si="5"/>
        <v>0.25</v>
      </c>
      <c r="AI116" s="15">
        <f t="shared" si="6"/>
        <v>0.75</v>
      </c>
      <c r="AJ116" s="15">
        <f t="shared" si="7"/>
        <v>1.5</v>
      </c>
      <c r="AK116" s="24">
        <v>9.3176470588235301</v>
      </c>
      <c r="AL116" s="31"/>
      <c r="AM116" s="24">
        <f>+AG116*(1+0.3*Z116)*M116</f>
        <v>4.7554403459044678</v>
      </c>
      <c r="AN116" s="24">
        <f>+G116*M116/P116</f>
        <v>16.056104444960464</v>
      </c>
      <c r="AO116" s="24">
        <f>+AG116*AD116*AE116</f>
        <v>0</v>
      </c>
      <c r="AP116" s="3">
        <f>AG116*$AT$2*(1+0.3*Z116)*M116+$AU$2*G116*M116/P116+AG116*$AV$2*AD116*AE116</f>
        <v>9.3932933386679007</v>
      </c>
      <c r="AQ116" s="28">
        <f t="shared" si="8"/>
        <v>8.1186032661256392E-3</v>
      </c>
      <c r="AY116" s="1" t="s">
        <v>222</v>
      </c>
      <c r="AZ116" s="1">
        <f>+AG116*(1.366*M116+50.593*E116+0.005*F116+0.018*O116-0.011*U116-0.024*N116+0.022*S116+3.88*Z116+0.001*AD116)</f>
        <v>9.5516954075275358</v>
      </c>
      <c r="BA116" s="28">
        <f t="shared" si="9"/>
        <v>2.5118825302828895E-2</v>
      </c>
    </row>
    <row r="117" spans="1:53" x14ac:dyDescent="0.2">
      <c r="A117" s="5" t="s">
        <v>115</v>
      </c>
      <c r="B117" s="7" t="s">
        <v>215</v>
      </c>
      <c r="C117" s="15" t="s">
        <v>217</v>
      </c>
      <c r="D117" s="7" t="s">
        <v>222</v>
      </c>
      <c r="E117" s="21">
        <v>0.02</v>
      </c>
      <c r="F117" s="9">
        <v>315.78947368421052</v>
      </c>
      <c r="G117" s="10">
        <v>6.3157894736842106</v>
      </c>
      <c r="H117" s="10">
        <v>1950</v>
      </c>
      <c r="I117" s="6">
        <v>4.4789609321335853</v>
      </c>
      <c r="J117" s="6">
        <v>5.0253374208323089</v>
      </c>
      <c r="K117" s="6">
        <v>1.1219873307621044</v>
      </c>
      <c r="L117" s="10">
        <v>63.88</v>
      </c>
      <c r="M117" s="10">
        <v>4.9553478182666453</v>
      </c>
      <c r="N117" s="7">
        <v>250</v>
      </c>
      <c r="O117" s="7">
        <v>170</v>
      </c>
      <c r="P117" s="15">
        <v>1.4705882352941178</v>
      </c>
      <c r="Q117" s="7">
        <v>55</v>
      </c>
      <c r="R117" s="9">
        <v>140</v>
      </c>
      <c r="S117" s="7">
        <v>250</v>
      </c>
      <c r="T117" s="9">
        <v>250</v>
      </c>
      <c r="U117" s="7">
        <v>170</v>
      </c>
      <c r="V117" s="15">
        <v>1.4705882352941178</v>
      </c>
      <c r="W117" s="10">
        <v>1.4705882352941178</v>
      </c>
      <c r="X117" s="9">
        <v>170</v>
      </c>
      <c r="Y117" s="7">
        <v>42500</v>
      </c>
      <c r="Z117" s="21">
        <v>0.2</v>
      </c>
      <c r="AA117" s="6">
        <v>0</v>
      </c>
      <c r="AB117" s="10">
        <v>0</v>
      </c>
      <c r="AC117" s="9">
        <v>1000000000000</v>
      </c>
      <c r="AD117" s="9">
        <v>0</v>
      </c>
      <c r="AE117" s="22">
        <v>0</v>
      </c>
      <c r="AF117" s="10">
        <v>140</v>
      </c>
      <c r="AG117" s="15">
        <f>IF(C117="Exterior",$AT$1,$AU$1)</f>
        <v>0.9</v>
      </c>
      <c r="AH117" s="15">
        <f t="shared" si="5"/>
        <v>0.25</v>
      </c>
      <c r="AI117" s="15">
        <f t="shared" si="6"/>
        <v>0.75</v>
      </c>
      <c r="AJ117" s="15">
        <f t="shared" si="7"/>
        <v>1.5</v>
      </c>
      <c r="AK117" s="24">
        <v>10.4</v>
      </c>
      <c r="AL117" s="31"/>
      <c r="AM117" s="24">
        <f>+AG117*(1+0.3*Z117)*M117</f>
        <v>4.7274018186263795</v>
      </c>
      <c r="AN117" s="24">
        <f>+G117*M117/P117</f>
        <v>21.281914840555697</v>
      </c>
      <c r="AO117" s="24">
        <f>+AG117*AD117*AE117</f>
        <v>0</v>
      </c>
      <c r="AP117" s="3">
        <f>AG117*$AT$2*(1+0.3*Z117)*M117+$AU$2*G117*M117/P117+AG117*$AV$2*AD117*AE117</f>
        <v>10.402005332325434</v>
      </c>
      <c r="AQ117" s="28">
        <f t="shared" si="8"/>
        <v>1.9282041590706046E-4</v>
      </c>
      <c r="AY117" s="1" t="s">
        <v>222</v>
      </c>
      <c r="AZ117" s="1">
        <f>+AG117*(1.366*M117+50.593*E117+0.005*F117+0.018*O117-0.011*U117-0.024*N117+0.022*S117+3.88*Z117+0.001*AD117)</f>
        <v>9.7432312393559641</v>
      </c>
      <c r="BA117" s="28">
        <f t="shared" si="9"/>
        <v>6.3150842369618862E-2</v>
      </c>
    </row>
    <row r="118" spans="1:53" x14ac:dyDescent="0.2">
      <c r="A118" s="5" t="s">
        <v>116</v>
      </c>
      <c r="B118" s="7" t="s">
        <v>216</v>
      </c>
      <c r="C118" s="15" t="s">
        <v>217</v>
      </c>
      <c r="D118" s="7" t="s">
        <v>222</v>
      </c>
      <c r="E118" s="21">
        <v>2.5000000000000001E-2</v>
      </c>
      <c r="F118" s="9">
        <v>315.78947368421052</v>
      </c>
      <c r="G118" s="10">
        <v>7.8947368421052637</v>
      </c>
      <c r="H118" s="10">
        <v>1950</v>
      </c>
      <c r="I118" s="6">
        <v>4.3663087144032415</v>
      </c>
      <c r="J118" s="6">
        <v>5.0419598146060709</v>
      </c>
      <c r="K118" s="6">
        <v>1.1547419443737552</v>
      </c>
      <c r="L118" s="10">
        <v>60.68</v>
      </c>
      <c r="M118" s="10">
        <v>4.8296368393493108</v>
      </c>
      <c r="N118" s="7">
        <v>250</v>
      </c>
      <c r="O118" s="7">
        <v>170</v>
      </c>
      <c r="P118" s="15">
        <v>1.4705882352941178</v>
      </c>
      <c r="Q118" s="7">
        <v>55</v>
      </c>
      <c r="R118" s="9">
        <v>140</v>
      </c>
      <c r="S118" s="7">
        <v>250</v>
      </c>
      <c r="T118" s="9">
        <v>250</v>
      </c>
      <c r="U118" s="7">
        <v>170</v>
      </c>
      <c r="V118" s="15">
        <v>1.4705882352941178</v>
      </c>
      <c r="W118" s="10">
        <v>1.4705882352941178</v>
      </c>
      <c r="X118" s="9">
        <v>170</v>
      </c>
      <c r="Y118" s="7">
        <v>42500</v>
      </c>
      <c r="Z118" s="21">
        <v>0.2</v>
      </c>
      <c r="AA118" s="6">
        <v>0</v>
      </c>
      <c r="AB118" s="10">
        <v>0</v>
      </c>
      <c r="AC118" s="9">
        <v>1000000000000</v>
      </c>
      <c r="AD118" s="9">
        <v>0</v>
      </c>
      <c r="AE118" s="22">
        <v>0</v>
      </c>
      <c r="AF118" s="10">
        <v>140</v>
      </c>
      <c r="AG118" s="15">
        <f>IF(C118="Exterior",$AT$1,$AU$1)</f>
        <v>0.9</v>
      </c>
      <c r="AH118" s="15">
        <f t="shared" si="5"/>
        <v>0.25</v>
      </c>
      <c r="AI118" s="15">
        <f t="shared" si="6"/>
        <v>0.75</v>
      </c>
      <c r="AJ118" s="15">
        <f t="shared" si="7"/>
        <v>1.5</v>
      </c>
      <c r="AK118" s="24">
        <v>12.282352941176471</v>
      </c>
      <c r="AL118" s="31"/>
      <c r="AM118" s="24">
        <f>+AG118*(1+0.3*Z118)*M118</f>
        <v>4.6074735447392428</v>
      </c>
      <c r="AN118" s="24">
        <f>+G118*M118/P118</f>
        <v>25.927524084927882</v>
      </c>
      <c r="AO118" s="24">
        <f>+AG118*AD118*AE118</f>
        <v>0</v>
      </c>
      <c r="AP118" s="3">
        <f>AG118*$AT$2*(1+0.3*Z118)*M118+$AU$2*G118*M118/P118+AG118*$AV$2*AD118*AE118</f>
        <v>11.175220425146591</v>
      </c>
      <c r="AQ118" s="28">
        <f t="shared" si="8"/>
        <v>9.0140099485191388E-2</v>
      </c>
      <c r="AY118" s="1" t="s">
        <v>222</v>
      </c>
      <c r="AZ118" s="1">
        <f>+AG118*(1.366*M118+50.593*E118+0.005*F118+0.018*O118-0.011*U118-0.024*N118+0.022*S118+3.88*Z118+0.001*AD118)</f>
        <v>9.8163506618749921</v>
      </c>
      <c r="BA118" s="28">
        <f t="shared" si="9"/>
        <v>0.20077604764427751</v>
      </c>
    </row>
    <row r="119" spans="1:53" x14ac:dyDescent="0.2">
      <c r="A119" s="1" t="s">
        <v>230</v>
      </c>
      <c r="B119" s="1" t="s">
        <v>228</v>
      </c>
      <c r="C119" s="15" t="s">
        <v>217</v>
      </c>
      <c r="D119" s="7" t="s">
        <v>221</v>
      </c>
      <c r="E119" s="21">
        <v>0.02</v>
      </c>
      <c r="F119" s="11">
        <v>80</v>
      </c>
      <c r="G119" s="12">
        <v>1.6</v>
      </c>
      <c r="H119" s="12">
        <v>1225</v>
      </c>
      <c r="I119" s="3">
        <v>3.2804000000000006</v>
      </c>
      <c r="J119" s="3">
        <v>3.5808703982822916</v>
      </c>
      <c r="K119" s="3">
        <v>1.0915956585423396</v>
      </c>
      <c r="L119" s="12">
        <v>34.81</v>
      </c>
      <c r="M119" s="12">
        <v>3.6580000000000004</v>
      </c>
      <c r="N119" s="1">
        <v>200</v>
      </c>
      <c r="O119" s="1">
        <v>125</v>
      </c>
      <c r="P119" s="15">
        <v>1.6</v>
      </c>
      <c r="Q119" s="2">
        <v>27</v>
      </c>
      <c r="R119" s="9">
        <v>146</v>
      </c>
      <c r="S119" s="1">
        <v>200</v>
      </c>
      <c r="T119" s="9">
        <v>200</v>
      </c>
      <c r="U119" s="1">
        <v>200</v>
      </c>
      <c r="V119" s="15">
        <v>1</v>
      </c>
      <c r="W119" s="10">
        <v>1.6</v>
      </c>
      <c r="X119" s="11">
        <v>200</v>
      </c>
      <c r="Y119" s="7">
        <v>40000</v>
      </c>
      <c r="Z119" s="21">
        <v>0.4</v>
      </c>
      <c r="AA119" s="3">
        <v>6</v>
      </c>
      <c r="AB119" s="10">
        <v>28.274333882308138</v>
      </c>
      <c r="AC119" s="14">
        <v>160</v>
      </c>
      <c r="AD119" s="16">
        <v>400</v>
      </c>
      <c r="AE119" s="22">
        <v>2.3184953783492676E-3</v>
      </c>
      <c r="AF119" s="10">
        <v>146</v>
      </c>
      <c r="AG119" s="15">
        <f>IF(C119="Exterior",$AT$1,$AU$1)</f>
        <v>0.9</v>
      </c>
      <c r="AH119" s="15">
        <f t="shared" si="5"/>
        <v>0.25</v>
      </c>
      <c r="AI119" s="15">
        <f t="shared" si="6"/>
        <v>0.75</v>
      </c>
      <c r="AJ119" s="15">
        <f t="shared" si="7"/>
        <v>1.5</v>
      </c>
      <c r="AK119" s="25">
        <v>4.7379708904109581</v>
      </c>
      <c r="AL119" s="32"/>
      <c r="AM119" s="24">
        <f>+AG119*(1+0.3*Z119)*M119</f>
        <v>3.6872640000000012</v>
      </c>
      <c r="AN119" s="24">
        <f>+G119*M119/P119</f>
        <v>3.6580000000000004</v>
      </c>
      <c r="AO119" s="24">
        <f>+AG119*AD119*AE119</f>
        <v>0.83465833620573637</v>
      </c>
      <c r="AP119" s="3">
        <f>AG119*$AT$2*(1+0.3*Z119)*M119+$AU$2*G119*M119/P119+AG119*$AV$2*AD119*AE119</f>
        <v>5.7754407008617221</v>
      </c>
      <c r="AQ119" s="28">
        <f t="shared" si="8"/>
        <v>0.21896922426232485</v>
      </c>
      <c r="AY119" s="1" t="s">
        <v>221</v>
      </c>
      <c r="AZ119" s="1">
        <f>+AG119*(1.366*M119+50.593*E119+0.005*F119+0.018*O119-0.011*U119-0.024*N119+0.022*S119+3.88*Z119+0.001*AD119)</f>
        <v>7.2096192000000014</v>
      </c>
      <c r="BA119" s="28">
        <f t="shared" si="9"/>
        <v>0.5216681078795441</v>
      </c>
    </row>
    <row r="120" spans="1:53" x14ac:dyDescent="0.2">
      <c r="A120" s="1" t="s">
        <v>231</v>
      </c>
      <c r="B120" s="1" t="s">
        <v>229</v>
      </c>
      <c r="C120" s="15" t="s">
        <v>217</v>
      </c>
      <c r="D120" s="7" t="s">
        <v>221</v>
      </c>
      <c r="E120" s="21">
        <v>0.02</v>
      </c>
      <c r="F120" s="11">
        <v>80</v>
      </c>
      <c r="G120" s="12">
        <v>1.6</v>
      </c>
      <c r="H120" s="12">
        <v>1225</v>
      </c>
      <c r="I120" s="3">
        <v>3.2804000000000006</v>
      </c>
      <c r="J120" s="3">
        <v>3.5808703982822916</v>
      </c>
      <c r="K120" s="3">
        <v>1.0915956585423396</v>
      </c>
      <c r="L120" s="12">
        <v>34.81</v>
      </c>
      <c r="M120" s="12">
        <v>3.6580000000000004</v>
      </c>
      <c r="N120" s="1">
        <v>200</v>
      </c>
      <c r="O120" s="1">
        <v>125</v>
      </c>
      <c r="P120" s="15">
        <v>1.6</v>
      </c>
      <c r="Q120" s="2">
        <v>29</v>
      </c>
      <c r="R120" s="9">
        <v>142</v>
      </c>
      <c r="S120" s="1">
        <v>200</v>
      </c>
      <c r="T120" s="9">
        <v>200</v>
      </c>
      <c r="U120" s="1">
        <v>200</v>
      </c>
      <c r="V120" s="15">
        <v>1</v>
      </c>
      <c r="W120" s="10">
        <v>1.6</v>
      </c>
      <c r="X120" s="11">
        <v>200</v>
      </c>
      <c r="Y120" s="7">
        <v>40000</v>
      </c>
      <c r="Z120" s="21">
        <v>0.4</v>
      </c>
      <c r="AA120" s="3">
        <v>8</v>
      </c>
      <c r="AB120" s="10">
        <v>50.26548245743669</v>
      </c>
      <c r="AC120" s="14">
        <v>140</v>
      </c>
      <c r="AD120" s="16">
        <v>400</v>
      </c>
      <c r="AE120" s="22">
        <v>4.0715040790523715E-3</v>
      </c>
      <c r="AF120" s="10">
        <v>142</v>
      </c>
      <c r="AG120" s="15">
        <f>IF(C120="Exterior",$AT$1,$AU$1)</f>
        <v>0.9</v>
      </c>
      <c r="AH120" s="15">
        <f t="shared" si="5"/>
        <v>0.25</v>
      </c>
      <c r="AI120" s="15">
        <f t="shared" si="6"/>
        <v>0.75</v>
      </c>
      <c r="AJ120" s="15">
        <f t="shared" si="7"/>
        <v>1.5</v>
      </c>
      <c r="AK120" s="25">
        <v>6.4927875586854471</v>
      </c>
      <c r="AL120" s="32"/>
      <c r="AM120" s="24">
        <f>+AG120*(1+0.3*Z120)*M120</f>
        <v>3.6872640000000012</v>
      </c>
      <c r="AN120" s="24">
        <f>+G120*M120/P120</f>
        <v>3.6580000000000004</v>
      </c>
      <c r="AO120" s="24">
        <f>+AG120*AD120*AE120</f>
        <v>1.4657414684588537</v>
      </c>
      <c r="AP120" s="3">
        <f>AG120*$AT$2*(1+0.3*Z120)*M120+$AU$2*G120*M120/P120+AG120*$AV$2*AD120*AE120</f>
        <v>5.9647656405376575</v>
      </c>
      <c r="AQ120" s="28">
        <f t="shared" si="8"/>
        <v>8.1324379301683916E-2</v>
      </c>
      <c r="AY120" s="1" t="s">
        <v>221</v>
      </c>
      <c r="AZ120" s="1">
        <f>+AG120*(1.366*M120+50.593*E120+0.005*F120+0.018*O120-0.011*U120-0.024*N120+0.022*S120+3.88*Z120+0.001*AD120)</f>
        <v>7.2096192000000014</v>
      </c>
      <c r="BA120" s="28">
        <f t="shared" si="9"/>
        <v>0.11040429628036169</v>
      </c>
    </row>
    <row r="121" spans="1:53" x14ac:dyDescent="0.2">
      <c r="A121" s="1" t="s">
        <v>238</v>
      </c>
      <c r="B121" s="1" t="s">
        <v>232</v>
      </c>
      <c r="C121" s="15" t="s">
        <v>217</v>
      </c>
      <c r="D121" s="7" t="s">
        <v>221</v>
      </c>
      <c r="E121" s="21">
        <v>0.01</v>
      </c>
      <c r="F121" s="11">
        <v>66.666666666666671</v>
      </c>
      <c r="G121" s="12">
        <v>0.66666666666666674</v>
      </c>
      <c r="H121" s="12">
        <v>2000</v>
      </c>
      <c r="I121" s="3">
        <v>3.5601370760126643</v>
      </c>
      <c r="J121" s="3">
        <v>3.7128363501776684</v>
      </c>
      <c r="K121" s="3">
        <v>1.0428914030287919</v>
      </c>
      <c r="L121" s="12">
        <v>41</v>
      </c>
      <c r="M121" s="12">
        <v>3.9699370272083661</v>
      </c>
      <c r="N121" s="1">
        <v>250</v>
      </c>
      <c r="O121" s="1">
        <v>200</v>
      </c>
      <c r="P121" s="15">
        <v>1.25</v>
      </c>
      <c r="Q121" s="2">
        <v>49</v>
      </c>
      <c r="R121" s="9">
        <v>152</v>
      </c>
      <c r="S121" s="1">
        <v>250</v>
      </c>
      <c r="T121" s="9">
        <v>250</v>
      </c>
      <c r="U121" s="1">
        <v>200</v>
      </c>
      <c r="V121" s="15">
        <v>1.25</v>
      </c>
      <c r="W121" s="10">
        <v>1.25</v>
      </c>
      <c r="X121" s="11">
        <v>200</v>
      </c>
      <c r="Y121" s="7">
        <v>50000</v>
      </c>
      <c r="Z121" s="21">
        <v>0.1</v>
      </c>
      <c r="AA121" s="1">
        <v>10</v>
      </c>
      <c r="AB121" s="10">
        <v>78.539816339744831</v>
      </c>
      <c r="AC121" s="14">
        <v>150</v>
      </c>
      <c r="AD121" s="16">
        <v>400</v>
      </c>
      <c r="AE121" s="22">
        <v>4.5238934211693019E-3</v>
      </c>
      <c r="AF121" s="10">
        <v>152</v>
      </c>
      <c r="AG121" s="15">
        <f>IF(C121="Exterior",$AT$1,$AU$1)</f>
        <v>0.9</v>
      </c>
      <c r="AH121" s="15">
        <f t="shared" si="5"/>
        <v>0.25</v>
      </c>
      <c r="AI121" s="15">
        <f t="shared" si="6"/>
        <v>0.75</v>
      </c>
      <c r="AJ121" s="15">
        <f t="shared" si="7"/>
        <v>1.5</v>
      </c>
      <c r="AK121" s="25">
        <v>7.0413684210526313</v>
      </c>
      <c r="AL121" s="32"/>
      <c r="AM121" s="24">
        <f>+AG121*(1+0.3*Z121)*M121</f>
        <v>3.6801316242221556</v>
      </c>
      <c r="AN121" s="24">
        <f>+G121*M121/P121</f>
        <v>2.117299747844462</v>
      </c>
      <c r="AO121" s="24">
        <f>+AG121*AD121*AE121</f>
        <v>1.6286016316209486</v>
      </c>
      <c r="AP121" s="3">
        <f>AG121*$AT$2*(1+0.3*Z121)*M121+$AU$2*G121*M121/P121+AG121*$AV$2*AD121*AE121</f>
        <v>5.6962115505439801</v>
      </c>
      <c r="AQ121" s="28">
        <f t="shared" si="8"/>
        <v>0.19103628585699831</v>
      </c>
      <c r="AY121" s="1" t="s">
        <v>221</v>
      </c>
      <c r="AZ121" s="1">
        <f>+AG121*(1.366*M121+50.593*E121+0.005*F121+0.018*O121-0.011*U121-0.024*N121+0.022*S121+3.88*Z121+0.001*AD121)</f>
        <v>7.1551775812499665</v>
      </c>
      <c r="BA121" s="28">
        <f t="shared" si="9"/>
        <v>1.6162932173391605E-2</v>
      </c>
    </row>
    <row r="122" spans="1:53" x14ac:dyDescent="0.2">
      <c r="A122" s="1" t="s">
        <v>239</v>
      </c>
      <c r="B122" s="1" t="s">
        <v>233</v>
      </c>
      <c r="C122" s="15" t="s">
        <v>217</v>
      </c>
      <c r="D122" s="7" t="s">
        <v>221</v>
      </c>
      <c r="E122" s="21">
        <v>0.01</v>
      </c>
      <c r="F122" s="11">
        <v>66.666666666666671</v>
      </c>
      <c r="G122" s="12">
        <v>0.66666666666666674</v>
      </c>
      <c r="H122" s="12">
        <v>2000</v>
      </c>
      <c r="I122" s="3">
        <v>3.5601370760126643</v>
      </c>
      <c r="J122" s="3">
        <v>3.7128363501776684</v>
      </c>
      <c r="K122" s="3">
        <v>1.0428914030287919</v>
      </c>
      <c r="L122" s="12">
        <v>41</v>
      </c>
      <c r="M122" s="12">
        <v>3.9699370272083661</v>
      </c>
      <c r="N122" s="1">
        <v>250</v>
      </c>
      <c r="O122" s="1">
        <v>200</v>
      </c>
      <c r="P122" s="15">
        <v>1.25</v>
      </c>
      <c r="Q122" s="2">
        <v>49</v>
      </c>
      <c r="R122" s="9">
        <v>152</v>
      </c>
      <c r="S122" s="1">
        <v>250</v>
      </c>
      <c r="T122" s="9">
        <v>250</v>
      </c>
      <c r="U122" s="1">
        <v>200</v>
      </c>
      <c r="V122" s="15">
        <v>1.25</v>
      </c>
      <c r="W122" s="10">
        <v>1.25</v>
      </c>
      <c r="X122" s="11">
        <v>200</v>
      </c>
      <c r="Y122" s="7">
        <v>50000</v>
      </c>
      <c r="Z122" s="21">
        <v>0.1</v>
      </c>
      <c r="AA122" s="1">
        <v>10</v>
      </c>
      <c r="AB122" s="10">
        <v>78.539816339744831</v>
      </c>
      <c r="AC122" s="14">
        <v>150</v>
      </c>
      <c r="AD122" s="16">
        <v>400</v>
      </c>
      <c r="AE122" s="22">
        <v>4.5238934211693019E-3</v>
      </c>
      <c r="AF122" s="10">
        <v>152</v>
      </c>
      <c r="AG122" s="15">
        <f>IF(C122="Exterior",$AT$1,$AU$1)</f>
        <v>0.9</v>
      </c>
      <c r="AH122" s="15">
        <f t="shared" si="5"/>
        <v>0.25</v>
      </c>
      <c r="AI122" s="15">
        <f t="shared" si="6"/>
        <v>0.75</v>
      </c>
      <c r="AJ122" s="15">
        <f t="shared" si="7"/>
        <v>1.5</v>
      </c>
      <c r="AK122" s="25">
        <v>7.939026315789472</v>
      </c>
      <c r="AL122" s="32"/>
      <c r="AM122" s="24">
        <f>+AG122*(1+0.3*Z122)*M122</f>
        <v>3.6801316242221556</v>
      </c>
      <c r="AN122" s="24">
        <f>+G122*M122/P122</f>
        <v>2.117299747844462</v>
      </c>
      <c r="AO122" s="24">
        <f>+AG122*AD122*AE122</f>
        <v>1.6286016316209486</v>
      </c>
      <c r="AP122" s="3">
        <f>AG122*$AT$2*(1+0.3*Z122)*M122+$AU$2*G122*M122/P122+AG122*$AV$2*AD122*AE122</f>
        <v>5.6962115505439801</v>
      </c>
      <c r="AQ122" s="28">
        <f t="shared" si="8"/>
        <v>0.28250501711839482</v>
      </c>
      <c r="AY122" s="1" t="s">
        <v>221</v>
      </c>
      <c r="AZ122" s="1">
        <f>+AG122*(1.366*M122+50.593*E122+0.005*F122+0.018*O122-0.011*U122-0.024*N122+0.022*S122+3.88*Z122+0.001*AD122)</f>
        <v>7.1551775812499665</v>
      </c>
      <c r="BA122" s="28">
        <f t="shared" si="9"/>
        <v>9.8733610818313319E-2</v>
      </c>
    </row>
    <row r="123" spans="1:53" x14ac:dyDescent="0.2">
      <c r="A123" s="1" t="s">
        <v>240</v>
      </c>
      <c r="B123" s="1" t="s">
        <v>234</v>
      </c>
      <c r="C123" s="15" t="s">
        <v>217</v>
      </c>
      <c r="D123" s="7" t="s">
        <v>221</v>
      </c>
      <c r="E123" s="21">
        <v>0.01</v>
      </c>
      <c r="F123" s="11">
        <v>66.666666666666671</v>
      </c>
      <c r="G123" s="12">
        <v>0.66666666666666674</v>
      </c>
      <c r="H123" s="12">
        <v>2000</v>
      </c>
      <c r="I123" s="3">
        <v>3.5601370760126643</v>
      </c>
      <c r="J123" s="3">
        <v>3.7128363501776684</v>
      </c>
      <c r="K123" s="3">
        <v>1.0428914030287919</v>
      </c>
      <c r="L123" s="12">
        <v>41</v>
      </c>
      <c r="M123" s="12">
        <v>3.9699370272083661</v>
      </c>
      <c r="N123" s="1">
        <v>250</v>
      </c>
      <c r="O123" s="1">
        <v>200</v>
      </c>
      <c r="P123" s="15">
        <v>1.25</v>
      </c>
      <c r="Q123" s="2">
        <v>49</v>
      </c>
      <c r="R123" s="9">
        <v>152</v>
      </c>
      <c r="S123" s="1">
        <v>250</v>
      </c>
      <c r="T123" s="9">
        <v>250</v>
      </c>
      <c r="U123" s="1">
        <v>200</v>
      </c>
      <c r="V123" s="15">
        <v>1.25</v>
      </c>
      <c r="W123" s="10">
        <v>1.25</v>
      </c>
      <c r="X123" s="11">
        <v>200</v>
      </c>
      <c r="Y123" s="7">
        <v>50000</v>
      </c>
      <c r="Z123" s="21">
        <v>0.1</v>
      </c>
      <c r="AA123" s="1">
        <v>10</v>
      </c>
      <c r="AB123" s="10">
        <v>78.539816339744831</v>
      </c>
      <c r="AC123" s="14">
        <v>150</v>
      </c>
      <c r="AD123" s="16">
        <v>400</v>
      </c>
      <c r="AE123" s="22">
        <v>4.5238934211693019E-3</v>
      </c>
      <c r="AF123" s="10">
        <v>152</v>
      </c>
      <c r="AG123" s="15">
        <f>IF(C123="Exterior",$AT$1,$AU$1)</f>
        <v>0.9</v>
      </c>
      <c r="AH123" s="15">
        <f t="shared" si="5"/>
        <v>0.25</v>
      </c>
      <c r="AI123" s="15">
        <f t="shared" si="6"/>
        <v>0.75</v>
      </c>
      <c r="AJ123" s="15">
        <f t="shared" si="7"/>
        <v>1.5</v>
      </c>
      <c r="AK123" s="25">
        <v>8.7900526315789467</v>
      </c>
      <c r="AL123" s="32"/>
      <c r="AM123" s="24">
        <f>+AG123*(1+0.3*Z123)*M123</f>
        <v>3.6801316242221556</v>
      </c>
      <c r="AN123" s="24">
        <f>+G123*M123/P123</f>
        <v>2.117299747844462</v>
      </c>
      <c r="AO123" s="24">
        <f>+AG123*AD123*AE123</f>
        <v>1.6286016316209486</v>
      </c>
      <c r="AP123" s="3">
        <f>AG123*$AT$2*(1+0.3*Z123)*M123+$AU$2*G123*M123/P123+AG123*$AV$2*AD123*AE123</f>
        <v>5.6962115505439801</v>
      </c>
      <c r="AQ123" s="28">
        <f t="shared" si="8"/>
        <v>0.35197071174751587</v>
      </c>
      <c r="AY123" s="1" t="s">
        <v>221</v>
      </c>
      <c r="AZ123" s="1">
        <f>+AG123*(1.366*M123+50.593*E123+0.005*F123+0.018*O123-0.011*U123-0.024*N123+0.022*S123+3.88*Z123+0.001*AD123)</f>
        <v>7.1551775812499665</v>
      </c>
      <c r="BA123" s="28">
        <f t="shared" si="9"/>
        <v>0.18599149730407355</v>
      </c>
    </row>
    <row r="124" spans="1:53" x14ac:dyDescent="0.2">
      <c r="A124" s="1" t="s">
        <v>241</v>
      </c>
      <c r="B124" s="1" t="s">
        <v>235</v>
      </c>
      <c r="C124" s="15" t="s">
        <v>217</v>
      </c>
      <c r="D124" s="7" t="s">
        <v>221</v>
      </c>
      <c r="E124" s="21">
        <v>0.01</v>
      </c>
      <c r="F124" s="11">
        <v>66.666666666666671</v>
      </c>
      <c r="G124" s="12">
        <v>0.66666666666666674</v>
      </c>
      <c r="H124" s="12">
        <v>2000</v>
      </c>
      <c r="I124" s="3">
        <v>3.5601370760126643</v>
      </c>
      <c r="J124" s="3">
        <v>3.7128363501776684</v>
      </c>
      <c r="K124" s="3">
        <v>1.0428914030287919</v>
      </c>
      <c r="L124" s="12">
        <v>41</v>
      </c>
      <c r="M124" s="12">
        <v>3.9699370272083661</v>
      </c>
      <c r="N124" s="1">
        <v>250</v>
      </c>
      <c r="O124" s="1">
        <v>200</v>
      </c>
      <c r="P124" s="15">
        <v>1.25</v>
      </c>
      <c r="Q124" s="2">
        <v>49</v>
      </c>
      <c r="R124" s="9">
        <v>152</v>
      </c>
      <c r="S124" s="1">
        <v>250</v>
      </c>
      <c r="T124" s="9">
        <v>250</v>
      </c>
      <c r="U124" s="1">
        <v>200</v>
      </c>
      <c r="V124" s="15">
        <v>1.25</v>
      </c>
      <c r="W124" s="10">
        <v>1.25</v>
      </c>
      <c r="X124" s="11">
        <v>200</v>
      </c>
      <c r="Y124" s="7">
        <v>50000</v>
      </c>
      <c r="Z124" s="21">
        <v>0.1</v>
      </c>
      <c r="AA124" s="1">
        <v>10</v>
      </c>
      <c r="AB124" s="10">
        <v>78.539816339744831</v>
      </c>
      <c r="AC124" s="14">
        <v>100</v>
      </c>
      <c r="AD124" s="16">
        <v>400</v>
      </c>
      <c r="AE124" s="22">
        <v>6.7858401317539528E-3</v>
      </c>
      <c r="AF124" s="10">
        <v>152</v>
      </c>
      <c r="AG124" s="15">
        <f>IF(C124="Exterior",$AT$1,$AU$1)</f>
        <v>0.9</v>
      </c>
      <c r="AH124" s="15">
        <f t="shared" si="5"/>
        <v>0.25</v>
      </c>
      <c r="AI124" s="15">
        <f t="shared" si="6"/>
        <v>0.75</v>
      </c>
      <c r="AJ124" s="15">
        <f t="shared" si="7"/>
        <v>1.5</v>
      </c>
      <c r="AK124" s="25">
        <v>7.0297105263157889</v>
      </c>
      <c r="AL124" s="32"/>
      <c r="AM124" s="24">
        <f>+AG124*(1+0.3*Z124)*M124</f>
        <v>3.6801316242221556</v>
      </c>
      <c r="AN124" s="24">
        <f>+G124*M124/P124</f>
        <v>2.117299747844462</v>
      </c>
      <c r="AO124" s="24">
        <f>+AG124*AD124*AE124</f>
        <v>2.4429024474314232</v>
      </c>
      <c r="AP124" s="3">
        <f>AG124*$AT$2*(1+0.3*Z124)*M124+$AU$2*G124*M124/P124+AG124*$AV$2*AD124*AE124</f>
        <v>5.9405017952871217</v>
      </c>
      <c r="AQ124" s="28">
        <f t="shared" si="8"/>
        <v>0.15494361068655726</v>
      </c>
      <c r="AY124" s="1" t="s">
        <v>221</v>
      </c>
      <c r="AZ124" s="1">
        <f>+AG124*(1.366*M124+50.593*E124+0.005*F124+0.018*O124-0.011*U124-0.024*N124+0.022*S124+3.88*Z124+0.001*AD124)</f>
        <v>7.1551775812499665</v>
      </c>
      <c r="BA124" s="28">
        <f t="shared" si="9"/>
        <v>1.7848111165387325E-2</v>
      </c>
    </row>
    <row r="125" spans="1:53" x14ac:dyDescent="0.2">
      <c r="A125" s="1" t="s">
        <v>242</v>
      </c>
      <c r="B125" s="1" t="s">
        <v>236</v>
      </c>
      <c r="C125" s="15" t="s">
        <v>217</v>
      </c>
      <c r="D125" s="7" t="s">
        <v>221</v>
      </c>
      <c r="E125" s="21">
        <v>0.01</v>
      </c>
      <c r="F125" s="11">
        <v>66.666666666666671</v>
      </c>
      <c r="G125" s="12">
        <v>0.66666666666666674</v>
      </c>
      <c r="H125" s="12">
        <v>2000</v>
      </c>
      <c r="I125" s="3">
        <v>3.5601370760126643</v>
      </c>
      <c r="J125" s="3">
        <v>3.7128363501776684</v>
      </c>
      <c r="K125" s="3">
        <v>1.0428914030287919</v>
      </c>
      <c r="L125" s="12">
        <v>41</v>
      </c>
      <c r="M125" s="12">
        <v>3.9699370272083661</v>
      </c>
      <c r="N125" s="1">
        <v>250</v>
      </c>
      <c r="O125" s="1">
        <v>200</v>
      </c>
      <c r="P125" s="15">
        <v>1.25</v>
      </c>
      <c r="Q125" s="2">
        <v>49</v>
      </c>
      <c r="R125" s="9">
        <v>152</v>
      </c>
      <c r="S125" s="1">
        <v>250</v>
      </c>
      <c r="T125" s="9">
        <v>250</v>
      </c>
      <c r="U125" s="1">
        <v>200</v>
      </c>
      <c r="V125" s="15">
        <v>1.25</v>
      </c>
      <c r="W125" s="10">
        <v>1.25</v>
      </c>
      <c r="X125" s="11">
        <v>200</v>
      </c>
      <c r="Y125" s="7">
        <v>50000</v>
      </c>
      <c r="Z125" s="21">
        <v>0.1</v>
      </c>
      <c r="AA125" s="1">
        <v>10</v>
      </c>
      <c r="AB125" s="10">
        <v>78.539816339744831</v>
      </c>
      <c r="AC125" s="14">
        <v>100</v>
      </c>
      <c r="AD125" s="16">
        <v>400</v>
      </c>
      <c r="AE125" s="22">
        <v>6.7858401317539528E-3</v>
      </c>
      <c r="AF125" s="10">
        <v>152</v>
      </c>
      <c r="AG125" s="15">
        <f>IF(C125="Exterior",$AT$1,$AU$1)</f>
        <v>0.9</v>
      </c>
      <c r="AH125" s="15">
        <f t="shared" si="5"/>
        <v>0.25</v>
      </c>
      <c r="AI125" s="15">
        <f t="shared" si="6"/>
        <v>0.75</v>
      </c>
      <c r="AJ125" s="15">
        <f t="shared" si="7"/>
        <v>1.5</v>
      </c>
      <c r="AK125" s="25">
        <v>8.0556052631578936</v>
      </c>
      <c r="AL125" s="32"/>
      <c r="AM125" s="24">
        <f>+AG125*(1+0.3*Z125)*M125</f>
        <v>3.6801316242221556</v>
      </c>
      <c r="AN125" s="24">
        <f>+G125*M125/P125</f>
        <v>2.117299747844462</v>
      </c>
      <c r="AO125" s="24">
        <f>+AG125*AD125*AE125</f>
        <v>2.4429024474314232</v>
      </c>
      <c r="AP125" s="3">
        <f>AG125*$AT$2*(1+0.3*Z125)*M125+$AU$2*G125*M125/P125+AG125*$AV$2*AD125*AE125</f>
        <v>5.9405017952871217</v>
      </c>
      <c r="AQ125" s="28">
        <f t="shared" si="8"/>
        <v>0.26256294825469467</v>
      </c>
      <c r="AY125" s="1" t="s">
        <v>221</v>
      </c>
      <c r="AZ125" s="1">
        <f>+AG125*(1.366*M125+50.593*E125+0.005*F125+0.018*O125-0.011*U125-0.024*N125+0.022*S125+3.88*Z125+0.001*AD125)</f>
        <v>7.1551775812499665</v>
      </c>
      <c r="BA125" s="28">
        <f t="shared" si="9"/>
        <v>0.11177653975003099</v>
      </c>
    </row>
    <row r="126" spans="1:53" x14ac:dyDescent="0.2">
      <c r="A126" s="1" t="s">
        <v>243</v>
      </c>
      <c r="B126" s="1" t="s">
        <v>237</v>
      </c>
      <c r="C126" s="15" t="s">
        <v>217</v>
      </c>
      <c r="D126" s="7" t="s">
        <v>221</v>
      </c>
      <c r="E126" s="21">
        <v>0.01</v>
      </c>
      <c r="F126" s="11">
        <v>66.666666666666671</v>
      </c>
      <c r="G126" s="12">
        <v>0.66666666666666674</v>
      </c>
      <c r="H126" s="12">
        <v>2000</v>
      </c>
      <c r="I126" s="3">
        <v>3.5601370760126643</v>
      </c>
      <c r="J126" s="3">
        <v>3.7128363501776684</v>
      </c>
      <c r="K126" s="3">
        <v>1.0428914030287919</v>
      </c>
      <c r="L126" s="12">
        <v>41</v>
      </c>
      <c r="M126" s="12">
        <v>3.9699370272083661</v>
      </c>
      <c r="N126" s="1">
        <v>250</v>
      </c>
      <c r="O126" s="1">
        <v>200</v>
      </c>
      <c r="P126" s="15">
        <v>1.25</v>
      </c>
      <c r="Q126" s="2">
        <v>49</v>
      </c>
      <c r="R126" s="9">
        <v>152</v>
      </c>
      <c r="S126" s="1">
        <v>250</v>
      </c>
      <c r="T126" s="9">
        <v>250</v>
      </c>
      <c r="U126" s="1">
        <v>200</v>
      </c>
      <c r="V126" s="15">
        <v>1.25</v>
      </c>
      <c r="W126" s="10">
        <v>1.25</v>
      </c>
      <c r="X126" s="11">
        <v>200</v>
      </c>
      <c r="Y126" s="7">
        <v>50000</v>
      </c>
      <c r="Z126" s="21">
        <v>0.1</v>
      </c>
      <c r="AA126" s="1">
        <v>10</v>
      </c>
      <c r="AB126" s="10">
        <v>78.539816339744831</v>
      </c>
      <c r="AC126" s="14">
        <v>100</v>
      </c>
      <c r="AD126" s="16">
        <v>400</v>
      </c>
      <c r="AE126" s="22">
        <v>6.7858401317539528E-3</v>
      </c>
      <c r="AF126" s="10">
        <v>152</v>
      </c>
      <c r="AG126" s="15">
        <f>IF(C126="Exterior",$AT$1,$AU$1)</f>
        <v>0.9</v>
      </c>
      <c r="AH126" s="15">
        <f t="shared" si="5"/>
        <v>0.25</v>
      </c>
      <c r="AI126" s="15">
        <f t="shared" si="6"/>
        <v>0.75</v>
      </c>
      <c r="AJ126" s="15">
        <f t="shared" si="7"/>
        <v>1.5</v>
      </c>
      <c r="AK126" s="25">
        <v>9.4895263157894743</v>
      </c>
      <c r="AL126" s="32"/>
      <c r="AM126" s="24">
        <f>+AG126*(1+0.3*Z126)*M126</f>
        <v>3.6801316242221556</v>
      </c>
      <c r="AN126" s="24">
        <f>+G126*M126/P126</f>
        <v>2.117299747844462</v>
      </c>
      <c r="AO126" s="24">
        <f>+AG126*AD126*AE126</f>
        <v>2.4429024474314232</v>
      </c>
      <c r="AP126" s="3">
        <f>AG126*$AT$2*(1+0.3*Z126)*M126+$AU$2*G126*M126/P126+AG126*$AV$2*AD126*AE126</f>
        <v>5.9405017952871217</v>
      </c>
      <c r="AQ126" s="28">
        <f t="shared" si="8"/>
        <v>0.37399385410810088</v>
      </c>
      <c r="AY126" s="1" t="s">
        <v>221</v>
      </c>
      <c r="AZ126" s="1">
        <f>+AG126*(1.366*M126+50.593*E126+0.005*F126+0.018*O126-0.011*U126-0.024*N126+0.022*S126+3.88*Z126+0.001*AD126)</f>
        <v>7.1551775812499665</v>
      </c>
      <c r="BA126" s="28">
        <f t="shared" si="9"/>
        <v>0.24599212403841711</v>
      </c>
    </row>
    <row r="127" spans="1:53" x14ac:dyDescent="0.2">
      <c r="A127" s="1" t="s">
        <v>249</v>
      </c>
      <c r="B127" s="1" t="s">
        <v>244</v>
      </c>
      <c r="C127" s="15" t="s">
        <v>217</v>
      </c>
      <c r="D127" s="7" t="s">
        <v>221</v>
      </c>
      <c r="E127" s="21">
        <v>1.2E-2</v>
      </c>
      <c r="F127" s="11">
        <v>60</v>
      </c>
      <c r="G127" s="12">
        <v>0.72</v>
      </c>
      <c r="H127" s="12">
        <v>1000</v>
      </c>
      <c r="I127" s="3">
        <v>4.0587619176295622</v>
      </c>
      <c r="J127" s="3">
        <v>4.2631576387429213</v>
      </c>
      <c r="K127" s="3">
        <v>1.0503591305086286</v>
      </c>
      <c r="L127" s="12">
        <v>53.289000000000001</v>
      </c>
      <c r="M127" s="12">
        <v>4.525957534047353</v>
      </c>
      <c r="N127" s="1">
        <v>400</v>
      </c>
      <c r="O127" s="1">
        <v>250</v>
      </c>
      <c r="P127" s="15">
        <v>1.6</v>
      </c>
      <c r="Q127" s="2">
        <v>30</v>
      </c>
      <c r="R127" s="9">
        <v>340</v>
      </c>
      <c r="S127" s="1">
        <v>350</v>
      </c>
      <c r="T127" s="9">
        <v>350</v>
      </c>
      <c r="U127" s="1">
        <v>350</v>
      </c>
      <c r="V127" s="15">
        <v>1</v>
      </c>
      <c r="W127" s="10">
        <v>1.4</v>
      </c>
      <c r="X127" s="11">
        <v>350</v>
      </c>
      <c r="Y127" s="7">
        <v>122500</v>
      </c>
      <c r="Z127" s="21">
        <v>0.15</v>
      </c>
      <c r="AA127" s="1">
        <v>10</v>
      </c>
      <c r="AB127" s="10">
        <v>78.539816339744831</v>
      </c>
      <c r="AC127" s="14">
        <v>100</v>
      </c>
      <c r="AD127" s="14">
        <v>467</v>
      </c>
      <c r="AE127" s="22">
        <v>6.7319842576924142E-3</v>
      </c>
      <c r="AF127" s="10">
        <v>340</v>
      </c>
      <c r="AG127" s="15">
        <f>IF(C127="Exterior",$AT$1,$AU$1)</f>
        <v>0.9</v>
      </c>
      <c r="AH127" s="15">
        <f t="shared" si="5"/>
        <v>0.25</v>
      </c>
      <c r="AI127" s="15">
        <f t="shared" si="6"/>
        <v>0.75</v>
      </c>
      <c r="AJ127" s="15">
        <f t="shared" si="7"/>
        <v>1.5</v>
      </c>
      <c r="AK127" s="25">
        <v>7.9346938775510205</v>
      </c>
      <c r="AL127" s="32"/>
      <c r="AM127" s="24">
        <f>+AG127*(1+0.3*Z127)*M127</f>
        <v>4.2566630607715359</v>
      </c>
      <c r="AN127" s="24">
        <f>+G127*M127/P127</f>
        <v>2.0366808903213087</v>
      </c>
      <c r="AO127" s="24">
        <f>+AG127*AD127*AE127</f>
        <v>2.8294529835081219</v>
      </c>
      <c r="AP127" s="3">
        <f>AG127*$AT$2*(1+0.3*Z127)*M127+$AU$2*G127*M127/P127+AG127*$AV$2*AD127*AE127</f>
        <v>6.7898340521196952</v>
      </c>
      <c r="AQ127" s="28">
        <f t="shared" si="8"/>
        <v>0.14428531750549112</v>
      </c>
      <c r="AY127" s="1" t="s">
        <v>221</v>
      </c>
      <c r="AZ127" s="1">
        <f>+AG127*(1.366*M127+50.593*E127+0.005*F127+0.018*O127-0.011*U127-0.024*N127+0.022*S127+3.88*Z127+0.001*AD127)</f>
        <v>6.1997165923578157</v>
      </c>
      <c r="BA127" s="28">
        <f t="shared" si="9"/>
        <v>0.21865711670387611</v>
      </c>
    </row>
    <row r="128" spans="1:53" x14ac:dyDescent="0.2">
      <c r="A128" s="1" t="s">
        <v>250</v>
      </c>
      <c r="B128" s="1" t="s">
        <v>245</v>
      </c>
      <c r="C128" s="15" t="s">
        <v>217</v>
      </c>
      <c r="D128" s="7" t="s">
        <v>221</v>
      </c>
      <c r="E128" s="21">
        <v>1.2E-2</v>
      </c>
      <c r="F128" s="11">
        <v>60</v>
      </c>
      <c r="G128" s="12">
        <v>0.72</v>
      </c>
      <c r="H128" s="12">
        <v>1000</v>
      </c>
      <c r="I128" s="3">
        <v>4.0587619176295622</v>
      </c>
      <c r="J128" s="3">
        <v>4.2631576387429213</v>
      </c>
      <c r="K128" s="3">
        <v>1.0503591305086286</v>
      </c>
      <c r="L128" s="12">
        <v>53.289000000000001</v>
      </c>
      <c r="M128" s="12">
        <v>4.525957534047353</v>
      </c>
      <c r="N128" s="1">
        <v>400</v>
      </c>
      <c r="O128" s="1">
        <v>250</v>
      </c>
      <c r="P128" s="15">
        <v>1.6</v>
      </c>
      <c r="Q128" s="2">
        <v>30</v>
      </c>
      <c r="R128" s="9">
        <v>340</v>
      </c>
      <c r="S128" s="1">
        <v>350</v>
      </c>
      <c r="T128" s="9">
        <v>350</v>
      </c>
      <c r="U128" s="1">
        <v>350</v>
      </c>
      <c r="V128" s="15">
        <v>1</v>
      </c>
      <c r="W128" s="10">
        <v>1.4</v>
      </c>
      <c r="X128" s="11">
        <v>350</v>
      </c>
      <c r="Y128" s="7">
        <v>122500</v>
      </c>
      <c r="Z128" s="21">
        <v>0.15</v>
      </c>
      <c r="AA128" s="1">
        <v>10</v>
      </c>
      <c r="AB128" s="10">
        <v>78.539816339744831</v>
      </c>
      <c r="AC128" s="14">
        <v>100</v>
      </c>
      <c r="AD128" s="14">
        <v>467</v>
      </c>
      <c r="AE128" s="22">
        <v>6.7319842576924142E-3</v>
      </c>
      <c r="AF128" s="10">
        <v>340</v>
      </c>
      <c r="AG128" s="15">
        <f>IF(C128="Exterior",$AT$1,$AU$1)</f>
        <v>0.9</v>
      </c>
      <c r="AH128" s="15">
        <f t="shared" si="5"/>
        <v>0.25</v>
      </c>
      <c r="AI128" s="15">
        <f t="shared" si="6"/>
        <v>0.75</v>
      </c>
      <c r="AJ128" s="15">
        <f t="shared" si="7"/>
        <v>1.5</v>
      </c>
      <c r="AK128" s="25">
        <v>7.4367346938775514</v>
      </c>
      <c r="AL128" s="32"/>
      <c r="AM128" s="24">
        <f>+AG128*(1+0.3*Z128)*M128</f>
        <v>4.2566630607715359</v>
      </c>
      <c r="AN128" s="24">
        <f>+G128*M128/P128</f>
        <v>2.0366808903213087</v>
      </c>
      <c r="AO128" s="24">
        <f>+AG128*AD128*AE128</f>
        <v>2.8294529835081219</v>
      </c>
      <c r="AP128" s="3">
        <f>AG128*$AT$2*(1+0.3*Z128)*M128+$AU$2*G128*M128/P128+AG128*$AV$2*AD128*AE128</f>
        <v>6.7898340521196952</v>
      </c>
      <c r="AQ128" s="28">
        <f t="shared" si="8"/>
        <v>8.6987188381270453E-2</v>
      </c>
      <c r="AY128" s="1" t="s">
        <v>221</v>
      </c>
      <c r="AZ128" s="1">
        <f>+AG128*(1.366*M128+50.593*E128+0.005*F128+0.018*O128-0.011*U128-0.024*N128+0.022*S128+3.88*Z128+0.001*AD128)</f>
        <v>6.1997165923578157</v>
      </c>
      <c r="BA128" s="28">
        <f t="shared" si="9"/>
        <v>0.16633887753695675</v>
      </c>
    </row>
    <row r="129" spans="1:53" x14ac:dyDescent="0.2">
      <c r="A129" s="1" t="s">
        <v>251</v>
      </c>
      <c r="B129" s="1" t="s">
        <v>246</v>
      </c>
      <c r="C129" s="15" t="s">
        <v>217</v>
      </c>
      <c r="D129" s="7" t="s">
        <v>221</v>
      </c>
      <c r="E129" s="21">
        <v>1.2E-2</v>
      </c>
      <c r="F129" s="11">
        <v>60</v>
      </c>
      <c r="G129" s="12">
        <v>0.72</v>
      </c>
      <c r="H129" s="12">
        <v>1000</v>
      </c>
      <c r="I129" s="3">
        <v>4.0587619176295622</v>
      </c>
      <c r="J129" s="3">
        <v>4.2631576387429213</v>
      </c>
      <c r="K129" s="3">
        <v>1.0503591305086286</v>
      </c>
      <c r="L129" s="12">
        <v>53.289000000000001</v>
      </c>
      <c r="M129" s="12">
        <v>4.525957534047353</v>
      </c>
      <c r="N129" s="1">
        <v>400</v>
      </c>
      <c r="O129" s="1">
        <v>250</v>
      </c>
      <c r="P129" s="15">
        <v>1.6</v>
      </c>
      <c r="Q129" s="2">
        <v>30</v>
      </c>
      <c r="R129" s="9">
        <v>340</v>
      </c>
      <c r="S129" s="1">
        <v>350</v>
      </c>
      <c r="T129" s="9">
        <v>350</v>
      </c>
      <c r="U129" s="1">
        <v>350</v>
      </c>
      <c r="V129" s="15">
        <v>1</v>
      </c>
      <c r="W129" s="10">
        <v>1.4</v>
      </c>
      <c r="X129" s="11">
        <v>350</v>
      </c>
      <c r="Y129" s="7">
        <v>122500</v>
      </c>
      <c r="Z129" s="21">
        <v>0.15</v>
      </c>
      <c r="AA129" s="1">
        <v>10</v>
      </c>
      <c r="AB129" s="10">
        <v>78.539816339744831</v>
      </c>
      <c r="AC129" s="14">
        <v>100</v>
      </c>
      <c r="AD129" s="14">
        <v>467</v>
      </c>
      <c r="AE129" s="22">
        <v>6.7319842576924142E-3</v>
      </c>
      <c r="AF129" s="10">
        <v>340</v>
      </c>
      <c r="AG129" s="15">
        <f>IF(C129="Exterior",$AT$1,$AU$1)</f>
        <v>0.9</v>
      </c>
      <c r="AH129" s="15">
        <f t="shared" si="5"/>
        <v>0.25</v>
      </c>
      <c r="AI129" s="15">
        <f t="shared" si="6"/>
        <v>0.75</v>
      </c>
      <c r="AJ129" s="15">
        <f t="shared" si="7"/>
        <v>1.5</v>
      </c>
      <c r="AK129" s="25">
        <v>6.963265306122449</v>
      </c>
      <c r="AL129" s="32"/>
      <c r="AM129" s="24">
        <f>+AG129*(1+0.3*Z129)*M129</f>
        <v>4.2566630607715359</v>
      </c>
      <c r="AN129" s="24">
        <f>+G129*M129/P129</f>
        <v>2.0366808903213087</v>
      </c>
      <c r="AO129" s="24">
        <f>+AG129*AD129*AE129</f>
        <v>2.8294529835081219</v>
      </c>
      <c r="AP129" s="3">
        <f>AG129*$AT$2*(1+0.3*Z129)*M129+$AU$2*G129*M129/P129+AG129*$AV$2*AD129*AE129</f>
        <v>6.7898340521196952</v>
      </c>
      <c r="AQ129" s="28">
        <f t="shared" si="8"/>
        <v>2.4906598611180945E-2</v>
      </c>
      <c r="AY129" s="1" t="s">
        <v>221</v>
      </c>
      <c r="AZ129" s="1">
        <f>+AG129*(1.366*M129+50.593*E129+0.005*F129+0.018*O129-0.011*U129-0.024*N129+0.022*S129+3.88*Z129+0.001*AD129)</f>
        <v>6.1997165923578157</v>
      </c>
      <c r="BA129" s="28">
        <f t="shared" si="9"/>
        <v>0.10965383052305695</v>
      </c>
    </row>
    <row r="130" spans="1:53" x14ac:dyDescent="0.2">
      <c r="A130" s="1" t="s">
        <v>252</v>
      </c>
      <c r="B130" s="1" t="s">
        <v>247</v>
      </c>
      <c r="C130" s="15" t="s">
        <v>217</v>
      </c>
      <c r="D130" s="7" t="s">
        <v>221</v>
      </c>
      <c r="E130" s="21">
        <v>1.2E-2</v>
      </c>
      <c r="F130" s="11">
        <v>60</v>
      </c>
      <c r="G130" s="12">
        <v>0.72</v>
      </c>
      <c r="H130" s="12">
        <v>1000</v>
      </c>
      <c r="I130" s="3">
        <v>4.0587619176295622</v>
      </c>
      <c r="J130" s="3">
        <v>4.2631576387429213</v>
      </c>
      <c r="K130" s="3">
        <v>1.0503591305086286</v>
      </c>
      <c r="L130" s="12">
        <v>53.289000000000001</v>
      </c>
      <c r="M130" s="12">
        <v>4.525957534047353</v>
      </c>
      <c r="N130" s="1">
        <v>400</v>
      </c>
      <c r="O130" s="1">
        <v>250</v>
      </c>
      <c r="P130" s="15">
        <v>1.6</v>
      </c>
      <c r="Q130" s="2">
        <v>30</v>
      </c>
      <c r="R130" s="9">
        <v>340</v>
      </c>
      <c r="S130" s="1">
        <v>350</v>
      </c>
      <c r="T130" s="9">
        <v>350</v>
      </c>
      <c r="U130" s="1">
        <v>350</v>
      </c>
      <c r="V130" s="15">
        <v>1</v>
      </c>
      <c r="W130" s="10">
        <v>1.4</v>
      </c>
      <c r="X130" s="11">
        <v>350</v>
      </c>
      <c r="Y130" s="7">
        <v>122500</v>
      </c>
      <c r="Z130" s="21">
        <v>0.15</v>
      </c>
      <c r="AA130" s="1">
        <v>10</v>
      </c>
      <c r="AB130" s="10">
        <v>78.539816339744831</v>
      </c>
      <c r="AC130" s="14">
        <v>100</v>
      </c>
      <c r="AD130" s="14">
        <v>467</v>
      </c>
      <c r="AE130" s="22">
        <v>6.7319842576924142E-3</v>
      </c>
      <c r="AF130" s="10">
        <v>340</v>
      </c>
      <c r="AG130" s="15">
        <f>IF(C130="Exterior",$AT$1,$AU$1)</f>
        <v>0.9</v>
      </c>
      <c r="AH130" s="15">
        <f t="shared" si="5"/>
        <v>0.25</v>
      </c>
      <c r="AI130" s="15">
        <f t="shared" si="6"/>
        <v>0.75</v>
      </c>
      <c r="AJ130" s="15">
        <f t="shared" si="7"/>
        <v>1.5</v>
      </c>
      <c r="AK130" s="25">
        <v>6.963265306122449</v>
      </c>
      <c r="AL130" s="32"/>
      <c r="AM130" s="24">
        <f>+AG130*(1+0.3*Z130)*M130</f>
        <v>4.2566630607715359</v>
      </c>
      <c r="AN130" s="24">
        <f>+G130*M130/P130</f>
        <v>2.0366808903213087</v>
      </c>
      <c r="AO130" s="24">
        <f>+AG130*AD130*AE130</f>
        <v>2.8294529835081219</v>
      </c>
      <c r="AP130" s="3">
        <f>AG130*$AT$2*(1+0.3*Z130)*M130+$AU$2*G130*M130/P130+AG130*$AV$2*AD130*AE130</f>
        <v>6.7898340521196952</v>
      </c>
      <c r="AQ130" s="28">
        <f t="shared" si="8"/>
        <v>2.4906598611180945E-2</v>
      </c>
      <c r="AY130" s="1" t="s">
        <v>221</v>
      </c>
      <c r="AZ130" s="1">
        <f>+AG130*(1.366*M130+50.593*E130+0.005*F130+0.018*O130-0.011*U130-0.024*N130+0.022*S130+3.88*Z130+0.001*AD130)</f>
        <v>6.1997165923578157</v>
      </c>
      <c r="BA130" s="28">
        <f t="shared" si="9"/>
        <v>0.10965383052305695</v>
      </c>
    </row>
    <row r="131" spans="1:53" x14ac:dyDescent="0.2">
      <c r="A131" s="1" t="s">
        <v>253</v>
      </c>
      <c r="B131" s="1" t="s">
        <v>248</v>
      </c>
      <c r="C131" s="15" t="s">
        <v>217</v>
      </c>
      <c r="D131" s="7" t="s">
        <v>221</v>
      </c>
      <c r="E131" s="21">
        <v>1.2E-2</v>
      </c>
      <c r="F131" s="11">
        <v>60</v>
      </c>
      <c r="G131" s="12">
        <v>0.72</v>
      </c>
      <c r="H131" s="12">
        <v>1000</v>
      </c>
      <c r="I131" s="3">
        <v>4.0587619176295622</v>
      </c>
      <c r="J131" s="3">
        <v>4.2631576387429213</v>
      </c>
      <c r="K131" s="3">
        <v>1.0503591305086286</v>
      </c>
      <c r="L131" s="12">
        <v>53.289000000000001</v>
      </c>
      <c r="M131" s="12">
        <v>4.525957534047353</v>
      </c>
      <c r="N131" s="1">
        <v>400</v>
      </c>
      <c r="O131" s="1">
        <v>250</v>
      </c>
      <c r="P131" s="15">
        <v>1.6</v>
      </c>
      <c r="Q131" s="2">
        <v>30</v>
      </c>
      <c r="R131" s="9">
        <v>340</v>
      </c>
      <c r="S131" s="1">
        <v>350</v>
      </c>
      <c r="T131" s="9">
        <v>350</v>
      </c>
      <c r="U131" s="1">
        <v>350</v>
      </c>
      <c r="V131" s="15">
        <v>1</v>
      </c>
      <c r="W131" s="10">
        <v>1.4</v>
      </c>
      <c r="X131" s="11">
        <v>350</v>
      </c>
      <c r="Y131" s="7">
        <v>122500</v>
      </c>
      <c r="Z131" s="21">
        <v>0.15</v>
      </c>
      <c r="AA131" s="1">
        <v>10</v>
      </c>
      <c r="AB131" s="10">
        <v>78.539816339744831</v>
      </c>
      <c r="AC131" s="14">
        <v>100</v>
      </c>
      <c r="AD131" s="14">
        <v>467</v>
      </c>
      <c r="AE131" s="22">
        <v>6.7319842576924142E-3</v>
      </c>
      <c r="AF131" s="10">
        <v>340</v>
      </c>
      <c r="AG131" s="15">
        <f>IF(C131="Exterior",$AT$1,$AU$1)</f>
        <v>0.9</v>
      </c>
      <c r="AH131" s="15">
        <f t="shared" ref="AH131:AH133" si="10">IF(C131="Exterior",0.25,0)</f>
        <v>0.25</v>
      </c>
      <c r="AI131" s="15">
        <f t="shared" ref="AI131:AI133" si="11">IF(C131="Exterior",0.75,1)</f>
        <v>0.75</v>
      </c>
      <c r="AJ131" s="15">
        <f t="shared" ref="AJ131:AJ133" si="12">IF(C131="Exterior",1.5,2.1)</f>
        <v>1.5</v>
      </c>
      <c r="AK131" s="25">
        <v>6.963265306122449</v>
      </c>
      <c r="AL131" s="32"/>
      <c r="AM131" s="24">
        <f>+AG131*(1+0.3*Z131)*M131</f>
        <v>4.2566630607715359</v>
      </c>
      <c r="AN131" s="24">
        <f>+G131*M131/P131</f>
        <v>2.0366808903213087</v>
      </c>
      <c r="AO131" s="24">
        <f>+AG131*AD131*AE131</f>
        <v>2.8294529835081219</v>
      </c>
      <c r="AP131" s="3">
        <f>AG131*$AT$2*(1+0.3*Z131)*M131+$AU$2*G131*M131/P131+AG131*$AV$2*AD131*AE131</f>
        <v>6.7898340521196952</v>
      </c>
      <c r="AQ131" s="28">
        <f t="shared" ref="AQ131:AQ133" si="13">ABS(AK131-AP131)/AK131</f>
        <v>2.4906598611180945E-2</v>
      </c>
      <c r="AY131" s="1" t="s">
        <v>221</v>
      </c>
      <c r="AZ131" s="1">
        <f>+AG131*(1.366*M131+50.593*E131+0.005*F131+0.018*O131-0.011*U131-0.024*N131+0.022*S131+3.88*Z131+0.001*AD131)</f>
        <v>6.1997165923578157</v>
      </c>
      <c r="BA131" s="28">
        <f t="shared" ref="BA131:BA133" si="14">ABS(AZ131-AK131)/AK131</f>
        <v>0.10965383052305695</v>
      </c>
    </row>
    <row r="132" spans="1:53" x14ac:dyDescent="0.2">
      <c r="A132" s="1" t="s">
        <v>256</v>
      </c>
      <c r="B132" s="1" t="s">
        <v>254</v>
      </c>
      <c r="C132" s="15" t="s">
        <v>217</v>
      </c>
      <c r="D132" s="7" t="s">
        <v>221</v>
      </c>
      <c r="E132" s="21">
        <v>0.01</v>
      </c>
      <c r="F132" s="11">
        <v>60</v>
      </c>
      <c r="G132" s="12">
        <v>0.6</v>
      </c>
      <c r="H132" s="12">
        <v>1121</v>
      </c>
      <c r="I132" s="3">
        <v>4.0278353094435229</v>
      </c>
      <c r="J132" s="3">
        <v>4.1961713793621094</v>
      </c>
      <c r="K132" s="3">
        <v>1.0417931859140099</v>
      </c>
      <c r="L132" s="14">
        <v>52.48</v>
      </c>
      <c r="M132" s="12">
        <v>4.4914710285161581</v>
      </c>
      <c r="N132" s="1">
        <v>375</v>
      </c>
      <c r="O132" s="1">
        <v>250</v>
      </c>
      <c r="P132" s="15">
        <v>1.5</v>
      </c>
      <c r="Q132" s="2">
        <v>67</v>
      </c>
      <c r="R132" s="9">
        <v>241</v>
      </c>
      <c r="S132" s="1">
        <v>300</v>
      </c>
      <c r="T132" s="9">
        <v>300</v>
      </c>
      <c r="U132" s="1">
        <v>300</v>
      </c>
      <c r="V132" s="15">
        <v>1</v>
      </c>
      <c r="W132" s="10">
        <v>1.2</v>
      </c>
      <c r="X132" s="11">
        <v>300</v>
      </c>
      <c r="Y132" s="7">
        <v>90000</v>
      </c>
      <c r="Z132" s="21">
        <v>0.1</v>
      </c>
      <c r="AA132" s="1">
        <v>0</v>
      </c>
      <c r="AB132" s="10">
        <v>0</v>
      </c>
      <c r="AC132" s="9">
        <v>1000000000000</v>
      </c>
      <c r="AD132" s="14">
        <v>0</v>
      </c>
      <c r="AE132" s="22">
        <v>0</v>
      </c>
      <c r="AF132" s="10">
        <v>241</v>
      </c>
      <c r="AG132" s="15">
        <f>IF(C132="Exterior",$AT$1,$AU$1)</f>
        <v>0.9</v>
      </c>
      <c r="AH132" s="15">
        <f t="shared" si="10"/>
        <v>0.25</v>
      </c>
      <c r="AI132" s="15">
        <f t="shared" si="11"/>
        <v>0.75</v>
      </c>
      <c r="AJ132" s="15">
        <f t="shared" si="12"/>
        <v>1.5</v>
      </c>
      <c r="AK132" s="25">
        <v>5.0735555555555552</v>
      </c>
      <c r="AL132" s="32"/>
      <c r="AM132" s="24">
        <f>+AG132*(1+0.3*Z132)*M132</f>
        <v>4.1635936434344787</v>
      </c>
      <c r="AN132" s="24">
        <f>+G132*M132/P132</f>
        <v>1.7965884114064632</v>
      </c>
      <c r="AO132" s="24">
        <f>+AG132*AD132*AE132</f>
        <v>0</v>
      </c>
      <c r="AP132" s="3">
        <f>AG132*$AT$2*(1+0.3*Z132)*M132+$AU$2*G132*M132/P132+AG132*$AV$2*AD132*AE132</f>
        <v>5.7719894187461165</v>
      </c>
      <c r="AQ132" s="28">
        <f t="shared" si="13"/>
        <v>0.13766161729041768</v>
      </c>
      <c r="AY132" s="1" t="s">
        <v>221</v>
      </c>
      <c r="AZ132" s="1">
        <f>+AG132*(1.366*M132+50.593*E132+0.005*F132+0.018*O132-0.011*U132-0.024*N132+0.022*S132+3.88*Z132+0.001*AD132)</f>
        <v>5.5163514824577655</v>
      </c>
      <c r="BA132" s="28">
        <f t="shared" si="14"/>
        <v>8.727526919801791E-2</v>
      </c>
    </row>
    <row r="133" spans="1:53" x14ac:dyDescent="0.2">
      <c r="A133" s="1" t="s">
        <v>257</v>
      </c>
      <c r="B133" s="1" t="s">
        <v>255</v>
      </c>
      <c r="C133" s="15" t="s">
        <v>217</v>
      </c>
      <c r="D133" s="7" t="s">
        <v>221</v>
      </c>
      <c r="E133" s="21">
        <v>0.02</v>
      </c>
      <c r="F133" s="11">
        <v>60</v>
      </c>
      <c r="G133" s="12">
        <v>1.2</v>
      </c>
      <c r="H133" s="12">
        <v>1121</v>
      </c>
      <c r="I133" s="3">
        <v>4.0473592180581157</v>
      </c>
      <c r="J133" s="3">
        <v>4.3927326930794779</v>
      </c>
      <c r="K133" s="3">
        <v>1.0853330422168628</v>
      </c>
      <c r="L133" s="14">
        <v>52.99</v>
      </c>
      <c r="M133" s="12">
        <v>4.5132422935180418</v>
      </c>
      <c r="N133" s="1">
        <v>375</v>
      </c>
      <c r="O133" s="1">
        <v>250</v>
      </c>
      <c r="P133" s="15">
        <v>1.5</v>
      </c>
      <c r="Q133" s="2">
        <v>67</v>
      </c>
      <c r="R133" s="9">
        <v>241</v>
      </c>
      <c r="S133" s="1">
        <v>300</v>
      </c>
      <c r="T133" s="9">
        <v>300</v>
      </c>
      <c r="U133" s="1">
        <v>300</v>
      </c>
      <c r="V133" s="15">
        <v>1</v>
      </c>
      <c r="W133" s="10">
        <v>1.2</v>
      </c>
      <c r="X133" s="11">
        <v>300</v>
      </c>
      <c r="Y133" s="7">
        <v>90000</v>
      </c>
      <c r="Z133" s="21">
        <v>0.1</v>
      </c>
      <c r="AA133" s="1">
        <v>0</v>
      </c>
      <c r="AB133" s="10">
        <v>0</v>
      </c>
      <c r="AC133" s="9">
        <v>1000000000000</v>
      </c>
      <c r="AD133" s="14">
        <v>0</v>
      </c>
      <c r="AE133" s="22">
        <v>0</v>
      </c>
      <c r="AF133" s="10">
        <v>241</v>
      </c>
      <c r="AG133" s="15">
        <f>IF(C133="Exterior",$AT$1,$AU$1)</f>
        <v>0.9</v>
      </c>
      <c r="AH133" s="15">
        <f t="shared" si="10"/>
        <v>0.25</v>
      </c>
      <c r="AI133" s="15">
        <f t="shared" si="11"/>
        <v>0.75</v>
      </c>
      <c r="AJ133" s="15">
        <f t="shared" si="12"/>
        <v>1.5</v>
      </c>
      <c r="AK133" s="25">
        <v>7.1257777777777775</v>
      </c>
      <c r="AL133" s="32"/>
      <c r="AM133" s="24">
        <f>+AG133*(1+0.3*Z133)*M133</f>
        <v>4.183775606091225</v>
      </c>
      <c r="AN133" s="24">
        <f>+G133*M133/P133</f>
        <v>3.6105938348144337</v>
      </c>
      <c r="AO133" s="24">
        <f>+AG133*AD133*AE133</f>
        <v>0</v>
      </c>
      <c r="AP133" s="3">
        <f>AG133*$AT$2*(1+0.3*Z133)*M133+$AU$2*G133*M133/P133+AG133*$AV$2*AD133*AE133</f>
        <v>6.1610270548814805</v>
      </c>
      <c r="AQ133" s="28">
        <f t="shared" si="13"/>
        <v>0.13538883094347087</v>
      </c>
      <c r="AY133" s="1" t="s">
        <v>221</v>
      </c>
      <c r="AZ133" s="1">
        <f>+AG133*(1.366*M133+50.593*E133+0.005*F133+0.018*O133-0.011*U133-0.024*N133+0.022*S133+3.88*Z133+0.001*AD133)</f>
        <v>5.9984540756510807</v>
      </c>
      <c r="BA133" s="28">
        <f t="shared" si="14"/>
        <v>0.15820360068515363</v>
      </c>
    </row>
    <row r="134" spans="1:53" x14ac:dyDescent="0.2">
      <c r="C134" s="18"/>
    </row>
    <row r="136" spans="1:53" x14ac:dyDescent="0.2">
      <c r="W136" s="17"/>
      <c r="X136" s="17"/>
      <c r="Y136" s="17"/>
      <c r="Z136" s="18"/>
    </row>
    <row r="137" spans="1:53" x14ac:dyDescent="0.2">
      <c r="W137" s="17"/>
      <c r="X137" s="17"/>
      <c r="Y137" s="17"/>
      <c r="Z137" s="18"/>
    </row>
    <row r="138" spans="1:53" x14ac:dyDescent="0.2">
      <c r="W138" s="17"/>
      <c r="X138" s="17"/>
      <c r="Y138" s="17"/>
      <c r="Z138" s="18"/>
    </row>
    <row r="139" spans="1:53" x14ac:dyDescent="0.2">
      <c r="W139" s="17"/>
      <c r="X139" s="17"/>
      <c r="Y139" s="17"/>
      <c r="Z139" s="18"/>
    </row>
    <row r="140" spans="1:53" x14ac:dyDescent="0.2">
      <c r="W140" s="17"/>
      <c r="X140" s="17"/>
      <c r="Y140" s="17"/>
      <c r="Z140" s="18"/>
    </row>
    <row r="141" spans="1:53" x14ac:dyDescent="0.2">
      <c r="W141" s="17"/>
      <c r="X141" s="17"/>
      <c r="Y141" s="17"/>
      <c r="Z141" s="18"/>
    </row>
    <row r="142" spans="1:53" x14ac:dyDescent="0.2">
      <c r="W142" s="17"/>
      <c r="X142" s="17"/>
      <c r="Y142" s="17"/>
      <c r="Z142" s="18"/>
    </row>
    <row r="143" spans="1:53" x14ac:dyDescent="0.2">
      <c r="W143" s="17"/>
      <c r="X143" s="17"/>
      <c r="Y143" s="17"/>
      <c r="Z143" s="18"/>
    </row>
    <row r="144" spans="1:53" x14ac:dyDescent="0.2">
      <c r="W144" s="17"/>
      <c r="X144" s="17"/>
      <c r="Y144" s="17"/>
      <c r="Z144" s="18"/>
    </row>
    <row r="145" spans="23:26" x14ac:dyDescent="0.2">
      <c r="W145" s="17"/>
      <c r="X145" s="17"/>
      <c r="Y145" s="17"/>
      <c r="Z145" s="18"/>
    </row>
    <row r="146" spans="23:26" x14ac:dyDescent="0.2">
      <c r="W146" s="17"/>
      <c r="X146" s="17"/>
      <c r="Y146" s="17"/>
      <c r="Z146" s="18"/>
    </row>
    <row r="147" spans="23:26" x14ac:dyDescent="0.2">
      <c r="W147" s="17"/>
      <c r="X147" s="17"/>
      <c r="Y147" s="17"/>
      <c r="Z147" s="18"/>
    </row>
    <row r="148" spans="23:26" x14ac:dyDescent="0.2">
      <c r="W148" s="17"/>
      <c r="X148" s="17"/>
      <c r="Y148" s="17"/>
      <c r="Z148" s="18"/>
    </row>
    <row r="149" spans="23:26" x14ac:dyDescent="0.2">
      <c r="W149" s="17"/>
      <c r="X149" s="17"/>
      <c r="Y149" s="17"/>
      <c r="Z149" s="18"/>
    </row>
    <row r="150" spans="23:26" x14ac:dyDescent="0.2">
      <c r="W150" s="17"/>
      <c r="X150" s="17"/>
      <c r="Y150" s="17"/>
      <c r="Z150" s="18"/>
    </row>
    <row r="151" spans="23:26" x14ac:dyDescent="0.2">
      <c r="W151" s="17"/>
      <c r="X151" s="17"/>
      <c r="Y151" s="17"/>
      <c r="Z151" s="18"/>
    </row>
    <row r="152" spans="23:26" x14ac:dyDescent="0.2">
      <c r="W152" s="17"/>
      <c r="X152" s="17"/>
      <c r="Y152" s="17"/>
      <c r="Z152" s="18"/>
    </row>
    <row r="153" spans="23:26" x14ac:dyDescent="0.2">
      <c r="W153" s="17"/>
      <c r="X153" s="17"/>
      <c r="Y153" s="17"/>
      <c r="Z153" s="18"/>
    </row>
    <row r="154" spans="23:26" x14ac:dyDescent="0.2">
      <c r="W154" s="17"/>
      <c r="X154" s="17"/>
      <c r="Y154" s="17"/>
      <c r="Z154" s="18"/>
    </row>
    <row r="155" spans="23:26" x14ac:dyDescent="0.2">
      <c r="W155" s="17"/>
      <c r="X155" s="17"/>
      <c r="Y155" s="17"/>
      <c r="Z155" s="18"/>
    </row>
    <row r="156" spans="23:26" x14ac:dyDescent="0.2">
      <c r="W156" s="17"/>
      <c r="X156" s="17"/>
      <c r="Y156" s="17"/>
      <c r="Z156" s="18"/>
    </row>
    <row r="157" spans="23:26" x14ac:dyDescent="0.2">
      <c r="W157" s="17"/>
      <c r="X157" s="17"/>
      <c r="Y157" s="17"/>
      <c r="Z157" s="18"/>
    </row>
    <row r="158" spans="23:26" x14ac:dyDescent="0.2">
      <c r="W158" s="17"/>
      <c r="X158" s="17"/>
      <c r="Y158" s="17"/>
      <c r="Z158" s="18"/>
    </row>
    <row r="159" spans="23:26" x14ac:dyDescent="0.2">
      <c r="W159" s="17"/>
      <c r="X159" s="17"/>
      <c r="Y159" s="17"/>
      <c r="Z159" s="18"/>
    </row>
    <row r="160" spans="23:26" x14ac:dyDescent="0.2">
      <c r="W160" s="17"/>
      <c r="X160" s="17"/>
      <c r="Y160" s="17"/>
      <c r="Z160" s="18"/>
    </row>
    <row r="161" spans="23:26" x14ac:dyDescent="0.2">
      <c r="W161" s="17"/>
      <c r="X161" s="17"/>
      <c r="Y161" s="17"/>
      <c r="Z161" s="18"/>
    </row>
    <row r="162" spans="23:26" x14ac:dyDescent="0.2">
      <c r="W162" s="17"/>
      <c r="X162" s="17"/>
      <c r="Y162" s="17"/>
      <c r="Z162" s="18"/>
    </row>
    <row r="163" spans="23:26" x14ac:dyDescent="0.2">
      <c r="W163" s="17"/>
      <c r="X163" s="17"/>
      <c r="Y163" s="17"/>
      <c r="Z163" s="18"/>
    </row>
    <row r="164" spans="23:26" x14ac:dyDescent="0.2">
      <c r="W164" s="17"/>
      <c r="X164" s="17"/>
      <c r="Y164" s="17"/>
      <c r="Z164" s="18"/>
    </row>
    <row r="165" spans="23:26" x14ac:dyDescent="0.2">
      <c r="W165" s="17"/>
      <c r="X165" s="17"/>
      <c r="Y165" s="17"/>
      <c r="Z165" s="18"/>
    </row>
    <row r="166" spans="23:26" x14ac:dyDescent="0.2">
      <c r="W166" s="17"/>
      <c r="X166" s="17"/>
      <c r="Y166" s="17"/>
      <c r="Z166" s="18"/>
    </row>
    <row r="167" spans="23:26" x14ac:dyDescent="0.2">
      <c r="W167" s="17"/>
      <c r="X167" s="17"/>
      <c r="Y167" s="17"/>
      <c r="Z167" s="18"/>
    </row>
    <row r="168" spans="23:26" x14ac:dyDescent="0.2">
      <c r="W168" s="17"/>
      <c r="X168" s="17"/>
      <c r="Y168" s="17"/>
      <c r="Z168" s="18"/>
    </row>
    <row r="169" spans="23:26" x14ac:dyDescent="0.2">
      <c r="W169" s="17"/>
      <c r="X169" s="17"/>
      <c r="Y169" s="17"/>
      <c r="Z169" s="18"/>
    </row>
    <row r="170" spans="23:26" x14ac:dyDescent="0.2">
      <c r="W170" s="17"/>
      <c r="X170" s="17"/>
      <c r="Y170" s="17"/>
      <c r="Z170" s="18"/>
    </row>
    <row r="171" spans="23:26" x14ac:dyDescent="0.2">
      <c r="W171" s="17"/>
      <c r="X171" s="17"/>
      <c r="Y171" s="17"/>
      <c r="Z171" s="18"/>
    </row>
    <row r="172" spans="23:26" x14ac:dyDescent="0.2">
      <c r="W172" s="17"/>
      <c r="X172" s="17"/>
      <c r="Y172" s="17"/>
      <c r="Z172" s="18"/>
    </row>
    <row r="173" spans="23:26" x14ac:dyDescent="0.2">
      <c r="W173" s="17"/>
      <c r="X173" s="17"/>
      <c r="Y173" s="17"/>
      <c r="Z173" s="18"/>
    </row>
    <row r="174" spans="23:26" x14ac:dyDescent="0.2">
      <c r="W174" s="17"/>
      <c r="X174" s="17"/>
      <c r="Y174" s="17"/>
      <c r="Z174" s="18"/>
    </row>
    <row r="175" spans="23:26" x14ac:dyDescent="0.2">
      <c r="W175" s="17"/>
      <c r="X175" s="17"/>
      <c r="Y175" s="17"/>
      <c r="Z175" s="18"/>
    </row>
    <row r="176" spans="23:26" x14ac:dyDescent="0.2">
      <c r="W176" s="17"/>
      <c r="X176" s="17"/>
      <c r="Y176" s="17"/>
      <c r="Z176" s="18"/>
    </row>
    <row r="177" spans="23:26" x14ac:dyDescent="0.2">
      <c r="W177" s="17"/>
      <c r="X177" s="17"/>
      <c r="Y177" s="17"/>
      <c r="Z177" s="18"/>
    </row>
    <row r="178" spans="23:26" x14ac:dyDescent="0.2">
      <c r="W178" s="17"/>
      <c r="X178" s="17"/>
      <c r="Y178" s="17"/>
      <c r="Z178" s="18"/>
    </row>
    <row r="179" spans="23:26" x14ac:dyDescent="0.2">
      <c r="W179" s="17"/>
      <c r="X179" s="17"/>
      <c r="Y179" s="17"/>
      <c r="Z179" s="18"/>
    </row>
    <row r="180" spans="23:26" x14ac:dyDescent="0.2">
      <c r="W180" s="17"/>
      <c r="X180" s="17"/>
      <c r="Y180" s="17"/>
      <c r="Z180" s="18"/>
    </row>
    <row r="181" spans="23:26" x14ac:dyDescent="0.2">
      <c r="W181" s="17"/>
      <c r="X181" s="17"/>
      <c r="Y181" s="17"/>
      <c r="Z181" s="18"/>
    </row>
    <row r="182" spans="23:26" x14ac:dyDescent="0.2">
      <c r="W182" s="17"/>
      <c r="X182" s="17"/>
      <c r="Y182" s="17"/>
      <c r="Z182" s="18"/>
    </row>
    <row r="183" spans="23:26" x14ac:dyDescent="0.2">
      <c r="W183" s="17"/>
      <c r="X183" s="17"/>
      <c r="Y183" s="17"/>
      <c r="Z183" s="18"/>
    </row>
    <row r="184" spans="23:26" x14ac:dyDescent="0.2">
      <c r="W184" s="17"/>
      <c r="X184" s="17"/>
      <c r="Y184" s="17"/>
      <c r="Z184" s="18"/>
    </row>
    <row r="185" spans="23:26" x14ac:dyDescent="0.2">
      <c r="W185" s="17"/>
      <c r="X185" s="17"/>
      <c r="Y185" s="17"/>
      <c r="Z185" s="18"/>
    </row>
    <row r="186" spans="23:26" x14ac:dyDescent="0.2">
      <c r="W186" s="17"/>
      <c r="X186" s="17"/>
      <c r="Y186" s="17"/>
      <c r="Z186" s="18"/>
    </row>
    <row r="187" spans="23:26" x14ac:dyDescent="0.2">
      <c r="W187" s="17"/>
      <c r="X187" s="17"/>
      <c r="Y187" s="17"/>
      <c r="Z187" s="18"/>
    </row>
    <row r="188" spans="23:26" x14ac:dyDescent="0.2">
      <c r="W188" s="17"/>
      <c r="X188" s="17"/>
      <c r="Y188" s="17"/>
      <c r="Z188" s="18"/>
    </row>
    <row r="189" spans="23:26" x14ac:dyDescent="0.2">
      <c r="W189" s="17"/>
      <c r="X189" s="17"/>
      <c r="Y189" s="17"/>
      <c r="Z189" s="18"/>
    </row>
    <row r="190" spans="23:26" x14ac:dyDescent="0.2">
      <c r="W190" s="17"/>
      <c r="X190" s="17"/>
      <c r="Y190" s="17"/>
      <c r="Z190" s="18"/>
    </row>
    <row r="191" spans="23:26" x14ac:dyDescent="0.2">
      <c r="W191" s="17"/>
      <c r="X191" s="17"/>
      <c r="Y191" s="17"/>
      <c r="Z191" s="18"/>
    </row>
    <row r="192" spans="23:26" x14ac:dyDescent="0.2">
      <c r="W192" s="17"/>
      <c r="X192" s="17"/>
      <c r="Y192" s="17"/>
      <c r="Z192" s="18"/>
    </row>
    <row r="193" spans="23:26" x14ac:dyDescent="0.2">
      <c r="W193" s="17"/>
      <c r="X193" s="17"/>
      <c r="Y193" s="17"/>
      <c r="Z193" s="18"/>
    </row>
    <row r="194" spans="23:26" x14ac:dyDescent="0.2">
      <c r="W194" s="17"/>
      <c r="X194" s="17"/>
      <c r="Y194" s="17"/>
      <c r="Z194" s="18"/>
    </row>
    <row r="195" spans="23:26" x14ac:dyDescent="0.2">
      <c r="W195" s="17"/>
      <c r="X195" s="17"/>
      <c r="Y195" s="17"/>
      <c r="Z195" s="18"/>
    </row>
    <row r="196" spans="23:26" x14ac:dyDescent="0.2">
      <c r="W196" s="17"/>
      <c r="X196" s="17"/>
      <c r="Y196" s="17"/>
      <c r="Z196" s="18"/>
    </row>
    <row r="197" spans="23:26" x14ac:dyDescent="0.2">
      <c r="W197" s="17"/>
      <c r="X197" s="17"/>
      <c r="Y197" s="17"/>
      <c r="Z197" s="18"/>
    </row>
    <row r="198" spans="23:26" x14ac:dyDescent="0.2">
      <c r="W198" s="17"/>
      <c r="X198" s="17"/>
      <c r="Y198" s="17"/>
      <c r="Z198" s="18"/>
    </row>
    <row r="199" spans="23:26" x14ac:dyDescent="0.2">
      <c r="W199" s="17"/>
      <c r="X199" s="17"/>
      <c r="Y199" s="17"/>
      <c r="Z199" s="18"/>
    </row>
    <row r="200" spans="23:26" x14ac:dyDescent="0.2">
      <c r="W200" s="17"/>
      <c r="X200" s="17"/>
      <c r="Y200" s="17"/>
      <c r="Z200" s="18"/>
    </row>
    <row r="201" spans="23:26" x14ac:dyDescent="0.2">
      <c r="W201" s="17"/>
      <c r="X201" s="17"/>
      <c r="Y201" s="17"/>
      <c r="Z201" s="18"/>
    </row>
    <row r="202" spans="23:26" x14ac:dyDescent="0.2">
      <c r="W202" s="17"/>
      <c r="X202" s="17"/>
      <c r="Y202" s="17"/>
      <c r="Z202" s="18"/>
    </row>
    <row r="236" spans="23:26" x14ac:dyDescent="0.2">
      <c r="W236" s="17"/>
      <c r="X236" s="17"/>
      <c r="Y236" s="17"/>
      <c r="Z236" s="18"/>
    </row>
    <row r="237" spans="23:26" x14ac:dyDescent="0.2">
      <c r="W237" s="17"/>
      <c r="X237" s="17"/>
      <c r="Y237" s="17"/>
      <c r="Z237" s="18"/>
    </row>
    <row r="238" spans="23:26" x14ac:dyDescent="0.2">
      <c r="W238" s="17"/>
      <c r="X238" s="17"/>
      <c r="Y238" s="17"/>
      <c r="Z238" s="18"/>
    </row>
    <row r="241" spans="23:26" x14ac:dyDescent="0.2">
      <c r="W241" s="17"/>
      <c r="X241" s="17"/>
      <c r="Y241" s="17"/>
      <c r="Z241" s="18"/>
    </row>
    <row r="242" spans="23:26" x14ac:dyDescent="0.2">
      <c r="W242" s="17"/>
      <c r="X242" s="17"/>
      <c r="Y242" s="17"/>
      <c r="Z242" s="18"/>
    </row>
    <row r="243" spans="23:26" x14ac:dyDescent="0.2">
      <c r="W243" s="17"/>
      <c r="X243" s="17"/>
      <c r="Y243" s="17"/>
      <c r="Z243" s="18"/>
    </row>
    <row r="244" spans="23:26" x14ac:dyDescent="0.2">
      <c r="W244" s="17"/>
      <c r="X244" s="17"/>
      <c r="Y244" s="17"/>
      <c r="Z244" s="18"/>
    </row>
    <row r="245" spans="23:26" x14ac:dyDescent="0.2">
      <c r="W245" s="17"/>
      <c r="X245" s="17"/>
      <c r="Y245" s="17"/>
      <c r="Z245" s="18"/>
    </row>
    <row r="246" spans="23:26" x14ac:dyDescent="0.2">
      <c r="W246" s="17"/>
      <c r="X246" s="17"/>
      <c r="Y246" s="17"/>
      <c r="Z246" s="18"/>
    </row>
    <row r="247" spans="23:26" x14ac:dyDescent="0.2">
      <c r="W247" s="17"/>
      <c r="X247" s="17"/>
      <c r="Y247" s="17"/>
      <c r="Z247" s="18"/>
    </row>
    <row r="248" spans="23:26" x14ac:dyDescent="0.2">
      <c r="W248" s="17"/>
      <c r="X248" s="17"/>
      <c r="Y248" s="17"/>
      <c r="Z248" s="18"/>
    </row>
    <row r="249" spans="23:26" x14ac:dyDescent="0.2">
      <c r="W249" s="17"/>
      <c r="X249" s="17"/>
      <c r="Y249" s="17"/>
      <c r="Z249" s="18"/>
    </row>
    <row r="250" spans="23:26" x14ac:dyDescent="0.2">
      <c r="W250" s="17"/>
      <c r="X250" s="17"/>
      <c r="Y250" s="17"/>
      <c r="Z250" s="18"/>
    </row>
    <row r="251" spans="23:26" x14ac:dyDescent="0.2">
      <c r="W251" s="17"/>
      <c r="X251" s="17"/>
      <c r="Y251" s="17"/>
      <c r="Z251" s="18"/>
    </row>
    <row r="252" spans="23:26" x14ac:dyDescent="0.2">
      <c r="W252" s="17"/>
      <c r="X252" s="17"/>
      <c r="Y252" s="17"/>
      <c r="Z252" s="18"/>
    </row>
    <row r="253" spans="23:26" x14ac:dyDescent="0.2">
      <c r="W253" s="17"/>
      <c r="X253" s="17"/>
      <c r="Y253" s="17"/>
    </row>
    <row r="254" spans="23:26" x14ac:dyDescent="0.2">
      <c r="W254" s="17"/>
      <c r="X254" s="17"/>
      <c r="Y254" s="17"/>
    </row>
    <row r="255" spans="23:26" x14ac:dyDescent="0.2">
      <c r="W255" s="17"/>
      <c r="X255" s="17"/>
      <c r="Y255" s="17"/>
    </row>
    <row r="256" spans="23:26" x14ac:dyDescent="0.2">
      <c r="W256" s="17"/>
      <c r="X256" s="17"/>
      <c r="Y256" s="17"/>
    </row>
    <row r="257" spans="23:25" x14ac:dyDescent="0.2">
      <c r="W257" s="17"/>
      <c r="X257" s="17"/>
      <c r="Y257" s="17"/>
    </row>
    <row r="258" spans="23:25" x14ac:dyDescent="0.2">
      <c r="W258" s="17"/>
      <c r="X258" s="17"/>
      <c r="Y258" s="17"/>
    </row>
    <row r="259" spans="23:25" x14ac:dyDescent="0.2">
      <c r="W259" s="17"/>
      <c r="X259" s="17"/>
      <c r="Y259" s="17"/>
    </row>
    <row r="260" spans="23:25" x14ac:dyDescent="0.2">
      <c r="W260" s="17"/>
      <c r="X260" s="17"/>
      <c r="Y260" s="17"/>
    </row>
    <row r="261" spans="23:25" x14ac:dyDescent="0.2">
      <c r="W261" s="17"/>
      <c r="X261" s="17"/>
      <c r="Y261" s="17"/>
    </row>
    <row r="262" spans="23:25" x14ac:dyDescent="0.2">
      <c r="W262" s="17"/>
      <c r="X262" s="17"/>
      <c r="Y262" s="17"/>
    </row>
    <row r="263" spans="23:25" x14ac:dyDescent="0.2">
      <c r="W263" s="17"/>
      <c r="X263" s="17"/>
      <c r="Y263" s="17"/>
    </row>
    <row r="264" spans="23:25" x14ac:dyDescent="0.2">
      <c r="W264" s="17"/>
      <c r="X264" s="17"/>
      <c r="Y264" s="17"/>
    </row>
    <row r="265" spans="23:25" x14ac:dyDescent="0.2">
      <c r="W265" s="17"/>
      <c r="X265" s="17"/>
      <c r="Y265" s="17"/>
    </row>
    <row r="266" spans="23:25" x14ac:dyDescent="0.2">
      <c r="W266" s="17"/>
      <c r="X266" s="17"/>
      <c r="Y266" s="17"/>
    </row>
    <row r="267" spans="23:25" x14ac:dyDescent="0.2">
      <c r="W267" s="17"/>
      <c r="X267" s="17"/>
      <c r="Y267" s="17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Kantekin</dc:creator>
  <cp:lastModifiedBy>Hoang, Nhan</cp:lastModifiedBy>
  <dcterms:created xsi:type="dcterms:W3CDTF">2015-06-05T18:17:20Z</dcterms:created>
  <dcterms:modified xsi:type="dcterms:W3CDTF">2024-12-15T06:52:10Z</dcterms:modified>
</cp:coreProperties>
</file>