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P4\Excel files or data\Final Excel files\"/>
    </mc:Choice>
  </mc:AlternateContent>
  <xr:revisionPtr revIDLastSave="0" documentId="13_ncr:1_{E16CD7AD-D733-4CAF-A579-17F1A0F80BF3}" xr6:coauthVersionLast="44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" sheetId="1" r:id="rId1"/>
    <sheet name="Normalized fra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5" i="2" l="1"/>
  <c r="I112" i="1"/>
  <c r="H117" i="2" l="1"/>
  <c r="H116" i="2"/>
  <c r="I114" i="1"/>
  <c r="I113" i="1" l="1"/>
  <c r="C115" i="2" l="1"/>
  <c r="E115" i="2"/>
  <c r="F115" i="2"/>
  <c r="B115" i="2"/>
  <c r="D115" i="2"/>
  <c r="D119" i="2" s="1"/>
  <c r="G115" i="2"/>
  <c r="B116" i="2"/>
  <c r="B117" i="2"/>
  <c r="C117" i="2"/>
  <c r="D117" i="2"/>
  <c r="G116" i="2"/>
  <c r="E116" i="2"/>
  <c r="F117" i="2"/>
  <c r="F116" i="2"/>
  <c r="E117" i="2"/>
  <c r="G117" i="2"/>
  <c r="D116" i="2"/>
  <c r="C116" i="2"/>
  <c r="H106" i="2"/>
  <c r="I108" i="1"/>
  <c r="B119" i="2" l="1"/>
  <c r="F119" i="2"/>
  <c r="E119" i="2"/>
  <c r="C119" i="2"/>
  <c r="B106" i="2"/>
  <c r="C106" i="2"/>
  <c r="D106" i="2"/>
  <c r="E106" i="2"/>
  <c r="F106" i="2"/>
  <c r="G106" i="2"/>
  <c r="I85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3" i="2"/>
  <c r="I6" i="1"/>
  <c r="I7" i="1"/>
  <c r="I8" i="1"/>
  <c r="I13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9" i="1"/>
  <c r="I70" i="1"/>
  <c r="I71" i="1"/>
  <c r="I79" i="1"/>
  <c r="I80" i="1"/>
  <c r="I81" i="1"/>
  <c r="I83" i="1"/>
  <c r="I84" i="1"/>
  <c r="C83" i="2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6" i="1"/>
  <c r="I107" i="1"/>
  <c r="I5" i="1"/>
  <c r="G3" i="2" l="1"/>
  <c r="F3" i="2"/>
  <c r="C3" i="2"/>
  <c r="D3" i="2"/>
  <c r="E3" i="2"/>
  <c r="B3" i="2"/>
  <c r="C105" i="2"/>
  <c r="G105" i="2"/>
  <c r="F105" i="2"/>
  <c r="E105" i="2"/>
  <c r="B105" i="2"/>
  <c r="B104" i="2"/>
  <c r="G104" i="2"/>
  <c r="F104" i="2"/>
  <c r="E104" i="2"/>
  <c r="B101" i="2"/>
  <c r="G101" i="2"/>
  <c r="F101" i="2"/>
  <c r="E101" i="2"/>
  <c r="D100" i="2"/>
  <c r="G100" i="2"/>
  <c r="F100" i="2"/>
  <c r="E100" i="2"/>
  <c r="C100" i="2"/>
  <c r="B99" i="2"/>
  <c r="G99" i="2"/>
  <c r="F99" i="2"/>
  <c r="E99" i="2"/>
  <c r="G98" i="2"/>
  <c r="F98" i="2"/>
  <c r="E98" i="2"/>
  <c r="C97" i="2"/>
  <c r="G97" i="2"/>
  <c r="F97" i="2"/>
  <c r="E97" i="2"/>
  <c r="B97" i="2"/>
  <c r="B96" i="2"/>
  <c r="G96" i="2"/>
  <c r="F96" i="2"/>
  <c r="E96" i="2"/>
  <c r="G95" i="2"/>
  <c r="F95" i="2"/>
  <c r="E95" i="2"/>
  <c r="D95" i="2"/>
  <c r="B94" i="2"/>
  <c r="G94" i="2"/>
  <c r="F94" i="2"/>
  <c r="E94" i="2"/>
  <c r="B93" i="2"/>
  <c r="G93" i="2"/>
  <c r="F93" i="2"/>
  <c r="E93" i="2"/>
  <c r="D92" i="2"/>
  <c r="G92" i="2"/>
  <c r="F92" i="2"/>
  <c r="E92" i="2"/>
  <c r="C92" i="2"/>
  <c r="B91" i="2"/>
  <c r="G91" i="2"/>
  <c r="F91" i="2"/>
  <c r="E91" i="2"/>
  <c r="G90" i="2"/>
  <c r="F90" i="2"/>
  <c r="E90" i="2"/>
  <c r="C89" i="2"/>
  <c r="G89" i="2"/>
  <c r="F89" i="2"/>
  <c r="E89" i="2"/>
  <c r="B89" i="2"/>
  <c r="B88" i="2"/>
  <c r="G88" i="2"/>
  <c r="F88" i="2"/>
  <c r="E88" i="2"/>
  <c r="G87" i="2"/>
  <c r="F87" i="2"/>
  <c r="E87" i="2"/>
  <c r="D87" i="2"/>
  <c r="B86" i="2"/>
  <c r="G86" i="2"/>
  <c r="F86" i="2"/>
  <c r="E86" i="2"/>
  <c r="B85" i="2"/>
  <c r="G85" i="2"/>
  <c r="F85" i="2"/>
  <c r="E85" i="2"/>
  <c r="D84" i="2"/>
  <c r="G84" i="2"/>
  <c r="F84" i="2"/>
  <c r="E84" i="2"/>
  <c r="C84" i="2"/>
  <c r="B82" i="2"/>
  <c r="G82" i="2"/>
  <c r="F82" i="2"/>
  <c r="E82" i="2"/>
  <c r="G81" i="2"/>
  <c r="F81" i="2"/>
  <c r="E81" i="2"/>
  <c r="B79" i="2"/>
  <c r="G79" i="2"/>
  <c r="F79" i="2"/>
  <c r="E79" i="2"/>
  <c r="G78" i="2"/>
  <c r="F78" i="2"/>
  <c r="E78" i="2"/>
  <c r="D78" i="2"/>
  <c r="B77" i="2"/>
  <c r="G77" i="2"/>
  <c r="F77" i="2"/>
  <c r="E77" i="2"/>
  <c r="B69" i="2"/>
  <c r="G69" i="2"/>
  <c r="F69" i="2"/>
  <c r="E69" i="2"/>
  <c r="B68" i="2"/>
  <c r="G68" i="2"/>
  <c r="F68" i="2"/>
  <c r="E68" i="2"/>
  <c r="D67" i="2"/>
  <c r="G67" i="2"/>
  <c r="F67" i="2"/>
  <c r="C64" i="2"/>
  <c r="G64" i="2"/>
  <c r="F64" i="2"/>
  <c r="B63" i="2"/>
  <c r="G63" i="2"/>
  <c r="F63" i="2"/>
  <c r="G62" i="2"/>
  <c r="F62" i="2"/>
  <c r="B61" i="2"/>
  <c r="G61" i="2"/>
  <c r="F61" i="2"/>
  <c r="E61" i="2"/>
  <c r="B60" i="2"/>
  <c r="G60" i="2"/>
  <c r="F60" i="2"/>
  <c r="E60" i="2"/>
  <c r="D59" i="2"/>
  <c r="G59" i="2"/>
  <c r="F59" i="2"/>
  <c r="B58" i="2"/>
  <c r="G58" i="2"/>
  <c r="F58" i="2"/>
  <c r="G57" i="2"/>
  <c r="F57" i="2"/>
  <c r="E57" i="2"/>
  <c r="C56" i="2"/>
  <c r="G56" i="2"/>
  <c r="F56" i="2"/>
  <c r="B55" i="2"/>
  <c r="G55" i="2"/>
  <c r="F55" i="2"/>
  <c r="G54" i="2"/>
  <c r="F54" i="2"/>
  <c r="B53" i="2"/>
  <c r="G53" i="2"/>
  <c r="F53" i="2"/>
  <c r="E53" i="2"/>
  <c r="B52" i="2"/>
  <c r="G52" i="2"/>
  <c r="F52" i="2"/>
  <c r="D51" i="2"/>
  <c r="G51" i="2"/>
  <c r="F51" i="2"/>
  <c r="B50" i="2"/>
  <c r="G50" i="2"/>
  <c r="F50" i="2"/>
  <c r="G49" i="2"/>
  <c r="F49" i="2"/>
  <c r="E49" i="2"/>
  <c r="C48" i="2"/>
  <c r="G48" i="2"/>
  <c r="F48" i="2"/>
  <c r="B47" i="2"/>
  <c r="G47" i="2"/>
  <c r="F47" i="2"/>
  <c r="G46" i="2"/>
  <c r="F46" i="2"/>
  <c r="B45" i="2"/>
  <c r="G45" i="2"/>
  <c r="F45" i="2"/>
  <c r="E45" i="2"/>
  <c r="B44" i="2"/>
  <c r="G44" i="2"/>
  <c r="F44" i="2"/>
  <c r="D43" i="2"/>
  <c r="G43" i="2"/>
  <c r="F43" i="2"/>
  <c r="B42" i="2"/>
  <c r="G42" i="2"/>
  <c r="F42" i="2"/>
  <c r="C40" i="2"/>
  <c r="G40" i="2"/>
  <c r="F40" i="2"/>
  <c r="B39" i="2"/>
  <c r="G39" i="2"/>
  <c r="F39" i="2"/>
  <c r="G38" i="2"/>
  <c r="F38" i="2"/>
  <c r="B37" i="2"/>
  <c r="G37" i="2"/>
  <c r="F37" i="2"/>
  <c r="E37" i="2"/>
  <c r="B36" i="2"/>
  <c r="G36" i="2"/>
  <c r="F36" i="2"/>
  <c r="D35" i="2"/>
  <c r="G35" i="2"/>
  <c r="F35" i="2"/>
  <c r="B34" i="2"/>
  <c r="G34" i="2"/>
  <c r="F34" i="2"/>
  <c r="G33" i="2"/>
  <c r="F33" i="2"/>
  <c r="E33" i="2"/>
  <c r="C32" i="2"/>
  <c r="G32" i="2"/>
  <c r="F32" i="2"/>
  <c r="B31" i="2"/>
  <c r="G31" i="2"/>
  <c r="F31" i="2"/>
  <c r="G30" i="2"/>
  <c r="F30" i="2"/>
  <c r="B29" i="2"/>
  <c r="G29" i="2"/>
  <c r="F29" i="2"/>
  <c r="E29" i="2"/>
  <c r="B28" i="2"/>
  <c r="G28" i="2"/>
  <c r="F28" i="2"/>
  <c r="D27" i="2"/>
  <c r="G27" i="2"/>
  <c r="F27" i="2"/>
  <c r="B26" i="2"/>
  <c r="G26" i="2"/>
  <c r="F26" i="2"/>
  <c r="G25" i="2"/>
  <c r="F25" i="2"/>
  <c r="E25" i="2"/>
  <c r="C24" i="2"/>
  <c r="G24" i="2"/>
  <c r="F24" i="2"/>
  <c r="B23" i="2"/>
  <c r="G23" i="2"/>
  <c r="F23" i="2"/>
  <c r="G22" i="2"/>
  <c r="F22" i="2"/>
  <c r="B21" i="2"/>
  <c r="G21" i="2"/>
  <c r="F21" i="2"/>
  <c r="E21" i="2"/>
  <c r="D11" i="2"/>
  <c r="G11" i="2"/>
  <c r="F11" i="2"/>
  <c r="G6" i="2"/>
  <c r="F6" i="2"/>
  <c r="B5" i="2"/>
  <c r="G5" i="2"/>
  <c r="F5" i="2"/>
  <c r="E5" i="2"/>
  <c r="B4" i="2"/>
  <c r="G4" i="2"/>
  <c r="F4" i="2"/>
  <c r="G83" i="2"/>
  <c r="F83" i="2"/>
  <c r="E83" i="2"/>
  <c r="B40" i="2"/>
  <c r="C67" i="2"/>
  <c r="C35" i="2"/>
  <c r="E62" i="2"/>
  <c r="E54" i="2"/>
  <c r="E46" i="2"/>
  <c r="E38" i="2"/>
  <c r="E30" i="2"/>
  <c r="E22" i="2"/>
  <c r="E6" i="2"/>
  <c r="B64" i="2"/>
  <c r="B32" i="2"/>
  <c r="E67" i="2"/>
  <c r="E59" i="2"/>
  <c r="E51" i="2"/>
  <c r="E43" i="2"/>
  <c r="E35" i="2"/>
  <c r="E27" i="2"/>
  <c r="E11" i="2"/>
  <c r="B24" i="2"/>
  <c r="C59" i="2"/>
  <c r="C27" i="2"/>
  <c r="E64" i="2"/>
  <c r="E56" i="2"/>
  <c r="E48" i="2"/>
  <c r="E40" i="2"/>
  <c r="E32" i="2"/>
  <c r="E24" i="2"/>
  <c r="C51" i="2"/>
  <c r="E58" i="2"/>
  <c r="E50" i="2"/>
  <c r="E42" i="2"/>
  <c r="E34" i="2"/>
  <c r="E26" i="2"/>
  <c r="B48" i="2"/>
  <c r="E63" i="2"/>
  <c r="E55" i="2"/>
  <c r="E47" i="2"/>
  <c r="E39" i="2"/>
  <c r="E31" i="2"/>
  <c r="E23" i="2"/>
  <c r="B56" i="2"/>
  <c r="C43" i="2"/>
  <c r="C11" i="2"/>
  <c r="E52" i="2"/>
  <c r="E44" i="2"/>
  <c r="E36" i="2"/>
  <c r="E28" i="2"/>
  <c r="E4" i="2"/>
  <c r="D38" i="2"/>
  <c r="D30" i="2"/>
  <c r="D22" i="2"/>
  <c r="D6" i="2"/>
  <c r="B67" i="2"/>
  <c r="C62" i="2"/>
  <c r="B59" i="2"/>
  <c r="D57" i="2"/>
  <c r="C54" i="2"/>
  <c r="B51" i="2"/>
  <c r="D49" i="2"/>
  <c r="C46" i="2"/>
  <c r="B43" i="2"/>
  <c r="C38" i="2"/>
  <c r="B35" i="2"/>
  <c r="D33" i="2"/>
  <c r="C30" i="2"/>
  <c r="B27" i="2"/>
  <c r="D25" i="2"/>
  <c r="C22" i="2"/>
  <c r="B11" i="2"/>
  <c r="C6" i="2"/>
  <c r="D54" i="2"/>
  <c r="B62" i="2"/>
  <c r="D60" i="2"/>
  <c r="C57" i="2"/>
  <c r="B54" i="2"/>
  <c r="D52" i="2"/>
  <c r="C49" i="2"/>
  <c r="B46" i="2"/>
  <c r="D44" i="2"/>
  <c r="B38" i="2"/>
  <c r="D36" i="2"/>
  <c r="C33" i="2"/>
  <c r="B30" i="2"/>
  <c r="D28" i="2"/>
  <c r="C25" i="2"/>
  <c r="B22" i="2"/>
  <c r="B6" i="2"/>
  <c r="D4" i="2"/>
  <c r="D63" i="2"/>
  <c r="C60" i="2"/>
  <c r="B57" i="2"/>
  <c r="D55" i="2"/>
  <c r="C52" i="2"/>
  <c r="B49" i="2"/>
  <c r="D47" i="2"/>
  <c r="C44" i="2"/>
  <c r="D39" i="2"/>
  <c r="C36" i="2"/>
  <c r="B33" i="2"/>
  <c r="D31" i="2"/>
  <c r="C28" i="2"/>
  <c r="B25" i="2"/>
  <c r="D23" i="2"/>
  <c r="C4" i="2"/>
  <c r="C63" i="2"/>
  <c r="D58" i="2"/>
  <c r="C55" i="2"/>
  <c r="D50" i="2"/>
  <c r="C47" i="2"/>
  <c r="D42" i="2"/>
  <c r="C39" i="2"/>
  <c r="D34" i="2"/>
  <c r="C31" i="2"/>
  <c r="D26" i="2"/>
  <c r="C23" i="2"/>
  <c r="D46" i="2"/>
  <c r="D61" i="2"/>
  <c r="C58" i="2"/>
  <c r="D53" i="2"/>
  <c r="C50" i="2"/>
  <c r="D45" i="2"/>
  <c r="C42" i="2"/>
  <c r="D37" i="2"/>
  <c r="C34" i="2"/>
  <c r="D29" i="2"/>
  <c r="C26" i="2"/>
  <c r="D21" i="2"/>
  <c r="D5" i="2"/>
  <c r="D64" i="2"/>
  <c r="C61" i="2"/>
  <c r="D56" i="2"/>
  <c r="C53" i="2"/>
  <c r="D48" i="2"/>
  <c r="C45" i="2"/>
  <c r="D40" i="2"/>
  <c r="C37" i="2"/>
  <c r="D32" i="2"/>
  <c r="C29" i="2"/>
  <c r="D24" i="2"/>
  <c r="C21" i="2"/>
  <c r="C5" i="2"/>
  <c r="D62" i="2"/>
  <c r="B100" i="2"/>
  <c r="D98" i="2"/>
  <c r="C95" i="2"/>
  <c r="B92" i="2"/>
  <c r="D90" i="2"/>
  <c r="C87" i="2"/>
  <c r="B84" i="2"/>
  <c r="D81" i="2"/>
  <c r="C78" i="2"/>
  <c r="D101" i="2"/>
  <c r="C98" i="2"/>
  <c r="B95" i="2"/>
  <c r="D93" i="2"/>
  <c r="C90" i="2"/>
  <c r="B87" i="2"/>
  <c r="D85" i="2"/>
  <c r="C81" i="2"/>
  <c r="B78" i="2"/>
  <c r="D68" i="2"/>
  <c r="D104" i="2"/>
  <c r="C101" i="2"/>
  <c r="B98" i="2"/>
  <c r="D96" i="2"/>
  <c r="C93" i="2"/>
  <c r="B90" i="2"/>
  <c r="D88" i="2"/>
  <c r="C85" i="2"/>
  <c r="B81" i="2"/>
  <c r="D79" i="2"/>
  <c r="C68" i="2"/>
  <c r="C104" i="2"/>
  <c r="D99" i="2"/>
  <c r="C96" i="2"/>
  <c r="D91" i="2"/>
  <c r="C88" i="2"/>
  <c r="D82" i="2"/>
  <c r="C79" i="2"/>
  <c r="C99" i="2"/>
  <c r="D94" i="2"/>
  <c r="C91" i="2"/>
  <c r="D86" i="2"/>
  <c r="C82" i="2"/>
  <c r="D77" i="2"/>
  <c r="D69" i="2"/>
  <c r="D105" i="2"/>
  <c r="D97" i="2"/>
  <c r="C94" i="2"/>
  <c r="D89" i="2"/>
  <c r="C86" i="2"/>
  <c r="C77" i="2"/>
  <c r="C69" i="2"/>
  <c r="D83" i="2"/>
  <c r="B83" i="2"/>
  <c r="C105" i="1"/>
  <c r="I105" i="1" l="1"/>
  <c r="C103" i="2"/>
  <c r="C104" i="1"/>
  <c r="I104" i="1" l="1"/>
  <c r="C102" i="2"/>
  <c r="G103" i="2"/>
  <c r="F103" i="2"/>
  <c r="E103" i="2"/>
  <c r="D103" i="2"/>
  <c r="B103" i="2"/>
  <c r="D82" i="1"/>
  <c r="C82" i="1"/>
  <c r="B82" i="1"/>
  <c r="I82" i="1" l="1"/>
  <c r="D80" i="2" s="1"/>
  <c r="B102" i="2"/>
  <c r="G102" i="2"/>
  <c r="F102" i="2"/>
  <c r="E102" i="2"/>
  <c r="D102" i="2"/>
  <c r="B77" i="1"/>
  <c r="B78" i="1"/>
  <c r="I78" i="1" s="1"/>
  <c r="B76" i="1"/>
  <c r="I76" i="1" s="1"/>
  <c r="B74" i="2" l="1"/>
  <c r="G74" i="2"/>
  <c r="F74" i="2"/>
  <c r="E74" i="2"/>
  <c r="D74" i="2"/>
  <c r="C74" i="2"/>
  <c r="B76" i="2"/>
  <c r="G76" i="2"/>
  <c r="F76" i="2"/>
  <c r="E76" i="2"/>
  <c r="D76" i="2"/>
  <c r="C76" i="2"/>
  <c r="I77" i="1"/>
  <c r="B75" i="2" s="1"/>
  <c r="C80" i="2"/>
  <c r="G80" i="2"/>
  <c r="F80" i="2"/>
  <c r="E80" i="2"/>
  <c r="B80" i="2"/>
  <c r="E75" i="1"/>
  <c r="B75" i="1"/>
  <c r="E74" i="1"/>
  <c r="E73" i="1"/>
  <c r="B72" i="1"/>
  <c r="I72" i="1" l="1"/>
  <c r="B70" i="2"/>
  <c r="I73" i="1"/>
  <c r="I74" i="1"/>
  <c r="I75" i="1"/>
  <c r="E73" i="2" s="1"/>
  <c r="D75" i="2"/>
  <c r="G75" i="2"/>
  <c r="F75" i="2"/>
  <c r="E75" i="2"/>
  <c r="C75" i="2"/>
  <c r="B68" i="1"/>
  <c r="F68" i="1"/>
  <c r="E68" i="1"/>
  <c r="B67" i="1"/>
  <c r="F67" i="1"/>
  <c r="E67" i="1"/>
  <c r="B73" i="2" l="1"/>
  <c r="I67" i="1"/>
  <c r="B65" i="2"/>
  <c r="I68" i="1"/>
  <c r="G73" i="2"/>
  <c r="F73" i="2"/>
  <c r="D73" i="2"/>
  <c r="C73" i="2"/>
  <c r="C72" i="2"/>
  <c r="G72" i="2"/>
  <c r="F72" i="2"/>
  <c r="B72" i="2"/>
  <c r="D72" i="2"/>
  <c r="E72" i="2"/>
  <c r="B71" i="2"/>
  <c r="G71" i="2"/>
  <c r="F71" i="2"/>
  <c r="D71" i="2"/>
  <c r="C71" i="2"/>
  <c r="E71" i="2"/>
  <c r="G70" i="2"/>
  <c r="F70" i="2"/>
  <c r="E70" i="2"/>
  <c r="D70" i="2"/>
  <c r="C70" i="2"/>
  <c r="C43" i="1"/>
  <c r="I43" i="1" l="1"/>
  <c r="C41" i="2"/>
  <c r="B66" i="2"/>
  <c r="G66" i="2"/>
  <c r="D66" i="2"/>
  <c r="C66" i="2"/>
  <c r="E66" i="2"/>
  <c r="F66" i="2"/>
  <c r="G65" i="2"/>
  <c r="D65" i="2"/>
  <c r="C65" i="2"/>
  <c r="E65" i="2"/>
  <c r="F65" i="2"/>
  <c r="C15" i="1"/>
  <c r="C16" i="1"/>
  <c r="C17" i="1"/>
  <c r="C18" i="1"/>
  <c r="I18" i="1" s="1"/>
  <c r="C19" i="1"/>
  <c r="C20" i="1"/>
  <c r="C21" i="1"/>
  <c r="C22" i="1"/>
  <c r="C14" i="1"/>
  <c r="I14" i="1" l="1"/>
  <c r="C12" i="2"/>
  <c r="I22" i="1"/>
  <c r="C20" i="2"/>
  <c r="I21" i="1"/>
  <c r="C19" i="2"/>
  <c r="I20" i="1"/>
  <c r="C18" i="2" s="1"/>
  <c r="I19" i="1"/>
  <c r="C17" i="2"/>
  <c r="C16" i="2"/>
  <c r="G16" i="2"/>
  <c r="F16" i="2"/>
  <c r="E16" i="2"/>
  <c r="B16" i="2"/>
  <c r="D16" i="2"/>
  <c r="I17" i="1"/>
  <c r="C15" i="2"/>
  <c r="I16" i="1"/>
  <c r="C14" i="2"/>
  <c r="I15" i="1"/>
  <c r="C13" i="2"/>
  <c r="G41" i="2"/>
  <c r="F41" i="2"/>
  <c r="E41" i="2"/>
  <c r="D41" i="2"/>
  <c r="B41" i="2"/>
  <c r="B11" i="1"/>
  <c r="B10" i="1"/>
  <c r="B9" i="1"/>
  <c r="B12" i="1"/>
  <c r="I12" i="1" s="1"/>
  <c r="B10" i="2" l="1"/>
  <c r="G10" i="2"/>
  <c r="F10" i="2"/>
  <c r="E10" i="2"/>
  <c r="D10" i="2"/>
  <c r="C10" i="2"/>
  <c r="D9" i="1"/>
  <c r="I9" i="1"/>
  <c r="I10" i="1"/>
  <c r="B8" i="2"/>
  <c r="D11" i="1"/>
  <c r="I11" i="1"/>
  <c r="B9" i="2" s="1"/>
  <c r="B13" i="2"/>
  <c r="G13" i="2"/>
  <c r="F13" i="2"/>
  <c r="E13" i="2"/>
  <c r="D13" i="2"/>
  <c r="G14" i="2"/>
  <c r="F14" i="2"/>
  <c r="E14" i="2"/>
  <c r="D14" i="2"/>
  <c r="B14" i="2"/>
  <c r="B15" i="2"/>
  <c r="G15" i="2"/>
  <c r="F15" i="2"/>
  <c r="E15" i="2"/>
  <c r="D15" i="2"/>
  <c r="G17" i="2"/>
  <c r="F17" i="2"/>
  <c r="E17" i="2"/>
  <c r="D17" i="2"/>
  <c r="B17" i="2"/>
  <c r="B18" i="2"/>
  <c r="G18" i="2"/>
  <c r="F18" i="2"/>
  <c r="E18" i="2"/>
  <c r="D18" i="2"/>
  <c r="D19" i="2"/>
  <c r="G19" i="2"/>
  <c r="F19" i="2"/>
  <c r="E19" i="2"/>
  <c r="B19" i="2"/>
  <c r="B20" i="2"/>
  <c r="G20" i="2"/>
  <c r="F20" i="2"/>
  <c r="E20" i="2"/>
  <c r="D20" i="2"/>
  <c r="B12" i="2"/>
  <c r="G12" i="2"/>
  <c r="F12" i="2"/>
  <c r="E12" i="2"/>
  <c r="D12" i="2"/>
  <c r="G9" i="2" l="1"/>
  <c r="F9" i="2"/>
  <c r="E9" i="2"/>
  <c r="C9" i="2"/>
  <c r="D9" i="2"/>
  <c r="C8" i="2"/>
  <c r="G8" i="2"/>
  <c r="F8" i="2"/>
  <c r="E8" i="2"/>
  <c r="D8" i="2"/>
  <c r="B7" i="2"/>
  <c r="G7" i="2"/>
  <c r="F7" i="2"/>
  <c r="E7" i="2"/>
  <c r="E111" i="2" s="1"/>
  <c r="C7" i="2"/>
  <c r="C111" i="2" s="1"/>
  <c r="D7" i="2"/>
  <c r="D111" i="2" s="1"/>
  <c r="G109" i="2" l="1"/>
  <c r="B111" i="2"/>
  <c r="F111" i="2"/>
  <c r="D109" i="2"/>
  <c r="C109" i="2"/>
  <c r="E109" i="2"/>
  <c r="F109" i="2"/>
  <c r="B109" i="2"/>
  <c r="H111" i="2" l="1"/>
  <c r="H109" i="2"/>
</calcChain>
</file>

<file path=xl/sharedStrings.xml><?xml version="1.0" encoding="utf-8"?>
<sst xmlns="http://schemas.openxmlformats.org/spreadsheetml/2006/main" count="347" uniqueCount="158">
  <si>
    <t>Studies which report particle shape</t>
  </si>
  <si>
    <t>Percentages</t>
  </si>
  <si>
    <t>Fragment</t>
  </si>
  <si>
    <t>Filament/fibre</t>
  </si>
  <si>
    <t>Spherules/pellets</t>
  </si>
  <si>
    <t>Film/sheet</t>
  </si>
  <si>
    <t>Foam</t>
  </si>
  <si>
    <t>Others (paint chips etc.)</t>
  </si>
  <si>
    <t>Study</t>
  </si>
  <si>
    <t>Sum of fraction per study</t>
  </si>
  <si>
    <t>Sillago sihama</t>
  </si>
  <si>
    <t>Abbasi et al., 2018</t>
  </si>
  <si>
    <t>Platycephalus indicus</t>
  </si>
  <si>
    <t>Saurida tumbil</t>
  </si>
  <si>
    <t>Cynoglossus abbreviatus</t>
  </si>
  <si>
    <t xml:space="preserve">Epinephelus coioides </t>
  </si>
  <si>
    <t>Akhbarizadeh et al., 2018</t>
  </si>
  <si>
    <t xml:space="preserve">Sphyraena jello </t>
  </si>
  <si>
    <t xml:space="preserve">Platycephalus indicus </t>
  </si>
  <si>
    <t xml:space="preserve">Alepes djedaba </t>
  </si>
  <si>
    <t>Mullus surmuletus</t>
  </si>
  <si>
    <t>Alomar et al., 2017</t>
  </si>
  <si>
    <t>Chelon auratus</t>
  </si>
  <si>
    <t>Anastasopoulou et al. 2018</t>
  </si>
  <si>
    <t>Sparus aurata</t>
  </si>
  <si>
    <t>Solea solea</t>
  </si>
  <si>
    <t>Pagellus erythrinus</t>
  </si>
  <si>
    <t>Sardina pilchardus</t>
  </si>
  <si>
    <t>Pagelllus erithrinus</t>
  </si>
  <si>
    <t>Mullus barbatus</t>
  </si>
  <si>
    <t>Adriatic Sea fish</t>
  </si>
  <si>
    <t>Avio et al., 2015</t>
  </si>
  <si>
    <t>Saudi Arabian Red Sea coast</t>
  </si>
  <si>
    <t>Baalkhuyur et al., 2018</t>
  </si>
  <si>
    <t>Herring and sprat</t>
  </si>
  <si>
    <t>Beer et al., 2018</t>
  </si>
  <si>
    <t>Scyliorhinus canicula, merluccius merluccius, mullus barbatus</t>
  </si>
  <si>
    <t>Bellas et al., 2016</t>
  </si>
  <si>
    <t>Mondego, Portugal</t>
  </si>
  <si>
    <t>Bessa et al., 2018</t>
  </si>
  <si>
    <t xml:space="preserve">Hippoglossoides platessoides </t>
  </si>
  <si>
    <t>Bour et al., 2018</t>
  </si>
  <si>
    <t>Mugil cephalus</t>
  </si>
  <si>
    <t>Cheung et al., 2018</t>
  </si>
  <si>
    <t>South Korea</t>
  </si>
  <si>
    <t>Cho et al., 2019</t>
  </si>
  <si>
    <r>
      <t xml:space="preserve">Sardina pilchardus </t>
    </r>
    <r>
      <rPr>
        <sz val="8.5"/>
        <color theme="1"/>
        <rFont val="Verdana"/>
        <family val="2"/>
      </rPr>
      <t xml:space="preserve">and </t>
    </r>
    <r>
      <rPr>
        <i/>
        <sz val="8.5"/>
        <color theme="1"/>
        <rFont val="Verdana"/>
        <family val="2"/>
      </rPr>
      <t xml:space="preserve">Engraulis encrasicolus </t>
    </r>
  </si>
  <si>
    <t>Compa et al., 2018</t>
  </si>
  <si>
    <t>Venerupis philippinarum</t>
  </si>
  <si>
    <t>Davidson et al., 2016</t>
  </si>
  <si>
    <t xml:space="preserve">Sardina pilchardus </t>
  </si>
  <si>
    <t>Digka et al., 2018</t>
  </si>
  <si>
    <t xml:space="preserve">Pagellus erythrinus </t>
  </si>
  <si>
    <t xml:space="preserve">Mullus barbatus </t>
  </si>
  <si>
    <t xml:space="preserve">Mytilus galloprovincialis </t>
  </si>
  <si>
    <t>Giani et al., 2019</t>
  </si>
  <si>
    <t>Merluccius merluccius</t>
  </si>
  <si>
    <t>Lepas spp.</t>
  </si>
  <si>
    <t>Goldstein et al., 2013</t>
  </si>
  <si>
    <t>Rock salt</t>
  </si>
  <si>
    <t>Gundogdu et al., 2018</t>
  </si>
  <si>
    <t>Sea salt</t>
  </si>
  <si>
    <t xml:space="preserve">Lake salt </t>
  </si>
  <si>
    <t>Scomber colias</t>
  </si>
  <si>
    <t>Herrera et al., 2019</t>
  </si>
  <si>
    <t>Salt</t>
  </si>
  <si>
    <t>Karami et al., 2017</t>
  </si>
  <si>
    <t>Kim et al., 2018</t>
  </si>
  <si>
    <t>Scapharca subcrenata</t>
  </si>
  <si>
    <t>Li et al., 2015</t>
  </si>
  <si>
    <t>Tegillarca granosa</t>
  </si>
  <si>
    <t>Mytilus galloprovincialis</t>
  </si>
  <si>
    <t>Patinopecten yessoensis</t>
  </si>
  <si>
    <t>Alectryonella plicatula</t>
  </si>
  <si>
    <t>Sinonovacula constricta</t>
  </si>
  <si>
    <t>Ruditapes philippinarum</t>
  </si>
  <si>
    <t>Meretrix lusoria</t>
  </si>
  <si>
    <t>Cyclina sinensis</t>
  </si>
  <si>
    <t>Gadus morhua</t>
  </si>
  <si>
    <t>Liboiron et al., 2019</t>
  </si>
  <si>
    <t>Southwest UK fish</t>
  </si>
  <si>
    <t>Lusher et al., 2013</t>
  </si>
  <si>
    <t>Molluscs from Persian Gulf</t>
  </si>
  <si>
    <t>Naji et al., 2018</t>
  </si>
  <si>
    <t>Fish from north coast Brazil</t>
  </si>
  <si>
    <t>Pegado et al., 2018</t>
  </si>
  <si>
    <t>Pellini et al., 2018</t>
  </si>
  <si>
    <t>Engraulis japonicus</t>
  </si>
  <si>
    <t>Tanaka and Takada, 2016</t>
  </si>
  <si>
    <t>Foam and granule are categorised under fragment</t>
  </si>
  <si>
    <t>Oysters (China)</t>
  </si>
  <si>
    <t>Teng et al., 2019</t>
  </si>
  <si>
    <t>Sea salt (China)</t>
  </si>
  <si>
    <t>Yang et al., 2015</t>
  </si>
  <si>
    <t>Lake salt (China)</t>
  </si>
  <si>
    <t>Rock/well salt (China)</t>
  </si>
  <si>
    <t>Fish (China)</t>
  </si>
  <si>
    <t>Zhu et al., 2019</t>
  </si>
  <si>
    <t>Oyster (China)</t>
  </si>
  <si>
    <t>Bottled water</t>
  </si>
  <si>
    <t>Mason et al., 2018</t>
  </si>
  <si>
    <t>Drinking water</t>
  </si>
  <si>
    <t>Pivokonsky et al., 2018</t>
  </si>
  <si>
    <t>Outdoor air</t>
  </si>
  <si>
    <t>Liu et al., 2019</t>
  </si>
  <si>
    <t>Abidili et al., 2019</t>
  </si>
  <si>
    <t>Ruditapes decussatus</t>
  </si>
  <si>
    <t>Hexaplex trunculus</t>
  </si>
  <si>
    <t>Bolinus brandaris</t>
  </si>
  <si>
    <t>Dicentrarchus labrax</t>
  </si>
  <si>
    <t>Barboza et al., 2019</t>
  </si>
  <si>
    <t>Trachurus trachurus</t>
  </si>
  <si>
    <t>Fish</t>
  </si>
  <si>
    <t>Calderon et al., 2019</t>
  </si>
  <si>
    <t>Chan et al., 2019</t>
  </si>
  <si>
    <t>Feng et al., 2019</t>
  </si>
  <si>
    <t>Epinephelus merra</t>
  </si>
  <si>
    <t>Garnier et al., 2019</t>
  </si>
  <si>
    <t>Rutilus rutilus</t>
  </si>
  <si>
    <t>Horton et al., 2018</t>
  </si>
  <si>
    <t>Karbalaei et al., 2019</t>
  </si>
  <si>
    <t>Sarijan et al., 2019</t>
  </si>
  <si>
    <t xml:space="preserve">Harpodon nehereus </t>
  </si>
  <si>
    <t>Shahadat Hossain et al., 2019</t>
  </si>
  <si>
    <t xml:space="preserve">Sardinella gibbosa </t>
  </si>
  <si>
    <t>Ammodytes personatus</t>
  </si>
  <si>
    <t>Sun et al., 2019</t>
  </si>
  <si>
    <t>Anchoviella commersonii</t>
  </si>
  <si>
    <t>Chelidonichthys kumu</t>
  </si>
  <si>
    <t>Cleisthenes herzensteini</t>
  </si>
  <si>
    <t>Decapterus maruadsi</t>
  </si>
  <si>
    <t>Enchelyopus elongatus</t>
  </si>
  <si>
    <t>Gadus macrocephalus</t>
  </si>
  <si>
    <t>Hexagrammos otakii</t>
  </si>
  <si>
    <t>Larimichthys polyactis</t>
  </si>
  <si>
    <t>Lophius litulon</t>
  </si>
  <si>
    <t>Pampus argenteus</t>
  </si>
  <si>
    <t>Pholis fangi</t>
  </si>
  <si>
    <t>Psenopsis anomala</t>
  </si>
  <si>
    <t>Setipinna taty</t>
  </si>
  <si>
    <t>Zheng et al., 2019</t>
  </si>
  <si>
    <t>Mytilus edulis</t>
  </si>
  <si>
    <t>Phuong et al., 2018</t>
  </si>
  <si>
    <t>Crassostrea gigas</t>
  </si>
  <si>
    <r>
      <t xml:space="preserve">Mytilus </t>
    </r>
    <r>
      <rPr>
        <sz val="11"/>
        <color theme="1"/>
        <rFont val="Calibri"/>
        <family val="2"/>
        <scheme val="minor"/>
      </rPr>
      <t>spp.</t>
    </r>
  </si>
  <si>
    <t>Reguera et al., 2019</t>
  </si>
  <si>
    <t>Nephrops norvegicus</t>
  </si>
  <si>
    <t>Hara and Nash, 2020</t>
  </si>
  <si>
    <t>Species</t>
  </si>
  <si>
    <t>Average over all studies</t>
  </si>
  <si>
    <t>Exclude "others" (for sum = 1?)</t>
  </si>
  <si>
    <t>For air data</t>
  </si>
  <si>
    <t>Air</t>
  </si>
  <si>
    <t>Vianello et al., 2019</t>
  </si>
  <si>
    <t>Liu et al., 2019b</t>
  </si>
  <si>
    <t>Liu et al., 2019a</t>
  </si>
  <si>
    <t>Average for all AIR studies</t>
  </si>
  <si>
    <t>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</si>
</sst>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.5"/>
      <color theme="1"/>
      <name val="Verdana"/>
      <family val="2"/>
    </font>
    <font>
      <sz val="8.5"/>
      <color theme="1"/>
      <name val="Verdana"/>
      <family val="2"/>
    </font>
    <font>
      <i/>
      <sz val="8.5"/>
      <color rgb="FF000000"/>
      <name val="Verdana"/>
      <family val="2"/>
    </font>
    <font>
      <sz val="8.5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"/>
  <sheetViews>
    <sheetView zoomScale="85" zoomScaleNormal="85"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20.21875" customWidth="1"/>
    <col min="3" max="3" width="21.21875" customWidth="1"/>
    <col min="4" max="6" width="17.21875" customWidth="1"/>
    <col min="7" max="7" width="22.5546875" customWidth="1"/>
    <col min="8" max="8" width="20.44140625" customWidth="1"/>
  </cols>
  <sheetData>
    <row r="1" spans="1:15" ht="21" x14ac:dyDescent="0.4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3">
      <c r="A3" s="2"/>
      <c r="B3" s="15" t="s">
        <v>1</v>
      </c>
      <c r="C3" s="15"/>
      <c r="D3" s="15"/>
      <c r="E3" s="13"/>
      <c r="F3" s="13"/>
      <c r="G3" s="13"/>
      <c r="H3" s="2"/>
    </row>
    <row r="4" spans="1:15" x14ac:dyDescent="0.3">
      <c r="A4" s="2" t="s">
        <v>157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</row>
    <row r="5" spans="1:15" x14ac:dyDescent="0.3">
      <c r="A5" s="1" t="s">
        <v>10</v>
      </c>
      <c r="B5" s="2"/>
      <c r="C5" s="3">
        <v>100</v>
      </c>
      <c r="D5" s="2"/>
      <c r="E5" s="2"/>
      <c r="F5" s="2"/>
      <c r="G5" s="2"/>
      <c r="H5" s="3" t="s">
        <v>11</v>
      </c>
      <c r="I5">
        <f>SUM(B5:G5)</f>
        <v>100</v>
      </c>
    </row>
    <row r="6" spans="1:15" x14ac:dyDescent="0.3">
      <c r="A6" s="1" t="s">
        <v>12</v>
      </c>
      <c r="B6" s="2"/>
      <c r="C6" s="3">
        <v>100</v>
      </c>
      <c r="D6" s="2"/>
      <c r="E6" s="2"/>
      <c r="F6" s="2"/>
      <c r="G6" s="2"/>
      <c r="H6" s="3" t="s">
        <v>11</v>
      </c>
      <c r="I6">
        <f t="shared" ref="I6:I69" si="0">SUM(B6:G6)</f>
        <v>100</v>
      </c>
    </row>
    <row r="7" spans="1:15" x14ac:dyDescent="0.3">
      <c r="A7" s="1" t="s">
        <v>13</v>
      </c>
      <c r="B7" s="2"/>
      <c r="C7" s="3">
        <v>100</v>
      </c>
      <c r="D7" s="2"/>
      <c r="E7" s="2"/>
      <c r="F7" s="2"/>
      <c r="G7" s="2"/>
      <c r="H7" s="3" t="s">
        <v>11</v>
      </c>
      <c r="I7">
        <f t="shared" si="0"/>
        <v>100</v>
      </c>
    </row>
    <row r="8" spans="1:15" x14ac:dyDescent="0.3">
      <c r="A8" s="1" t="s">
        <v>14</v>
      </c>
      <c r="B8" s="3">
        <v>0.01</v>
      </c>
      <c r="C8" s="3">
        <v>99.9</v>
      </c>
      <c r="D8" s="2"/>
      <c r="E8" s="2"/>
      <c r="F8" s="2"/>
      <c r="G8" s="2"/>
      <c r="H8" s="3" t="s">
        <v>11</v>
      </c>
      <c r="I8">
        <f t="shared" si="0"/>
        <v>99.910000000000011</v>
      </c>
    </row>
    <row r="9" spans="1:15" x14ac:dyDescent="0.3">
      <c r="A9" s="4" t="s">
        <v>15</v>
      </c>
      <c r="B9">
        <f>87.3-61.5</f>
        <v>25.799999999999997</v>
      </c>
      <c r="C9" s="3">
        <v>61.5</v>
      </c>
      <c r="D9">
        <f>100-C9-B9</f>
        <v>12.700000000000003</v>
      </c>
      <c r="H9" s="3" t="s">
        <v>16</v>
      </c>
      <c r="I9">
        <f t="shared" si="0"/>
        <v>100</v>
      </c>
    </row>
    <row r="10" spans="1:15" x14ac:dyDescent="0.3">
      <c r="A10" s="4" t="s">
        <v>17</v>
      </c>
      <c r="B10" s="3">
        <f>100-C10</f>
        <v>47.1</v>
      </c>
      <c r="C10" s="3">
        <v>52.9</v>
      </c>
      <c r="D10" s="3"/>
      <c r="E10" s="3"/>
      <c r="F10" s="3"/>
      <c r="G10" s="3"/>
      <c r="H10" s="3" t="s">
        <v>16</v>
      </c>
      <c r="I10">
        <f t="shared" si="0"/>
        <v>100</v>
      </c>
    </row>
    <row r="11" spans="1:15" x14ac:dyDescent="0.3">
      <c r="A11" s="4" t="s">
        <v>18</v>
      </c>
      <c r="B11" s="3">
        <f>97.6-C11</f>
        <v>44.899999999999991</v>
      </c>
      <c r="C11" s="3">
        <v>52.7</v>
      </c>
      <c r="D11" s="3">
        <f>100-C11-B11</f>
        <v>2.4000000000000057</v>
      </c>
      <c r="E11" s="3"/>
      <c r="F11" s="3"/>
      <c r="G11" s="3"/>
      <c r="H11" s="3" t="s">
        <v>16</v>
      </c>
      <c r="I11">
        <f t="shared" si="0"/>
        <v>100</v>
      </c>
    </row>
    <row r="12" spans="1:15" x14ac:dyDescent="0.3">
      <c r="A12" s="4" t="s">
        <v>19</v>
      </c>
      <c r="B12" s="3">
        <f>97-65</f>
        <v>32</v>
      </c>
      <c r="C12" s="3">
        <v>65</v>
      </c>
      <c r="D12" s="3">
        <v>3</v>
      </c>
      <c r="E12" s="3"/>
      <c r="F12" s="3"/>
      <c r="G12" s="3"/>
      <c r="H12" s="3" t="s">
        <v>16</v>
      </c>
      <c r="I12">
        <f t="shared" si="0"/>
        <v>100</v>
      </c>
    </row>
    <row r="13" spans="1:15" x14ac:dyDescent="0.3">
      <c r="A13" s="1" t="s">
        <v>20</v>
      </c>
      <c r="B13">
        <v>3</v>
      </c>
      <c r="C13">
        <v>97</v>
      </c>
      <c r="H13" t="s">
        <v>21</v>
      </c>
      <c r="I13">
        <f t="shared" si="0"/>
        <v>100</v>
      </c>
    </row>
    <row r="14" spans="1:15" x14ac:dyDescent="0.3">
      <c r="A14" s="12" t="s">
        <v>22</v>
      </c>
      <c r="B14">
        <v>1.6</v>
      </c>
      <c r="C14">
        <f>100-B14</f>
        <v>98.4</v>
      </c>
      <c r="H14" s="5" t="s">
        <v>23</v>
      </c>
      <c r="I14">
        <f t="shared" si="0"/>
        <v>100</v>
      </c>
    </row>
    <row r="15" spans="1:15" x14ac:dyDescent="0.3">
      <c r="A15" s="12" t="s">
        <v>24</v>
      </c>
      <c r="C15">
        <f t="shared" ref="C15:C22" si="1">100-B15</f>
        <v>100</v>
      </c>
      <c r="H15" s="5" t="s">
        <v>23</v>
      </c>
      <c r="I15">
        <f t="shared" si="0"/>
        <v>100</v>
      </c>
    </row>
    <row r="16" spans="1:15" x14ac:dyDescent="0.3">
      <c r="A16" s="12" t="s">
        <v>25</v>
      </c>
      <c r="B16">
        <v>5.3</v>
      </c>
      <c r="C16">
        <f t="shared" si="1"/>
        <v>94.7</v>
      </c>
      <c r="H16" s="5" t="s">
        <v>23</v>
      </c>
      <c r="I16">
        <f t="shared" si="0"/>
        <v>100</v>
      </c>
    </row>
    <row r="17" spans="1:9" x14ac:dyDescent="0.3">
      <c r="A17" s="12" t="s">
        <v>20</v>
      </c>
      <c r="B17">
        <v>16.899999999999999</v>
      </c>
      <c r="C17">
        <f t="shared" si="1"/>
        <v>83.1</v>
      </c>
      <c r="H17" s="5" t="s">
        <v>23</v>
      </c>
      <c r="I17">
        <f t="shared" si="0"/>
        <v>100</v>
      </c>
    </row>
    <row r="18" spans="1:9" x14ac:dyDescent="0.3">
      <c r="A18" s="12" t="s">
        <v>26</v>
      </c>
      <c r="B18">
        <v>23.5</v>
      </c>
      <c r="C18">
        <f t="shared" si="1"/>
        <v>76.5</v>
      </c>
      <c r="H18" s="5" t="s">
        <v>23</v>
      </c>
      <c r="I18">
        <f t="shared" si="0"/>
        <v>100</v>
      </c>
    </row>
    <row r="19" spans="1:9" x14ac:dyDescent="0.3">
      <c r="A19" s="12" t="s">
        <v>27</v>
      </c>
      <c r="B19">
        <v>32.200000000000003</v>
      </c>
      <c r="C19">
        <f t="shared" si="1"/>
        <v>67.8</v>
      </c>
      <c r="H19" s="5" t="s">
        <v>23</v>
      </c>
      <c r="I19">
        <f t="shared" si="0"/>
        <v>100</v>
      </c>
    </row>
    <row r="20" spans="1:9" x14ac:dyDescent="0.3">
      <c r="A20" s="12" t="s">
        <v>27</v>
      </c>
      <c r="B20">
        <v>79.599999999999994</v>
      </c>
      <c r="C20">
        <f t="shared" si="1"/>
        <v>20.400000000000006</v>
      </c>
      <c r="H20" s="5" t="s">
        <v>23</v>
      </c>
      <c r="I20">
        <f t="shared" si="0"/>
        <v>100</v>
      </c>
    </row>
    <row r="21" spans="1:9" x14ac:dyDescent="0.3">
      <c r="A21" s="12" t="s">
        <v>28</v>
      </c>
      <c r="B21">
        <v>72.7</v>
      </c>
      <c r="C21">
        <f t="shared" si="1"/>
        <v>27.299999999999997</v>
      </c>
      <c r="H21" s="5" t="s">
        <v>23</v>
      </c>
      <c r="I21">
        <f t="shared" si="0"/>
        <v>100</v>
      </c>
    </row>
    <row r="22" spans="1:9" x14ac:dyDescent="0.3">
      <c r="A22" s="12" t="s">
        <v>29</v>
      </c>
      <c r="B22">
        <v>82.9</v>
      </c>
      <c r="C22">
        <f t="shared" si="1"/>
        <v>17.099999999999994</v>
      </c>
      <c r="H22" s="5" t="s">
        <v>23</v>
      </c>
      <c r="I22">
        <f t="shared" si="0"/>
        <v>100</v>
      </c>
    </row>
    <row r="23" spans="1:9" x14ac:dyDescent="0.3">
      <c r="A23" s="6" t="s">
        <v>30</v>
      </c>
      <c r="B23">
        <v>57</v>
      </c>
      <c r="C23">
        <v>23</v>
      </c>
      <c r="D23">
        <v>9</v>
      </c>
      <c r="E23">
        <v>11</v>
      </c>
      <c r="H23" s="5" t="s">
        <v>31</v>
      </c>
      <c r="I23">
        <f t="shared" si="0"/>
        <v>100</v>
      </c>
    </row>
    <row r="24" spans="1:9" x14ac:dyDescent="0.3">
      <c r="A24" s="5" t="s">
        <v>32</v>
      </c>
      <c r="C24">
        <v>99</v>
      </c>
      <c r="E24">
        <v>1</v>
      </c>
      <c r="H24" s="5" t="s">
        <v>33</v>
      </c>
      <c r="I24">
        <f t="shared" si="0"/>
        <v>100</v>
      </c>
    </row>
    <row r="25" spans="1:9" x14ac:dyDescent="0.3">
      <c r="A25" s="6" t="s">
        <v>34</v>
      </c>
      <c r="B25">
        <v>7</v>
      </c>
      <c r="C25">
        <v>93</v>
      </c>
      <c r="H25" s="5" t="s">
        <v>35</v>
      </c>
      <c r="I25">
        <f t="shared" si="0"/>
        <v>100</v>
      </c>
    </row>
    <row r="26" spans="1:9" ht="32.4" x14ac:dyDescent="0.3">
      <c r="A26" s="6" t="s">
        <v>36</v>
      </c>
      <c r="B26">
        <v>1.6</v>
      </c>
      <c r="C26">
        <v>71</v>
      </c>
      <c r="D26">
        <v>24.2</v>
      </c>
      <c r="E26">
        <v>3.2</v>
      </c>
      <c r="H26" s="5" t="s">
        <v>37</v>
      </c>
      <c r="I26">
        <f t="shared" si="0"/>
        <v>100</v>
      </c>
    </row>
    <row r="27" spans="1:9" x14ac:dyDescent="0.3">
      <c r="A27" s="7" t="s">
        <v>38</v>
      </c>
      <c r="B27">
        <v>4</v>
      </c>
      <c r="C27">
        <v>96</v>
      </c>
      <c r="H27" s="5" t="s">
        <v>39</v>
      </c>
      <c r="I27">
        <f t="shared" si="0"/>
        <v>100</v>
      </c>
    </row>
    <row r="28" spans="1:9" x14ac:dyDescent="0.3">
      <c r="A28" s="4" t="s">
        <v>40</v>
      </c>
      <c r="B28">
        <v>39</v>
      </c>
      <c r="C28">
        <v>57</v>
      </c>
      <c r="E28">
        <v>4</v>
      </c>
      <c r="H28" s="5" t="s">
        <v>41</v>
      </c>
      <c r="I28">
        <f t="shared" si="0"/>
        <v>100</v>
      </c>
    </row>
    <row r="29" spans="1:9" x14ac:dyDescent="0.3">
      <c r="A29" s="1" t="s">
        <v>42</v>
      </c>
      <c r="B29">
        <v>34</v>
      </c>
      <c r="C29">
        <v>60</v>
      </c>
      <c r="E29">
        <v>6</v>
      </c>
      <c r="H29" s="5" t="s">
        <v>43</v>
      </c>
      <c r="I29">
        <f t="shared" si="0"/>
        <v>100</v>
      </c>
    </row>
    <row r="30" spans="1:9" x14ac:dyDescent="0.3">
      <c r="A30" t="s">
        <v>44</v>
      </c>
      <c r="B30">
        <v>76</v>
      </c>
      <c r="C30">
        <v>24</v>
      </c>
      <c r="E30">
        <v>0.3</v>
      </c>
      <c r="H30" s="5" t="s">
        <v>45</v>
      </c>
      <c r="I30">
        <f t="shared" si="0"/>
        <v>100.3</v>
      </c>
    </row>
    <row r="31" spans="1:9" ht="22.8" x14ac:dyDescent="0.3">
      <c r="A31" s="8" t="s">
        <v>46</v>
      </c>
      <c r="B31">
        <v>17</v>
      </c>
      <c r="C31">
        <v>83</v>
      </c>
      <c r="H31" s="5" t="s">
        <v>47</v>
      </c>
      <c r="I31">
        <f t="shared" si="0"/>
        <v>100</v>
      </c>
    </row>
    <row r="32" spans="1:9" x14ac:dyDescent="0.3">
      <c r="A32" s="1" t="s">
        <v>48</v>
      </c>
      <c r="B32">
        <v>4.7</v>
      </c>
      <c r="C32">
        <v>90</v>
      </c>
      <c r="E32">
        <v>5.3</v>
      </c>
      <c r="H32" s="5" t="s">
        <v>49</v>
      </c>
      <c r="I32">
        <f t="shared" si="0"/>
        <v>100</v>
      </c>
    </row>
    <row r="33" spans="1:9" x14ac:dyDescent="0.3">
      <c r="A33" s="4" t="s">
        <v>50</v>
      </c>
      <c r="B33">
        <v>80</v>
      </c>
      <c r="C33">
        <v>20</v>
      </c>
      <c r="H33" s="5" t="s">
        <v>51</v>
      </c>
      <c r="I33">
        <f t="shared" si="0"/>
        <v>100</v>
      </c>
    </row>
    <row r="34" spans="1:9" x14ac:dyDescent="0.3">
      <c r="A34" s="4" t="s">
        <v>52</v>
      </c>
      <c r="B34">
        <v>73.3</v>
      </c>
      <c r="C34">
        <v>26.7</v>
      </c>
      <c r="H34" s="5" t="s">
        <v>51</v>
      </c>
      <c r="I34">
        <f t="shared" si="0"/>
        <v>100</v>
      </c>
    </row>
    <row r="35" spans="1:9" x14ac:dyDescent="0.3">
      <c r="A35" s="4" t="s">
        <v>53</v>
      </c>
      <c r="B35">
        <v>83.3</v>
      </c>
      <c r="C35">
        <v>17.7</v>
      </c>
      <c r="H35" s="5" t="s">
        <v>51</v>
      </c>
      <c r="I35">
        <f t="shared" si="0"/>
        <v>101</v>
      </c>
    </row>
    <row r="36" spans="1:9" x14ac:dyDescent="0.3">
      <c r="A36" s="4" t="s">
        <v>54</v>
      </c>
      <c r="B36">
        <v>77.8</v>
      </c>
      <c r="C36">
        <v>22.2</v>
      </c>
      <c r="H36" s="5" t="s">
        <v>51</v>
      </c>
      <c r="I36">
        <f t="shared" si="0"/>
        <v>100</v>
      </c>
    </row>
    <row r="37" spans="1:9" x14ac:dyDescent="0.3">
      <c r="A37" s="4" t="s">
        <v>29</v>
      </c>
      <c r="B37">
        <v>32</v>
      </c>
      <c r="C37">
        <v>44</v>
      </c>
      <c r="D37">
        <v>0</v>
      </c>
      <c r="E37">
        <v>24</v>
      </c>
      <c r="H37" s="5" t="s">
        <v>55</v>
      </c>
      <c r="I37">
        <f t="shared" si="0"/>
        <v>100</v>
      </c>
    </row>
    <row r="38" spans="1:9" x14ac:dyDescent="0.3">
      <c r="A38" s="4" t="s">
        <v>56</v>
      </c>
      <c r="B38">
        <v>19</v>
      </c>
      <c r="C38">
        <v>81</v>
      </c>
      <c r="D38">
        <v>0</v>
      </c>
      <c r="E38">
        <v>0</v>
      </c>
      <c r="H38" s="5" t="s">
        <v>55</v>
      </c>
      <c r="I38">
        <f t="shared" si="0"/>
        <v>100</v>
      </c>
    </row>
    <row r="39" spans="1:9" x14ac:dyDescent="0.3">
      <c r="A39" s="4" t="s">
        <v>57</v>
      </c>
      <c r="B39">
        <v>99</v>
      </c>
      <c r="C39">
        <v>1</v>
      </c>
      <c r="H39" s="5" t="s">
        <v>58</v>
      </c>
      <c r="I39">
        <f t="shared" si="0"/>
        <v>100</v>
      </c>
    </row>
    <row r="40" spans="1:9" x14ac:dyDescent="0.3">
      <c r="A40" s="5" t="s">
        <v>59</v>
      </c>
      <c r="B40">
        <v>8.5</v>
      </c>
      <c r="C40">
        <v>91.5</v>
      </c>
      <c r="H40" s="5" t="s">
        <v>60</v>
      </c>
      <c r="I40">
        <f t="shared" si="0"/>
        <v>100</v>
      </c>
    </row>
    <row r="41" spans="1:9" x14ac:dyDescent="0.3">
      <c r="A41" s="5" t="s">
        <v>61</v>
      </c>
      <c r="B41">
        <v>11.7</v>
      </c>
      <c r="C41">
        <v>70.400000000000006</v>
      </c>
      <c r="E41">
        <v>17.8</v>
      </c>
      <c r="H41" s="5" t="s">
        <v>60</v>
      </c>
      <c r="I41">
        <f t="shared" si="0"/>
        <v>99.9</v>
      </c>
    </row>
    <row r="42" spans="1:9" x14ac:dyDescent="0.3">
      <c r="A42" s="5" t="s">
        <v>62</v>
      </c>
      <c r="B42">
        <v>23.1</v>
      </c>
      <c r="C42">
        <v>76.900000000000006</v>
      </c>
      <c r="H42" s="5" t="s">
        <v>60</v>
      </c>
      <c r="I42">
        <f t="shared" si="0"/>
        <v>100</v>
      </c>
    </row>
    <row r="43" spans="1:9" x14ac:dyDescent="0.3">
      <c r="A43" s="4" t="s">
        <v>63</v>
      </c>
      <c r="B43">
        <v>11.93</v>
      </c>
      <c r="C43">
        <f>74.23+1.54</f>
        <v>75.77000000000001</v>
      </c>
      <c r="E43">
        <v>0.77</v>
      </c>
      <c r="G43">
        <v>11.54</v>
      </c>
      <c r="H43" s="5" t="s">
        <v>64</v>
      </c>
      <c r="I43">
        <f t="shared" si="0"/>
        <v>100.01000000000002</v>
      </c>
    </row>
    <row r="44" spans="1:9" x14ac:dyDescent="0.3">
      <c r="A44" s="5" t="s">
        <v>65</v>
      </c>
      <c r="B44">
        <v>63.8</v>
      </c>
      <c r="C44">
        <v>25.6</v>
      </c>
      <c r="E44">
        <v>10.6</v>
      </c>
      <c r="H44" s="5" t="s">
        <v>66</v>
      </c>
      <c r="I44">
        <f t="shared" si="0"/>
        <v>100</v>
      </c>
    </row>
    <row r="45" spans="1:9" x14ac:dyDescent="0.3">
      <c r="A45" s="5" t="s">
        <v>61</v>
      </c>
      <c r="B45">
        <v>63</v>
      </c>
      <c r="C45">
        <v>31</v>
      </c>
      <c r="E45">
        <v>6</v>
      </c>
      <c r="H45" s="5" t="s">
        <v>67</v>
      </c>
      <c r="I45">
        <f t="shared" si="0"/>
        <v>100</v>
      </c>
    </row>
    <row r="46" spans="1:9" x14ac:dyDescent="0.3">
      <c r="A46" s="5" t="s">
        <v>59</v>
      </c>
      <c r="B46">
        <v>54</v>
      </c>
      <c r="C46">
        <v>45</v>
      </c>
      <c r="E46">
        <v>1</v>
      </c>
      <c r="H46" s="5" t="s">
        <v>67</v>
      </c>
      <c r="I46">
        <f t="shared" si="0"/>
        <v>100</v>
      </c>
    </row>
    <row r="47" spans="1:9" x14ac:dyDescent="0.3">
      <c r="A47" s="5" t="s">
        <v>62</v>
      </c>
      <c r="B47">
        <v>88</v>
      </c>
      <c r="C47">
        <v>11</v>
      </c>
      <c r="E47">
        <v>1</v>
      </c>
      <c r="H47" s="5" t="s">
        <v>67</v>
      </c>
      <c r="I47">
        <f t="shared" si="0"/>
        <v>100</v>
      </c>
    </row>
    <row r="48" spans="1:9" x14ac:dyDescent="0.3">
      <c r="A48" s="9" t="s">
        <v>68</v>
      </c>
      <c r="B48">
        <v>40</v>
      </c>
      <c r="C48">
        <v>52</v>
      </c>
      <c r="D48">
        <v>8</v>
      </c>
      <c r="H48" s="5" t="s">
        <v>69</v>
      </c>
      <c r="I48">
        <f t="shared" si="0"/>
        <v>100</v>
      </c>
    </row>
    <row r="49" spans="1:13" x14ac:dyDescent="0.3">
      <c r="A49" s="9" t="s">
        <v>70</v>
      </c>
      <c r="B49">
        <v>20</v>
      </c>
      <c r="C49">
        <v>80</v>
      </c>
      <c r="D49">
        <v>0</v>
      </c>
      <c r="H49" s="5" t="s">
        <v>69</v>
      </c>
      <c r="I49">
        <f t="shared" si="0"/>
        <v>100</v>
      </c>
    </row>
    <row r="50" spans="1:13" x14ac:dyDescent="0.3">
      <c r="A50" s="9" t="s">
        <v>71</v>
      </c>
      <c r="B50">
        <v>31</v>
      </c>
      <c r="C50">
        <v>67</v>
      </c>
      <c r="D50">
        <v>2</v>
      </c>
      <c r="H50" s="5" t="s">
        <v>69</v>
      </c>
      <c r="I50">
        <f t="shared" si="0"/>
        <v>100</v>
      </c>
    </row>
    <row r="51" spans="1:13" ht="21.6" x14ac:dyDescent="0.3">
      <c r="A51" s="9" t="s">
        <v>72</v>
      </c>
      <c r="B51">
        <v>13</v>
      </c>
      <c r="C51">
        <v>70</v>
      </c>
      <c r="D51">
        <v>17</v>
      </c>
      <c r="H51" s="5" t="s">
        <v>69</v>
      </c>
      <c r="I51">
        <f t="shared" si="0"/>
        <v>100</v>
      </c>
    </row>
    <row r="52" spans="1:13" x14ac:dyDescent="0.3">
      <c r="A52" s="9" t="s">
        <v>73</v>
      </c>
      <c r="B52">
        <v>14</v>
      </c>
      <c r="C52">
        <v>26</v>
      </c>
      <c r="D52">
        <v>60</v>
      </c>
      <c r="H52" s="5" t="s">
        <v>69</v>
      </c>
      <c r="I52">
        <f t="shared" si="0"/>
        <v>100</v>
      </c>
    </row>
    <row r="53" spans="1:13" ht="21.6" x14ac:dyDescent="0.3">
      <c r="A53" s="9" t="s">
        <v>74</v>
      </c>
      <c r="B53">
        <v>18</v>
      </c>
      <c r="C53">
        <v>82</v>
      </c>
      <c r="D53">
        <v>0</v>
      </c>
      <c r="H53" s="5" t="s">
        <v>69</v>
      </c>
      <c r="I53">
        <f t="shared" si="0"/>
        <v>100</v>
      </c>
    </row>
    <row r="54" spans="1:13" ht="21.6" x14ac:dyDescent="0.3">
      <c r="A54" s="9" t="s">
        <v>75</v>
      </c>
      <c r="B54">
        <v>10</v>
      </c>
      <c r="C54">
        <v>64</v>
      </c>
      <c r="D54">
        <v>26</v>
      </c>
      <c r="H54" s="5" t="s">
        <v>69</v>
      </c>
      <c r="I54">
        <f t="shared" si="0"/>
        <v>100</v>
      </c>
    </row>
    <row r="55" spans="1:13" x14ac:dyDescent="0.3">
      <c r="A55" s="9" t="s">
        <v>76</v>
      </c>
      <c r="B55">
        <v>17</v>
      </c>
      <c r="C55">
        <v>79</v>
      </c>
      <c r="D55">
        <v>4</v>
      </c>
      <c r="H55" s="5" t="s">
        <v>69</v>
      </c>
      <c r="I55">
        <f t="shared" si="0"/>
        <v>100</v>
      </c>
    </row>
    <row r="56" spans="1:13" x14ac:dyDescent="0.3">
      <c r="A56" s="9" t="s">
        <v>77</v>
      </c>
      <c r="B56">
        <v>31</v>
      </c>
      <c r="C56">
        <v>65</v>
      </c>
      <c r="D56">
        <v>4</v>
      </c>
      <c r="H56" s="5" t="s">
        <v>69</v>
      </c>
      <c r="I56">
        <f t="shared" si="0"/>
        <v>100</v>
      </c>
    </row>
    <row r="57" spans="1:13" x14ac:dyDescent="0.3">
      <c r="A57" s="10" t="s">
        <v>78</v>
      </c>
      <c r="B57">
        <v>31.6</v>
      </c>
      <c r="C57">
        <v>52.7</v>
      </c>
      <c r="E57">
        <v>15.8</v>
      </c>
      <c r="H57" s="5" t="s">
        <v>79</v>
      </c>
      <c r="I57">
        <f t="shared" si="0"/>
        <v>100.10000000000001</v>
      </c>
    </row>
    <row r="58" spans="1:13" x14ac:dyDescent="0.3">
      <c r="A58" s="11" t="s">
        <v>80</v>
      </c>
      <c r="B58" s="3">
        <v>16.100000000000001</v>
      </c>
      <c r="C58">
        <v>68.3</v>
      </c>
      <c r="D58">
        <v>11.5</v>
      </c>
      <c r="E58">
        <v>4.0999999999999996</v>
      </c>
      <c r="H58" s="5" t="s">
        <v>81</v>
      </c>
      <c r="I58">
        <f t="shared" si="0"/>
        <v>100</v>
      </c>
    </row>
    <row r="59" spans="1:13" ht="21.6" x14ac:dyDescent="0.3">
      <c r="A59" s="11" t="s">
        <v>82</v>
      </c>
      <c r="B59" s="3">
        <v>26</v>
      </c>
      <c r="C59">
        <v>58</v>
      </c>
      <c r="D59">
        <v>2</v>
      </c>
      <c r="E59">
        <v>14</v>
      </c>
      <c r="H59" s="5" t="s">
        <v>83</v>
      </c>
      <c r="I59">
        <f t="shared" si="0"/>
        <v>100</v>
      </c>
    </row>
    <row r="60" spans="1:13" ht="21.6" x14ac:dyDescent="0.3">
      <c r="A60" s="11" t="s">
        <v>84</v>
      </c>
      <c r="B60" s="3">
        <v>0.4</v>
      </c>
      <c r="C60">
        <v>0.9</v>
      </c>
      <c r="D60">
        <v>97.4</v>
      </c>
      <c r="E60">
        <v>1.3</v>
      </c>
      <c r="H60" s="5" t="s">
        <v>85</v>
      </c>
      <c r="I60">
        <f t="shared" si="0"/>
        <v>100</v>
      </c>
    </row>
    <row r="61" spans="1:13" x14ac:dyDescent="0.3">
      <c r="A61" s="10" t="s">
        <v>25</v>
      </c>
      <c r="B61" s="3">
        <v>72</v>
      </c>
      <c r="C61">
        <v>28</v>
      </c>
      <c r="H61" s="5" t="s">
        <v>86</v>
      </c>
      <c r="I61">
        <f t="shared" si="0"/>
        <v>100</v>
      </c>
    </row>
    <row r="62" spans="1:13" x14ac:dyDescent="0.3">
      <c r="A62" s="10" t="s">
        <v>87</v>
      </c>
      <c r="B62" s="3">
        <v>86</v>
      </c>
      <c r="C62">
        <v>5.3</v>
      </c>
      <c r="D62">
        <v>7.3</v>
      </c>
      <c r="F62">
        <v>1.3</v>
      </c>
      <c r="H62" s="5" t="s">
        <v>88</v>
      </c>
      <c r="I62">
        <f>SUM(B62:F62)</f>
        <v>99.899999999999991</v>
      </c>
      <c r="M62" t="s">
        <v>89</v>
      </c>
    </row>
    <row r="63" spans="1:13" x14ac:dyDescent="0.3">
      <c r="A63" s="11" t="s">
        <v>90</v>
      </c>
      <c r="B63" s="3">
        <v>19.95</v>
      </c>
      <c r="C63">
        <v>60.67</v>
      </c>
      <c r="D63">
        <v>9.11</v>
      </c>
      <c r="E63">
        <v>10.26</v>
      </c>
      <c r="H63" s="5" t="s">
        <v>91</v>
      </c>
      <c r="I63">
        <f t="shared" si="0"/>
        <v>99.990000000000009</v>
      </c>
    </row>
    <row r="64" spans="1:13" x14ac:dyDescent="0.3">
      <c r="A64" s="11" t="s">
        <v>92</v>
      </c>
      <c r="B64" s="3">
        <v>40.049999999999997</v>
      </c>
      <c r="C64">
        <v>57.24</v>
      </c>
      <c r="D64">
        <v>0.54</v>
      </c>
      <c r="E64">
        <v>2.17</v>
      </c>
      <c r="H64" s="5" t="s">
        <v>93</v>
      </c>
      <c r="I64">
        <f t="shared" si="0"/>
        <v>100</v>
      </c>
    </row>
    <row r="65" spans="1:9" x14ac:dyDescent="0.3">
      <c r="A65" s="11" t="s">
        <v>94</v>
      </c>
      <c r="B65" s="3">
        <v>45.6</v>
      </c>
      <c r="C65">
        <v>50.21</v>
      </c>
      <c r="D65">
        <v>1.89</v>
      </c>
      <c r="E65">
        <v>2.2999999999999998</v>
      </c>
      <c r="H65" s="5" t="s">
        <v>93</v>
      </c>
      <c r="I65">
        <f t="shared" si="0"/>
        <v>100</v>
      </c>
    </row>
    <row r="66" spans="1:9" x14ac:dyDescent="0.3">
      <c r="A66" s="11" t="s">
        <v>95</v>
      </c>
      <c r="B66" s="3">
        <v>41.68</v>
      </c>
      <c r="C66">
        <v>53.31</v>
      </c>
      <c r="D66">
        <v>2.44</v>
      </c>
      <c r="E66">
        <v>2.57</v>
      </c>
      <c r="H66" s="5" t="s">
        <v>93</v>
      </c>
      <c r="I66">
        <f t="shared" si="0"/>
        <v>100</v>
      </c>
    </row>
    <row r="67" spans="1:9" x14ac:dyDescent="0.3">
      <c r="A67" s="11" t="s">
        <v>96</v>
      </c>
      <c r="B67">
        <f>100-92.2</f>
        <v>7.7999999999999972</v>
      </c>
      <c r="C67">
        <v>64.95</v>
      </c>
      <c r="E67">
        <f>89.55-64.95</f>
        <v>24.599999999999994</v>
      </c>
      <c r="F67">
        <f>92.9-89.55</f>
        <v>3.3500000000000085</v>
      </c>
      <c r="H67" s="5" t="s">
        <v>97</v>
      </c>
      <c r="I67">
        <f>SUM(B67:F67)</f>
        <v>100.7</v>
      </c>
    </row>
    <row r="68" spans="1:9" x14ac:dyDescent="0.3">
      <c r="A68" s="11" t="s">
        <v>98</v>
      </c>
      <c r="B68">
        <f>100-88.88</f>
        <v>11.120000000000005</v>
      </c>
      <c r="C68">
        <v>68.92</v>
      </c>
      <c r="E68">
        <f>85.73-68.92</f>
        <v>16.810000000000002</v>
      </c>
      <c r="F68">
        <f>88.88-85.73</f>
        <v>3.1499999999999915</v>
      </c>
      <c r="H68" s="5" t="s">
        <v>97</v>
      </c>
      <c r="I68">
        <f>SUM(B68:F68)</f>
        <v>100</v>
      </c>
    </row>
    <row r="69" spans="1:9" x14ac:dyDescent="0.3">
      <c r="A69" s="11" t="s">
        <v>99</v>
      </c>
      <c r="B69">
        <v>70</v>
      </c>
      <c r="C69">
        <v>13</v>
      </c>
      <c r="D69">
        <v>3</v>
      </c>
      <c r="E69">
        <v>14</v>
      </c>
      <c r="H69" s="5" t="s">
        <v>100</v>
      </c>
      <c r="I69">
        <f t="shared" si="0"/>
        <v>100</v>
      </c>
    </row>
    <row r="70" spans="1:9" x14ac:dyDescent="0.3">
      <c r="A70" s="11" t="s">
        <v>101</v>
      </c>
      <c r="B70">
        <v>59.5</v>
      </c>
      <c r="C70">
        <v>30.6</v>
      </c>
      <c r="D70">
        <v>9.9</v>
      </c>
      <c r="H70" s="5" t="s">
        <v>102</v>
      </c>
      <c r="I70">
        <f t="shared" ref="I70:I108" si="2">SUM(B70:G70)</f>
        <v>100</v>
      </c>
    </row>
    <row r="71" spans="1:9" x14ac:dyDescent="0.3">
      <c r="A71" s="11" t="s">
        <v>103</v>
      </c>
      <c r="B71">
        <v>33</v>
      </c>
      <c r="C71">
        <v>67</v>
      </c>
      <c r="H71" s="5" t="s">
        <v>104</v>
      </c>
      <c r="I71">
        <f t="shared" si="2"/>
        <v>100</v>
      </c>
    </row>
    <row r="72" spans="1:9" x14ac:dyDescent="0.3">
      <c r="A72" s="1" t="s">
        <v>71</v>
      </c>
      <c r="B72">
        <f>100-93.8</f>
        <v>6.2000000000000028</v>
      </c>
      <c r="C72">
        <v>93.8</v>
      </c>
      <c r="H72" s="5" t="s">
        <v>105</v>
      </c>
      <c r="I72">
        <f t="shared" si="2"/>
        <v>100</v>
      </c>
    </row>
    <row r="73" spans="1:9" x14ac:dyDescent="0.3">
      <c r="A73" s="1" t="s">
        <v>106</v>
      </c>
      <c r="B73">
        <v>3.3</v>
      </c>
      <c r="C73">
        <v>90</v>
      </c>
      <c r="E73">
        <f>100-93.3</f>
        <v>6.7000000000000028</v>
      </c>
      <c r="H73" s="5" t="s">
        <v>105</v>
      </c>
      <c r="I73">
        <f t="shared" si="2"/>
        <v>100</v>
      </c>
    </row>
    <row r="74" spans="1:9" x14ac:dyDescent="0.3">
      <c r="A74" s="1" t="s">
        <v>107</v>
      </c>
      <c r="B74">
        <v>2</v>
      </c>
      <c r="C74">
        <v>93.8</v>
      </c>
      <c r="E74">
        <f>100-95.8</f>
        <v>4.2000000000000028</v>
      </c>
      <c r="H74" s="5" t="s">
        <v>105</v>
      </c>
      <c r="I74">
        <f t="shared" si="2"/>
        <v>100</v>
      </c>
    </row>
    <row r="75" spans="1:9" x14ac:dyDescent="0.3">
      <c r="A75" s="1" t="s">
        <v>108</v>
      </c>
      <c r="B75">
        <f>94-92.4</f>
        <v>1.5999999999999943</v>
      </c>
      <c r="C75">
        <v>92.4</v>
      </c>
      <c r="E75">
        <f>100-94</f>
        <v>6</v>
      </c>
      <c r="H75" s="5" t="s">
        <v>105</v>
      </c>
      <c r="I75">
        <f t="shared" si="2"/>
        <v>100</v>
      </c>
    </row>
    <row r="76" spans="1:9" x14ac:dyDescent="0.3">
      <c r="A76" s="6" t="s">
        <v>109</v>
      </c>
      <c r="B76">
        <f>100-C76</f>
        <v>33.299999999999997</v>
      </c>
      <c r="C76">
        <v>66.7</v>
      </c>
      <c r="H76" s="11" t="s">
        <v>110</v>
      </c>
      <c r="I76">
        <f t="shared" si="2"/>
        <v>100</v>
      </c>
    </row>
    <row r="77" spans="1:9" x14ac:dyDescent="0.3">
      <c r="A77" s="6" t="s">
        <v>111</v>
      </c>
      <c r="B77">
        <f t="shared" ref="B77:B78" si="3">100-C77</f>
        <v>45.6</v>
      </c>
      <c r="C77">
        <v>54.4</v>
      </c>
      <c r="H77" s="11" t="s">
        <v>110</v>
      </c>
      <c r="I77">
        <f t="shared" si="2"/>
        <v>100</v>
      </c>
    </row>
    <row r="78" spans="1:9" x14ac:dyDescent="0.3">
      <c r="A78" s="6" t="s">
        <v>63</v>
      </c>
      <c r="B78">
        <f t="shared" si="3"/>
        <v>46.7</v>
      </c>
      <c r="C78">
        <v>53.3</v>
      </c>
      <c r="H78" s="11" t="s">
        <v>110</v>
      </c>
      <c r="I78">
        <f t="shared" si="2"/>
        <v>100</v>
      </c>
    </row>
    <row r="79" spans="1:9" x14ac:dyDescent="0.3">
      <c r="A79" s="7" t="s">
        <v>112</v>
      </c>
      <c r="B79">
        <v>10.5</v>
      </c>
      <c r="C79">
        <v>89.5</v>
      </c>
      <c r="H79" t="s">
        <v>113</v>
      </c>
      <c r="I79">
        <f t="shared" si="2"/>
        <v>100</v>
      </c>
    </row>
    <row r="80" spans="1:9" x14ac:dyDescent="0.3">
      <c r="A80" s="7" t="s">
        <v>112</v>
      </c>
      <c r="B80">
        <v>16</v>
      </c>
      <c r="C80">
        <v>84</v>
      </c>
      <c r="H80" s="11" t="s">
        <v>114</v>
      </c>
      <c r="I80">
        <f t="shared" si="2"/>
        <v>100</v>
      </c>
    </row>
    <row r="81" spans="1:9" x14ac:dyDescent="0.3">
      <c r="A81" s="7" t="s">
        <v>112</v>
      </c>
      <c r="B81">
        <v>1.3</v>
      </c>
      <c r="C81">
        <v>97.9</v>
      </c>
      <c r="E81">
        <v>0.8</v>
      </c>
      <c r="H81" s="11" t="s">
        <v>115</v>
      </c>
      <c r="I81">
        <f t="shared" si="2"/>
        <v>100</v>
      </c>
    </row>
    <row r="82" spans="1:9" x14ac:dyDescent="0.3">
      <c r="A82" s="1" t="s">
        <v>116</v>
      </c>
      <c r="B82">
        <f>10/13*100</f>
        <v>76.923076923076934</v>
      </c>
      <c r="C82">
        <f>2/13*100</f>
        <v>15.384615384615385</v>
      </c>
      <c r="D82">
        <f>1/13*100</f>
        <v>7.6923076923076925</v>
      </c>
      <c r="H82" s="11" t="s">
        <v>117</v>
      </c>
      <c r="I82">
        <f t="shared" si="2"/>
        <v>100.00000000000001</v>
      </c>
    </row>
    <row r="83" spans="1:9" x14ac:dyDescent="0.3">
      <c r="A83" s="6" t="s">
        <v>118</v>
      </c>
      <c r="B83">
        <v>22.7</v>
      </c>
      <c r="C83">
        <v>75</v>
      </c>
      <c r="D83">
        <v>2.2999999999999998</v>
      </c>
      <c r="H83" s="11" t="s">
        <v>119</v>
      </c>
      <c r="I83">
        <f t="shared" si="2"/>
        <v>100</v>
      </c>
    </row>
    <row r="84" spans="1:9" x14ac:dyDescent="0.3">
      <c r="A84" s="7" t="s">
        <v>112</v>
      </c>
      <c r="B84">
        <v>67.400000000000006</v>
      </c>
      <c r="C84">
        <v>16.3</v>
      </c>
      <c r="D84">
        <v>16.3</v>
      </c>
      <c r="H84" s="11" t="s">
        <v>120</v>
      </c>
      <c r="I84">
        <f t="shared" si="2"/>
        <v>100</v>
      </c>
    </row>
    <row r="85" spans="1:9" x14ac:dyDescent="0.3">
      <c r="A85" s="7" t="s">
        <v>112</v>
      </c>
      <c r="B85">
        <v>28.36</v>
      </c>
      <c r="C85">
        <v>20.9</v>
      </c>
      <c r="D85">
        <v>2.99</v>
      </c>
      <c r="E85">
        <v>43.28</v>
      </c>
      <c r="H85" s="11" t="s">
        <v>121</v>
      </c>
      <c r="I85">
        <f t="shared" si="2"/>
        <v>95.53</v>
      </c>
    </row>
    <row r="86" spans="1:9" ht="21.6" x14ac:dyDescent="0.3">
      <c r="A86" s="1" t="s">
        <v>122</v>
      </c>
      <c r="B86">
        <v>22</v>
      </c>
      <c r="C86">
        <v>54</v>
      </c>
      <c r="D86">
        <v>24</v>
      </c>
      <c r="H86" s="11" t="s">
        <v>123</v>
      </c>
      <c r="I86">
        <f t="shared" si="2"/>
        <v>100</v>
      </c>
    </row>
    <row r="87" spans="1:9" ht="21.6" x14ac:dyDescent="0.3">
      <c r="A87" s="1" t="s">
        <v>124</v>
      </c>
      <c r="B87">
        <v>26</v>
      </c>
      <c r="C87">
        <v>55</v>
      </c>
      <c r="D87">
        <v>19</v>
      </c>
      <c r="H87" s="11" t="s">
        <v>123</v>
      </c>
      <c r="I87">
        <f t="shared" si="2"/>
        <v>100</v>
      </c>
    </row>
    <row r="88" spans="1:9" x14ac:dyDescent="0.3">
      <c r="A88" s="1" t="s">
        <v>125</v>
      </c>
      <c r="B88">
        <v>0</v>
      </c>
      <c r="C88">
        <v>89</v>
      </c>
      <c r="D88">
        <v>11</v>
      </c>
      <c r="H88" s="11" t="s">
        <v>126</v>
      </c>
      <c r="I88">
        <f t="shared" si="2"/>
        <v>100</v>
      </c>
    </row>
    <row r="89" spans="1:9" x14ac:dyDescent="0.3">
      <c r="A89" s="1" t="s">
        <v>127</v>
      </c>
      <c r="B89">
        <v>17</v>
      </c>
      <c r="C89">
        <v>75</v>
      </c>
      <c r="D89">
        <v>8</v>
      </c>
      <c r="H89" s="11" t="s">
        <v>126</v>
      </c>
      <c r="I89">
        <f t="shared" si="2"/>
        <v>100</v>
      </c>
    </row>
    <row r="90" spans="1:9" x14ac:dyDescent="0.3">
      <c r="A90" s="1" t="s">
        <v>128</v>
      </c>
      <c r="B90">
        <v>6</v>
      </c>
      <c r="C90">
        <v>76</v>
      </c>
      <c r="D90">
        <v>18</v>
      </c>
      <c r="H90" s="11" t="s">
        <v>126</v>
      </c>
      <c r="I90">
        <f t="shared" si="2"/>
        <v>100</v>
      </c>
    </row>
    <row r="91" spans="1:9" x14ac:dyDescent="0.3">
      <c r="A91" s="1" t="s">
        <v>129</v>
      </c>
      <c r="B91">
        <v>19</v>
      </c>
      <c r="C91">
        <v>63</v>
      </c>
      <c r="D91">
        <v>19</v>
      </c>
      <c r="H91" s="11" t="s">
        <v>126</v>
      </c>
      <c r="I91">
        <f t="shared" si="2"/>
        <v>101</v>
      </c>
    </row>
    <row r="92" spans="1:9" x14ac:dyDescent="0.3">
      <c r="A92" s="1" t="s">
        <v>130</v>
      </c>
      <c r="B92">
        <v>9</v>
      </c>
      <c r="C92">
        <v>81</v>
      </c>
      <c r="D92">
        <v>9</v>
      </c>
      <c r="H92" s="11" t="s">
        <v>126</v>
      </c>
      <c r="I92">
        <f t="shared" si="2"/>
        <v>99</v>
      </c>
    </row>
    <row r="93" spans="1:9" x14ac:dyDescent="0.3">
      <c r="A93" s="1" t="s">
        <v>131</v>
      </c>
      <c r="B93">
        <v>6</v>
      </c>
      <c r="C93">
        <v>63</v>
      </c>
      <c r="D93">
        <v>31</v>
      </c>
      <c r="H93" s="11" t="s">
        <v>126</v>
      </c>
      <c r="I93">
        <f t="shared" si="2"/>
        <v>100</v>
      </c>
    </row>
    <row r="94" spans="1:9" x14ac:dyDescent="0.3">
      <c r="A94" s="1" t="s">
        <v>87</v>
      </c>
      <c r="B94">
        <v>22</v>
      </c>
      <c r="C94">
        <v>57</v>
      </c>
      <c r="D94">
        <v>21</v>
      </c>
      <c r="H94" s="11" t="s">
        <v>126</v>
      </c>
      <c r="I94">
        <f t="shared" si="2"/>
        <v>100</v>
      </c>
    </row>
    <row r="95" spans="1:9" x14ac:dyDescent="0.3">
      <c r="A95" s="1" t="s">
        <v>132</v>
      </c>
      <c r="B95">
        <v>6</v>
      </c>
      <c r="C95">
        <v>65</v>
      </c>
      <c r="D95">
        <v>29</v>
      </c>
      <c r="H95" s="11" t="s">
        <v>126</v>
      </c>
      <c r="I95">
        <f t="shared" si="2"/>
        <v>100</v>
      </c>
    </row>
    <row r="96" spans="1:9" x14ac:dyDescent="0.3">
      <c r="A96" s="1" t="s">
        <v>133</v>
      </c>
      <c r="B96">
        <v>7</v>
      </c>
      <c r="C96">
        <v>53</v>
      </c>
      <c r="D96">
        <v>40</v>
      </c>
      <c r="H96" s="11" t="s">
        <v>126</v>
      </c>
      <c r="I96">
        <f t="shared" si="2"/>
        <v>100</v>
      </c>
    </row>
    <row r="97" spans="1:9" x14ac:dyDescent="0.3">
      <c r="A97" s="1" t="s">
        <v>134</v>
      </c>
      <c r="B97">
        <v>0</v>
      </c>
      <c r="C97">
        <v>38</v>
      </c>
      <c r="D97">
        <v>62</v>
      </c>
      <c r="H97" s="11" t="s">
        <v>126</v>
      </c>
      <c r="I97">
        <f t="shared" si="2"/>
        <v>100</v>
      </c>
    </row>
    <row r="98" spans="1:9" x14ac:dyDescent="0.3">
      <c r="A98" s="1" t="s">
        <v>135</v>
      </c>
      <c r="B98">
        <v>20</v>
      </c>
      <c r="C98">
        <v>60</v>
      </c>
      <c r="D98">
        <v>20</v>
      </c>
      <c r="H98" s="11" t="s">
        <v>126</v>
      </c>
      <c r="I98">
        <f t="shared" si="2"/>
        <v>100</v>
      </c>
    </row>
    <row r="99" spans="1:9" x14ac:dyDescent="0.3">
      <c r="A99" s="1" t="s">
        <v>136</v>
      </c>
      <c r="B99">
        <v>0</v>
      </c>
      <c r="C99">
        <v>100</v>
      </c>
      <c r="D99">
        <v>0</v>
      </c>
      <c r="H99" s="11" t="s">
        <v>126</v>
      </c>
      <c r="I99">
        <f t="shared" si="2"/>
        <v>100</v>
      </c>
    </row>
    <row r="100" spans="1:9" x14ac:dyDescent="0.3">
      <c r="A100" s="1" t="s">
        <v>137</v>
      </c>
      <c r="B100">
        <v>18</v>
      </c>
      <c r="C100">
        <v>61</v>
      </c>
      <c r="D100">
        <v>21</v>
      </c>
      <c r="H100" s="11" t="s">
        <v>126</v>
      </c>
      <c r="I100">
        <f t="shared" si="2"/>
        <v>100</v>
      </c>
    </row>
    <row r="101" spans="1:9" x14ac:dyDescent="0.3">
      <c r="A101" s="1" t="s">
        <v>138</v>
      </c>
      <c r="B101">
        <v>0</v>
      </c>
      <c r="C101">
        <v>100</v>
      </c>
      <c r="D101">
        <v>0</v>
      </c>
      <c r="H101" s="11" t="s">
        <v>126</v>
      </c>
      <c r="I101">
        <f t="shared" si="2"/>
        <v>100</v>
      </c>
    </row>
    <row r="102" spans="1:9" x14ac:dyDescent="0.3">
      <c r="A102" s="1" t="s">
        <v>139</v>
      </c>
      <c r="B102">
        <v>0</v>
      </c>
      <c r="C102">
        <v>100</v>
      </c>
      <c r="D102">
        <v>0</v>
      </c>
      <c r="H102" s="11" t="s">
        <v>126</v>
      </c>
      <c r="I102">
        <f t="shared" si="2"/>
        <v>100</v>
      </c>
    </row>
    <row r="103" spans="1:9" x14ac:dyDescent="0.3">
      <c r="A103" s="3" t="s">
        <v>112</v>
      </c>
      <c r="B103">
        <v>37.5</v>
      </c>
      <c r="C103">
        <v>49.2</v>
      </c>
      <c r="D103">
        <v>2.1</v>
      </c>
      <c r="E103">
        <v>11.2</v>
      </c>
      <c r="H103" s="11" t="s">
        <v>140</v>
      </c>
      <c r="I103">
        <f t="shared" si="2"/>
        <v>100</v>
      </c>
    </row>
    <row r="104" spans="1:9" x14ac:dyDescent="0.3">
      <c r="A104" s="1" t="s">
        <v>141</v>
      </c>
      <c r="B104">
        <v>82</v>
      </c>
      <c r="C104">
        <f>100-82</f>
        <v>18</v>
      </c>
      <c r="H104" s="11" t="s">
        <v>142</v>
      </c>
      <c r="I104">
        <f t="shared" si="2"/>
        <v>100</v>
      </c>
    </row>
    <row r="105" spans="1:9" x14ac:dyDescent="0.3">
      <c r="A105" s="1" t="s">
        <v>143</v>
      </c>
      <c r="B105">
        <v>79</v>
      </c>
      <c r="C105">
        <f>100-79</f>
        <v>21</v>
      </c>
      <c r="H105" s="11" t="s">
        <v>142</v>
      </c>
      <c r="I105">
        <f t="shared" si="2"/>
        <v>100</v>
      </c>
    </row>
    <row r="106" spans="1:9" x14ac:dyDescent="0.3">
      <c r="A106" s="1" t="s">
        <v>144</v>
      </c>
      <c r="B106">
        <v>33</v>
      </c>
      <c r="C106">
        <v>56</v>
      </c>
      <c r="D106">
        <v>9</v>
      </c>
      <c r="E106">
        <v>2</v>
      </c>
      <c r="H106" s="11" t="s">
        <v>145</v>
      </c>
      <c r="I106">
        <f t="shared" si="2"/>
        <v>100</v>
      </c>
    </row>
    <row r="107" spans="1:9" x14ac:dyDescent="0.3">
      <c r="A107" s="1" t="s">
        <v>144</v>
      </c>
      <c r="B107">
        <v>30</v>
      </c>
      <c r="C107">
        <v>34</v>
      </c>
      <c r="D107">
        <v>36</v>
      </c>
      <c r="H107" s="11" t="s">
        <v>145</v>
      </c>
      <c r="I107">
        <f t="shared" si="2"/>
        <v>100</v>
      </c>
    </row>
    <row r="108" spans="1:9" x14ac:dyDescent="0.3">
      <c r="A108" s="1" t="s">
        <v>146</v>
      </c>
      <c r="B108">
        <v>1.5</v>
      </c>
      <c r="C108">
        <v>98.1</v>
      </c>
      <c r="E108">
        <v>0.4</v>
      </c>
      <c r="H108" s="11" t="s">
        <v>147</v>
      </c>
      <c r="I108">
        <f t="shared" si="2"/>
        <v>100</v>
      </c>
    </row>
    <row r="109" spans="1:9" x14ac:dyDescent="0.3">
      <c r="A109" s="1"/>
      <c r="H109" s="11"/>
    </row>
    <row r="110" spans="1:9" x14ac:dyDescent="0.3">
      <c r="A110" s="1"/>
    </row>
    <row r="111" spans="1:9" x14ac:dyDescent="0.3">
      <c r="A111" s="2" t="s">
        <v>151</v>
      </c>
    </row>
    <row r="112" spans="1:9" x14ac:dyDescent="0.3">
      <c r="A112" s="3" t="s">
        <v>152</v>
      </c>
      <c r="B112">
        <v>30</v>
      </c>
      <c r="C112">
        <v>67</v>
      </c>
      <c r="D112">
        <v>3</v>
      </c>
      <c r="H112" t="s">
        <v>155</v>
      </c>
      <c r="I112">
        <f t="shared" ref="I112:I113" si="4">SUM(B112:G112)</f>
        <v>100</v>
      </c>
    </row>
    <row r="113" spans="1:9" x14ac:dyDescent="0.3">
      <c r="A113" t="s">
        <v>152</v>
      </c>
      <c r="B113">
        <v>48</v>
      </c>
      <c r="C113">
        <v>43</v>
      </c>
      <c r="D113">
        <v>9</v>
      </c>
      <c r="H113" t="s">
        <v>154</v>
      </c>
      <c r="I113">
        <f t="shared" si="4"/>
        <v>100</v>
      </c>
    </row>
    <row r="114" spans="1:9" x14ac:dyDescent="0.3">
      <c r="A114" s="3" t="s">
        <v>152</v>
      </c>
      <c r="B114">
        <v>87</v>
      </c>
      <c r="C114">
        <v>13</v>
      </c>
      <c r="H114" t="s">
        <v>153</v>
      </c>
      <c r="I114">
        <f>SUM(B114:G114)</f>
        <v>100</v>
      </c>
    </row>
  </sheetData>
  <mergeCells count="2">
    <mergeCell ref="A1:O1"/>
    <mergeCell ref="B3:D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82F7-DC22-4A8A-9CCA-259DF53FBE7D}">
  <dimension ref="A1:I119"/>
  <sheetViews>
    <sheetView tabSelected="1" workbookViewId="0">
      <pane ySplit="2" topLeftCell="A3" activePane="bottomLeft" state="frozen"/>
      <selection pane="bottomLeft" activeCell="B11" sqref="B11"/>
    </sheetView>
  </sheetViews>
  <sheetFormatPr defaultRowHeight="14.4" x14ac:dyDescent="0.3"/>
  <cols>
    <col min="1" max="1" width="30.21875" customWidth="1"/>
    <col min="2" max="2" width="9" bestFit="1" customWidth="1"/>
    <col min="3" max="3" width="13.21875" bestFit="1" customWidth="1"/>
    <col min="4" max="4" width="15.77734375" bestFit="1" customWidth="1"/>
    <col min="5" max="5" width="9.77734375" bestFit="1" customWidth="1"/>
    <col min="6" max="6" width="9.77734375" customWidth="1"/>
    <col min="7" max="7" width="21.21875" bestFit="1" customWidth="1"/>
    <col min="8" max="8" width="34.21875" customWidth="1"/>
  </cols>
  <sheetData>
    <row r="1" spans="1:9" x14ac:dyDescent="0.3">
      <c r="A1" s="2"/>
      <c r="B1" s="15" t="s">
        <v>1</v>
      </c>
      <c r="C1" s="15"/>
      <c r="D1" s="15"/>
      <c r="E1" s="13"/>
      <c r="F1" s="13"/>
      <c r="G1" s="13"/>
      <c r="H1" s="2"/>
    </row>
    <row r="2" spans="1:9" x14ac:dyDescent="0.3">
      <c r="A2" s="2" t="s">
        <v>148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9" x14ac:dyDescent="0.3">
      <c r="A3" s="1" t="s">
        <v>10</v>
      </c>
      <c r="B3">
        <f>Original!B5/Original!$I5</f>
        <v>0</v>
      </c>
      <c r="C3">
        <f>Original!C5/Original!$I5</f>
        <v>1</v>
      </c>
      <c r="D3">
        <f>Original!D5/Original!$I5</f>
        <v>0</v>
      </c>
      <c r="E3">
        <f>Original!E5/Original!$I5</f>
        <v>0</v>
      </c>
      <c r="F3">
        <f>Original!F5/Original!$I5</f>
        <v>0</v>
      </c>
      <c r="G3">
        <f>Original!G5/Original!$I5</f>
        <v>0</v>
      </c>
      <c r="H3" t="str">
        <f>Original!H5</f>
        <v>Abbasi et al., 2018</v>
      </c>
    </row>
    <row r="4" spans="1:9" x14ac:dyDescent="0.3">
      <c r="A4" s="1" t="s">
        <v>12</v>
      </c>
      <c r="B4">
        <f>Original!B6/Original!$I6</f>
        <v>0</v>
      </c>
      <c r="C4">
        <f>Original!C6/Original!$I6</f>
        <v>1</v>
      </c>
      <c r="D4">
        <f>Original!D6/Original!$I6</f>
        <v>0</v>
      </c>
      <c r="E4">
        <f>Original!E6/Original!$I6</f>
        <v>0</v>
      </c>
      <c r="F4">
        <f>Original!F6/Original!$I6</f>
        <v>0</v>
      </c>
      <c r="G4">
        <f>Original!G6/Original!$I6</f>
        <v>0</v>
      </c>
      <c r="H4" t="str">
        <f>Original!H6</f>
        <v>Abbasi et al., 2018</v>
      </c>
    </row>
    <row r="5" spans="1:9" x14ac:dyDescent="0.3">
      <c r="A5" s="1" t="s">
        <v>13</v>
      </c>
      <c r="B5">
        <f>Original!B7/Original!$I7</f>
        <v>0</v>
      </c>
      <c r="C5">
        <f>Original!C7/Original!$I7</f>
        <v>1</v>
      </c>
      <c r="D5">
        <f>Original!D7/Original!$I7</f>
        <v>0</v>
      </c>
      <c r="E5">
        <f>Original!E7/Original!$I7</f>
        <v>0</v>
      </c>
      <c r="F5">
        <f>Original!F7/Original!$I7</f>
        <v>0</v>
      </c>
      <c r="G5">
        <f>Original!G7/Original!$I7</f>
        <v>0</v>
      </c>
      <c r="H5" t="str">
        <f>Original!H7</f>
        <v>Abbasi et al., 2018</v>
      </c>
    </row>
    <row r="6" spans="1:9" x14ac:dyDescent="0.3">
      <c r="A6" s="1" t="s">
        <v>14</v>
      </c>
      <c r="B6">
        <f>Original!B8/Original!$I8</f>
        <v>1.0009008107296565E-4</v>
      </c>
      <c r="C6">
        <f>Original!C8/Original!$I8</f>
        <v>0.99989990991892697</v>
      </c>
      <c r="D6">
        <f>Original!D8/Original!$I8</f>
        <v>0</v>
      </c>
      <c r="E6">
        <f>Original!E8/Original!$I8</f>
        <v>0</v>
      </c>
      <c r="F6">
        <f>Original!F8/Original!$I8</f>
        <v>0</v>
      </c>
      <c r="G6">
        <f>Original!G8/Original!$I8</f>
        <v>0</v>
      </c>
      <c r="H6" t="str">
        <f>Original!H8</f>
        <v>Abbasi et al., 2018</v>
      </c>
    </row>
    <row r="7" spans="1:9" x14ac:dyDescent="0.3">
      <c r="A7" s="4" t="s">
        <v>15</v>
      </c>
      <c r="B7">
        <f>Original!B9/Original!$I9</f>
        <v>0.25799999999999995</v>
      </c>
      <c r="C7">
        <f>Original!C9/Original!$I9</f>
        <v>0.61499999999999999</v>
      </c>
      <c r="D7">
        <f>Original!D9/Original!$I9</f>
        <v>0.12700000000000003</v>
      </c>
      <c r="E7">
        <f>Original!E9/Original!$I9</f>
        <v>0</v>
      </c>
      <c r="F7">
        <f>Original!F9/Original!$I9</f>
        <v>0</v>
      </c>
      <c r="G7">
        <f>Original!G9/Original!$I9</f>
        <v>0</v>
      </c>
      <c r="H7" t="str">
        <f>Original!H9</f>
        <v>Akhbarizadeh et al., 2018</v>
      </c>
    </row>
    <row r="8" spans="1:9" x14ac:dyDescent="0.3">
      <c r="A8" s="4" t="s">
        <v>17</v>
      </c>
      <c r="B8">
        <f>Original!B10/Original!$I10</f>
        <v>0.47100000000000003</v>
      </c>
      <c r="C8">
        <f>Original!C10/Original!$I10</f>
        <v>0.52900000000000003</v>
      </c>
      <c r="D8">
        <f>Original!D10/Original!$I10</f>
        <v>0</v>
      </c>
      <c r="E8">
        <f>Original!E10/Original!$I10</f>
        <v>0</v>
      </c>
      <c r="F8">
        <f>Original!F10/Original!$I10</f>
        <v>0</v>
      </c>
      <c r="G8">
        <f>Original!G10/Original!$I10</f>
        <v>0</v>
      </c>
      <c r="H8" t="str">
        <f>Original!H10</f>
        <v>Akhbarizadeh et al., 2018</v>
      </c>
    </row>
    <row r="9" spans="1:9" x14ac:dyDescent="0.3">
      <c r="A9" s="4" t="s">
        <v>18</v>
      </c>
      <c r="B9">
        <f>Original!B11/Original!$I11</f>
        <v>0.4489999999999999</v>
      </c>
      <c r="C9">
        <f>Original!C11/Original!$I11</f>
        <v>0.52700000000000002</v>
      </c>
      <c r="D9">
        <f>Original!D11/Original!$I11</f>
        <v>2.4000000000000056E-2</v>
      </c>
      <c r="E9">
        <f>Original!E11/Original!$I11</f>
        <v>0</v>
      </c>
      <c r="F9">
        <f>Original!F11/Original!$I11</f>
        <v>0</v>
      </c>
      <c r="G9">
        <f>Original!G11/Original!$I11</f>
        <v>0</v>
      </c>
      <c r="H9" t="str">
        <f>Original!H11</f>
        <v>Akhbarizadeh et al., 2018</v>
      </c>
    </row>
    <row r="10" spans="1:9" x14ac:dyDescent="0.3">
      <c r="A10" s="4" t="s">
        <v>19</v>
      </c>
      <c r="B10">
        <f>Original!B12/Original!$I12</f>
        <v>0.32</v>
      </c>
      <c r="C10">
        <f>Original!C12/Original!$I12</f>
        <v>0.65</v>
      </c>
      <c r="D10">
        <f>Original!D12/Original!$I12</f>
        <v>0.03</v>
      </c>
      <c r="E10">
        <f>Original!E12/Original!$I12</f>
        <v>0</v>
      </c>
      <c r="F10">
        <f>Original!F12/Original!$I12</f>
        <v>0</v>
      </c>
      <c r="G10">
        <f>Original!G12/Original!$I12</f>
        <v>0</v>
      </c>
      <c r="H10" t="str">
        <f>Original!H12</f>
        <v>Akhbarizadeh et al., 2018</v>
      </c>
    </row>
    <row r="11" spans="1:9" x14ac:dyDescent="0.3">
      <c r="A11" s="1" t="s">
        <v>20</v>
      </c>
      <c r="B11">
        <f>Original!B13/Original!$I13</f>
        <v>0.03</v>
      </c>
      <c r="C11">
        <f>Original!C13/Original!$I13</f>
        <v>0.97</v>
      </c>
      <c r="D11">
        <f>Original!D13/Original!$I13</f>
        <v>0</v>
      </c>
      <c r="E11">
        <f>Original!E13/Original!$I13</f>
        <v>0</v>
      </c>
      <c r="F11">
        <f>Original!F13/Original!$I13</f>
        <v>0</v>
      </c>
      <c r="G11">
        <f>Original!G13/Original!$I13</f>
        <v>0</v>
      </c>
      <c r="H11" t="str">
        <f>Original!H13</f>
        <v>Alomar et al., 2017</v>
      </c>
    </row>
    <row r="12" spans="1:9" x14ac:dyDescent="0.3">
      <c r="A12" s="12" t="s">
        <v>22</v>
      </c>
      <c r="B12">
        <f>Original!B14/Original!$I14</f>
        <v>1.6E-2</v>
      </c>
      <c r="C12">
        <f>Original!C14/Original!$I14</f>
        <v>0.9840000000000001</v>
      </c>
      <c r="D12">
        <f>Original!D14/Original!$I14</f>
        <v>0</v>
      </c>
      <c r="E12">
        <f>Original!E14/Original!$I14</f>
        <v>0</v>
      </c>
      <c r="F12">
        <f>Original!F14/Original!$I14</f>
        <v>0</v>
      </c>
      <c r="G12">
        <f>Original!G14/Original!$I14</f>
        <v>0</v>
      </c>
      <c r="H12" t="str">
        <f>Original!H14</f>
        <v>Anastasopoulou et al. 2018</v>
      </c>
    </row>
    <row r="13" spans="1:9" x14ac:dyDescent="0.3">
      <c r="A13" s="12" t="s">
        <v>24</v>
      </c>
      <c r="B13">
        <f>Original!B15/Original!$I15</f>
        <v>0</v>
      </c>
      <c r="C13">
        <f>Original!C15/Original!$I15</f>
        <v>1</v>
      </c>
      <c r="D13">
        <f>Original!D15/Original!$I15</f>
        <v>0</v>
      </c>
      <c r="E13">
        <f>Original!E15/Original!$I15</f>
        <v>0</v>
      </c>
      <c r="F13">
        <f>Original!F15/Original!$I15</f>
        <v>0</v>
      </c>
      <c r="G13">
        <f>Original!G15/Original!$I15</f>
        <v>0</v>
      </c>
      <c r="H13" t="str">
        <f>Original!H15</f>
        <v>Anastasopoulou et al. 2018</v>
      </c>
    </row>
    <row r="14" spans="1:9" x14ac:dyDescent="0.3">
      <c r="A14" s="12" t="s">
        <v>25</v>
      </c>
      <c r="B14">
        <f>Original!B16/Original!$I16</f>
        <v>5.2999999999999999E-2</v>
      </c>
      <c r="C14">
        <f>Original!C16/Original!$I16</f>
        <v>0.94700000000000006</v>
      </c>
      <c r="D14">
        <f>Original!D16/Original!$I16</f>
        <v>0</v>
      </c>
      <c r="E14">
        <f>Original!E16/Original!$I16</f>
        <v>0</v>
      </c>
      <c r="F14">
        <f>Original!F16/Original!$I16</f>
        <v>0</v>
      </c>
      <c r="G14">
        <f>Original!G16/Original!$I16</f>
        <v>0</v>
      </c>
      <c r="H14" t="str">
        <f>Original!H16</f>
        <v>Anastasopoulou et al. 2018</v>
      </c>
    </row>
    <row r="15" spans="1:9" x14ac:dyDescent="0.3">
      <c r="A15" s="12" t="s">
        <v>20</v>
      </c>
      <c r="B15">
        <f>Original!B17/Original!$I17</f>
        <v>0.16899999999999998</v>
      </c>
      <c r="C15">
        <f>Original!C17/Original!$I17</f>
        <v>0.83099999999999996</v>
      </c>
      <c r="D15">
        <f>Original!D17/Original!$I17</f>
        <v>0</v>
      </c>
      <c r="E15">
        <f>Original!E17/Original!$I17</f>
        <v>0</v>
      </c>
      <c r="F15">
        <f>Original!F17/Original!$I17</f>
        <v>0</v>
      </c>
      <c r="G15">
        <f>Original!G17/Original!$I17</f>
        <v>0</v>
      </c>
      <c r="H15" t="str">
        <f>Original!H17</f>
        <v>Anastasopoulou et al. 2018</v>
      </c>
    </row>
    <row r="16" spans="1:9" x14ac:dyDescent="0.3">
      <c r="A16" s="12" t="s">
        <v>26</v>
      </c>
      <c r="B16">
        <f>Original!B18/Original!$I18</f>
        <v>0.23499999999999999</v>
      </c>
      <c r="C16">
        <f>Original!C18/Original!$I18</f>
        <v>0.76500000000000001</v>
      </c>
      <c r="D16">
        <f>Original!D18/Original!$I18</f>
        <v>0</v>
      </c>
      <c r="E16">
        <f>Original!E18/Original!$I18</f>
        <v>0</v>
      </c>
      <c r="F16">
        <f>Original!F18/Original!$I18</f>
        <v>0</v>
      </c>
      <c r="G16">
        <f>Original!G18/Original!$I18</f>
        <v>0</v>
      </c>
      <c r="H16" t="str">
        <f>Original!H18</f>
        <v>Anastasopoulou et al. 2018</v>
      </c>
    </row>
    <row r="17" spans="1:8" x14ac:dyDescent="0.3">
      <c r="A17" s="12" t="s">
        <v>27</v>
      </c>
      <c r="B17">
        <f>Original!B19/Original!$I19</f>
        <v>0.32200000000000001</v>
      </c>
      <c r="C17">
        <f>Original!C19/Original!$I19</f>
        <v>0.67799999999999994</v>
      </c>
      <c r="D17">
        <f>Original!D19/Original!$I19</f>
        <v>0</v>
      </c>
      <c r="E17">
        <f>Original!E19/Original!$I19</f>
        <v>0</v>
      </c>
      <c r="F17">
        <f>Original!F19/Original!$I19</f>
        <v>0</v>
      </c>
      <c r="G17">
        <f>Original!G19/Original!$I19</f>
        <v>0</v>
      </c>
      <c r="H17" t="str">
        <f>Original!H19</f>
        <v>Anastasopoulou et al. 2018</v>
      </c>
    </row>
    <row r="18" spans="1:8" x14ac:dyDescent="0.3">
      <c r="A18" s="12" t="s">
        <v>27</v>
      </c>
      <c r="B18">
        <f>Original!B20/Original!$I20</f>
        <v>0.79599999999999993</v>
      </c>
      <c r="C18">
        <f>Original!C20/Original!$I20</f>
        <v>0.20400000000000007</v>
      </c>
      <c r="D18">
        <f>Original!D20/Original!$I20</f>
        <v>0</v>
      </c>
      <c r="E18">
        <f>Original!E20/Original!$I20</f>
        <v>0</v>
      </c>
      <c r="F18">
        <f>Original!F20/Original!$I20</f>
        <v>0</v>
      </c>
      <c r="G18">
        <f>Original!G20/Original!$I20</f>
        <v>0</v>
      </c>
      <c r="H18" t="str">
        <f>Original!H20</f>
        <v>Anastasopoulou et al. 2018</v>
      </c>
    </row>
    <row r="19" spans="1:8" x14ac:dyDescent="0.3">
      <c r="A19" s="12" t="s">
        <v>28</v>
      </c>
      <c r="B19">
        <f>Original!B21/Original!$I21</f>
        <v>0.72699999999999998</v>
      </c>
      <c r="C19">
        <f>Original!C21/Original!$I21</f>
        <v>0.27299999999999996</v>
      </c>
      <c r="D19">
        <f>Original!D21/Original!$I21</f>
        <v>0</v>
      </c>
      <c r="E19">
        <f>Original!E21/Original!$I21</f>
        <v>0</v>
      </c>
      <c r="F19">
        <f>Original!F21/Original!$I21</f>
        <v>0</v>
      </c>
      <c r="G19">
        <f>Original!G21/Original!$I21</f>
        <v>0</v>
      </c>
      <c r="H19" t="str">
        <f>Original!H21</f>
        <v>Anastasopoulou et al. 2018</v>
      </c>
    </row>
    <row r="20" spans="1:8" x14ac:dyDescent="0.3">
      <c r="A20" s="12" t="s">
        <v>29</v>
      </c>
      <c r="B20">
        <f>Original!B22/Original!$I22</f>
        <v>0.82900000000000007</v>
      </c>
      <c r="C20">
        <f>Original!C22/Original!$I22</f>
        <v>0.17099999999999993</v>
      </c>
      <c r="D20">
        <f>Original!D22/Original!$I22</f>
        <v>0</v>
      </c>
      <c r="E20">
        <f>Original!E22/Original!$I22</f>
        <v>0</v>
      </c>
      <c r="F20">
        <f>Original!F22/Original!$I22</f>
        <v>0</v>
      </c>
      <c r="G20">
        <f>Original!G22/Original!$I22</f>
        <v>0</v>
      </c>
      <c r="H20" t="str">
        <f>Original!H22</f>
        <v>Anastasopoulou et al. 2018</v>
      </c>
    </row>
    <row r="21" spans="1:8" x14ac:dyDescent="0.3">
      <c r="A21" s="6" t="s">
        <v>30</v>
      </c>
      <c r="B21">
        <f>Original!B23/Original!$I23</f>
        <v>0.56999999999999995</v>
      </c>
      <c r="C21">
        <f>Original!C23/Original!$I23</f>
        <v>0.23</v>
      </c>
      <c r="D21">
        <f>Original!D23/Original!$I23</f>
        <v>0.09</v>
      </c>
      <c r="E21">
        <f>Original!E23/Original!$I23</f>
        <v>0.11</v>
      </c>
      <c r="F21">
        <f>Original!F23/Original!$I23</f>
        <v>0</v>
      </c>
      <c r="G21">
        <f>Original!G23/Original!$I23</f>
        <v>0</v>
      </c>
      <c r="H21" t="str">
        <f>Original!H23</f>
        <v>Avio et al., 2015</v>
      </c>
    </row>
    <row r="22" spans="1:8" x14ac:dyDescent="0.3">
      <c r="A22" s="5" t="s">
        <v>32</v>
      </c>
      <c r="B22">
        <f>Original!B24/Original!$I24</f>
        <v>0</v>
      </c>
      <c r="C22">
        <f>Original!C24/Original!$I24</f>
        <v>0.99</v>
      </c>
      <c r="D22">
        <f>Original!D24/Original!$I24</f>
        <v>0</v>
      </c>
      <c r="E22">
        <f>Original!E24/Original!$I24</f>
        <v>0.01</v>
      </c>
      <c r="F22">
        <f>Original!F24/Original!$I24</f>
        <v>0</v>
      </c>
      <c r="G22">
        <f>Original!G24/Original!$I24</f>
        <v>0</v>
      </c>
      <c r="H22" t="str">
        <f>Original!H24</f>
        <v>Baalkhuyur et al., 2018</v>
      </c>
    </row>
    <row r="23" spans="1:8" x14ac:dyDescent="0.3">
      <c r="A23" s="6" t="s">
        <v>34</v>
      </c>
      <c r="B23">
        <f>Original!B25/Original!$I25</f>
        <v>7.0000000000000007E-2</v>
      </c>
      <c r="C23">
        <f>Original!C25/Original!$I25</f>
        <v>0.93</v>
      </c>
      <c r="D23">
        <f>Original!D25/Original!$I25</f>
        <v>0</v>
      </c>
      <c r="E23">
        <f>Original!E25/Original!$I25</f>
        <v>0</v>
      </c>
      <c r="F23">
        <f>Original!F25/Original!$I25</f>
        <v>0</v>
      </c>
      <c r="G23">
        <f>Original!G25/Original!$I25</f>
        <v>0</v>
      </c>
      <c r="H23" t="str">
        <f>Original!H25</f>
        <v>Beer et al., 2018</v>
      </c>
    </row>
    <row r="24" spans="1:8" ht="21.6" x14ac:dyDescent="0.3">
      <c r="A24" s="6" t="s">
        <v>36</v>
      </c>
      <c r="B24">
        <f>Original!B26/Original!$I26</f>
        <v>1.6E-2</v>
      </c>
      <c r="C24">
        <f>Original!C26/Original!$I26</f>
        <v>0.71</v>
      </c>
      <c r="D24">
        <f>Original!D26/Original!$I26</f>
        <v>0.24199999999999999</v>
      </c>
      <c r="E24">
        <f>Original!E26/Original!$I26</f>
        <v>3.2000000000000001E-2</v>
      </c>
      <c r="F24">
        <f>Original!F26/Original!$I26</f>
        <v>0</v>
      </c>
      <c r="G24">
        <f>Original!G26/Original!$I26</f>
        <v>0</v>
      </c>
      <c r="H24" t="str">
        <f>Original!H26</f>
        <v>Bellas et al., 2016</v>
      </c>
    </row>
    <row r="25" spans="1:8" x14ac:dyDescent="0.3">
      <c r="A25" s="7" t="s">
        <v>38</v>
      </c>
      <c r="B25">
        <f>Original!B27/Original!$I27</f>
        <v>0.04</v>
      </c>
      <c r="C25">
        <f>Original!C27/Original!$I27</f>
        <v>0.96</v>
      </c>
      <c r="D25">
        <f>Original!D27/Original!$I27</f>
        <v>0</v>
      </c>
      <c r="E25">
        <f>Original!E27/Original!$I27</f>
        <v>0</v>
      </c>
      <c r="F25">
        <f>Original!F27/Original!$I27</f>
        <v>0</v>
      </c>
      <c r="G25">
        <f>Original!G27/Original!$I27</f>
        <v>0</v>
      </c>
      <c r="H25" t="str">
        <f>Original!H27</f>
        <v>Bessa et al., 2018</v>
      </c>
    </row>
    <row r="26" spans="1:8" x14ac:dyDescent="0.3">
      <c r="A26" s="4" t="s">
        <v>40</v>
      </c>
      <c r="B26">
        <f>Original!B28/Original!$I28</f>
        <v>0.39</v>
      </c>
      <c r="C26">
        <f>Original!C28/Original!$I28</f>
        <v>0.56999999999999995</v>
      </c>
      <c r="D26">
        <f>Original!D28/Original!$I28</f>
        <v>0</v>
      </c>
      <c r="E26">
        <f>Original!E28/Original!$I28</f>
        <v>0.04</v>
      </c>
      <c r="F26">
        <f>Original!F28/Original!$I28</f>
        <v>0</v>
      </c>
      <c r="G26">
        <f>Original!G28/Original!$I28</f>
        <v>0</v>
      </c>
      <c r="H26" t="str">
        <f>Original!H28</f>
        <v>Bour et al., 2018</v>
      </c>
    </row>
    <row r="27" spans="1:8" x14ac:dyDescent="0.3">
      <c r="A27" s="1" t="s">
        <v>42</v>
      </c>
      <c r="B27">
        <f>Original!B29/Original!$I29</f>
        <v>0.34</v>
      </c>
      <c r="C27">
        <f>Original!C29/Original!$I29</f>
        <v>0.6</v>
      </c>
      <c r="D27">
        <f>Original!D29/Original!$I29</f>
        <v>0</v>
      </c>
      <c r="E27">
        <f>Original!E29/Original!$I29</f>
        <v>0.06</v>
      </c>
      <c r="F27">
        <f>Original!F29/Original!$I29</f>
        <v>0</v>
      </c>
      <c r="G27">
        <f>Original!G29/Original!$I29</f>
        <v>0</v>
      </c>
      <c r="H27" t="str">
        <f>Original!H29</f>
        <v>Cheung et al., 2018</v>
      </c>
    </row>
    <row r="28" spans="1:8" x14ac:dyDescent="0.3">
      <c r="A28" t="s">
        <v>44</v>
      </c>
      <c r="B28">
        <f>Original!B30/Original!$I30</f>
        <v>0.75772681954137588</v>
      </c>
      <c r="C28">
        <f>Original!C30/Original!$I30</f>
        <v>0.23928215353938187</v>
      </c>
      <c r="D28">
        <f>Original!D30/Original!$I30</f>
        <v>0</v>
      </c>
      <c r="E28">
        <f>Original!E30/Original!$I30</f>
        <v>2.9910269192422729E-3</v>
      </c>
      <c r="F28">
        <f>Original!F30/Original!$I30</f>
        <v>0</v>
      </c>
      <c r="G28">
        <f>Original!G30/Original!$I30</f>
        <v>0</v>
      </c>
      <c r="H28" t="str">
        <f>Original!H30</f>
        <v>Cho et al., 2019</v>
      </c>
    </row>
    <row r="29" spans="1:8" ht="22.8" x14ac:dyDescent="0.3">
      <c r="A29" s="8" t="s">
        <v>46</v>
      </c>
      <c r="B29">
        <f>Original!B31/Original!$I31</f>
        <v>0.17</v>
      </c>
      <c r="C29">
        <f>Original!C31/Original!$I31</f>
        <v>0.83</v>
      </c>
      <c r="D29">
        <f>Original!D31/Original!$I31</f>
        <v>0</v>
      </c>
      <c r="E29">
        <f>Original!E31/Original!$I31</f>
        <v>0</v>
      </c>
      <c r="F29">
        <f>Original!F31/Original!$I31</f>
        <v>0</v>
      </c>
      <c r="G29">
        <f>Original!G31/Original!$I31</f>
        <v>0</v>
      </c>
      <c r="H29" t="str">
        <f>Original!H31</f>
        <v>Compa et al., 2018</v>
      </c>
    </row>
    <row r="30" spans="1:8" x14ac:dyDescent="0.3">
      <c r="A30" s="1" t="s">
        <v>48</v>
      </c>
      <c r="B30">
        <f>Original!B32/Original!$I32</f>
        <v>4.7E-2</v>
      </c>
      <c r="C30">
        <f>Original!C32/Original!$I32</f>
        <v>0.9</v>
      </c>
      <c r="D30">
        <f>Original!D32/Original!$I32</f>
        <v>0</v>
      </c>
      <c r="E30">
        <f>Original!E32/Original!$I32</f>
        <v>5.2999999999999999E-2</v>
      </c>
      <c r="F30">
        <f>Original!F32/Original!$I32</f>
        <v>0</v>
      </c>
      <c r="G30">
        <f>Original!G32/Original!$I32</f>
        <v>0</v>
      </c>
      <c r="H30" t="str">
        <f>Original!H32</f>
        <v>Davidson et al., 2016</v>
      </c>
    </row>
    <row r="31" spans="1:8" x14ac:dyDescent="0.3">
      <c r="A31" s="4" t="s">
        <v>50</v>
      </c>
      <c r="B31">
        <f>Original!B33/Original!$I33</f>
        <v>0.8</v>
      </c>
      <c r="C31">
        <f>Original!C33/Original!$I33</f>
        <v>0.2</v>
      </c>
      <c r="D31">
        <f>Original!D33/Original!$I33</f>
        <v>0</v>
      </c>
      <c r="E31">
        <f>Original!E33/Original!$I33</f>
        <v>0</v>
      </c>
      <c r="F31">
        <f>Original!F33/Original!$I33</f>
        <v>0</v>
      </c>
      <c r="G31">
        <f>Original!G33/Original!$I33</f>
        <v>0</v>
      </c>
      <c r="H31" t="str">
        <f>Original!H33</f>
        <v>Digka et al., 2018</v>
      </c>
    </row>
    <row r="32" spans="1:8" x14ac:dyDescent="0.3">
      <c r="A32" s="4" t="s">
        <v>52</v>
      </c>
      <c r="B32">
        <f>Original!B34/Original!$I34</f>
        <v>0.73299999999999998</v>
      </c>
      <c r="C32">
        <f>Original!C34/Original!$I34</f>
        <v>0.26700000000000002</v>
      </c>
      <c r="D32">
        <f>Original!D34/Original!$I34</f>
        <v>0</v>
      </c>
      <c r="E32">
        <f>Original!E34/Original!$I34</f>
        <v>0</v>
      </c>
      <c r="F32">
        <f>Original!F34/Original!$I34</f>
        <v>0</v>
      </c>
      <c r="G32">
        <f>Original!G34/Original!$I34</f>
        <v>0</v>
      </c>
      <c r="H32" t="str">
        <f>Original!H34</f>
        <v>Digka et al., 2018</v>
      </c>
    </row>
    <row r="33" spans="1:8" x14ac:dyDescent="0.3">
      <c r="A33" s="4" t="s">
        <v>53</v>
      </c>
      <c r="B33">
        <f>Original!B35/Original!$I35</f>
        <v>0.82475247524752471</v>
      </c>
      <c r="C33">
        <f>Original!C35/Original!$I35</f>
        <v>0.17524752475247524</v>
      </c>
      <c r="D33">
        <f>Original!D35/Original!$I35</f>
        <v>0</v>
      </c>
      <c r="E33">
        <f>Original!E35/Original!$I35</f>
        <v>0</v>
      </c>
      <c r="F33">
        <f>Original!F35/Original!$I35</f>
        <v>0</v>
      </c>
      <c r="G33">
        <f>Original!G35/Original!$I35</f>
        <v>0</v>
      </c>
      <c r="H33" t="str">
        <f>Original!H35</f>
        <v>Digka et al., 2018</v>
      </c>
    </row>
    <row r="34" spans="1:8" x14ac:dyDescent="0.3">
      <c r="A34" s="4" t="s">
        <v>54</v>
      </c>
      <c r="B34">
        <f>Original!B36/Original!$I36</f>
        <v>0.77800000000000002</v>
      </c>
      <c r="C34">
        <f>Original!C36/Original!$I36</f>
        <v>0.222</v>
      </c>
      <c r="D34">
        <f>Original!D36/Original!$I36</f>
        <v>0</v>
      </c>
      <c r="E34">
        <f>Original!E36/Original!$I36</f>
        <v>0</v>
      </c>
      <c r="F34">
        <f>Original!F36/Original!$I36</f>
        <v>0</v>
      </c>
      <c r="G34">
        <f>Original!G36/Original!$I36</f>
        <v>0</v>
      </c>
      <c r="H34" t="str">
        <f>Original!H36</f>
        <v>Digka et al., 2018</v>
      </c>
    </row>
    <row r="35" spans="1:8" x14ac:dyDescent="0.3">
      <c r="A35" s="4" t="s">
        <v>29</v>
      </c>
      <c r="B35">
        <f>Original!B37/Original!$I37</f>
        <v>0.32</v>
      </c>
      <c r="C35">
        <f>Original!C37/Original!$I37</f>
        <v>0.44</v>
      </c>
      <c r="D35">
        <f>Original!D37/Original!$I37</f>
        <v>0</v>
      </c>
      <c r="E35">
        <f>Original!E37/Original!$I37</f>
        <v>0.24</v>
      </c>
      <c r="F35">
        <f>Original!F37/Original!$I37</f>
        <v>0</v>
      </c>
      <c r="G35">
        <f>Original!G37/Original!$I37</f>
        <v>0</v>
      </c>
      <c r="H35" t="str">
        <f>Original!H37</f>
        <v>Giani et al., 2019</v>
      </c>
    </row>
    <row r="36" spans="1:8" x14ac:dyDescent="0.3">
      <c r="A36" s="4" t="s">
        <v>56</v>
      </c>
      <c r="B36">
        <f>Original!B38/Original!$I38</f>
        <v>0.19</v>
      </c>
      <c r="C36">
        <f>Original!C38/Original!$I38</f>
        <v>0.81</v>
      </c>
      <c r="D36">
        <f>Original!D38/Original!$I38</f>
        <v>0</v>
      </c>
      <c r="E36">
        <f>Original!E38/Original!$I38</f>
        <v>0</v>
      </c>
      <c r="F36">
        <f>Original!F38/Original!$I38</f>
        <v>0</v>
      </c>
      <c r="G36">
        <f>Original!G38/Original!$I38</f>
        <v>0</v>
      </c>
      <c r="H36" t="str">
        <f>Original!H38</f>
        <v>Giani et al., 2019</v>
      </c>
    </row>
    <row r="37" spans="1:8" x14ac:dyDescent="0.3">
      <c r="A37" s="4" t="s">
        <v>57</v>
      </c>
      <c r="B37">
        <f>Original!B39/Original!$I39</f>
        <v>0.99</v>
      </c>
      <c r="C37">
        <f>Original!C39/Original!$I39</f>
        <v>0.01</v>
      </c>
      <c r="D37">
        <f>Original!D39/Original!$I39</f>
        <v>0</v>
      </c>
      <c r="E37">
        <f>Original!E39/Original!$I39</f>
        <v>0</v>
      </c>
      <c r="F37">
        <f>Original!F39/Original!$I39</f>
        <v>0</v>
      </c>
      <c r="G37">
        <f>Original!G39/Original!$I39</f>
        <v>0</v>
      </c>
      <c r="H37" t="str">
        <f>Original!H39</f>
        <v>Goldstein et al., 2013</v>
      </c>
    </row>
    <row r="38" spans="1:8" x14ac:dyDescent="0.3">
      <c r="A38" s="5" t="s">
        <v>59</v>
      </c>
      <c r="B38">
        <f>Original!B40/Original!$I40</f>
        <v>8.5000000000000006E-2</v>
      </c>
      <c r="C38">
        <f>Original!C40/Original!$I40</f>
        <v>0.91500000000000004</v>
      </c>
      <c r="D38">
        <f>Original!D40/Original!$I40</f>
        <v>0</v>
      </c>
      <c r="E38">
        <f>Original!E40/Original!$I40</f>
        <v>0</v>
      </c>
      <c r="F38">
        <f>Original!F40/Original!$I40</f>
        <v>0</v>
      </c>
      <c r="G38">
        <f>Original!G40/Original!$I40</f>
        <v>0</v>
      </c>
      <c r="H38" t="str">
        <f>Original!H40</f>
        <v>Gundogdu et al., 2018</v>
      </c>
    </row>
    <row r="39" spans="1:8" x14ac:dyDescent="0.3">
      <c r="A39" s="5" t="s">
        <v>61</v>
      </c>
      <c r="B39">
        <f>Original!B41/Original!$I41</f>
        <v>0.1171171171171171</v>
      </c>
      <c r="C39">
        <f>Original!C41/Original!$I41</f>
        <v>0.7047047047047047</v>
      </c>
      <c r="D39">
        <f>Original!D41/Original!$I41</f>
        <v>0</v>
      </c>
      <c r="E39">
        <f>Original!E41/Original!$I41</f>
        <v>0.17817817817817819</v>
      </c>
      <c r="F39">
        <f>Original!F41/Original!$I41</f>
        <v>0</v>
      </c>
      <c r="G39">
        <f>Original!G41/Original!$I41</f>
        <v>0</v>
      </c>
      <c r="H39" t="str">
        <f>Original!H41</f>
        <v>Gundogdu et al., 2018</v>
      </c>
    </row>
    <row r="40" spans="1:8" x14ac:dyDescent="0.3">
      <c r="A40" s="5" t="s">
        <v>62</v>
      </c>
      <c r="B40">
        <f>Original!B42/Original!$I42</f>
        <v>0.23100000000000001</v>
      </c>
      <c r="C40">
        <f>Original!C42/Original!$I42</f>
        <v>0.76900000000000002</v>
      </c>
      <c r="D40">
        <f>Original!D42/Original!$I42</f>
        <v>0</v>
      </c>
      <c r="E40">
        <f>Original!E42/Original!$I42</f>
        <v>0</v>
      </c>
      <c r="F40">
        <f>Original!F42/Original!$I42</f>
        <v>0</v>
      </c>
      <c r="G40">
        <f>Original!G42/Original!$I42</f>
        <v>0</v>
      </c>
      <c r="H40" t="str">
        <f>Original!H42</f>
        <v>Gundogdu et al., 2018</v>
      </c>
    </row>
    <row r="41" spans="1:8" x14ac:dyDescent="0.3">
      <c r="A41" s="4" t="s">
        <v>63</v>
      </c>
      <c r="B41">
        <f>Original!B43/Original!$I43</f>
        <v>0.11928807119288068</v>
      </c>
      <c r="C41">
        <f>Original!C43/Original!$I43</f>
        <v>0.75762423757624231</v>
      </c>
      <c r="D41">
        <f>Original!D43/Original!$I43</f>
        <v>0</v>
      </c>
      <c r="E41">
        <f>Original!E43/Original!$I43</f>
        <v>7.6992300769922993E-3</v>
      </c>
      <c r="F41">
        <f>Original!F43/Original!$I43</f>
        <v>0</v>
      </c>
      <c r="G41">
        <f>Original!G43/Original!$I43</f>
        <v>0.11538846115388458</v>
      </c>
      <c r="H41" t="str">
        <f>Original!H43</f>
        <v>Herrera et al., 2019</v>
      </c>
    </row>
    <row r="42" spans="1:8" x14ac:dyDescent="0.3">
      <c r="A42" s="5" t="s">
        <v>65</v>
      </c>
      <c r="B42">
        <f>Original!B44/Original!$I44</f>
        <v>0.63800000000000001</v>
      </c>
      <c r="C42">
        <f>Original!C44/Original!$I44</f>
        <v>0.25600000000000001</v>
      </c>
      <c r="D42">
        <f>Original!D44/Original!$I44</f>
        <v>0</v>
      </c>
      <c r="E42">
        <f>Original!E44/Original!$I44</f>
        <v>0.106</v>
      </c>
      <c r="F42">
        <f>Original!F44/Original!$I44</f>
        <v>0</v>
      </c>
      <c r="G42">
        <f>Original!G44/Original!$I44</f>
        <v>0</v>
      </c>
      <c r="H42" t="str">
        <f>Original!H44</f>
        <v>Karami et al., 2017</v>
      </c>
    </row>
    <row r="43" spans="1:8" x14ac:dyDescent="0.3">
      <c r="A43" s="5" t="s">
        <v>61</v>
      </c>
      <c r="B43">
        <f>Original!B45/Original!$I45</f>
        <v>0.63</v>
      </c>
      <c r="C43">
        <f>Original!C45/Original!$I45</f>
        <v>0.31</v>
      </c>
      <c r="D43">
        <f>Original!D45/Original!$I45</f>
        <v>0</v>
      </c>
      <c r="E43">
        <f>Original!E45/Original!$I45</f>
        <v>0.06</v>
      </c>
      <c r="F43">
        <f>Original!F45/Original!$I45</f>
        <v>0</v>
      </c>
      <c r="G43">
        <f>Original!G45/Original!$I45</f>
        <v>0</v>
      </c>
      <c r="H43" t="str">
        <f>Original!H45</f>
        <v>Kim et al., 2018</v>
      </c>
    </row>
    <row r="44" spans="1:8" x14ac:dyDescent="0.3">
      <c r="A44" s="5" t="s">
        <v>59</v>
      </c>
      <c r="B44">
        <f>Original!B46/Original!$I46</f>
        <v>0.54</v>
      </c>
      <c r="C44">
        <f>Original!C46/Original!$I46</f>
        <v>0.45</v>
      </c>
      <c r="D44">
        <f>Original!D46/Original!$I46</f>
        <v>0</v>
      </c>
      <c r="E44">
        <f>Original!E46/Original!$I46</f>
        <v>0.01</v>
      </c>
      <c r="F44">
        <f>Original!F46/Original!$I46</f>
        <v>0</v>
      </c>
      <c r="G44">
        <f>Original!G46/Original!$I46</f>
        <v>0</v>
      </c>
      <c r="H44" t="str">
        <f>Original!H46</f>
        <v>Kim et al., 2018</v>
      </c>
    </row>
    <row r="45" spans="1:8" x14ac:dyDescent="0.3">
      <c r="A45" s="5" t="s">
        <v>62</v>
      </c>
      <c r="B45">
        <f>Original!B47/Original!$I47</f>
        <v>0.88</v>
      </c>
      <c r="C45">
        <f>Original!C47/Original!$I47</f>
        <v>0.11</v>
      </c>
      <c r="D45">
        <f>Original!D47/Original!$I47</f>
        <v>0</v>
      </c>
      <c r="E45">
        <f>Original!E47/Original!$I47</f>
        <v>0.01</v>
      </c>
      <c r="F45">
        <f>Original!F47/Original!$I47</f>
        <v>0</v>
      </c>
      <c r="G45">
        <f>Original!G47/Original!$I47</f>
        <v>0</v>
      </c>
      <c r="H45" t="str">
        <f>Original!H47</f>
        <v>Kim et al., 2018</v>
      </c>
    </row>
    <row r="46" spans="1:8" x14ac:dyDescent="0.3">
      <c r="A46" s="9" t="s">
        <v>68</v>
      </c>
      <c r="B46">
        <f>Original!B48/Original!$I48</f>
        <v>0.4</v>
      </c>
      <c r="C46">
        <f>Original!C48/Original!$I48</f>
        <v>0.52</v>
      </c>
      <c r="D46">
        <f>Original!D48/Original!$I48</f>
        <v>0.08</v>
      </c>
      <c r="E46">
        <f>Original!E48/Original!$I48</f>
        <v>0</v>
      </c>
      <c r="F46">
        <f>Original!F48/Original!$I48</f>
        <v>0</v>
      </c>
      <c r="G46">
        <f>Original!G48/Original!$I48</f>
        <v>0</v>
      </c>
      <c r="H46" t="str">
        <f>Original!H48</f>
        <v>Li et al., 2015</v>
      </c>
    </row>
    <row r="47" spans="1:8" x14ac:dyDescent="0.3">
      <c r="A47" s="9" t="s">
        <v>70</v>
      </c>
      <c r="B47">
        <f>Original!B49/Original!$I49</f>
        <v>0.2</v>
      </c>
      <c r="C47">
        <f>Original!C49/Original!$I49</f>
        <v>0.8</v>
      </c>
      <c r="D47">
        <f>Original!D49/Original!$I49</f>
        <v>0</v>
      </c>
      <c r="E47">
        <f>Original!E49/Original!$I49</f>
        <v>0</v>
      </c>
      <c r="F47">
        <f>Original!F49/Original!$I49</f>
        <v>0</v>
      </c>
      <c r="G47">
        <f>Original!G49/Original!$I49</f>
        <v>0</v>
      </c>
      <c r="H47" t="str">
        <f>Original!H49</f>
        <v>Li et al., 2015</v>
      </c>
    </row>
    <row r="48" spans="1:8" x14ac:dyDescent="0.3">
      <c r="A48" s="9" t="s">
        <v>71</v>
      </c>
      <c r="B48">
        <f>Original!B50/Original!$I50</f>
        <v>0.31</v>
      </c>
      <c r="C48">
        <f>Original!C50/Original!$I50</f>
        <v>0.67</v>
      </c>
      <c r="D48">
        <f>Original!D50/Original!$I50</f>
        <v>0.02</v>
      </c>
      <c r="E48">
        <f>Original!E50/Original!$I50</f>
        <v>0</v>
      </c>
      <c r="F48">
        <f>Original!F50/Original!$I50</f>
        <v>0</v>
      </c>
      <c r="G48">
        <f>Original!G50/Original!$I50</f>
        <v>0</v>
      </c>
      <c r="H48" t="str">
        <f>Original!H50</f>
        <v>Li et al., 2015</v>
      </c>
    </row>
    <row r="49" spans="1:8" x14ac:dyDescent="0.3">
      <c r="A49" s="9" t="s">
        <v>72</v>
      </c>
      <c r="B49">
        <f>Original!B51/Original!$I51</f>
        <v>0.13</v>
      </c>
      <c r="C49">
        <f>Original!C51/Original!$I51</f>
        <v>0.7</v>
      </c>
      <c r="D49">
        <f>Original!D51/Original!$I51</f>
        <v>0.17</v>
      </c>
      <c r="E49">
        <f>Original!E51/Original!$I51</f>
        <v>0</v>
      </c>
      <c r="F49">
        <f>Original!F51/Original!$I51</f>
        <v>0</v>
      </c>
      <c r="G49">
        <f>Original!G51/Original!$I51</f>
        <v>0</v>
      </c>
      <c r="H49" t="str">
        <f>Original!H51</f>
        <v>Li et al., 2015</v>
      </c>
    </row>
    <row r="50" spans="1:8" x14ac:dyDescent="0.3">
      <c r="A50" s="9" t="s">
        <v>73</v>
      </c>
      <c r="B50">
        <f>Original!B52/Original!$I52</f>
        <v>0.14000000000000001</v>
      </c>
      <c r="C50">
        <f>Original!C52/Original!$I52</f>
        <v>0.26</v>
      </c>
      <c r="D50">
        <f>Original!D52/Original!$I52</f>
        <v>0.6</v>
      </c>
      <c r="E50">
        <f>Original!E52/Original!$I52</f>
        <v>0</v>
      </c>
      <c r="F50">
        <f>Original!F52/Original!$I52</f>
        <v>0</v>
      </c>
      <c r="G50">
        <f>Original!G52/Original!$I52</f>
        <v>0</v>
      </c>
      <c r="H50" t="str">
        <f>Original!H52</f>
        <v>Li et al., 2015</v>
      </c>
    </row>
    <row r="51" spans="1:8" x14ac:dyDescent="0.3">
      <c r="A51" s="9" t="s">
        <v>74</v>
      </c>
      <c r="B51">
        <f>Original!B53/Original!$I53</f>
        <v>0.18</v>
      </c>
      <c r="C51">
        <f>Original!C53/Original!$I53</f>
        <v>0.82</v>
      </c>
      <c r="D51">
        <f>Original!D53/Original!$I53</f>
        <v>0</v>
      </c>
      <c r="E51">
        <f>Original!E53/Original!$I53</f>
        <v>0</v>
      </c>
      <c r="F51">
        <f>Original!F53/Original!$I53</f>
        <v>0</v>
      </c>
      <c r="G51">
        <f>Original!G53/Original!$I53</f>
        <v>0</v>
      </c>
      <c r="H51" t="str">
        <f>Original!H53</f>
        <v>Li et al., 2015</v>
      </c>
    </row>
    <row r="52" spans="1:8" x14ac:dyDescent="0.3">
      <c r="A52" s="9" t="s">
        <v>75</v>
      </c>
      <c r="B52">
        <f>Original!B54/Original!$I54</f>
        <v>0.1</v>
      </c>
      <c r="C52">
        <f>Original!C54/Original!$I54</f>
        <v>0.64</v>
      </c>
      <c r="D52">
        <f>Original!D54/Original!$I54</f>
        <v>0.26</v>
      </c>
      <c r="E52">
        <f>Original!E54/Original!$I54</f>
        <v>0</v>
      </c>
      <c r="F52">
        <f>Original!F54/Original!$I54</f>
        <v>0</v>
      </c>
      <c r="G52">
        <f>Original!G54/Original!$I54</f>
        <v>0</v>
      </c>
      <c r="H52" t="str">
        <f>Original!H54</f>
        <v>Li et al., 2015</v>
      </c>
    </row>
    <row r="53" spans="1:8" x14ac:dyDescent="0.3">
      <c r="A53" s="9" t="s">
        <v>76</v>
      </c>
      <c r="B53">
        <f>Original!B55/Original!$I55</f>
        <v>0.17</v>
      </c>
      <c r="C53">
        <f>Original!C55/Original!$I55</f>
        <v>0.79</v>
      </c>
      <c r="D53">
        <f>Original!D55/Original!$I55</f>
        <v>0.04</v>
      </c>
      <c r="E53">
        <f>Original!E55/Original!$I55</f>
        <v>0</v>
      </c>
      <c r="F53">
        <f>Original!F55/Original!$I55</f>
        <v>0</v>
      </c>
      <c r="G53">
        <f>Original!G55/Original!$I55</f>
        <v>0</v>
      </c>
      <c r="H53" t="str">
        <f>Original!H55</f>
        <v>Li et al., 2015</v>
      </c>
    </row>
    <row r="54" spans="1:8" x14ac:dyDescent="0.3">
      <c r="A54" s="9" t="s">
        <v>77</v>
      </c>
      <c r="B54">
        <f>Original!B56/Original!$I56</f>
        <v>0.31</v>
      </c>
      <c r="C54">
        <f>Original!C56/Original!$I56</f>
        <v>0.65</v>
      </c>
      <c r="D54">
        <f>Original!D56/Original!$I56</f>
        <v>0.04</v>
      </c>
      <c r="E54">
        <f>Original!E56/Original!$I56</f>
        <v>0</v>
      </c>
      <c r="F54">
        <f>Original!F56/Original!$I56</f>
        <v>0</v>
      </c>
      <c r="G54">
        <f>Original!G56/Original!$I56</f>
        <v>0</v>
      </c>
      <c r="H54" t="str">
        <f>Original!H56</f>
        <v>Li et al., 2015</v>
      </c>
    </row>
    <row r="55" spans="1:8" x14ac:dyDescent="0.3">
      <c r="A55" s="10" t="s">
        <v>78</v>
      </c>
      <c r="B55">
        <f>Original!B57/Original!$I57</f>
        <v>0.31568431568431565</v>
      </c>
      <c r="C55">
        <f>Original!C57/Original!$I57</f>
        <v>0.52647352647352641</v>
      </c>
      <c r="D55">
        <f>Original!D57/Original!$I57</f>
        <v>0</v>
      </c>
      <c r="E55">
        <f>Original!E57/Original!$I57</f>
        <v>0.15784215784215783</v>
      </c>
      <c r="F55">
        <f>Original!F57/Original!$I57</f>
        <v>0</v>
      </c>
      <c r="G55">
        <f>Original!G57/Original!$I57</f>
        <v>0</v>
      </c>
      <c r="H55" t="str">
        <f>Original!H57</f>
        <v>Liboiron et al., 2019</v>
      </c>
    </row>
    <row r="56" spans="1:8" x14ac:dyDescent="0.3">
      <c r="A56" s="11" t="s">
        <v>80</v>
      </c>
      <c r="B56">
        <f>Original!B58/Original!$I58</f>
        <v>0.161</v>
      </c>
      <c r="C56">
        <f>Original!C58/Original!$I58</f>
        <v>0.68299999999999994</v>
      </c>
      <c r="D56">
        <f>Original!D58/Original!$I58</f>
        <v>0.115</v>
      </c>
      <c r="E56">
        <f>Original!E58/Original!$I58</f>
        <v>4.0999999999999995E-2</v>
      </c>
      <c r="F56">
        <f>Original!F58/Original!$I58</f>
        <v>0</v>
      </c>
      <c r="G56">
        <f>Original!G58/Original!$I58</f>
        <v>0</v>
      </c>
      <c r="H56" t="str">
        <f>Original!H58</f>
        <v>Lusher et al., 2013</v>
      </c>
    </row>
    <row r="57" spans="1:8" x14ac:dyDescent="0.3">
      <c r="A57" s="11" t="s">
        <v>82</v>
      </c>
      <c r="B57">
        <f>Original!B59/Original!$I59</f>
        <v>0.26</v>
      </c>
      <c r="C57">
        <f>Original!C59/Original!$I59</f>
        <v>0.57999999999999996</v>
      </c>
      <c r="D57">
        <f>Original!D59/Original!$I59</f>
        <v>0.02</v>
      </c>
      <c r="E57">
        <f>Original!E59/Original!$I59</f>
        <v>0.14000000000000001</v>
      </c>
      <c r="F57">
        <f>Original!F59/Original!$I59</f>
        <v>0</v>
      </c>
      <c r="G57">
        <f>Original!G59/Original!$I59</f>
        <v>0</v>
      </c>
      <c r="H57" t="str">
        <f>Original!H59</f>
        <v>Naji et al., 2018</v>
      </c>
    </row>
    <row r="58" spans="1:8" x14ac:dyDescent="0.3">
      <c r="A58" s="11" t="s">
        <v>84</v>
      </c>
      <c r="B58">
        <f>Original!B60/Original!$I60</f>
        <v>4.0000000000000001E-3</v>
      </c>
      <c r="C58">
        <f>Original!C60/Original!$I60</f>
        <v>9.0000000000000011E-3</v>
      </c>
      <c r="D58">
        <f>Original!D60/Original!$I60</f>
        <v>0.97400000000000009</v>
      </c>
      <c r="E58">
        <f>Original!E60/Original!$I60</f>
        <v>1.3000000000000001E-2</v>
      </c>
      <c r="F58">
        <f>Original!F60/Original!$I60</f>
        <v>0</v>
      </c>
      <c r="G58">
        <f>Original!G60/Original!$I60</f>
        <v>0</v>
      </c>
      <c r="H58" t="str">
        <f>Original!H60</f>
        <v>Pegado et al., 2018</v>
      </c>
    </row>
    <row r="59" spans="1:8" x14ac:dyDescent="0.3">
      <c r="A59" s="10" t="s">
        <v>25</v>
      </c>
      <c r="B59">
        <f>Original!B61/Original!$I61</f>
        <v>0.72</v>
      </c>
      <c r="C59">
        <f>Original!C61/Original!$I61</f>
        <v>0.28000000000000003</v>
      </c>
      <c r="D59">
        <f>Original!D61/Original!$I61</f>
        <v>0</v>
      </c>
      <c r="E59">
        <f>Original!E61/Original!$I61</f>
        <v>0</v>
      </c>
      <c r="F59">
        <f>Original!F61/Original!$I61</f>
        <v>0</v>
      </c>
      <c r="G59">
        <f>Original!G61/Original!$I61</f>
        <v>0</v>
      </c>
      <c r="H59" t="str">
        <f>Original!H61</f>
        <v>Pellini et al., 2018</v>
      </c>
    </row>
    <row r="60" spans="1:8" x14ac:dyDescent="0.3">
      <c r="A60" s="10" t="s">
        <v>87</v>
      </c>
      <c r="B60">
        <f>Original!B62/Original!$I62</f>
        <v>0.86086086086086089</v>
      </c>
      <c r="C60">
        <f>Original!C62/Original!$I62</f>
        <v>5.3053053053053058E-2</v>
      </c>
      <c r="D60">
        <f>Original!D62/Original!$I62</f>
        <v>7.3073073073073078E-2</v>
      </c>
      <c r="E60">
        <f>Original!E62/Original!$I62</f>
        <v>0</v>
      </c>
      <c r="F60">
        <f>Original!F62/Original!$I62</f>
        <v>1.3013013013013015E-2</v>
      </c>
      <c r="G60">
        <f>Original!G62/Original!$I62</f>
        <v>0</v>
      </c>
      <c r="H60" t="str">
        <f>Original!H62</f>
        <v>Tanaka and Takada, 2016</v>
      </c>
    </row>
    <row r="61" spans="1:8" x14ac:dyDescent="0.3">
      <c r="A61" s="11" t="s">
        <v>90</v>
      </c>
      <c r="B61">
        <f>Original!B63/Original!$I63</f>
        <v>0.19951995199519951</v>
      </c>
      <c r="C61">
        <f>Original!C63/Original!$I63</f>
        <v>0.60676067606760675</v>
      </c>
      <c r="D61">
        <f>Original!D63/Original!$I63</f>
        <v>9.1109110911091098E-2</v>
      </c>
      <c r="E61">
        <f>Original!E63/Original!$I63</f>
        <v>0.1026102610261026</v>
      </c>
      <c r="F61">
        <f>Original!F63/Original!$I63</f>
        <v>0</v>
      </c>
      <c r="G61">
        <f>Original!G63/Original!$I63</f>
        <v>0</v>
      </c>
      <c r="H61" t="str">
        <f>Original!H63</f>
        <v>Teng et al., 2019</v>
      </c>
    </row>
    <row r="62" spans="1:8" x14ac:dyDescent="0.3">
      <c r="A62" s="11" t="s">
        <v>92</v>
      </c>
      <c r="B62">
        <f>Original!B64/Original!$I64</f>
        <v>0.40049999999999997</v>
      </c>
      <c r="C62">
        <f>Original!C64/Original!$I64</f>
        <v>0.57240000000000002</v>
      </c>
      <c r="D62">
        <f>Original!D64/Original!$I64</f>
        <v>5.4000000000000003E-3</v>
      </c>
      <c r="E62">
        <f>Original!E64/Original!$I64</f>
        <v>2.1700000000000001E-2</v>
      </c>
      <c r="F62">
        <f>Original!F64/Original!$I64</f>
        <v>0</v>
      </c>
      <c r="G62">
        <f>Original!G64/Original!$I64</f>
        <v>0</v>
      </c>
      <c r="H62" t="str">
        <f>Original!H64</f>
        <v>Yang et al., 2015</v>
      </c>
    </row>
    <row r="63" spans="1:8" x14ac:dyDescent="0.3">
      <c r="A63" s="11" t="s">
        <v>94</v>
      </c>
      <c r="B63">
        <f>Original!B65/Original!$I65</f>
        <v>0.45600000000000002</v>
      </c>
      <c r="C63">
        <f>Original!C65/Original!$I65</f>
        <v>0.50209999999999999</v>
      </c>
      <c r="D63">
        <f>Original!D65/Original!$I65</f>
        <v>1.89E-2</v>
      </c>
      <c r="E63">
        <f>Original!E65/Original!$I65</f>
        <v>2.3E-2</v>
      </c>
      <c r="F63">
        <f>Original!F65/Original!$I65</f>
        <v>0</v>
      </c>
      <c r="G63">
        <f>Original!G65/Original!$I65</f>
        <v>0</v>
      </c>
      <c r="H63" t="str">
        <f>Original!H65</f>
        <v>Yang et al., 2015</v>
      </c>
    </row>
    <row r="64" spans="1:8" x14ac:dyDescent="0.3">
      <c r="A64" s="11" t="s">
        <v>95</v>
      </c>
      <c r="B64">
        <f>Original!B66/Original!$I66</f>
        <v>0.4168</v>
      </c>
      <c r="C64">
        <f>Original!C66/Original!$I66</f>
        <v>0.53310000000000002</v>
      </c>
      <c r="D64">
        <f>Original!D66/Original!$I66</f>
        <v>2.4399999999999998E-2</v>
      </c>
      <c r="E64">
        <f>Original!E66/Original!$I66</f>
        <v>2.5699999999999997E-2</v>
      </c>
      <c r="F64">
        <f>Original!F66/Original!$I66</f>
        <v>0</v>
      </c>
      <c r="G64">
        <f>Original!G66/Original!$I66</f>
        <v>0</v>
      </c>
      <c r="H64" t="str">
        <f>Original!H66</f>
        <v>Yang et al., 2015</v>
      </c>
    </row>
    <row r="65" spans="1:8" x14ac:dyDescent="0.3">
      <c r="A65" s="11" t="s">
        <v>96</v>
      </c>
      <c r="B65">
        <f>Original!B67/Original!$I67</f>
        <v>7.7457795431976131E-2</v>
      </c>
      <c r="C65">
        <f>Original!C67/Original!$I67</f>
        <v>0.64498510427010924</v>
      </c>
      <c r="D65">
        <f>Original!D67/Original!$I67</f>
        <v>0</v>
      </c>
      <c r="E65">
        <f>Original!E67/Original!$I67</f>
        <v>0.24428997020854015</v>
      </c>
      <c r="F65">
        <f>Original!F67/Original!$I67</f>
        <v>3.3267130089374465E-2</v>
      </c>
      <c r="G65">
        <f>Original!G67/Original!$I67</f>
        <v>0</v>
      </c>
      <c r="H65" t="str">
        <f>Original!H67</f>
        <v>Zhu et al., 2019</v>
      </c>
    </row>
    <row r="66" spans="1:8" x14ac:dyDescent="0.3">
      <c r="A66" s="11" t="s">
        <v>98</v>
      </c>
      <c r="B66">
        <f>Original!B68/Original!$I68</f>
        <v>0.11120000000000005</v>
      </c>
      <c r="C66">
        <f>Original!C68/Original!$I68</f>
        <v>0.68920000000000003</v>
      </c>
      <c r="D66">
        <f>Original!D68/Original!$I68</f>
        <v>0</v>
      </c>
      <c r="E66">
        <f>Original!E68/Original!$I68</f>
        <v>0.16810000000000003</v>
      </c>
      <c r="F66">
        <f>Original!F68/Original!$I68</f>
        <v>3.1499999999999917E-2</v>
      </c>
      <c r="G66">
        <f>Original!G68/Original!$I68</f>
        <v>0</v>
      </c>
      <c r="H66" t="str">
        <f>Original!H68</f>
        <v>Zhu et al., 2019</v>
      </c>
    </row>
    <row r="67" spans="1:8" x14ac:dyDescent="0.3">
      <c r="A67" s="11" t="s">
        <v>99</v>
      </c>
      <c r="B67">
        <f>Original!B69/Original!$I69</f>
        <v>0.7</v>
      </c>
      <c r="C67">
        <f>Original!C69/Original!$I69</f>
        <v>0.13</v>
      </c>
      <c r="D67">
        <f>Original!D69/Original!$I69</f>
        <v>0.03</v>
      </c>
      <c r="E67">
        <f>Original!E69/Original!$I69</f>
        <v>0.14000000000000001</v>
      </c>
      <c r="F67">
        <f>Original!F69/Original!$I69</f>
        <v>0</v>
      </c>
      <c r="G67">
        <f>Original!G69/Original!$I69</f>
        <v>0</v>
      </c>
      <c r="H67" t="str">
        <f>Original!H69</f>
        <v>Mason et al., 2018</v>
      </c>
    </row>
    <row r="68" spans="1:8" x14ac:dyDescent="0.3">
      <c r="A68" s="11" t="s">
        <v>101</v>
      </c>
      <c r="B68">
        <f>Original!B70/Original!$I70</f>
        <v>0.59499999999999997</v>
      </c>
      <c r="C68">
        <f>Original!C70/Original!$I70</f>
        <v>0.30599999999999999</v>
      </c>
      <c r="D68">
        <f>Original!D70/Original!$I70</f>
        <v>9.9000000000000005E-2</v>
      </c>
      <c r="E68">
        <f>Original!E70/Original!$I70</f>
        <v>0</v>
      </c>
      <c r="F68">
        <f>Original!F70/Original!$I70</f>
        <v>0</v>
      </c>
      <c r="G68">
        <f>Original!G70/Original!$I70</f>
        <v>0</v>
      </c>
      <c r="H68" t="str">
        <f>Original!H70</f>
        <v>Pivokonsky et al., 2018</v>
      </c>
    </row>
    <row r="69" spans="1:8" x14ac:dyDescent="0.3">
      <c r="A69" s="11" t="s">
        <v>103</v>
      </c>
      <c r="B69">
        <f>Original!B71/Original!$I71</f>
        <v>0.33</v>
      </c>
      <c r="C69">
        <f>Original!C71/Original!$I71</f>
        <v>0.67</v>
      </c>
      <c r="D69">
        <f>Original!D71/Original!$I71</f>
        <v>0</v>
      </c>
      <c r="E69">
        <f>Original!E71/Original!$I71</f>
        <v>0</v>
      </c>
      <c r="F69">
        <f>Original!F71/Original!$I71</f>
        <v>0</v>
      </c>
      <c r="G69">
        <f>Original!G71/Original!$I71</f>
        <v>0</v>
      </c>
      <c r="H69" t="str">
        <f>Original!H71</f>
        <v>Liu et al., 2019</v>
      </c>
    </row>
    <row r="70" spans="1:8" x14ac:dyDescent="0.3">
      <c r="A70" s="1" t="s">
        <v>71</v>
      </c>
      <c r="B70">
        <f>Original!B72/Original!$I72</f>
        <v>6.2000000000000027E-2</v>
      </c>
      <c r="C70">
        <f>Original!C72/Original!$I72</f>
        <v>0.93799999999999994</v>
      </c>
      <c r="D70">
        <f>Original!D72/Original!$I72</f>
        <v>0</v>
      </c>
      <c r="E70">
        <f>Original!E72/Original!$I72</f>
        <v>0</v>
      </c>
      <c r="F70">
        <f>Original!F72/Original!$I72</f>
        <v>0</v>
      </c>
      <c r="G70">
        <f>Original!G72/Original!$I72</f>
        <v>0</v>
      </c>
      <c r="H70" t="str">
        <f>Original!H72</f>
        <v>Abidili et al., 2019</v>
      </c>
    </row>
    <row r="71" spans="1:8" x14ac:dyDescent="0.3">
      <c r="A71" s="1" t="s">
        <v>106</v>
      </c>
      <c r="B71">
        <f>Original!B73/Original!$I73</f>
        <v>3.3000000000000002E-2</v>
      </c>
      <c r="C71">
        <f>Original!C73/Original!$I73</f>
        <v>0.9</v>
      </c>
      <c r="D71">
        <f>Original!D73/Original!$I73</f>
        <v>0</v>
      </c>
      <c r="E71">
        <f>Original!E73/Original!$I73</f>
        <v>6.7000000000000032E-2</v>
      </c>
      <c r="F71">
        <f>Original!F73/Original!$I73</f>
        <v>0</v>
      </c>
      <c r="G71">
        <f>Original!G73/Original!$I73</f>
        <v>0</v>
      </c>
      <c r="H71" t="str">
        <f>Original!H73</f>
        <v>Abidili et al., 2019</v>
      </c>
    </row>
    <row r="72" spans="1:8" x14ac:dyDescent="0.3">
      <c r="A72" s="1" t="s">
        <v>107</v>
      </c>
      <c r="B72">
        <f>Original!B74/Original!$I74</f>
        <v>0.02</v>
      </c>
      <c r="C72">
        <f>Original!C74/Original!$I74</f>
        <v>0.93799999999999994</v>
      </c>
      <c r="D72">
        <f>Original!D74/Original!$I74</f>
        <v>0</v>
      </c>
      <c r="E72">
        <f>Original!E74/Original!$I74</f>
        <v>4.200000000000003E-2</v>
      </c>
      <c r="F72">
        <f>Original!F74/Original!$I74</f>
        <v>0</v>
      </c>
      <c r="G72">
        <f>Original!G74/Original!$I74</f>
        <v>0</v>
      </c>
      <c r="H72" t="str">
        <f>Original!H74</f>
        <v>Abidili et al., 2019</v>
      </c>
    </row>
    <row r="73" spans="1:8" x14ac:dyDescent="0.3">
      <c r="A73" s="1" t="s">
        <v>108</v>
      </c>
      <c r="B73">
        <f>Original!B75/Original!$I75</f>
        <v>1.5999999999999945E-2</v>
      </c>
      <c r="C73">
        <f>Original!C75/Original!$I75</f>
        <v>0.92400000000000004</v>
      </c>
      <c r="D73">
        <f>Original!D75/Original!$I75</f>
        <v>0</v>
      </c>
      <c r="E73">
        <f>Original!E75/Original!$I75</f>
        <v>0.06</v>
      </c>
      <c r="F73">
        <f>Original!F75/Original!$I75</f>
        <v>0</v>
      </c>
      <c r="G73">
        <f>Original!G75/Original!$I75</f>
        <v>0</v>
      </c>
      <c r="H73" t="str">
        <f>Original!H75</f>
        <v>Abidili et al., 2019</v>
      </c>
    </row>
    <row r="74" spans="1:8" x14ac:dyDescent="0.3">
      <c r="A74" s="6" t="s">
        <v>109</v>
      </c>
      <c r="B74">
        <f>Original!B76/Original!$I76</f>
        <v>0.33299999999999996</v>
      </c>
      <c r="C74">
        <f>Original!C76/Original!$I76</f>
        <v>0.66700000000000004</v>
      </c>
      <c r="D74">
        <f>Original!D76/Original!$I76</f>
        <v>0</v>
      </c>
      <c r="E74">
        <f>Original!E76/Original!$I76</f>
        <v>0</v>
      </c>
      <c r="F74">
        <f>Original!F76/Original!$I76</f>
        <v>0</v>
      </c>
      <c r="G74">
        <f>Original!G76/Original!$I76</f>
        <v>0</v>
      </c>
      <c r="H74" t="str">
        <f>Original!H76</f>
        <v>Barboza et al., 2019</v>
      </c>
    </row>
    <row r="75" spans="1:8" x14ac:dyDescent="0.3">
      <c r="A75" s="6" t="s">
        <v>111</v>
      </c>
      <c r="B75">
        <f>Original!B77/Original!$I77</f>
        <v>0.45600000000000002</v>
      </c>
      <c r="C75">
        <f>Original!C77/Original!$I77</f>
        <v>0.54400000000000004</v>
      </c>
      <c r="D75">
        <f>Original!D77/Original!$I77</f>
        <v>0</v>
      </c>
      <c r="E75">
        <f>Original!E77/Original!$I77</f>
        <v>0</v>
      </c>
      <c r="F75">
        <f>Original!F77/Original!$I77</f>
        <v>0</v>
      </c>
      <c r="G75">
        <f>Original!G77/Original!$I77</f>
        <v>0</v>
      </c>
      <c r="H75" t="str">
        <f>Original!H77</f>
        <v>Barboza et al., 2019</v>
      </c>
    </row>
    <row r="76" spans="1:8" x14ac:dyDescent="0.3">
      <c r="A76" s="6" t="s">
        <v>63</v>
      </c>
      <c r="B76">
        <f>Original!B78/Original!$I78</f>
        <v>0.46700000000000003</v>
      </c>
      <c r="C76">
        <f>Original!C78/Original!$I78</f>
        <v>0.53299999999999992</v>
      </c>
      <c r="D76">
        <f>Original!D78/Original!$I78</f>
        <v>0</v>
      </c>
      <c r="E76">
        <f>Original!E78/Original!$I78</f>
        <v>0</v>
      </c>
      <c r="F76">
        <f>Original!F78/Original!$I78</f>
        <v>0</v>
      </c>
      <c r="G76">
        <f>Original!G78/Original!$I78</f>
        <v>0</v>
      </c>
      <c r="H76" t="str">
        <f>Original!H78</f>
        <v>Barboza et al., 2019</v>
      </c>
    </row>
    <row r="77" spans="1:8" x14ac:dyDescent="0.3">
      <c r="A77" s="7" t="s">
        <v>112</v>
      </c>
      <c r="B77">
        <f>Original!B79/Original!$I79</f>
        <v>0.105</v>
      </c>
      <c r="C77">
        <f>Original!C79/Original!$I79</f>
        <v>0.89500000000000002</v>
      </c>
      <c r="D77">
        <f>Original!D79/Original!$I79</f>
        <v>0</v>
      </c>
      <c r="E77">
        <f>Original!E79/Original!$I79</f>
        <v>0</v>
      </c>
      <c r="F77">
        <f>Original!F79/Original!$I79</f>
        <v>0</v>
      </c>
      <c r="G77">
        <f>Original!G79/Original!$I79</f>
        <v>0</v>
      </c>
      <c r="H77" t="str">
        <f>Original!H79</f>
        <v>Calderon et al., 2019</v>
      </c>
    </row>
    <row r="78" spans="1:8" x14ac:dyDescent="0.3">
      <c r="A78" s="7" t="s">
        <v>112</v>
      </c>
      <c r="B78">
        <f>Original!B80/Original!$I80</f>
        <v>0.16</v>
      </c>
      <c r="C78">
        <f>Original!C80/Original!$I80</f>
        <v>0.84</v>
      </c>
      <c r="D78">
        <f>Original!D80/Original!$I80</f>
        <v>0</v>
      </c>
      <c r="E78">
        <f>Original!E80/Original!$I80</f>
        <v>0</v>
      </c>
      <c r="F78">
        <f>Original!F80/Original!$I80</f>
        <v>0</v>
      </c>
      <c r="G78">
        <f>Original!G80/Original!$I80</f>
        <v>0</v>
      </c>
      <c r="H78" t="str">
        <f>Original!H80</f>
        <v>Chan et al., 2019</v>
      </c>
    </row>
    <row r="79" spans="1:8" x14ac:dyDescent="0.3">
      <c r="A79" s="7" t="s">
        <v>112</v>
      </c>
      <c r="B79">
        <f>Original!B81/Original!$I81</f>
        <v>1.3000000000000001E-2</v>
      </c>
      <c r="C79">
        <f>Original!C81/Original!$I81</f>
        <v>0.97900000000000009</v>
      </c>
      <c r="D79">
        <f>Original!D81/Original!$I81</f>
        <v>0</v>
      </c>
      <c r="E79">
        <f>Original!E81/Original!$I81</f>
        <v>8.0000000000000002E-3</v>
      </c>
      <c r="F79">
        <f>Original!F81/Original!$I81</f>
        <v>0</v>
      </c>
      <c r="G79">
        <f>Original!G81/Original!$I81</f>
        <v>0</v>
      </c>
      <c r="H79" t="str">
        <f>Original!H81</f>
        <v>Feng et al., 2019</v>
      </c>
    </row>
    <row r="80" spans="1:8" x14ac:dyDescent="0.3">
      <c r="A80" s="1" t="s">
        <v>116</v>
      </c>
      <c r="B80">
        <f>Original!B82/Original!$I82</f>
        <v>0.76923076923076927</v>
      </c>
      <c r="C80">
        <f>Original!C82/Original!$I82</f>
        <v>0.15384615384615383</v>
      </c>
      <c r="D80">
        <f>Original!D82/Original!$I82</f>
        <v>7.6923076923076913E-2</v>
      </c>
      <c r="E80">
        <f>Original!E82/Original!$I82</f>
        <v>0</v>
      </c>
      <c r="F80">
        <f>Original!F82/Original!$I82</f>
        <v>0</v>
      </c>
      <c r="G80">
        <f>Original!G82/Original!$I82</f>
        <v>0</v>
      </c>
      <c r="H80" t="str">
        <f>Original!H82</f>
        <v>Garnier et al., 2019</v>
      </c>
    </row>
    <row r="81" spans="1:8" x14ac:dyDescent="0.3">
      <c r="A81" s="6" t="s">
        <v>118</v>
      </c>
      <c r="B81">
        <f>Original!B83/Original!$I83</f>
        <v>0.22699999999999998</v>
      </c>
      <c r="C81">
        <f>Original!C83/Original!$I83</f>
        <v>0.75</v>
      </c>
      <c r="D81">
        <f>Original!D83/Original!$I83</f>
        <v>2.3E-2</v>
      </c>
      <c r="E81">
        <f>Original!E83/Original!$I83</f>
        <v>0</v>
      </c>
      <c r="F81">
        <f>Original!F83/Original!$I83</f>
        <v>0</v>
      </c>
      <c r="G81">
        <f>Original!G83/Original!$I83</f>
        <v>0</v>
      </c>
      <c r="H81" t="str">
        <f>Original!H83</f>
        <v>Horton et al., 2018</v>
      </c>
    </row>
    <row r="82" spans="1:8" x14ac:dyDescent="0.3">
      <c r="A82" s="7" t="s">
        <v>112</v>
      </c>
      <c r="B82">
        <f>Original!B84/Original!$I84</f>
        <v>0.67400000000000004</v>
      </c>
      <c r="C82">
        <f>Original!C84/Original!$I84</f>
        <v>0.16300000000000001</v>
      </c>
      <c r="D82">
        <f>Original!D84/Original!$I84</f>
        <v>0.16300000000000001</v>
      </c>
      <c r="E82">
        <f>Original!E84/Original!$I84</f>
        <v>0</v>
      </c>
      <c r="F82">
        <f>Original!F84/Original!$I84</f>
        <v>0</v>
      </c>
      <c r="G82">
        <f>Original!G84/Original!$I84</f>
        <v>0</v>
      </c>
      <c r="H82" t="str">
        <f>Original!H84</f>
        <v>Karbalaei et al., 2019</v>
      </c>
    </row>
    <row r="83" spans="1:8" x14ac:dyDescent="0.3">
      <c r="A83" s="7" t="s">
        <v>112</v>
      </c>
      <c r="B83">
        <f>Original!B85/Original!$I85</f>
        <v>0.29687009316445095</v>
      </c>
      <c r="C83">
        <f>Original!C85/Original!$I85</f>
        <v>0.21877944101329425</v>
      </c>
      <c r="D83">
        <f>Original!D85/Original!$I85</f>
        <v>3.1299068355490421E-2</v>
      </c>
      <c r="E83">
        <f>Original!E85/Original!$I85</f>
        <v>0.45305139746676437</v>
      </c>
      <c r="F83">
        <f>Original!F85/Original!$I85</f>
        <v>0</v>
      </c>
      <c r="G83">
        <f>Original!G85/Original!$I85</f>
        <v>0</v>
      </c>
      <c r="H83" t="str">
        <f>Original!H85</f>
        <v>Sarijan et al., 2019</v>
      </c>
    </row>
    <row r="84" spans="1:8" x14ac:dyDescent="0.3">
      <c r="A84" s="1" t="s">
        <v>122</v>
      </c>
      <c r="B84">
        <f>Original!B86/Original!$I86</f>
        <v>0.22</v>
      </c>
      <c r="C84">
        <f>Original!C86/Original!$I86</f>
        <v>0.54</v>
      </c>
      <c r="D84">
        <f>Original!D86/Original!$I86</f>
        <v>0.24</v>
      </c>
      <c r="E84">
        <f>Original!E86/Original!$I86</f>
        <v>0</v>
      </c>
      <c r="F84">
        <f>Original!F86/Original!$I86</f>
        <v>0</v>
      </c>
      <c r="G84">
        <f>Original!G86/Original!$I86</f>
        <v>0</v>
      </c>
      <c r="H84" t="str">
        <f>Original!H86</f>
        <v>Shahadat Hossain et al., 2019</v>
      </c>
    </row>
    <row r="85" spans="1:8" x14ac:dyDescent="0.3">
      <c r="A85" s="1" t="s">
        <v>124</v>
      </c>
      <c r="B85">
        <f>Original!B87/Original!$I87</f>
        <v>0.26</v>
      </c>
      <c r="C85">
        <f>Original!C87/Original!$I87</f>
        <v>0.55000000000000004</v>
      </c>
      <c r="D85">
        <f>Original!D87/Original!$I87</f>
        <v>0.19</v>
      </c>
      <c r="E85">
        <f>Original!E87/Original!$I87</f>
        <v>0</v>
      </c>
      <c r="F85">
        <f>Original!F87/Original!$I87</f>
        <v>0</v>
      </c>
      <c r="G85">
        <f>Original!G87/Original!$I87</f>
        <v>0</v>
      </c>
      <c r="H85" t="str">
        <f>Original!H87</f>
        <v>Shahadat Hossain et al., 2019</v>
      </c>
    </row>
    <row r="86" spans="1:8" x14ac:dyDescent="0.3">
      <c r="A86" s="1" t="s">
        <v>125</v>
      </c>
      <c r="B86">
        <f>Original!B88/Original!$I88</f>
        <v>0</v>
      </c>
      <c r="C86">
        <f>Original!C88/Original!$I88</f>
        <v>0.89</v>
      </c>
      <c r="D86">
        <f>Original!D88/Original!$I88</f>
        <v>0.11</v>
      </c>
      <c r="E86">
        <f>Original!E88/Original!$I88</f>
        <v>0</v>
      </c>
      <c r="F86">
        <f>Original!F88/Original!$I88</f>
        <v>0</v>
      </c>
      <c r="G86">
        <f>Original!G88/Original!$I88</f>
        <v>0</v>
      </c>
      <c r="H86" t="str">
        <f>Original!H88</f>
        <v>Sun et al., 2019</v>
      </c>
    </row>
    <row r="87" spans="1:8" x14ac:dyDescent="0.3">
      <c r="A87" s="1" t="s">
        <v>127</v>
      </c>
      <c r="B87">
        <f>Original!B89/Original!$I89</f>
        <v>0.17</v>
      </c>
      <c r="C87">
        <f>Original!C89/Original!$I89</f>
        <v>0.75</v>
      </c>
      <c r="D87">
        <f>Original!D89/Original!$I89</f>
        <v>0.08</v>
      </c>
      <c r="E87">
        <f>Original!E89/Original!$I89</f>
        <v>0</v>
      </c>
      <c r="F87">
        <f>Original!F89/Original!$I89</f>
        <v>0</v>
      </c>
      <c r="G87">
        <f>Original!G89/Original!$I89</f>
        <v>0</v>
      </c>
      <c r="H87" t="str">
        <f>Original!H89</f>
        <v>Sun et al., 2019</v>
      </c>
    </row>
    <row r="88" spans="1:8" x14ac:dyDescent="0.3">
      <c r="A88" s="1" t="s">
        <v>128</v>
      </c>
      <c r="B88">
        <f>Original!B90/Original!$I90</f>
        <v>0.06</v>
      </c>
      <c r="C88">
        <f>Original!C90/Original!$I90</f>
        <v>0.76</v>
      </c>
      <c r="D88">
        <f>Original!D90/Original!$I90</f>
        <v>0.18</v>
      </c>
      <c r="E88">
        <f>Original!E90/Original!$I90</f>
        <v>0</v>
      </c>
      <c r="F88">
        <f>Original!F90/Original!$I90</f>
        <v>0</v>
      </c>
      <c r="G88">
        <f>Original!G90/Original!$I90</f>
        <v>0</v>
      </c>
      <c r="H88" t="str">
        <f>Original!H90</f>
        <v>Sun et al., 2019</v>
      </c>
    </row>
    <row r="89" spans="1:8" x14ac:dyDescent="0.3">
      <c r="A89" s="1" t="s">
        <v>129</v>
      </c>
      <c r="B89">
        <f>Original!B91/Original!$I91</f>
        <v>0.18811881188118812</v>
      </c>
      <c r="C89">
        <f>Original!C91/Original!$I91</f>
        <v>0.62376237623762376</v>
      </c>
      <c r="D89">
        <f>Original!D91/Original!$I91</f>
        <v>0.18811881188118812</v>
      </c>
      <c r="E89">
        <f>Original!E91/Original!$I91</f>
        <v>0</v>
      </c>
      <c r="F89">
        <f>Original!F91/Original!$I91</f>
        <v>0</v>
      </c>
      <c r="G89">
        <f>Original!G91/Original!$I91</f>
        <v>0</v>
      </c>
      <c r="H89" t="str">
        <f>Original!H91</f>
        <v>Sun et al., 2019</v>
      </c>
    </row>
    <row r="90" spans="1:8" x14ac:dyDescent="0.3">
      <c r="A90" s="1" t="s">
        <v>130</v>
      </c>
      <c r="B90">
        <f>Original!B92/Original!$I92</f>
        <v>9.0909090909090912E-2</v>
      </c>
      <c r="C90">
        <f>Original!C92/Original!$I92</f>
        <v>0.81818181818181823</v>
      </c>
      <c r="D90">
        <f>Original!D92/Original!$I92</f>
        <v>9.0909090909090912E-2</v>
      </c>
      <c r="E90">
        <f>Original!E92/Original!$I92</f>
        <v>0</v>
      </c>
      <c r="F90">
        <f>Original!F92/Original!$I92</f>
        <v>0</v>
      </c>
      <c r="G90">
        <f>Original!G92/Original!$I92</f>
        <v>0</v>
      </c>
      <c r="H90" t="str">
        <f>Original!H92</f>
        <v>Sun et al., 2019</v>
      </c>
    </row>
    <row r="91" spans="1:8" x14ac:dyDescent="0.3">
      <c r="A91" s="1" t="s">
        <v>131</v>
      </c>
      <c r="B91">
        <f>Original!B93/Original!$I93</f>
        <v>0.06</v>
      </c>
      <c r="C91">
        <f>Original!C93/Original!$I93</f>
        <v>0.63</v>
      </c>
      <c r="D91">
        <f>Original!D93/Original!$I93</f>
        <v>0.31</v>
      </c>
      <c r="E91">
        <f>Original!E93/Original!$I93</f>
        <v>0</v>
      </c>
      <c r="F91">
        <f>Original!F93/Original!$I93</f>
        <v>0</v>
      </c>
      <c r="G91">
        <f>Original!G93/Original!$I93</f>
        <v>0</v>
      </c>
      <c r="H91" t="str">
        <f>Original!H93</f>
        <v>Sun et al., 2019</v>
      </c>
    </row>
    <row r="92" spans="1:8" x14ac:dyDescent="0.3">
      <c r="A92" s="1" t="s">
        <v>87</v>
      </c>
      <c r="B92">
        <f>Original!B94/Original!$I94</f>
        <v>0.22</v>
      </c>
      <c r="C92">
        <f>Original!C94/Original!$I94</f>
        <v>0.56999999999999995</v>
      </c>
      <c r="D92">
        <f>Original!D94/Original!$I94</f>
        <v>0.21</v>
      </c>
      <c r="E92">
        <f>Original!E94/Original!$I94</f>
        <v>0</v>
      </c>
      <c r="F92">
        <f>Original!F94/Original!$I94</f>
        <v>0</v>
      </c>
      <c r="G92">
        <f>Original!G94/Original!$I94</f>
        <v>0</v>
      </c>
      <c r="H92" t="str">
        <f>Original!H94</f>
        <v>Sun et al., 2019</v>
      </c>
    </row>
    <row r="93" spans="1:8" x14ac:dyDescent="0.3">
      <c r="A93" s="1" t="s">
        <v>132</v>
      </c>
      <c r="B93">
        <f>Original!B95/Original!$I95</f>
        <v>0.06</v>
      </c>
      <c r="C93">
        <f>Original!C95/Original!$I95</f>
        <v>0.65</v>
      </c>
      <c r="D93">
        <f>Original!D95/Original!$I95</f>
        <v>0.28999999999999998</v>
      </c>
      <c r="E93">
        <f>Original!E95/Original!$I95</f>
        <v>0</v>
      </c>
      <c r="F93">
        <f>Original!F95/Original!$I95</f>
        <v>0</v>
      </c>
      <c r="G93">
        <f>Original!G95/Original!$I95</f>
        <v>0</v>
      </c>
      <c r="H93" t="str">
        <f>Original!H95</f>
        <v>Sun et al., 2019</v>
      </c>
    </row>
    <row r="94" spans="1:8" x14ac:dyDescent="0.3">
      <c r="A94" s="1" t="s">
        <v>133</v>
      </c>
      <c r="B94">
        <f>Original!B96/Original!$I96</f>
        <v>7.0000000000000007E-2</v>
      </c>
      <c r="C94">
        <f>Original!C96/Original!$I96</f>
        <v>0.53</v>
      </c>
      <c r="D94">
        <f>Original!D96/Original!$I96</f>
        <v>0.4</v>
      </c>
      <c r="E94">
        <f>Original!E96/Original!$I96</f>
        <v>0</v>
      </c>
      <c r="F94">
        <f>Original!F96/Original!$I96</f>
        <v>0</v>
      </c>
      <c r="G94">
        <f>Original!G96/Original!$I96</f>
        <v>0</v>
      </c>
      <c r="H94" t="str">
        <f>Original!H96</f>
        <v>Sun et al., 2019</v>
      </c>
    </row>
    <row r="95" spans="1:8" x14ac:dyDescent="0.3">
      <c r="A95" s="1" t="s">
        <v>134</v>
      </c>
      <c r="B95">
        <f>Original!B97/Original!$I97</f>
        <v>0</v>
      </c>
      <c r="C95">
        <f>Original!C97/Original!$I97</f>
        <v>0.38</v>
      </c>
      <c r="D95">
        <f>Original!D97/Original!$I97</f>
        <v>0.62</v>
      </c>
      <c r="E95">
        <f>Original!E97/Original!$I97</f>
        <v>0</v>
      </c>
      <c r="F95">
        <f>Original!F97/Original!$I97</f>
        <v>0</v>
      </c>
      <c r="G95">
        <f>Original!G97/Original!$I97</f>
        <v>0</v>
      </c>
      <c r="H95" t="str">
        <f>Original!H97</f>
        <v>Sun et al., 2019</v>
      </c>
    </row>
    <row r="96" spans="1:8" x14ac:dyDescent="0.3">
      <c r="A96" s="1" t="s">
        <v>135</v>
      </c>
      <c r="B96">
        <f>Original!B98/Original!$I98</f>
        <v>0.2</v>
      </c>
      <c r="C96">
        <f>Original!C98/Original!$I98</f>
        <v>0.6</v>
      </c>
      <c r="D96">
        <f>Original!D98/Original!$I98</f>
        <v>0.2</v>
      </c>
      <c r="E96">
        <f>Original!E98/Original!$I98</f>
        <v>0</v>
      </c>
      <c r="F96">
        <f>Original!F98/Original!$I98</f>
        <v>0</v>
      </c>
      <c r="G96">
        <f>Original!G98/Original!$I98</f>
        <v>0</v>
      </c>
      <c r="H96" t="str">
        <f>Original!H98</f>
        <v>Sun et al., 2019</v>
      </c>
    </row>
    <row r="97" spans="1:8" x14ac:dyDescent="0.3">
      <c r="A97" s="1" t="s">
        <v>136</v>
      </c>
      <c r="B97">
        <f>Original!B99/Original!$I99</f>
        <v>0</v>
      </c>
      <c r="C97">
        <f>Original!C99/Original!$I99</f>
        <v>1</v>
      </c>
      <c r="D97">
        <f>Original!D99/Original!$I99</f>
        <v>0</v>
      </c>
      <c r="E97">
        <f>Original!E99/Original!$I99</f>
        <v>0</v>
      </c>
      <c r="F97">
        <f>Original!F99/Original!$I99</f>
        <v>0</v>
      </c>
      <c r="G97">
        <f>Original!G99/Original!$I99</f>
        <v>0</v>
      </c>
      <c r="H97" t="str">
        <f>Original!H99</f>
        <v>Sun et al., 2019</v>
      </c>
    </row>
    <row r="98" spans="1:8" x14ac:dyDescent="0.3">
      <c r="A98" s="1" t="s">
        <v>137</v>
      </c>
      <c r="B98">
        <f>Original!B100/Original!$I100</f>
        <v>0.18</v>
      </c>
      <c r="C98">
        <f>Original!C100/Original!$I100</f>
        <v>0.61</v>
      </c>
      <c r="D98">
        <f>Original!D100/Original!$I100</f>
        <v>0.21</v>
      </c>
      <c r="E98">
        <f>Original!E100/Original!$I100</f>
        <v>0</v>
      </c>
      <c r="F98">
        <f>Original!F100/Original!$I100</f>
        <v>0</v>
      </c>
      <c r="G98">
        <f>Original!G100/Original!$I100</f>
        <v>0</v>
      </c>
      <c r="H98" t="str">
        <f>Original!H100</f>
        <v>Sun et al., 2019</v>
      </c>
    </row>
    <row r="99" spans="1:8" x14ac:dyDescent="0.3">
      <c r="A99" s="1" t="s">
        <v>138</v>
      </c>
      <c r="B99">
        <f>Original!B101/Original!$I101</f>
        <v>0</v>
      </c>
      <c r="C99">
        <f>Original!C101/Original!$I101</f>
        <v>1</v>
      </c>
      <c r="D99">
        <f>Original!D101/Original!$I101</f>
        <v>0</v>
      </c>
      <c r="E99">
        <f>Original!E101/Original!$I101</f>
        <v>0</v>
      </c>
      <c r="F99">
        <f>Original!F101/Original!$I101</f>
        <v>0</v>
      </c>
      <c r="G99">
        <f>Original!G101/Original!$I101</f>
        <v>0</v>
      </c>
      <c r="H99" t="str">
        <f>Original!H101</f>
        <v>Sun et al., 2019</v>
      </c>
    </row>
    <row r="100" spans="1:8" x14ac:dyDescent="0.3">
      <c r="A100" s="1" t="s">
        <v>139</v>
      </c>
      <c r="B100">
        <f>Original!B102/Original!$I102</f>
        <v>0</v>
      </c>
      <c r="C100">
        <f>Original!C102/Original!$I102</f>
        <v>1</v>
      </c>
      <c r="D100">
        <f>Original!D102/Original!$I102</f>
        <v>0</v>
      </c>
      <c r="E100">
        <f>Original!E102/Original!$I102</f>
        <v>0</v>
      </c>
      <c r="F100">
        <f>Original!F102/Original!$I102</f>
        <v>0</v>
      </c>
      <c r="G100">
        <f>Original!G102/Original!$I102</f>
        <v>0</v>
      </c>
      <c r="H100" t="str">
        <f>Original!H102</f>
        <v>Sun et al., 2019</v>
      </c>
    </row>
    <row r="101" spans="1:8" x14ac:dyDescent="0.3">
      <c r="A101" s="3" t="s">
        <v>112</v>
      </c>
      <c r="B101">
        <f>Original!B103/Original!$I103</f>
        <v>0.375</v>
      </c>
      <c r="C101">
        <f>Original!C103/Original!$I103</f>
        <v>0.49200000000000005</v>
      </c>
      <c r="D101">
        <f>Original!D103/Original!$I103</f>
        <v>2.1000000000000001E-2</v>
      </c>
      <c r="E101">
        <f>Original!E103/Original!$I103</f>
        <v>0.11199999999999999</v>
      </c>
      <c r="F101">
        <f>Original!F103/Original!$I103</f>
        <v>0</v>
      </c>
      <c r="G101">
        <f>Original!G103/Original!$I103</f>
        <v>0</v>
      </c>
      <c r="H101" t="str">
        <f>Original!H103</f>
        <v>Zheng et al., 2019</v>
      </c>
    </row>
    <row r="102" spans="1:8" x14ac:dyDescent="0.3">
      <c r="A102" s="1" t="s">
        <v>141</v>
      </c>
      <c r="B102">
        <f>Original!B104/Original!$I104</f>
        <v>0.82</v>
      </c>
      <c r="C102">
        <f>Original!C104/Original!$I104</f>
        <v>0.18</v>
      </c>
      <c r="D102">
        <f>Original!D104/Original!$I104</f>
        <v>0</v>
      </c>
      <c r="E102">
        <f>Original!E104/Original!$I104</f>
        <v>0</v>
      </c>
      <c r="F102">
        <f>Original!F104/Original!$I104</f>
        <v>0</v>
      </c>
      <c r="G102">
        <f>Original!G104/Original!$I104</f>
        <v>0</v>
      </c>
      <c r="H102" t="str">
        <f>Original!H104</f>
        <v>Phuong et al., 2018</v>
      </c>
    </row>
    <row r="103" spans="1:8" x14ac:dyDescent="0.3">
      <c r="A103" s="1" t="s">
        <v>143</v>
      </c>
      <c r="B103">
        <f>Original!B105/Original!$I105</f>
        <v>0.79</v>
      </c>
      <c r="C103">
        <f>Original!C105/Original!$I105</f>
        <v>0.21</v>
      </c>
      <c r="D103">
        <f>Original!D105/Original!$I105</f>
        <v>0</v>
      </c>
      <c r="E103">
        <f>Original!E105/Original!$I105</f>
        <v>0</v>
      </c>
      <c r="F103">
        <f>Original!F105/Original!$I105</f>
        <v>0</v>
      </c>
      <c r="G103">
        <f>Original!G105/Original!$I105</f>
        <v>0</v>
      </c>
      <c r="H103" t="str">
        <f>Original!H105</f>
        <v>Phuong et al., 2018</v>
      </c>
    </row>
    <row r="104" spans="1:8" x14ac:dyDescent="0.3">
      <c r="A104" s="1" t="s">
        <v>144</v>
      </c>
      <c r="B104">
        <f>Original!B106/Original!$I106</f>
        <v>0.33</v>
      </c>
      <c r="C104">
        <f>Original!C106/Original!$I106</f>
        <v>0.56000000000000005</v>
      </c>
      <c r="D104">
        <f>Original!D106/Original!$I106</f>
        <v>0.09</v>
      </c>
      <c r="E104">
        <f>Original!E106/Original!$I106</f>
        <v>0.02</v>
      </c>
      <c r="F104">
        <f>Original!F106/Original!$I106</f>
        <v>0</v>
      </c>
      <c r="G104">
        <f>Original!G106/Original!$I106</f>
        <v>0</v>
      </c>
      <c r="H104" t="str">
        <f>Original!H106</f>
        <v>Reguera et al., 2019</v>
      </c>
    </row>
    <row r="105" spans="1:8" x14ac:dyDescent="0.3">
      <c r="A105" s="1" t="s">
        <v>144</v>
      </c>
      <c r="B105">
        <f>Original!B107/Original!$I107</f>
        <v>0.3</v>
      </c>
      <c r="C105">
        <f>Original!C107/Original!$I107</f>
        <v>0.34</v>
      </c>
      <c r="D105">
        <f>Original!D107/Original!$I107</f>
        <v>0.36</v>
      </c>
      <c r="E105">
        <f>Original!E107/Original!$I107</f>
        <v>0</v>
      </c>
      <c r="F105">
        <f>Original!F107/Original!$I107</f>
        <v>0</v>
      </c>
      <c r="G105">
        <f>Original!G107/Original!$I107</f>
        <v>0</v>
      </c>
      <c r="H105" t="str">
        <f>Original!H107</f>
        <v>Reguera et al., 2019</v>
      </c>
    </row>
    <row r="106" spans="1:8" x14ac:dyDescent="0.3">
      <c r="A106" s="1" t="s">
        <v>144</v>
      </c>
      <c r="B106">
        <f>Original!B108/Original!$I108</f>
        <v>1.4999999999999999E-2</v>
      </c>
      <c r="C106">
        <f>Original!C108/Original!$I108</f>
        <v>0.98099999999999998</v>
      </c>
      <c r="D106">
        <f>Original!D108/Original!$I108</f>
        <v>0</v>
      </c>
      <c r="E106">
        <f>Original!E108/Original!$I108</f>
        <v>4.0000000000000001E-3</v>
      </c>
      <c r="F106">
        <f>Original!F108/Original!$I108</f>
        <v>0</v>
      </c>
      <c r="G106">
        <f>Original!G108/Original!$I108</f>
        <v>0</v>
      </c>
      <c r="H106" t="str">
        <f>Original!H108</f>
        <v>Hara and Nash, 2020</v>
      </c>
    </row>
    <row r="107" spans="1:8" x14ac:dyDescent="0.3">
      <c r="A107" s="1"/>
    </row>
    <row r="108" spans="1:8" x14ac:dyDescent="0.3">
      <c r="A108" s="1"/>
    </row>
    <row r="109" spans="1:8" x14ac:dyDescent="0.3">
      <c r="A109" s="2" t="s">
        <v>149</v>
      </c>
      <c r="B109">
        <f>SUM(B3:B106)/COUNT(B3:B106)</f>
        <v>0.29366477175324823</v>
      </c>
      <c r="C109">
        <f t="shared" ref="C109:G109" si="0">SUM(C3:C106)/COUNT(C3:C106)</f>
        <v>0.60811923730418205</v>
      </c>
      <c r="D109">
        <f t="shared" si="0"/>
        <v>6.978973300050971E-2</v>
      </c>
      <c r="E109">
        <f t="shared" si="0"/>
        <v>2.6568867516519015E-2</v>
      </c>
      <c r="F109">
        <f t="shared" si="0"/>
        <v>7.4788599136910963E-4</v>
      </c>
      <c r="G109">
        <f t="shared" si="0"/>
        <v>1.1095044341719671E-3</v>
      </c>
      <c r="H109">
        <f>SUM(B109:G109)</f>
        <v>1</v>
      </c>
    </row>
    <row r="111" spans="1:8" x14ac:dyDescent="0.3">
      <c r="A111" t="s">
        <v>150</v>
      </c>
      <c r="B111">
        <f>SUM(B3:B106)/SUM($B$3:$F$106)</f>
        <v>0.29399095602256148</v>
      </c>
      <c r="C111">
        <f t="shared" ref="C111:F111" si="1">SUM(C3:C106)/SUM($B$3:$F$106)</f>
        <v>0.60879469772080308</v>
      </c>
      <c r="D111">
        <f t="shared" si="1"/>
        <v>6.9867251025325663E-2</v>
      </c>
      <c r="E111">
        <f t="shared" si="1"/>
        <v>2.6598378535445857E-2</v>
      </c>
      <c r="F111">
        <f t="shared" si="1"/>
        <v>7.4871669586310766E-4</v>
      </c>
      <c r="H111">
        <f t="shared" ref="H111" si="2">SUM(B111:G111)</f>
        <v>0.99999999999999911</v>
      </c>
    </row>
    <row r="114" spans="1:8" x14ac:dyDescent="0.3">
      <c r="A114" s="2" t="s">
        <v>151</v>
      </c>
    </row>
    <row r="115" spans="1:8" x14ac:dyDescent="0.3">
      <c r="A115" t="s">
        <v>152</v>
      </c>
      <c r="B115">
        <f>Original!B112/Original!$I$113</f>
        <v>0.3</v>
      </c>
      <c r="C115">
        <f>Original!C112/Original!$I$113</f>
        <v>0.67</v>
      </c>
      <c r="D115">
        <f>Original!D112/Original!$I$113</f>
        <v>0.03</v>
      </c>
      <c r="E115">
        <f>Original!E112/Original!$I$113</f>
        <v>0</v>
      </c>
      <c r="F115">
        <f>Original!F112/Original!$I$113</f>
        <v>0</v>
      </c>
      <c r="G115">
        <f>Original!G112/Original!$I$113</f>
        <v>0</v>
      </c>
      <c r="H115" t="str">
        <f>Original!H112</f>
        <v>Liu et al., 2019a</v>
      </c>
    </row>
    <row r="116" spans="1:8" x14ac:dyDescent="0.3">
      <c r="A116" t="s">
        <v>152</v>
      </c>
      <c r="B116">
        <f>Original!B113/Original!$I$113</f>
        <v>0.48</v>
      </c>
      <c r="C116">
        <f>Original!C113/Original!$I$113</f>
        <v>0.43</v>
      </c>
      <c r="D116">
        <f>Original!D113/Original!$I$113</f>
        <v>0.09</v>
      </c>
      <c r="E116">
        <f>Original!E113/Original!$I$113</f>
        <v>0</v>
      </c>
      <c r="F116">
        <f>Original!F113/Original!$I$113</f>
        <v>0</v>
      </c>
      <c r="G116">
        <f>Original!G113/Original!$I$113</f>
        <v>0</v>
      </c>
      <c r="H116" t="str">
        <f>Original!H113</f>
        <v>Liu et al., 2019b</v>
      </c>
    </row>
    <row r="117" spans="1:8" x14ac:dyDescent="0.3">
      <c r="A117" t="s">
        <v>152</v>
      </c>
      <c r="B117">
        <f>Original!B114/Original!$I$113</f>
        <v>0.87</v>
      </c>
      <c r="C117">
        <f>Original!C114/Original!$I$113</f>
        <v>0.13</v>
      </c>
      <c r="D117">
        <f>Original!D114/Original!$I$113</f>
        <v>0</v>
      </c>
      <c r="E117">
        <f>Original!E114/Original!$I$113</f>
        <v>0</v>
      </c>
      <c r="F117">
        <f>Original!F114/Original!$I$113</f>
        <v>0</v>
      </c>
      <c r="G117">
        <f>Original!G114/Original!$I$113</f>
        <v>0</v>
      </c>
      <c r="H117" t="str">
        <f>Original!H114</f>
        <v>Vianello et al., 2019</v>
      </c>
    </row>
    <row r="119" spans="1:8" x14ac:dyDescent="0.3">
      <c r="A119" s="2" t="s">
        <v>156</v>
      </c>
      <c r="B119">
        <f>SUM(B115:B117)/SUM($B$115:$F$117)</f>
        <v>0.54999999999999993</v>
      </c>
      <c r="C119">
        <f t="shared" ref="C119:F119" si="3">SUM(C115:C117)/SUM($B$115:$F$117)</f>
        <v>0.41</v>
      </c>
      <c r="D119">
        <f t="shared" si="3"/>
        <v>0.04</v>
      </c>
      <c r="E119">
        <f t="shared" si="3"/>
        <v>0</v>
      </c>
      <c r="F119">
        <f t="shared" si="3"/>
        <v>0</v>
      </c>
    </row>
  </sheetData>
  <mergeCells count="1">
    <mergeCell ref="B1:D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3AC0408CB934F8F4A0ED114673A0C" ma:contentTypeVersion="13" ma:contentTypeDescription="Een nieuw document maken." ma:contentTypeScope="" ma:versionID="dc4548934135e0427ed645c219fb9f88">
  <xsd:schema xmlns:xsd="http://www.w3.org/2001/XMLSchema" xmlns:xs="http://www.w3.org/2001/XMLSchema" xmlns:p="http://schemas.microsoft.com/office/2006/metadata/properties" xmlns:ns3="0d3eb42a-e116-497c-9cf3-dba0acc7f36a" xmlns:ns4="c043506e-235c-492e-b559-6f0b1fb08d80" targetNamespace="http://schemas.microsoft.com/office/2006/metadata/properties" ma:root="true" ma:fieldsID="79c73862461cd5832cad82c1f43f88eb" ns3:_="" ns4:_="">
    <xsd:import namespace="0d3eb42a-e116-497c-9cf3-dba0acc7f36a"/>
    <xsd:import namespace="c043506e-235c-492e-b559-6f0b1fb08d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eb42a-e116-497c-9cf3-dba0acc7f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3506e-235c-492e-b559-6f0b1fb08d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8DD9B8-E123-40B7-9B2C-167930181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3eb42a-e116-497c-9cf3-dba0acc7f36a"/>
    <ds:schemaRef ds:uri="c043506e-235c-492e-b559-6f0b1fb08d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E1EC1A-D69D-42B8-AF2F-7BAD1A959F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51534-1691-4B89-8C6A-3D25D8F90FBD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c043506e-235c-492e-b559-6f0b1fb08d80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d3eb42a-e116-497c-9cf3-dba0acc7f36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Normalized fraction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Nor, Hazimah</dc:creator>
  <cp:keywords/>
  <dc:description/>
  <cp:lastModifiedBy>Mohamed Nor, Hazimah</cp:lastModifiedBy>
  <cp:revision/>
  <dcterms:created xsi:type="dcterms:W3CDTF">2019-07-02T13:59:42Z</dcterms:created>
  <dcterms:modified xsi:type="dcterms:W3CDTF">2020-09-24T21:47:26Z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0x010100EB23AC0408CB934F8F4A0ED114673A0C</vt:lpwstr>
  </property>
</Properties>
</file>